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bookViews>
    <workbookView xWindow="390" yWindow="570" windowWidth="20775" windowHeight="9405" activeTab="0"/>
  </bookViews>
  <sheets>
    <sheet name="Rekapitulace stavby" sheetId="1" r:id="rId1"/>
    <sheet name="1 - Stavební část" sheetId="2" r:id="rId2"/>
    <sheet name="2 - Zdravotně technické i..." sheetId="3" r:id="rId3"/>
    <sheet name="3 - Plynoinstalace" sheetId="4" r:id="rId4"/>
    <sheet name="4 - Elektromontáže" sheetId="5" r:id="rId5"/>
    <sheet name="5 - Vzduchotechnika" sheetId="6" r:id="rId6"/>
    <sheet name="6 - Vytápění" sheetId="7" r:id="rId7"/>
    <sheet name="1 - Sadové úpravy, zeleň ..." sheetId="8" r:id="rId8"/>
    <sheet name="2 - Oplocení objektu" sheetId="9" r:id="rId9"/>
    <sheet name="3 - Příjezdová cesta, par..." sheetId="10" r:id="rId10"/>
    <sheet name="4 - Publicita" sheetId="11" r:id="rId11"/>
    <sheet name="1 - Demolice" sheetId="12" r:id="rId12"/>
    <sheet name="VRN - Ostatní a vedlejší ..." sheetId="13" r:id="rId13"/>
    <sheet name="Pokyny pro vyplnění" sheetId="14" r:id="rId14"/>
  </sheets>
  <definedNames>
    <definedName name="_xlnm._FilterDatabase" localSheetId="11" hidden="1">'1 - Demolice'!$C$95:$K$220</definedName>
    <definedName name="_xlnm._FilterDatabase" localSheetId="7" hidden="1">'1 - Sadové úpravy, zeleň ...'!$C$92:$K$232</definedName>
    <definedName name="_xlnm._FilterDatabase" localSheetId="1" hidden="1">'1 - Stavební část'!$C$125:$K$2935</definedName>
    <definedName name="_xlnm._FilterDatabase" localSheetId="8" hidden="1">'2 - Oplocení objektu'!$C$99:$K$285</definedName>
    <definedName name="_xlnm._FilterDatabase" localSheetId="2" hidden="1">'2 - Zdravotně technické i...'!$C$100:$K$281</definedName>
    <definedName name="_xlnm._FilterDatabase" localSheetId="3" hidden="1">'3 - Plynoinstalace'!$C$97:$K$149</definedName>
    <definedName name="_xlnm._FilterDatabase" localSheetId="9" hidden="1">'3 - Příjezdová cesta, par...'!$C$104:$K$394</definedName>
    <definedName name="_xlnm._FilterDatabase" localSheetId="4" hidden="1">'4 - Elektromontáže'!$C$99:$K$363</definedName>
    <definedName name="_xlnm._FilterDatabase" localSheetId="10" hidden="1">'4 - Publicita'!$C$88:$K$91</definedName>
    <definedName name="_xlnm._FilterDatabase" localSheetId="5" hidden="1">'5 - Vzduchotechnika'!$C$91:$K$108</definedName>
    <definedName name="_xlnm._FilterDatabase" localSheetId="6" hidden="1">'6 - Vytápění'!$C$97:$K$177</definedName>
    <definedName name="_xlnm._FilterDatabase" localSheetId="12" hidden="1">'VRN - Ostatní a vedlejší ...'!$C$76:$K$98</definedName>
    <definedName name="_xlnm.Print_Area" localSheetId="11">'1 - Demolice'!$C$4:$J$40,'1 - Demolice'!$C$46:$J$73,'1 - Demolice'!$C$79:$K$220</definedName>
    <definedName name="_xlnm.Print_Area" localSheetId="7">'1 - Sadové úpravy, zeleň ...'!$C$4:$J$40,'1 - Sadové úpravy, zeleň ...'!$C$46:$J$70,'1 - Sadové úpravy, zeleň ...'!$C$76:$K$232</definedName>
    <definedName name="_xlnm.Print_Area" localSheetId="1">'1 - Stavební část'!$C$4:$J$40,'1 - Stavební část'!$C$46:$J$103,'1 - Stavební část'!$C$109:$K$2935</definedName>
    <definedName name="_xlnm.Print_Area" localSheetId="8">'2 - Oplocení objektu'!$C$4:$J$40,'2 - Oplocení objektu'!$C$46:$J$77,'2 - Oplocení objektu'!$C$83:$K$285</definedName>
    <definedName name="_xlnm.Print_Area" localSheetId="2">'2 - Zdravotně technické i...'!$C$4:$J$40,'2 - Zdravotně technické i...'!$C$46:$J$78,'2 - Zdravotně technické i...'!$C$84:$K$281</definedName>
    <definedName name="_xlnm.Print_Area" localSheetId="3">'3 - Plynoinstalace'!$C$4:$J$40,'3 - Plynoinstalace'!$C$46:$J$75,'3 - Plynoinstalace'!$C$81:$K$149</definedName>
    <definedName name="_xlnm.Print_Area" localSheetId="9">'3 - Příjezdová cesta, par...'!$C$4:$J$40,'3 - Příjezdová cesta, par...'!$C$46:$J$82,'3 - Příjezdová cesta, par...'!$C$88:$K$394</definedName>
    <definedName name="_xlnm.Print_Area" localSheetId="4">'4 - Elektromontáže'!$C$4:$J$40,'4 - Elektromontáže'!$C$46:$J$77,'4 - Elektromontáže'!$C$83:$K$363</definedName>
    <definedName name="_xlnm.Print_Area" localSheetId="10">'4 - Publicita'!$C$4:$J$40,'4 - Publicita'!$C$46:$J$66,'4 - Publicita'!$C$72:$K$91</definedName>
    <definedName name="_xlnm.Print_Area" localSheetId="5">'5 - Vzduchotechnika'!$C$4:$J$40,'5 - Vzduchotechnika'!$C$46:$J$69,'5 - Vzduchotechnika'!$C$75:$K$108</definedName>
    <definedName name="_xlnm.Print_Area" localSheetId="6">'6 - Vytápění'!$C$4:$J$40,'6 - Vytápění'!$C$46:$J$75,'6 - Vytápění'!$C$81:$K$177</definedName>
    <definedName name="_xlnm.Print_Area" localSheetId="13">'Pokyny pro vyplnění'!$B$2:$K$69,'Pokyny pro vyplnění'!$B$72:$K$116,'Pokyny pro vyplnění'!$B$119:$K$188,'Pokyny pro vyplnění'!$B$196:$K$216</definedName>
    <definedName name="_xlnm.Print_Area" localSheetId="0">'Rekapitulace stavby'!$D$4:$AO$33,'Rekapitulace stavby'!$C$39:$AQ$68</definedName>
    <definedName name="_xlnm.Print_Area" localSheetId="12">'VRN - Ostatní a vedlejší ...'!$C$4:$J$36,'VRN - Ostatní a vedlejší ...'!$C$42:$J$58,'VRN - Ostatní a vedlejší ...'!$C$64:$K$98</definedName>
    <definedName name="_xlnm.Print_Titles" localSheetId="0">'Rekapitulace stavby'!$49:$49</definedName>
    <definedName name="_xlnm.Print_Titles" localSheetId="1">'1 - Stavební část'!$125:$125</definedName>
    <definedName name="_xlnm.Print_Titles" localSheetId="2">'2 - Zdravotně technické i...'!$100:$100</definedName>
    <definedName name="_xlnm.Print_Titles" localSheetId="3">'3 - Plynoinstalace'!$97:$97</definedName>
    <definedName name="_xlnm.Print_Titles" localSheetId="4">'4 - Elektromontáže'!$99:$99</definedName>
    <definedName name="_xlnm.Print_Titles" localSheetId="5">'5 - Vzduchotechnika'!$91:$91</definedName>
    <definedName name="_xlnm.Print_Titles" localSheetId="6">'6 - Vytápění'!$97:$97</definedName>
    <definedName name="_xlnm.Print_Titles" localSheetId="8">'2 - Oplocení objektu'!$99:$99</definedName>
    <definedName name="_xlnm.Print_Titles" localSheetId="10">'4 - Publicita'!$88:$88</definedName>
    <definedName name="_xlnm.Print_Titles" localSheetId="11">'1 - Demolice'!$95:$95</definedName>
    <definedName name="_xlnm.Print_Titles" localSheetId="12">'VRN - Ostatní a vedlejší ...'!$76:$76</definedName>
  </definedNames>
  <calcPr calcId="145621"/>
</workbook>
</file>

<file path=xl/sharedStrings.xml><?xml version="1.0" encoding="utf-8"?>
<sst xmlns="http://schemas.openxmlformats.org/spreadsheetml/2006/main" count="47677" uniqueCount="6048">
  <si>
    <t>Export VZ</t>
  </si>
  <si>
    <t>List obsahuje:</t>
  </si>
  <si>
    <t>1) Rekapitulace stavby</t>
  </si>
  <si>
    <t>2) Rekapitulace objektů stavby a soupisů prací</t>
  </si>
  <si>
    <t>3.0</t>
  </si>
  <si>
    <t/>
  </si>
  <si>
    <t>False</t>
  </si>
  <si>
    <t>{c220d892-759b-485c-9731-0dd3730ea310}</t>
  </si>
  <si>
    <t>&gt;&gt;  skryté sloupce  &lt;&lt;</t>
  </si>
  <si>
    <t>0,01</t>
  </si>
  <si>
    <t>21</t>
  </si>
  <si>
    <t>15</t>
  </si>
  <si>
    <t>REKAPITULACE STAVBY</t>
  </si>
  <si>
    <t>v ---  níže se nacházejí doplnkové a pomocné údaje k sestavám  --- v</t>
  </si>
  <si>
    <t>Návod na vyplnění</t>
  </si>
  <si>
    <t>0,001</t>
  </si>
  <si>
    <t>Kód:</t>
  </si>
  <si>
    <t>1</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</si>
  <si>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</si>
  <si>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</si>
  <si>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Transformace ÚSP Kvasiny- rekonstrukce v lokalitě Týniště nad Orlicí</t>
  </si>
  <si>
    <t>KSO:</t>
  </si>
  <si>
    <t>CC-CZ:</t>
  </si>
  <si>
    <t>Místo:</t>
  </si>
  <si>
    <t xml:space="preserve"> </t>
  </si>
  <si>
    <t>Datum:</t>
  </si>
  <si>
    <t>18.4.2017</t>
  </si>
  <si>
    <t>Zadavatel:</t>
  </si>
  <si>
    <t>IČ:</t>
  </si>
  <si>
    <t>Královéhradecký kraj</t>
  </si>
  <si>
    <t>DIČ:</t>
  </si>
  <si>
    <t>Uchazeč:</t>
  </si>
  <si>
    <t>Vyplň údaj</t>
  </si>
  <si>
    <t>Projektant:</t>
  </si>
  <si>
    <t>Malý velký ateliér</t>
  </si>
  <si>
    <t>True</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</si>
  <si>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</si>
  <si>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</si>
  <si>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</si>
  <si>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</si>
  <si>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</si>
  <si>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</si>
  <si>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</si>
  <si>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</si>
  <si>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</si>
  <si>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</si>
  <si>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</si>
  <si>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</si>
  <si>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</si>
  <si>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</si>
  <si>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</si>
  <si>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</si>
  <si>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</si>
  <si>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</si>
  <si>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</si>
  <si>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</si>
  <si>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</si>
  <si>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</si>
  <si>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</si>
  <si>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</si>
  <si>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</si>
  <si>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</si>
  <si>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</si>
  <si>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</si>
  <si>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</si>
  <si>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</si>
  <si>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</si>
  <si>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</si>
  <si>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</si>
  <si>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</si>
  <si>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</si>
  <si>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</si>
  <si>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</si>
  <si>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</si>
  <si>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</si>
  <si>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</si>
  <si>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11</t>
  </si>
  <si>
    <t>Stavební práce</t>
  </si>
  <si>
    <t>STA</t>
  </si>
  <si>
    <t>{3a46d0da-a562-4a43-9684-77beb7240f3b}</t>
  </si>
  <si>
    <t>2</t>
  </si>
  <si>
    <t>Hlavní aktivity projektu</t>
  </si>
  <si>
    <t>Soupis</t>
  </si>
  <si>
    <t>{355c2548-dea7-43a1-a284-dea77bad398a}</t>
  </si>
  <si>
    <t>/</t>
  </si>
  <si>
    <t>Stavební část</t>
  </si>
  <si>
    <t>3</t>
  </si>
  <si>
    <t>{94e99afa-3bed-421b-a0e5-b2637815ba24}</t>
  </si>
  <si>
    <t>Zdravotně technické instalace</t>
  </si>
  <si>
    <t>{9960e7e0-bd57-4f65-b8ad-ae7296e30320}</t>
  </si>
  <si>
    <t>Plynoinstalace</t>
  </si>
  <si>
    <t>{987d3ad9-4969-41af-9d07-87d595e48d59}</t>
  </si>
  <si>
    <t>4</t>
  </si>
  <si>
    <t>Elektromontáže</t>
  </si>
  <si>
    <t>{b189deed-a692-46bb-890d-c21b476fa430}</t>
  </si>
  <si>
    <t>5</t>
  </si>
  <si>
    <t>Vzduchotechnika</t>
  </si>
  <si>
    <t>{935b1009-4106-444a-a9be-25282e9f9ad8}</t>
  </si>
  <si>
    <t>6</t>
  </si>
  <si>
    <t>Vytápění</t>
  </si>
  <si>
    <t>{edf7a338-abfe-4a50-8c30-cb2598ae074b}</t>
  </si>
  <si>
    <t>Vedlejší aktivity projektu</t>
  </si>
  <si>
    <t>{7b70e054-21df-4bba-b7ea-2c24c5727875}</t>
  </si>
  <si>
    <t>Sadové úpravy, zeleň v okolí budovy</t>
  </si>
  <si>
    <t>{38c8b004-7879-4cec-b268-a38c90368e0a}</t>
  </si>
  <si>
    <t>Oplocení objektu</t>
  </si>
  <si>
    <t>{05465c10-d403-4bb7-bac7-026fa03d6b49}</t>
  </si>
  <si>
    <t>Příjezdová cesta, parkovací stání</t>
  </si>
  <si>
    <t>{69c8270d-a9dc-49f5-a9d3-a6eb031d8214}</t>
  </si>
  <si>
    <t>Publicita</t>
  </si>
  <si>
    <t>{cb0a9852-20cb-4883-9a2a-b15bd6a77279}</t>
  </si>
  <si>
    <t>Nezpůsobilé výdaje</t>
  </si>
  <si>
    <t>{7dc1af93-725c-4169-a4da-f09ccbe613ec}</t>
  </si>
  <si>
    <t>Demolice</t>
  </si>
  <si>
    <t>{ae822e0b-d5d0-42f8-8a00-0bd0e1eea31b}</t>
  </si>
  <si>
    <t>VRN</t>
  </si>
  <si>
    <t>Ostatní a vedlejší náklady</t>
  </si>
  <si>
    <t>{818620c0-b6ff-4feb-90c3-408631bb51aa}</t>
  </si>
  <si>
    <t>1) Krycí list soupisu</t>
  </si>
  <si>
    <t>2) Rekapitulace</t>
  </si>
  <si>
    <t>3) Soupis prací</t>
  </si>
  <si>
    <t>Zpět na list:</t>
  </si>
  <si>
    <t>Rekapitulace stavby</t>
  </si>
  <si>
    <t>KRYCÍ LIST SOUPISU</t>
  </si>
  <si>
    <t>Objekt:</t>
  </si>
  <si>
    <t>11 - Stavební práce</t>
  </si>
  <si>
    <t>Soupis:</t>
  </si>
  <si>
    <t>1 - Hlavní aktivity projektu</t>
  </si>
  <si>
    <t>Úroveň 3:</t>
  </si>
  <si>
    <t>1 - Stavební část</t>
  </si>
  <si>
    <t>Přesto, že tento výkaz výměr byl vypracován s nejvyšší péčí,  je na výhradní odpovědnosti nabízejícího zkontrolovat položky a výměry zde uvedené s výkresovou a textovou částí dokumentace a případně opravit či doplnit položky. Projektová dokumentace má přednost před rozpočtem.</t>
  </si>
  <si>
    <t>REKAPITULACE ČLENĚNÍ SOUPISU PRACÍ</t>
  </si>
  <si>
    <t>Kód dílu - Popis</t>
  </si>
  <si>
    <t>Cena celkem [CZK]</t>
  </si>
  <si>
    <t>Náklady soupisu celkem</t>
  </si>
  <si>
    <t>-1</t>
  </si>
  <si>
    <t>HSV - Práce a dodávky HSV</t>
  </si>
  <si>
    <t xml:space="preserve">    1 - Zemní práce</t>
  </si>
  <si>
    <t xml:space="preserve">    2 - Zakládání</t>
  </si>
  <si>
    <t xml:space="preserve">    3 - Svislé a kompletní konstrukce</t>
  </si>
  <si>
    <t xml:space="preserve">    4 - Vodorovné konstrukce</t>
  </si>
  <si>
    <t xml:space="preserve">    5 - Komunikace pozemní</t>
  </si>
  <si>
    <t xml:space="preserve">    6 - Úpravy povrchů, podlahy a osazování výplní</t>
  </si>
  <si>
    <t xml:space="preserve">      61 - Úprava povrchů vnitřních</t>
  </si>
  <si>
    <t xml:space="preserve">      62 - Úprava povrchů vnějších</t>
  </si>
  <si>
    <t xml:space="preserve">      63 - Podlahy a podlahové konstrukce</t>
  </si>
  <si>
    <t xml:space="preserve">      64 - Osazování výplní otvorů</t>
  </si>
  <si>
    <t xml:space="preserve">    9 - Ostatní konstrukce a práce, bourání</t>
  </si>
  <si>
    <t xml:space="preserve">      94 - Lešení a stavební výtahy</t>
  </si>
  <si>
    <t xml:space="preserve">      95 - Různé dokončovací konstrukce a práce </t>
  </si>
  <si>
    <t xml:space="preserve">      96 - Bourání konstrukcí</t>
  </si>
  <si>
    <t xml:space="preserve">    997 - Přesun sutě</t>
  </si>
  <si>
    <t xml:space="preserve">    998 - Přesun hmot</t>
  </si>
  <si>
    <t>PSV - Práce a dodávky PSV</t>
  </si>
  <si>
    <t xml:space="preserve">    711 - Izolace proti vodě, vlhkosti a plynům</t>
  </si>
  <si>
    <t xml:space="preserve">    712 - Povlakové krytiny</t>
  </si>
  <si>
    <t xml:space="preserve">    713 - Izolace tepelné</t>
  </si>
  <si>
    <t xml:space="preserve">    725 - Zdravotechnika - zařizovací předměty</t>
  </si>
  <si>
    <t xml:space="preserve">    762 - Konstrukce tesařské</t>
  </si>
  <si>
    <t xml:space="preserve">    763 - Konstrukce suché výstavby</t>
  </si>
  <si>
    <t xml:space="preserve">    764 - Konstrukce klempířské</t>
  </si>
  <si>
    <t xml:space="preserve">    765 - Krytina skládaná</t>
  </si>
  <si>
    <t xml:space="preserve">    766 - Konstrukce truhlářské</t>
  </si>
  <si>
    <t xml:space="preserve">    767 - Konstrukce zámečnické</t>
  </si>
  <si>
    <t xml:space="preserve">    771 - Podlahy z dlaždic</t>
  </si>
  <si>
    <t xml:space="preserve">    776 - Podlahy povlakové</t>
  </si>
  <si>
    <t xml:space="preserve">    777 - Podlahy lité</t>
  </si>
  <si>
    <t xml:space="preserve">    781 - Dokončovací práce - obklady</t>
  </si>
  <si>
    <t xml:space="preserve">    782 - Dokončovací práce - obklady z kamene</t>
  </si>
  <si>
    <t xml:space="preserve">    783 - Dokončovací práce - nátěry</t>
  </si>
  <si>
    <t xml:space="preserve">    784 - Dokončovací práce - malby a tapety</t>
  </si>
  <si>
    <t xml:space="preserve">    786 - Dokončovací práce - čalounické úpravy</t>
  </si>
  <si>
    <t>M - Práce a dodávky M</t>
  </si>
  <si>
    <t xml:space="preserve">    33-M - Montáže dopr.zaříz.,sklad. zař. a váh</t>
  </si>
  <si>
    <t>SOUPIS PRACÍ</t>
  </si>
  <si>
    <t>PČ</t>
  </si>
  <si>
    <t>Popis</t>
  </si>
  <si>
    <t>MJ</t>
  </si>
  <si>
    <t>Množství</t>
  </si>
  <si>
    <t>J.cena [CZK]</t>
  </si>
  <si>
    <t>Cenová soustava</t>
  </si>
  <si>
    <t>Poznámka</t>
  </si>
  <si>
    <t>J. Nh [h]</t>
  </si>
  <si>
    <t>Nh celkem [h]</t>
  </si>
  <si>
    <t>J. hmotnost
[t]</t>
  </si>
  <si>
    <t>Hmotnost
celkem [t]</t>
  </si>
  <si>
    <t>J. suť [t]</t>
  </si>
  <si>
    <t>Suť Celkem [t]</t>
  </si>
  <si>
    <t>HSV</t>
  </si>
  <si>
    <t>Práce a dodávky HSV</t>
  </si>
  <si>
    <t>ROZPOCET</t>
  </si>
  <si>
    <t>Zemní práce</t>
  </si>
  <si>
    <t>K</t>
  </si>
  <si>
    <t>115101202</t>
  </si>
  <si>
    <t>Čerpání vody na dopravní výšku do 10 m s uvažovaným průměrným přítokem přes 500 do 1 000 l/min</t>
  </si>
  <si>
    <t>hod</t>
  </si>
  <si>
    <t>CS ÚRS 2017 01</t>
  </si>
  <si>
    <t>-1075640070</t>
  </si>
  <si>
    <t>VV</t>
  </si>
  <si>
    <t>odhad</t>
  </si>
  <si>
    <t>336,0</t>
  </si>
  <si>
    <t>115101302</t>
  </si>
  <si>
    <t>Pohotovost záložní čerpací soupravy pro dopravní výšku do 10 m s uvažovaným průměrným přítokem přes 500 do 1 000 l/min</t>
  </si>
  <si>
    <t>den</t>
  </si>
  <si>
    <t>1977138617</t>
  </si>
  <si>
    <t xml:space="preserve">odhad </t>
  </si>
  <si>
    <t>14</t>
  </si>
  <si>
    <t>121101101</t>
  </si>
  <si>
    <t>Sejmutí ornice nebo lesní půdy s vodorovným přemístěním na hromady v místě upotřebení nebo na dočasné či trvalé skládky se složením, na vzdálenost do 50 m</t>
  </si>
  <si>
    <t>m3</t>
  </si>
  <si>
    <t>734314949</t>
  </si>
  <si>
    <t>viz. TZ</t>
  </si>
  <si>
    <t>109,65*0,5</t>
  </si>
  <si>
    <t>131201101</t>
  </si>
  <si>
    <t>Hloubení nezapažených jam a zářezů s urovnáním dna do předepsaného profilu a spádu v hornině tř. 3 do 100 m3</t>
  </si>
  <si>
    <t>854378844</t>
  </si>
  <si>
    <t>přístavba a výtahová šachta</t>
  </si>
  <si>
    <t>35,0*1,3</t>
  </si>
  <si>
    <t>3,3*3,7*0,4</t>
  </si>
  <si>
    <t>1,6*1,65*(2,35-1,6)*1,03</t>
  </si>
  <si>
    <t>1,3*1,3*(2,35-1,6)*1,03</t>
  </si>
  <si>
    <t>Součet</t>
  </si>
  <si>
    <t>131201109</t>
  </si>
  <si>
    <t>Hloubení nezapažených jam a zářezů s urovnáním dna do předepsaného profilu a spádu Příplatek k cenám za lepivost horniny tř. 3</t>
  </si>
  <si>
    <t>1279256743</t>
  </si>
  <si>
    <t>viz. jámy</t>
  </si>
  <si>
    <t>53,729</t>
  </si>
  <si>
    <t>131203101</t>
  </si>
  <si>
    <t>Hloubení zapažených i nezapažených jam ručním nebo pneumatickým nářadím s urovnáním dna do předepsaného profilu a spádu v horninách tř. 3 soudržných</t>
  </si>
  <si>
    <t>-1296132686</t>
  </si>
  <si>
    <t>odkopávka pro novou podlahu 1NP</t>
  </si>
  <si>
    <t>(27,6+27,65+17,3+18,95+23,85-8,0)*(0,62-0,2)</t>
  </si>
  <si>
    <t>7</t>
  </si>
  <si>
    <t>131203109</t>
  </si>
  <si>
    <t>Hloubení zapažených i nezapažených jam ručním nebo pneumatickým nářadím s urovnáním dna do předepsaného profilu a spádu v horninách tř. 3 Příplatek k cenám za lepivost horniny tř. 3</t>
  </si>
  <si>
    <t>-891992623</t>
  </si>
  <si>
    <t>viz. jámy ručně</t>
  </si>
  <si>
    <t>45,087</t>
  </si>
  <si>
    <t>8</t>
  </si>
  <si>
    <t>132201101</t>
  </si>
  <si>
    <t>Hloubení zapažených i nezapažených rýh šířky do 600 mm s urovnáním dna do předepsaného profilu a spádu v hornině tř. 3 do 100 m3</t>
  </si>
  <si>
    <t>807831504</t>
  </si>
  <si>
    <t>(2,7+3,6)*0,6*(3,0-2,6)</t>
  </si>
  <si>
    <t>(4,2+4,4)*0,6*(2,35-1,6)</t>
  </si>
  <si>
    <t>9</t>
  </si>
  <si>
    <t>132201109</t>
  </si>
  <si>
    <t>Hloubení zapažených i nezapažených rýh šířky do 600 mm s urovnáním dna do předepsaného profilu a spádu v hornině tř. 3 Příplatek k cenám za lepivost horniny tř. 3</t>
  </si>
  <si>
    <t>238392319</t>
  </si>
  <si>
    <t>viz. hloubení rýh</t>
  </si>
  <si>
    <t>5,382</t>
  </si>
  <si>
    <t>10</t>
  </si>
  <si>
    <t>162201101</t>
  </si>
  <si>
    <t>Vodorovné přemístění výkopku nebo sypaniny po suchu na obvyklém dopravním prostředku, bez naložení výkopku, avšak se složením bez rozhrnutí z horniny tř. 1 až 4 na vzdálenost do 20 m</t>
  </si>
  <si>
    <t>611470385</t>
  </si>
  <si>
    <t>odvoz zeminy do zásypů na pozemku</t>
  </si>
  <si>
    <t>53,729+45,087+5,382</t>
  </si>
  <si>
    <t>odvoz zeminy k zásypům</t>
  </si>
  <si>
    <t>74,192</t>
  </si>
  <si>
    <t>162201211</t>
  </si>
  <si>
    <t>Vodorovné přemístění výkopku nebo sypaniny stavebním kolečkem s naložením a vyprázdněním kolečka na hromady nebo do dopravního prostředku na vzdálenost do 10 m z horniny tř. 1 až 4</t>
  </si>
  <si>
    <t>-502824379</t>
  </si>
  <si>
    <t>12</t>
  </si>
  <si>
    <t>162201219</t>
  </si>
  <si>
    <t>Vodorovné přemístění výkopku nebo sypaniny stavebním kolečkem s naložením a vyprázdněním kolečka na hromady nebo do dopravního prostředku na vzdálenost do 10 m z horniny Příplatek k ceně za každých dalších 10 m</t>
  </si>
  <si>
    <t>309047282</t>
  </si>
  <si>
    <t>viz. přemístění kolečkem</t>
  </si>
  <si>
    <t>13</t>
  </si>
  <si>
    <t>174101101</t>
  </si>
  <si>
    <t>Zásyp sypaninou z jakékoliv horniny s uložením výkopku ve vrstvách se zhutněním jam, šachet, rýh nebo kolem objektů v těchto vykopávkách</t>
  </si>
  <si>
    <t>1073573252</t>
  </si>
  <si>
    <t>(27,6+27,65+17,3+18,95+23,85-8,0)*(0,62-0,3)</t>
  </si>
  <si>
    <t>kolem výtahové šachty</t>
  </si>
  <si>
    <t>(6,6+10,0)*2,4</t>
  </si>
  <si>
    <t>181951102</t>
  </si>
  <si>
    <t>Úprava pláně vyrovnáním výškových rozdílů v hornině tř. 1 až 4 se zhutněním</t>
  </si>
  <si>
    <t>m2</t>
  </si>
  <si>
    <t>511548618</t>
  </si>
  <si>
    <t>(27,6+27,65+17,3+18,95+23,85-8,0)</t>
  </si>
  <si>
    <t>182301127</t>
  </si>
  <si>
    <t>Rozprostření a urovnání ornice ve svahu sklonu přes 1:5 při souvislé ploše do 500 m2, tl. vrstvy přes 400 do 500 mm</t>
  </si>
  <si>
    <t>-1528321712</t>
  </si>
  <si>
    <t>109,65</t>
  </si>
  <si>
    <t>Zakládání</t>
  </si>
  <si>
    <t>16</t>
  </si>
  <si>
    <t>273321211</t>
  </si>
  <si>
    <t>Základy z betonu železového (bez výztuže) desky z betonu bez zvýšených nároků na prostředí tř. C 12/15</t>
  </si>
  <si>
    <t>1985624468</t>
  </si>
  <si>
    <t>podkladní beton 1NP na terénu</t>
  </si>
  <si>
    <t>(27,6+27,65+17,3+18,95+23,85-8,0)*0,1</t>
  </si>
  <si>
    <t>17</t>
  </si>
  <si>
    <t>273321411</t>
  </si>
  <si>
    <t>Základy z betonu železového (bez výztuže) desky z betonu bez zvýšených nároků na prostředí tř. C 20/25</t>
  </si>
  <si>
    <t>-741831949</t>
  </si>
  <si>
    <t>PB2</t>
  </si>
  <si>
    <t>25,0*0,1</t>
  </si>
  <si>
    <t>18</t>
  </si>
  <si>
    <t>273322511</t>
  </si>
  <si>
    <t>Základy z betonu železového (bez výztuže) desky z betonu se zvýšenými nároky na prostředí tř. C 25/30 XC4-XA1</t>
  </si>
  <si>
    <t>-644790852</t>
  </si>
  <si>
    <t>ZD1</t>
  </si>
  <si>
    <t>3,3*3,7*(3,0-2,6)</t>
  </si>
  <si>
    <t>19</t>
  </si>
  <si>
    <t>273351215</t>
  </si>
  <si>
    <t>Bednění základových stěn desek svislé nebo šikmé (odkloněné), půdorysně přímé nebo zalomené ve volných nebo zapažených jámách, rýhách, šachtách, včetně případných vzpěr zřízení</t>
  </si>
  <si>
    <t>-424649040</t>
  </si>
  <si>
    <t>(3,7+3,3+3,7+3,3)*0,4</t>
  </si>
  <si>
    <t>PB2+PB1</t>
  </si>
  <si>
    <t>16,5*0,1</t>
  </si>
  <si>
    <t>20</t>
  </si>
  <si>
    <t>273351216</t>
  </si>
  <si>
    <t>Bednění základových stěn desek svislé nebo šikmé (odkloněné), půdorysně přímé nebo zalomené ve volných nebo zapažených jámách, rýhách, šachtách, včetně případných vzpěr odstranění</t>
  </si>
  <si>
    <t>-322970220</t>
  </si>
  <si>
    <t>viz. bednění zřízení</t>
  </si>
  <si>
    <t>7,25</t>
  </si>
  <si>
    <t>273361821</t>
  </si>
  <si>
    <t>Výztuž základů desek z betonářské oceli 10 505 (R) nebo BSt 500</t>
  </si>
  <si>
    <t>t</t>
  </si>
  <si>
    <t>-1227457563</t>
  </si>
  <si>
    <t>viz. tabulka výztuže</t>
  </si>
  <si>
    <t>0,55622245</t>
  </si>
  <si>
    <t>0,556*1,08 'Přepočtené koeficientem množství</t>
  </si>
  <si>
    <t>22</t>
  </si>
  <si>
    <t>273362021</t>
  </si>
  <si>
    <t>Výztuž základů desek ze svařovaných sítí z drátů typu KARI</t>
  </si>
  <si>
    <t>2027990412</t>
  </si>
  <si>
    <t>K2</t>
  </si>
  <si>
    <t>0,2633</t>
  </si>
  <si>
    <t>(27,6+27,65+17,3+18,95+23,85-8,0)*0,00303*1,15</t>
  </si>
  <si>
    <t>0,637*1,08 'Přepočtené koeficientem množství</t>
  </si>
  <si>
    <t>23</t>
  </si>
  <si>
    <t>274313711</t>
  </si>
  <si>
    <t>Základy z betonu prostého pasy betonu kamenem neprokládaného tř. C 20/25</t>
  </si>
  <si>
    <t>-321059579</t>
  </si>
  <si>
    <t>(2,7+3,6)*0,6*(3,0-2,6)*1,03</t>
  </si>
  <si>
    <t>(4,2+4,4)*0,6*(2,35-1,6)*1,03</t>
  </si>
  <si>
    <t>24</t>
  </si>
  <si>
    <t>275313711</t>
  </si>
  <si>
    <t>Základy z betonu prostého patky a bloky z betonu kamenem neprokládaného tř. C 20/25</t>
  </si>
  <si>
    <t>-18809461</t>
  </si>
  <si>
    <t>25</t>
  </si>
  <si>
    <t>279361821</t>
  </si>
  <si>
    <t>Výztuž základových zdí nosných svislých nebo odkloněných od svislice, rovinných nebo oblých, deskových nebo žebrových, včetně výztuže jejich žeber z betonářské oceli 10 505 (R) nebo BSt 500</t>
  </si>
  <si>
    <t>506252846</t>
  </si>
  <si>
    <t>šalovací tvárnice</t>
  </si>
  <si>
    <t>předpoklad 0,04t/m3</t>
  </si>
  <si>
    <t>(3,1+0,8)*2,3*0,3*0,04</t>
  </si>
  <si>
    <t>(4,4)*1,25*0,3*0,04</t>
  </si>
  <si>
    <t>ST7+ST8</t>
  </si>
  <si>
    <t>0,2152</t>
  </si>
  <si>
    <t>0,389*1,08 'Přepočtené koeficientem množství</t>
  </si>
  <si>
    <t>26</t>
  </si>
  <si>
    <t>x26</t>
  </si>
  <si>
    <t>D+M Základové zdi z tvárnic ztraceného bednění včetně výplně z betonu bez zvláštních nároků na vliv prostředí třídy C 20/25 XC2, tloušťky zdiva přes 250 do 300 mm</t>
  </si>
  <si>
    <t>-1603151000</t>
  </si>
  <si>
    <t>(3,1+0,8)*2,3</t>
  </si>
  <si>
    <t>(4,4)*1,25</t>
  </si>
  <si>
    <t>ST7</t>
  </si>
  <si>
    <t>(3,0)*2,3</t>
  </si>
  <si>
    <t>ST8</t>
  </si>
  <si>
    <t>(3,4)*1,3</t>
  </si>
  <si>
    <t>uložení základového pasu</t>
  </si>
  <si>
    <t>(0,5+0,5)*0,25</t>
  </si>
  <si>
    <t>27</t>
  </si>
  <si>
    <t>x74566</t>
  </si>
  <si>
    <t>D+M těsnění pracovní spáry mezi základovou deskou a stěnami výtahové šachty</t>
  </si>
  <si>
    <t>kpl</t>
  </si>
  <si>
    <t>1456603098</t>
  </si>
  <si>
    <t>Svislé a kompletní konstrukce</t>
  </si>
  <si>
    <t>28</t>
  </si>
  <si>
    <t>311272312</t>
  </si>
  <si>
    <t>Zdivo z pórobetonových přesných tvárnic nosné z tvárnic hladkých jakékoli pevnosti na tenké maltové lože, tloušťka zdiva 300 mm, objemová hmotnost 400 kg/m3</t>
  </si>
  <si>
    <t>-701877917</t>
  </si>
  <si>
    <t>1NP</t>
  </si>
  <si>
    <t>(3,1+0,9+3,1+3,5)*3,0*0,3</t>
  </si>
  <si>
    <t>0,45*3,0*0,2</t>
  </si>
  <si>
    <t>-(0,75*2,34+1,0*1,5)*0,3</t>
  </si>
  <si>
    <t>2NP</t>
  </si>
  <si>
    <t>(3,1+0,9+3,1+3,5)*2,8*0,3</t>
  </si>
  <si>
    <t>-(0,75*2,4+1,0*1,5)*0,3</t>
  </si>
  <si>
    <t>atika</t>
  </si>
  <si>
    <t>(2,5+3,0)*0,75*0,3</t>
  </si>
  <si>
    <t>29</t>
  </si>
  <si>
    <t>311361821</t>
  </si>
  <si>
    <t>Výztuž nadzákladových zdí nosných svislých nebo odkloněných od svislice, rovných nebo oblých z betonářské oceli 10 505 (R) nebo BSt 500</t>
  </si>
  <si>
    <t>262533631</t>
  </si>
  <si>
    <t>1,0*2,0*0,3*0,04</t>
  </si>
  <si>
    <t>0,45*3,0*0,3*0,04</t>
  </si>
  <si>
    <t>1,1*2,0*0,3*0,04</t>
  </si>
  <si>
    <t>0,9*2,0*0,3*0,04</t>
  </si>
  <si>
    <t>0,4*2,0*0,3*0,04</t>
  </si>
  <si>
    <t>30</t>
  </si>
  <si>
    <t>312272312</t>
  </si>
  <si>
    <t>Zdivo z pórobetonových přesných tvárnic výplňové z tvárnic hladkých jakékoli pevnosti na tenké maltové lože, tloušťka zdiva 300 mm, objemová hmotnost 400 kg/m3</t>
  </si>
  <si>
    <t>4462751</t>
  </si>
  <si>
    <t>zazdívka oken 1PP</t>
  </si>
  <si>
    <t>0,58*0,39*0,3</t>
  </si>
  <si>
    <t>0,85*0,38*0,3</t>
  </si>
  <si>
    <t>1,18*0,58*0,3</t>
  </si>
  <si>
    <t>0,86*2,02*0,3</t>
  </si>
  <si>
    <t>31</t>
  </si>
  <si>
    <t>314291135</t>
  </si>
  <si>
    <t>Zdivo komínů a ventilací volně stojících režné z cihel šamotových C30 (290x140x65 mm), na maltu ze suché směsi 5 MPa</t>
  </si>
  <si>
    <t>-212376989</t>
  </si>
  <si>
    <t>přezdívaný komín</t>
  </si>
  <si>
    <t>1,0*0,625*1,5</t>
  </si>
  <si>
    <t>-0,3*0,3*1,5</t>
  </si>
  <si>
    <t>-0,15*0,3*1,5</t>
  </si>
  <si>
    <t>32</t>
  </si>
  <si>
    <t>317142221</t>
  </si>
  <si>
    <t>Překlady nenosné prefabrikované z pórobetonu osazené do tenkého maltového lože, v příčkách přímé, světlost otvoru do 1010 mm tl. 100 mm</t>
  </si>
  <si>
    <t>kus</t>
  </si>
  <si>
    <t>1296891733</t>
  </si>
  <si>
    <t>pp11</t>
  </si>
  <si>
    <t>PP21</t>
  </si>
  <si>
    <t>33</t>
  </si>
  <si>
    <t>317168113</t>
  </si>
  <si>
    <t>Překlady keramické ploché osazené do maltového lože, výšky překladu 7,1 cm šířky 11,5 cm, délky 150 cm</t>
  </si>
  <si>
    <t>-1151746056</t>
  </si>
  <si>
    <t>kp11</t>
  </si>
  <si>
    <t>kp21</t>
  </si>
  <si>
    <t>34</t>
  </si>
  <si>
    <t>31723x</t>
  </si>
  <si>
    <t>D+M Vyzdívka mezi nosníky cihlami pálenými na maltu cementovou nebo výplň z betonu</t>
  </si>
  <si>
    <t>-423529514</t>
  </si>
  <si>
    <t>vyzdívka mezi ocelové překlady</t>
  </si>
  <si>
    <t>1PP</t>
  </si>
  <si>
    <t>5,4*0,3*0,4</t>
  </si>
  <si>
    <t>4,0*0,3*0,3</t>
  </si>
  <si>
    <t>3,6*0,6*0,2</t>
  </si>
  <si>
    <t>(1,8+1,9)*0,65*0,16</t>
  </si>
  <si>
    <t>3,6*0,5*0,18</t>
  </si>
  <si>
    <t>1,5*0,3*0,14</t>
  </si>
  <si>
    <t>1,2*0,3*0,1</t>
  </si>
  <si>
    <t>2,85*0,5*0,16</t>
  </si>
  <si>
    <t>2,85*0,5*0,18</t>
  </si>
  <si>
    <t>2,4*0,45*0,18</t>
  </si>
  <si>
    <t>1,65*0,3*0,14</t>
  </si>
  <si>
    <t>1,85*0,7*0,14</t>
  </si>
  <si>
    <t>5,2*0,3*0,24</t>
  </si>
  <si>
    <t>5,3*0,6*0,22</t>
  </si>
  <si>
    <t>3,6*0,4*0,18</t>
  </si>
  <si>
    <t>1,5*0,3*0,12</t>
  </si>
  <si>
    <t>2,85*0,5*0,16*2</t>
  </si>
  <si>
    <t>1,85*0,6*0,14</t>
  </si>
  <si>
    <t>1,85*0,3*0,14</t>
  </si>
  <si>
    <t>35</t>
  </si>
  <si>
    <t>317941121</t>
  </si>
  <si>
    <t>Osazování ocelových válcovaných nosníků na zdivu I nebo IE nebo U nebo UE nebo L do č. 12 nebo výšky do 120 mm</t>
  </si>
  <si>
    <t>1331006106</t>
  </si>
  <si>
    <t>viz. výpis statika</t>
  </si>
  <si>
    <t>0,08844+0,28642+0,22045+0,10098</t>
  </si>
  <si>
    <t>detaily</t>
  </si>
  <si>
    <t>0,8</t>
  </si>
  <si>
    <t>36</t>
  </si>
  <si>
    <t>317941123</t>
  </si>
  <si>
    <t>Osazování ocelových válcovaných nosníků na zdivu I nebo IE nebo U nebo UE nebo L č. 14 až 22 nebo výšky do 220 mm</t>
  </si>
  <si>
    <t>-1371076235</t>
  </si>
  <si>
    <t>viz. výpis od statika</t>
  </si>
  <si>
    <t>0,96712+3,2157+0,11856</t>
  </si>
  <si>
    <t>37</t>
  </si>
  <si>
    <t>317941125</t>
  </si>
  <si>
    <t>Osazování ocelových válcovaných nosníků na zdivu I nebo IE nebo U nebo UE nebo L č. 24 a výše nebo výšky přes 220 mm</t>
  </si>
  <si>
    <t>-889364719</t>
  </si>
  <si>
    <t>1,34052</t>
  </si>
  <si>
    <t>38</t>
  </si>
  <si>
    <t>M</t>
  </si>
  <si>
    <t>130107600</t>
  </si>
  <si>
    <t>ocel profilová IPE,  h=300 mm- ocel S235</t>
  </si>
  <si>
    <t>1691913142</t>
  </si>
  <si>
    <t>0,68364+0,3376</t>
  </si>
  <si>
    <t>1,021*1,08 'Přepočtené koeficientem množství</t>
  </si>
  <si>
    <t>39</t>
  </si>
  <si>
    <t>130107560</t>
  </si>
  <si>
    <t>ocel profilová IPE,  h=240 mm- ocel S235</t>
  </si>
  <si>
    <t>585865030</t>
  </si>
  <si>
    <t>0,31928</t>
  </si>
  <si>
    <t>0,319*1,08 'Přepočtené koeficientem množství</t>
  </si>
  <si>
    <t>40</t>
  </si>
  <si>
    <t>130107540</t>
  </si>
  <si>
    <t>ocel profilová IPE,  h=220 mm- ocel S235</t>
  </si>
  <si>
    <t>-1185679478</t>
  </si>
  <si>
    <t>0,41658+0,30916</t>
  </si>
  <si>
    <t>0,726*1,08 'Přepočtené koeficientem množství</t>
  </si>
  <si>
    <t>41</t>
  </si>
  <si>
    <t>130107520</t>
  </si>
  <si>
    <t>ocel profilová IPE,  h=200 mm- ocel S235</t>
  </si>
  <si>
    <t>329179416</t>
  </si>
  <si>
    <t>0,26432+0,24192</t>
  </si>
  <si>
    <t>0,506*1,08 'Přepočtené koeficientem množství</t>
  </si>
  <si>
    <t>42</t>
  </si>
  <si>
    <t>130107500</t>
  </si>
  <si>
    <t>ocel profilová IPE,  h=180 mm- ocel S235</t>
  </si>
  <si>
    <t>-452269492</t>
  </si>
  <si>
    <t>0,40608+0,16074</t>
  </si>
  <si>
    <t>0,567*1,08 'Přepočtené koeficientem množství</t>
  </si>
  <si>
    <t>43</t>
  </si>
  <si>
    <t>130107480</t>
  </si>
  <si>
    <t>ocel profilová IPE,  h=160 mm- ocel S235</t>
  </si>
  <si>
    <t>179931839</t>
  </si>
  <si>
    <t>0,40527+0,3634</t>
  </si>
  <si>
    <t>0,769*1,08 'Přepočtené koeficientem množství</t>
  </si>
  <si>
    <t>44</t>
  </si>
  <si>
    <t>130107460</t>
  </si>
  <si>
    <t>ocel profilová IPE,  h=140 mm- ocel S235</t>
  </si>
  <si>
    <t>1239131620</t>
  </si>
  <si>
    <t>0,06966+0,11417+0,0645+0,19092+0,17028+0,0387</t>
  </si>
  <si>
    <t>0,648*1,08 'Přepočtené koeficientem množství</t>
  </si>
  <si>
    <t>45</t>
  </si>
  <si>
    <t>130107440</t>
  </si>
  <si>
    <t>ocel profilová IPE,  h=120 mm- ocel S235</t>
  </si>
  <si>
    <t>-1645031826</t>
  </si>
  <si>
    <t>0,1534+0,052+0,0312</t>
  </si>
  <si>
    <t>0,237*1,08 'Přepočtené koeficientem množství</t>
  </si>
  <si>
    <t>46</t>
  </si>
  <si>
    <t>130107420</t>
  </si>
  <si>
    <t>ocel profilová IPE,  h=100 mm- ocel S235</t>
  </si>
  <si>
    <t>-1315933882</t>
  </si>
  <si>
    <t>0,01094+0,03888</t>
  </si>
  <si>
    <t>0,05*1,08 'Přepočtené koeficientem množství</t>
  </si>
  <si>
    <t>47</t>
  </si>
  <si>
    <t>130108260</t>
  </si>
  <si>
    <t>ocel profilová UPN,  h=200 mm- ocel S235</t>
  </si>
  <si>
    <t>-1003238364</t>
  </si>
  <si>
    <t>0,26312</t>
  </si>
  <si>
    <t>0,263*1,08 'Přepočtené koeficientem množství</t>
  </si>
  <si>
    <t>48</t>
  </si>
  <si>
    <t>130108240</t>
  </si>
  <si>
    <t>ocel profilová UPN,  h=180 mm- ocel S235</t>
  </si>
  <si>
    <t>-1510540272</t>
  </si>
  <si>
    <t>0,704</t>
  </si>
  <si>
    <t>0,704*1,08 'Přepočtené koeficientem množství</t>
  </si>
  <si>
    <t>49</t>
  </si>
  <si>
    <t>130108180</t>
  </si>
  <si>
    <t>ocel profilová UPN, h=120 mm- ocel S235</t>
  </si>
  <si>
    <t>2049028119</t>
  </si>
  <si>
    <t>0,079+0,00938</t>
  </si>
  <si>
    <t>0,088*1,08 'Přepočtené koeficientem množství</t>
  </si>
  <si>
    <t>50</t>
  </si>
  <si>
    <t>130109540</t>
  </si>
  <si>
    <t>ocel profilová HE-A, h=140 mm- ocel S355</t>
  </si>
  <si>
    <t>851095022</t>
  </si>
  <si>
    <t>0,11856</t>
  </si>
  <si>
    <t>0,119*1,08 'Přepočtené koeficientem množství</t>
  </si>
  <si>
    <t>51</t>
  </si>
  <si>
    <t>130109700</t>
  </si>
  <si>
    <t>ocel profilová HE-B, h=100 mm- ocel S235</t>
  </si>
  <si>
    <t>-1201051173</t>
  </si>
  <si>
    <t>0,10098</t>
  </si>
  <si>
    <t>0,101*1,08 'Přepočtené koeficientem množství</t>
  </si>
  <si>
    <t>52</t>
  </si>
  <si>
    <t>130104440-</t>
  </si>
  <si>
    <t>úhelník ocelový rovnostranný, 110 x 110 x 10 mm- ocel S355</t>
  </si>
  <si>
    <t>-1445668237</t>
  </si>
  <si>
    <t>0,13678+0,08366</t>
  </si>
  <si>
    <t>0,22*1,08 'Přepočtené koeficientem množství</t>
  </si>
  <si>
    <t>53</t>
  </si>
  <si>
    <t>x65</t>
  </si>
  <si>
    <t>ostatní detaily ocelové- ocel S355</t>
  </si>
  <si>
    <t>609896007</t>
  </si>
  <si>
    <t>0,8*1,08 'Přepočtené koeficientem množství</t>
  </si>
  <si>
    <t>54</t>
  </si>
  <si>
    <t>319201253</t>
  </si>
  <si>
    <t>Dodatečná izolace zdiva zarážením nerezových chrom-niklových plechů do zdiva s průběžnou spárou, tloušťky přes 300 do 600 mm</t>
  </si>
  <si>
    <t>-1013310161</t>
  </si>
  <si>
    <t xml:space="preserve">stávající obvodové zdivo 1NP </t>
  </si>
  <si>
    <t>11,2*0,55</t>
  </si>
  <si>
    <t>(5,7+5,4+5,7)*0,45</t>
  </si>
  <si>
    <t>55</t>
  </si>
  <si>
    <t>319201254</t>
  </si>
  <si>
    <t>Dodatečná izolace zdiva zarážením nerezových chrom-niklových plechů do zdiva s průběžnou spárou, tloušťky přes 600 do 800 mm</t>
  </si>
  <si>
    <t>450524663</t>
  </si>
  <si>
    <t>stávající obvodové zdivo 1NP</t>
  </si>
  <si>
    <t>11,2*0,6</t>
  </si>
  <si>
    <t>11,5*0,65</t>
  </si>
  <si>
    <t>11,2*0,64</t>
  </si>
  <si>
    <t>56</t>
  </si>
  <si>
    <t>331351101</t>
  </si>
  <si>
    <t>Bednění hranatých pilířů, rámových stojek, táhel nebo vzpěr svislých nebo šikmých (odkloněných) o výšce do 4 m včetně vzepření průřezu pravoúhlého čtyřúhelníka zřízení</t>
  </si>
  <si>
    <t>1593616095</t>
  </si>
  <si>
    <t>S1</t>
  </si>
  <si>
    <t>(0,3+0,25+0,3+0,25)*2,285</t>
  </si>
  <si>
    <t>57</t>
  </si>
  <si>
    <t>331351102</t>
  </si>
  <si>
    <t>Bednění hranatých pilířů, rámových stojek, táhel nebo vzpěr svislých nebo šikmých (odkloněných) o výšce do 4 m včetně vzepření průřezu pravoúhlého čtyřúhelníka odstranění</t>
  </si>
  <si>
    <t>-169226205</t>
  </si>
  <si>
    <t>2,514</t>
  </si>
  <si>
    <t>58</t>
  </si>
  <si>
    <t>331361821</t>
  </si>
  <si>
    <t>Výztuž sloupů, pilířů, rámových stojek, táhel nebo vzpěr hranatých svislých nebo šikmých (odkloněných) z betonářské oceli 10 505 (R) nebo BSt 500</t>
  </si>
  <si>
    <t>1282061399</t>
  </si>
  <si>
    <t>viz. výpis</t>
  </si>
  <si>
    <t>0,0311</t>
  </si>
  <si>
    <t>0,031*1,08 'Přepočtené koeficientem množství</t>
  </si>
  <si>
    <t>59</t>
  </si>
  <si>
    <t>342272323</t>
  </si>
  <si>
    <t>Příčky z pórobetonových přesných příčkovek hladkých, objemové hmotnosti 500 kg/m3 na tenké maltové lože, tloušťky příčky 100 mm</t>
  </si>
  <si>
    <t>-1318430579</t>
  </si>
  <si>
    <t>(1,2)*3,0</t>
  </si>
  <si>
    <t>0,9*2,0</t>
  </si>
  <si>
    <t>0,7*2,2</t>
  </si>
  <si>
    <t>5,4*3,0</t>
  </si>
  <si>
    <t>2,5*3,0-(0,9*2,0)</t>
  </si>
  <si>
    <t>1,25*1,8</t>
  </si>
  <si>
    <t>0,2*2,0</t>
  </si>
  <si>
    <t>(3,4+0,9)*2,8</t>
  </si>
  <si>
    <t>2,5*2,8-(0,9*2,0)</t>
  </si>
  <si>
    <t>60</t>
  </si>
  <si>
    <t>342272423</t>
  </si>
  <si>
    <t>Příčky z pórobetonových přesných příčkovek hladkých, objemové hmotnosti 500 kg/m3 na tenké maltové lože, tloušťky příčky 125 mm</t>
  </si>
  <si>
    <t>1345340746</t>
  </si>
  <si>
    <t>(2,6+1,5+2,2+1,25+1,2+5,2)*3,0</t>
  </si>
  <si>
    <t>(1,07*2,02)+(0,5*2,4)</t>
  </si>
  <si>
    <t>-(0,9*2,0+1,8*2,0+0,9*2,0+0,8*2,0)</t>
  </si>
  <si>
    <t>(2,3+0,6+2,6+5,4+0,33)*2,8</t>
  </si>
  <si>
    <t>-(1,8*2,0+0,9*2,0*2+0,9*2,0)</t>
  </si>
  <si>
    <t>1,5*2,4+1,2*2,4+1,35*2,2+1,25*2,2+1,0*2,2</t>
  </si>
  <si>
    <t>61</t>
  </si>
  <si>
    <t>342272523</t>
  </si>
  <si>
    <t>Příčky z pórobetonových přesných příčkovek hladkých, objemové hmotnosti 500 kg/m3 na tenké maltové lože, tloušťky příčky 150 mm</t>
  </si>
  <si>
    <t>-1867407306</t>
  </si>
  <si>
    <t>1,0*2,0</t>
  </si>
  <si>
    <t>0,3*2,8</t>
  </si>
  <si>
    <t>62</t>
  </si>
  <si>
    <t>342291121</t>
  </si>
  <si>
    <t>Ukotvení příček plochými kotvami, do konstrukce cihelné</t>
  </si>
  <si>
    <t>m</t>
  </si>
  <si>
    <t>615018238</t>
  </si>
  <si>
    <t>3,0*10</t>
  </si>
  <si>
    <t>2,0*6</t>
  </si>
  <si>
    <t>1,7*2</t>
  </si>
  <si>
    <t>2,8*10</t>
  </si>
  <si>
    <t>63</t>
  </si>
  <si>
    <t>346272111</t>
  </si>
  <si>
    <t>Přizdívky izolační a ochranné z pórobetonových tvárnic o objemové hmotnosti 500 kg/m3, na tenké maltové lože tloušťky přizdívky 50 mm</t>
  </si>
  <si>
    <t>20840599</t>
  </si>
  <si>
    <t>přizdívka u sprchového koutu</t>
  </si>
  <si>
    <t>2,1*3,0</t>
  </si>
  <si>
    <t>2,1*2,8</t>
  </si>
  <si>
    <t>64</t>
  </si>
  <si>
    <t>985223110</t>
  </si>
  <si>
    <t>Přezdívání zdiva do aktivované malty cihelného, objemu do 1 m3</t>
  </si>
  <si>
    <t>2023355496</t>
  </si>
  <si>
    <t>0,65*0,6*1,1</t>
  </si>
  <si>
    <t>0,3*0,4*3,1</t>
  </si>
  <si>
    <t>0,5*0,5*3,1</t>
  </si>
  <si>
    <t>0,5*0,6*3,1</t>
  </si>
  <si>
    <t>0,8*0,35*3,1</t>
  </si>
  <si>
    <t>0,65*0,35*2,7</t>
  </si>
  <si>
    <t>65</t>
  </si>
  <si>
    <t>596110200</t>
  </si>
  <si>
    <t>cihelný blok těžký zvukověizolační  P20</t>
  </si>
  <si>
    <t>tis kus</t>
  </si>
  <si>
    <t>281843065</t>
  </si>
  <si>
    <t>3,988*0,055 'Přepočtené koeficientem množství</t>
  </si>
  <si>
    <t>66</t>
  </si>
  <si>
    <t>x11</t>
  </si>
  <si>
    <t>D+M Překlady nenosné prefabrikované z pórobetonu osazené do tenkého maltového lože, v příčkách přímé, světlost otvoru do 2200 mm tl. 100 mm</t>
  </si>
  <si>
    <t>647776017</t>
  </si>
  <si>
    <t>pp12</t>
  </si>
  <si>
    <t>pp22</t>
  </si>
  <si>
    <t>PP23</t>
  </si>
  <si>
    <t>67</t>
  </si>
  <si>
    <t>330321410</t>
  </si>
  <si>
    <t>Sloupy, pilíře, táhla, rámové stojky, vzpěry z betonu železového (bez výztuže) tř. C 25/30</t>
  </si>
  <si>
    <t>1936522529</t>
  </si>
  <si>
    <t>0,25*0,3*2,285</t>
  </si>
  <si>
    <t>68</t>
  </si>
  <si>
    <t>x28</t>
  </si>
  <si>
    <t>D+M Výtahová šachta z betonu železového (bez výztuže) nosné tř. C 25/30 XC4, XC1 (Betonový povrch vytvořený otiskem bednění, režný beton)</t>
  </si>
  <si>
    <t>-1953711196</t>
  </si>
  <si>
    <t>dno</t>
  </si>
  <si>
    <t>2,61*2,2*(2,6-2,4)</t>
  </si>
  <si>
    <t>stěny</t>
  </si>
  <si>
    <t>(2,2+2,2+2,01+2,01)*8,45*0,3</t>
  </si>
  <si>
    <t>-(1,2*2,18*3)*0,3</t>
  </si>
  <si>
    <t>strop</t>
  </si>
  <si>
    <t>2,61*2,2*(6,23-6,03)</t>
  </si>
  <si>
    <t>(2,61+1,9)*0,5*0,3</t>
  </si>
  <si>
    <t>D1</t>
  </si>
  <si>
    <t>1,67*1,5*0,18</t>
  </si>
  <si>
    <t>69</t>
  </si>
  <si>
    <t>x29</t>
  </si>
  <si>
    <t>D+M Bednění výtahových šachet včetně vzpěr nebo jiného zajištění svislé nebo šikmé (odkloněné) a podpěrné konstrukce</t>
  </si>
  <si>
    <t>-1181068021</t>
  </si>
  <si>
    <t>vnější</t>
  </si>
  <si>
    <t>(2,2+2,61+2,2+2,61)*8,85</t>
  </si>
  <si>
    <t>9,7*0,5</t>
  </si>
  <si>
    <t>vnitřní</t>
  </si>
  <si>
    <t>(1,6+2,01+1,6+2,01)*8,45</t>
  </si>
  <si>
    <t>podhled</t>
  </si>
  <si>
    <t>1,6*2,01</t>
  </si>
  <si>
    <t>-otvory</t>
  </si>
  <si>
    <t>-(1,2*2,18*3)*2</t>
  </si>
  <si>
    <t>ostění a nadpraží</t>
  </si>
  <si>
    <t>(1,2+2,18+2,18)*3*0,3</t>
  </si>
  <si>
    <t>(1,67+1,5+1,67)*0,18</t>
  </si>
  <si>
    <t>1,67*1,5</t>
  </si>
  <si>
    <t>rezerva 10%</t>
  </si>
  <si>
    <t>14,6</t>
  </si>
  <si>
    <t>70</t>
  </si>
  <si>
    <t>x30</t>
  </si>
  <si>
    <t>1467332829</t>
  </si>
  <si>
    <t>161,496</t>
  </si>
  <si>
    <t>71</t>
  </si>
  <si>
    <t>x31</t>
  </si>
  <si>
    <t>D+M Výztuž výtahových šachet z betonářské oceli 10 505 (R) nebo BSt 500</t>
  </si>
  <si>
    <t>809812277</t>
  </si>
  <si>
    <t>viz výpis</t>
  </si>
  <si>
    <t>1,6612</t>
  </si>
  <si>
    <t>1,661*1,08 'Přepočtené koeficientem množství</t>
  </si>
  <si>
    <t>72</t>
  </si>
  <si>
    <t>x32</t>
  </si>
  <si>
    <t>D+M Výztuž výtahových šachet ze svařovaných sítí z drátů typu KARI</t>
  </si>
  <si>
    <t>-1046802493</t>
  </si>
  <si>
    <t>K3- viz.výpis</t>
  </si>
  <si>
    <t>0,04331</t>
  </si>
  <si>
    <t>0,043*1,08 'Přepočtené koeficientem množství</t>
  </si>
  <si>
    <t>73</t>
  </si>
  <si>
    <t>x39</t>
  </si>
  <si>
    <t>Osazování ocelových sloupků</t>
  </si>
  <si>
    <t>-1671954634</t>
  </si>
  <si>
    <t>0,1035</t>
  </si>
  <si>
    <t>74</t>
  </si>
  <si>
    <t>x5</t>
  </si>
  <si>
    <t>TK 120x120x6- ocel S235</t>
  </si>
  <si>
    <t>-414335892</t>
  </si>
  <si>
    <t>0,104</t>
  </si>
  <si>
    <t>0,104*1,08 'Přepočtené koeficientem množství</t>
  </si>
  <si>
    <t>75</t>
  </si>
  <si>
    <t>x639</t>
  </si>
  <si>
    <t>D+M Aktivování ložné spáry po podřezání zdiva</t>
  </si>
  <si>
    <t>1989526554</t>
  </si>
  <si>
    <t>13,72+21,363</t>
  </si>
  <si>
    <t>76</t>
  </si>
  <si>
    <t>x645</t>
  </si>
  <si>
    <t>D+M Předstěna z plných lícových cihel vč. spárování vazba flámská, rozměru 215/ 102/65 mm, plošná hmotnost 2,25 kg/ks, mrazuvzdornost F2, nasákavost 8-17%</t>
  </si>
  <si>
    <t>111441643</t>
  </si>
  <si>
    <t>výměra vč. otvorů v předstěně</t>
  </si>
  <si>
    <t>JP</t>
  </si>
  <si>
    <t>3,9*2,6*0,1</t>
  </si>
  <si>
    <t>3,9*2,8*0,1</t>
  </si>
  <si>
    <t>3,0*1,0*0,1</t>
  </si>
  <si>
    <t>1,5*1,0*0,1</t>
  </si>
  <si>
    <t>VP</t>
  </si>
  <si>
    <t>3,2*2,6*0,1</t>
  </si>
  <si>
    <t>ZP</t>
  </si>
  <si>
    <t>2,1*1,0*3*0,1</t>
  </si>
  <si>
    <t>77</t>
  </si>
  <si>
    <t>x78555</t>
  </si>
  <si>
    <t>Zazdívky, dozdívky, opravy stávajícího zdiva, dozdívky ostění dveří</t>
  </si>
  <si>
    <t>-17541636</t>
  </si>
  <si>
    <t xml:space="preserve">odhad množství </t>
  </si>
  <si>
    <t>10,0</t>
  </si>
  <si>
    <t>78</t>
  </si>
  <si>
    <t>x7866</t>
  </si>
  <si>
    <t>Příplatek za svařování válcovaných nosníků</t>
  </si>
  <si>
    <t>-825445055</t>
  </si>
  <si>
    <t>0,31928+0,704+0,2144</t>
  </si>
  <si>
    <t>79</t>
  </si>
  <si>
    <t>x79</t>
  </si>
  <si>
    <t>D+M Nadzákladové zdi z tvárnic ztraceného bednění hladkých, včetně výplně z betonu třídy C 20/25, tloušťky zdiva přes 250 do 300 mm</t>
  </si>
  <si>
    <t>-1062082445</t>
  </si>
  <si>
    <t>0,45*3,0</t>
  </si>
  <si>
    <t>1,1*2,0</t>
  </si>
  <si>
    <t>0,4*2,0</t>
  </si>
  <si>
    <t>80</t>
  </si>
  <si>
    <t>x80</t>
  </si>
  <si>
    <t>D+M Obezdívka koupelnových van ploch rovných z přesných pórobetonových tvárnic , na tenké maltové lože tl. 125 mm</t>
  </si>
  <si>
    <t>-823006304</t>
  </si>
  <si>
    <t>(1,8+0,8+0,8+1,8)*1,0</t>
  </si>
  <si>
    <t>81</t>
  </si>
  <si>
    <t>x89</t>
  </si>
  <si>
    <t>D+M Výplň komínového průduchu betonem C20/25-XC1</t>
  </si>
  <si>
    <t>-1400888183</t>
  </si>
  <si>
    <t>0,2*0,2*3,0</t>
  </si>
  <si>
    <t>82</t>
  </si>
  <si>
    <t>x9</t>
  </si>
  <si>
    <t>D+M vyvložkování komínového průduchu viz. OV102</t>
  </si>
  <si>
    <t>1450210059</t>
  </si>
  <si>
    <t>viz. OV102</t>
  </si>
  <si>
    <t>8,75</t>
  </si>
  <si>
    <t>Vodorovné konstrukce</t>
  </si>
  <si>
    <t>83</t>
  </si>
  <si>
    <t>411321414</t>
  </si>
  <si>
    <t>Stropy z betonu železového (bez výztuže) stropů deskových, plochých střech, desek balkonových, desek hřibových stropů včetně hlavic hřibových sloupů tř. C 25/30</t>
  </si>
  <si>
    <t>-2044756059</t>
  </si>
  <si>
    <t>P208</t>
  </si>
  <si>
    <t>21,5*0,05</t>
  </si>
  <si>
    <t>84</t>
  </si>
  <si>
    <t>411322525</t>
  </si>
  <si>
    <t>Stropy z betonu železového (bez výztuže) trámových, žebrových, kazetových nebo vložkových z tvárnic nebo z hraněných či zaoblených vln zabudovaného plechového bednění tř. C 20/25</t>
  </si>
  <si>
    <t>-316511609</t>
  </si>
  <si>
    <t>zálivka trapézového plechu- viz. výpis</t>
  </si>
  <si>
    <t>70,0*0,1</t>
  </si>
  <si>
    <t>85</t>
  </si>
  <si>
    <t>411361821</t>
  </si>
  <si>
    <t>Výztuž stropů prostě uložených, vetknutých, spojitých, deskových, trámových (žebrových, kazetových), s keramickými a jinými vložkami, konsolových nebo balkonových, hřibových včetně hlavic hřibových sloupů, plochých střech a pro zavěšení železobetonových podhledů z betonářské oceli 10 505 (R) nebo BSt 500</t>
  </si>
  <si>
    <t>1471698416</t>
  </si>
  <si>
    <t>0,1326</t>
  </si>
  <si>
    <t>0,133*1,08 'Přepočtené koeficientem množství</t>
  </si>
  <si>
    <t>86</t>
  </si>
  <si>
    <t>411362021</t>
  </si>
  <si>
    <t>Výztuž stropů prostě uložených, vetknutých, spojitých, deskových, trámových (žebrových, kazetových), s keramickými a jinými vložkami, konsolových nebo balkonových, hřibových včetně hlavic hřibových sloupů, plochých střech a pro zavěšení železobetonových podhledů ze svařovaných sítí z drátů typu KARI</t>
  </si>
  <si>
    <t>1094398588</t>
  </si>
  <si>
    <t>K1- viz. výpis</t>
  </si>
  <si>
    <t>0,3686</t>
  </si>
  <si>
    <t>21,5*0,00303*1,15</t>
  </si>
  <si>
    <t>0,444*1,08 'Přepočtené koeficientem množství</t>
  </si>
  <si>
    <t>87</t>
  </si>
  <si>
    <t>417321414</t>
  </si>
  <si>
    <t>Ztužující pásy a věnce z betonu železového (bez výztuže) tř. C 20/25</t>
  </si>
  <si>
    <t>1356833946</t>
  </si>
  <si>
    <t>věnec přístavby+ podbetonování trapézového plechu v 2NP</t>
  </si>
  <si>
    <t>(3,1+3,5)*0,3*0,1</t>
  </si>
  <si>
    <t>(3,1+3,5+3,1+0,9)*0,3*0,1</t>
  </si>
  <si>
    <t>věnec na atice</t>
  </si>
  <si>
    <t>(2,5+3,0)*0,3*0,1</t>
  </si>
  <si>
    <t>88</t>
  </si>
  <si>
    <t>417351115</t>
  </si>
  <si>
    <t>Bednění bočnic ztužujících pásů a věnců včetně vzpěr zřízení</t>
  </si>
  <si>
    <t>390297667</t>
  </si>
  <si>
    <t>věnec přístavby</t>
  </si>
  <si>
    <t>(3,1+3,5)*0,2</t>
  </si>
  <si>
    <t>(3,1+3,5+3,1+0,9)*0,2</t>
  </si>
  <si>
    <t>(3,1+0,9)*0,2*2</t>
  </si>
  <si>
    <t>(2,5+3,0)*0,2*2</t>
  </si>
  <si>
    <t>89</t>
  </si>
  <si>
    <t>417351116</t>
  </si>
  <si>
    <t>Bednění bočnic ztužujících pásů a věnců včetně vzpěr odstranění</t>
  </si>
  <si>
    <t>2074840950</t>
  </si>
  <si>
    <t>7,24</t>
  </si>
  <si>
    <t>90</t>
  </si>
  <si>
    <t>417361821</t>
  </si>
  <si>
    <t>Výztuž ztužujících pásů a věnců z betonářské oceli 10 505 (R) nebo BSt 500</t>
  </si>
  <si>
    <t>849849662</t>
  </si>
  <si>
    <t>předpoklad 0,08t/m3</t>
  </si>
  <si>
    <t>0,681*0,08</t>
  </si>
  <si>
    <t>91</t>
  </si>
  <si>
    <t>x24</t>
  </si>
  <si>
    <t>D+M Nosný tepelně-izolační prvek pro přerušení tepelných mostů pro betonové balkónové desky tloušťky 160, 180 nebo 200 mm, délka 1,8 m</t>
  </si>
  <si>
    <t>243335083</t>
  </si>
  <si>
    <t>92</t>
  </si>
  <si>
    <t>x36</t>
  </si>
  <si>
    <t>D+M Bednění stropů ztracené ocelové žebrované ze širokých tenkostěnných ohýbaných profilů (hraněných trapézových vln), bez úpravy povrchu otevřeného podhledu, bez podpěrné konstrukce, s osazením nasucho na zdech do připravených ozubů, popř. na rovných zdech, trámech, průvlacích, do traverz s povrchem pozinkovaným, 35/207/1,00</t>
  </si>
  <si>
    <t>-693527669</t>
  </si>
  <si>
    <t>viz. výpis PB1</t>
  </si>
  <si>
    <t>155,0+1,5*0,7</t>
  </si>
  <si>
    <t>93</t>
  </si>
  <si>
    <t>x9644</t>
  </si>
  <si>
    <t>D+M Spřažení konstrukce PB1 s výtahovovu šachtou lepenými trny pr. 20mm dl. 400mm lepeno do hloubky 200mm epoxidovou lepicí hmotou</t>
  </si>
  <si>
    <t>1307094366</t>
  </si>
  <si>
    <t>94</t>
  </si>
  <si>
    <t>x966</t>
  </si>
  <si>
    <t>D+M Podkladní konstrukce z betonu železového bloky z betonu tř. C 25/30 vč. bednění</t>
  </si>
  <si>
    <t>-251015598</t>
  </si>
  <si>
    <t>roznášecí bloky pod válcované nosníky</t>
  </si>
  <si>
    <t>0,5*0,3*0,1*10</t>
  </si>
  <si>
    <t>0,5*0,3*0,1*44</t>
  </si>
  <si>
    <t>0,5*0,3*0,1*46</t>
  </si>
  <si>
    <t>pod sloupky rohových oken</t>
  </si>
  <si>
    <t>0,4*0,4*0,25*2</t>
  </si>
  <si>
    <t>Komunikace pozemní</t>
  </si>
  <si>
    <t>95</t>
  </si>
  <si>
    <t>x43</t>
  </si>
  <si>
    <t>D+M Podklad nebo kryt z kameniva hrubého drceného vel. 16-32 mm s rozprostřením a zhutněním, po zhutnění tl. 150 mm</t>
  </si>
  <si>
    <t>-57281622</t>
  </si>
  <si>
    <t>P001+002</t>
  </si>
  <si>
    <t>5,5+4,25</t>
  </si>
  <si>
    <t>96</t>
  </si>
  <si>
    <t>x45</t>
  </si>
  <si>
    <t>Kladení dlažby z betonových nebo kameninových dlaždic komunikací pro pěší s vyplněním spár a se smetením přebytečného materiálu na vzdálenost do 3 m s ložem z kameniva těženého tl. do 40 mm velikosti dlaždic do 0,5 m2 (bez zámku), pro plochy do 50 m2</t>
  </si>
  <si>
    <t>1620959048</t>
  </si>
  <si>
    <t>97</t>
  </si>
  <si>
    <t>x44</t>
  </si>
  <si>
    <t>betonová dlažba, barva přírodní, 800x600x80mm</t>
  </si>
  <si>
    <t>2138306318</t>
  </si>
  <si>
    <t>9,75*1,1 'Přepočtené koeficientem množství</t>
  </si>
  <si>
    <t>Úpravy povrchů, podlahy a osazování výplní</t>
  </si>
  <si>
    <t>Úprava povrchů vnitřních</t>
  </si>
  <si>
    <t>98</t>
  </si>
  <si>
    <t>611325423</t>
  </si>
  <si>
    <t>Oprava vápenocementové nebo vápenné omítky vnitřních ploch štukové dvouvrstvé, tloušťky do 20 mm stropů, v rozsahu opravované plochy přes 30 do 50%</t>
  </si>
  <si>
    <t>-580060607</t>
  </si>
  <si>
    <t xml:space="preserve">schodiště </t>
  </si>
  <si>
    <t>P203+203A</t>
  </si>
  <si>
    <t>5,5*1,2</t>
  </si>
  <si>
    <t>2,3*1,0</t>
  </si>
  <si>
    <t>7,0+23,2+21,5+17,5+20,15+23,9+10,4</t>
  </si>
  <si>
    <t>99</t>
  </si>
  <si>
    <t>611131121</t>
  </si>
  <si>
    <t>Podkladní a spojovací vrstva vnitřních omítaných ploch penetrace akrylát-silikonová nanášená ručně stropů</t>
  </si>
  <si>
    <t>-559740522</t>
  </si>
  <si>
    <t>viz. oprava omítky stropů</t>
  </si>
  <si>
    <t>132,55</t>
  </si>
  <si>
    <t>100</t>
  </si>
  <si>
    <t>611142001</t>
  </si>
  <si>
    <t>Potažení vnitřních ploch pletivem v ploše nebo pruzích, na plném podkladu sklovláknitým vtlačením do tmelu stropů</t>
  </si>
  <si>
    <t>-171563039</t>
  </si>
  <si>
    <t>101</t>
  </si>
  <si>
    <t>612142001</t>
  </si>
  <si>
    <t>Potažení vnitřních ploch pletivem v ploše nebo pruzích, na plném podkladu sklovláknitým vtlačením do tmelu stěn</t>
  </si>
  <si>
    <t>383267145</t>
  </si>
  <si>
    <t>viz. omítka sádrová stěn</t>
  </si>
  <si>
    <t>842,463</t>
  </si>
  <si>
    <t>102</t>
  </si>
  <si>
    <t>612131121</t>
  </si>
  <si>
    <t>Podkladní a spojovací vrstva vnitřních omítaných ploch penetrace akrylát-silikonová nanášená ručně stěn</t>
  </si>
  <si>
    <t>1258849524</t>
  </si>
  <si>
    <t>103</t>
  </si>
  <si>
    <t>612341121</t>
  </si>
  <si>
    <t>Omítka sádrová nebo vápenosádrová vnitřních ploch nanášená ručně jednovrstvá, tloušťky do 10 mm hladká svislých konstrukcí stěn</t>
  </si>
  <si>
    <t>-733548219</t>
  </si>
  <si>
    <t>m001</t>
  </si>
  <si>
    <t>7,0*1,1</t>
  </si>
  <si>
    <t>m002</t>
  </si>
  <si>
    <t>6,1*1,1</t>
  </si>
  <si>
    <t>m101</t>
  </si>
  <si>
    <t>15,5*3,0</t>
  </si>
  <si>
    <t>-(1,0*3,0+0,8*2,0+0,9*2,0+1,2*2,18+1,67*2,34)</t>
  </si>
  <si>
    <t>(1,67+2,34+2,34)*0,4+(1,2+2,18+2,18)*0,3</t>
  </si>
  <si>
    <t>m102</t>
  </si>
  <si>
    <t>m103</t>
  </si>
  <si>
    <t>9,2*3,0</t>
  </si>
  <si>
    <t>-(0,8*2,0)</t>
  </si>
  <si>
    <t>m104</t>
  </si>
  <si>
    <t>12,3*3,0</t>
  </si>
  <si>
    <t>-(0,9*2,0*4)</t>
  </si>
  <si>
    <t>m105</t>
  </si>
  <si>
    <t>10,3*3,0</t>
  </si>
  <si>
    <t>-(0,9*2,0+0,58*0,88)</t>
  </si>
  <si>
    <t>(0,58+0,88+0,88)*0,4</t>
  </si>
  <si>
    <t>m106</t>
  </si>
  <si>
    <t>19,8*3,0</t>
  </si>
  <si>
    <t>-(0,9*2,0+1,0*1,5)</t>
  </si>
  <si>
    <t>(1,0+1,5+1,5)*0,25</t>
  </si>
  <si>
    <t>m107+108</t>
  </si>
  <si>
    <t>36,5*3,0</t>
  </si>
  <si>
    <t>-(0,9*2,0+0,9*2,0+3,0*2,34+0,9*2,0+0,9*2,0+2,35*0,5)</t>
  </si>
  <si>
    <t>(2,35+0,5+0,5+3,0+2,34+2,34)*0,5</t>
  </si>
  <si>
    <t>m109</t>
  </si>
  <si>
    <t>16,2*3,0</t>
  </si>
  <si>
    <t>-(0,9*2,0+0,8*2,34+1,5*2,34)</t>
  </si>
  <si>
    <t>(0,8+2,5+2,34+2,34)*0,65</t>
  </si>
  <si>
    <t>m110</t>
  </si>
  <si>
    <t>17,0*3,0</t>
  </si>
  <si>
    <t>-(0,9*2,0+2,08*2,34)</t>
  </si>
  <si>
    <t>(2,08+2,34+2,34)*0,65</t>
  </si>
  <si>
    <t>m111</t>
  </si>
  <si>
    <t>19,1*3,0</t>
  </si>
  <si>
    <t>Mezisoučet</t>
  </si>
  <si>
    <t>m201+203</t>
  </si>
  <si>
    <t>22,6*2,7</t>
  </si>
  <si>
    <t>-(0,9*2,0+1,2*2,18+0,75*2,+1,18*2,4+1,1*1,65)</t>
  </si>
  <si>
    <t>(1,1+1,65+1,65+1,18+2,4+2,4)*0,4+(1,2+2,18+2,18)*0,3</t>
  </si>
  <si>
    <t>m202</t>
  </si>
  <si>
    <t>m204</t>
  </si>
  <si>
    <t>11,9*2,7</t>
  </si>
  <si>
    <t>m205</t>
  </si>
  <si>
    <t>10,2*2,7</t>
  </si>
  <si>
    <t>m206</t>
  </si>
  <si>
    <t>21,0*2,7</t>
  </si>
  <si>
    <t>m207+208</t>
  </si>
  <si>
    <t>29,5*2,7</t>
  </si>
  <si>
    <t>-(4,65*2,34+0,9*2,0*4+0,8*2,0)</t>
  </si>
  <si>
    <t>(4,65+2,34+2,34)*0,55</t>
  </si>
  <si>
    <t>m209</t>
  </si>
  <si>
    <t>16,5*2,7</t>
  </si>
  <si>
    <t>-(0,9*2,0+1,0*2,34+1,5*2,34)</t>
  </si>
  <si>
    <t>(1,0+1,5+2,34+2,34)*0,49</t>
  </si>
  <si>
    <t>m210</t>
  </si>
  <si>
    <t>18,0*2,7</t>
  </si>
  <si>
    <t>(2,08+2,34+2,34)*0,49</t>
  </si>
  <si>
    <t>m211</t>
  </si>
  <si>
    <t>19,2*2,7</t>
  </si>
  <si>
    <t>m212</t>
  </si>
  <si>
    <t>14,3*2,7</t>
  </si>
  <si>
    <t>-(0,8*2,0+2,35*0,65)</t>
  </si>
  <si>
    <t>(2,35+0,65+0,65)*0,4</t>
  </si>
  <si>
    <t>104</t>
  </si>
  <si>
    <t>612341191</t>
  </si>
  <si>
    <t>Omítka sádrová nebo vápenosádrová vnitřních ploch nanášená ručně Příplatek k cenám za každých dalších i započatých 5 mm tloušťky omítky přes 10 mm stěn</t>
  </si>
  <si>
    <t>191003254</t>
  </si>
  <si>
    <t>105</t>
  </si>
  <si>
    <t>619995001</t>
  </si>
  <si>
    <t>Začištění omítek (s dodáním hmot) kolem oken, dveří, podlah, obkladů apod.</t>
  </si>
  <si>
    <t>-1433540026</t>
  </si>
  <si>
    <t>začištění u soklu</t>
  </si>
  <si>
    <t>25,78+8,5</t>
  </si>
  <si>
    <t>106</t>
  </si>
  <si>
    <t>622143003</t>
  </si>
  <si>
    <t>Montáž omítkových profilů plastových nebo pozinkovaných, upevněných vtlačením do podkladní vrstvy nebo přibitím rohových s tkaninou</t>
  </si>
  <si>
    <t>-1250054190</t>
  </si>
  <si>
    <t>viz.APU</t>
  </si>
  <si>
    <t>112,195</t>
  </si>
  <si>
    <t>rohy zdiva</t>
  </si>
  <si>
    <t>3,0*20</t>
  </si>
  <si>
    <t>2,8*20</t>
  </si>
  <si>
    <t>107</t>
  </si>
  <si>
    <t>590514800</t>
  </si>
  <si>
    <t>lišta rohová Al 10/10 cm s tkaninou bal. 2,5 m</t>
  </si>
  <si>
    <t>1800384211</t>
  </si>
  <si>
    <t>228,195*1,05 'Přepočtené koeficientem množství</t>
  </si>
  <si>
    <t>108</t>
  </si>
  <si>
    <t>622143004</t>
  </si>
  <si>
    <t xml:space="preserve">Montáž omítkových profilů plastových nebo pozinkovaných, upevněných vtlačením do podkladní vrstvy nebo přibitím začišťovacích samolepících </t>
  </si>
  <si>
    <t>15660983</t>
  </si>
  <si>
    <t>viz. tabulka oken a dveří</t>
  </si>
  <si>
    <t>(2,08+2,34+2,34)*2</t>
  </si>
  <si>
    <t>(2,18+1,49+2,34+2,34)</t>
  </si>
  <si>
    <t>(3,0+2,34+2,34)</t>
  </si>
  <si>
    <t>(0,58+0,88+0,88)</t>
  </si>
  <si>
    <t>(1,1+1,3+1,3)</t>
  </si>
  <si>
    <t>(0,75+2,34+2,34)</t>
  </si>
  <si>
    <t>(1,0+1,5+1,5)</t>
  </si>
  <si>
    <t>(2,35+0,5+0,5)</t>
  </si>
  <si>
    <t>(2,08+2,4+2,4)*2</t>
  </si>
  <si>
    <t>(2,18+1,49+2,4+2,4)</t>
  </si>
  <si>
    <t>(4,645+2,34+2,34)</t>
  </si>
  <si>
    <t>(1,1+1,65+1,65)</t>
  </si>
  <si>
    <t>(1,18+2,4+2,4)</t>
  </si>
  <si>
    <t>(0,75+2,4+2,4)</t>
  </si>
  <si>
    <t>(2,35+0,65+0,65)</t>
  </si>
  <si>
    <t>(1,67+2,34+2,34)</t>
  </si>
  <si>
    <t>109</t>
  </si>
  <si>
    <t>590514760</t>
  </si>
  <si>
    <t>profil okenní začišťovací se sklovláknitou armovací tkaninou 9 mm/2,4 m</t>
  </si>
  <si>
    <t>443172641</t>
  </si>
  <si>
    <t>112,195*1,05 'Přepočtené koeficientem množství</t>
  </si>
  <si>
    <t>110</t>
  </si>
  <si>
    <t>624631211</t>
  </si>
  <si>
    <t>Úprava spar tmelení spáry včetně penetračního nátěru tmelem akrylátovým, šířky spáry do 15 mm</t>
  </si>
  <si>
    <t>-1317022183</t>
  </si>
  <si>
    <t>IP101+102+103+104+201+202+203+204</t>
  </si>
  <si>
    <t>1,1+0,6+2,35+1,0+1,1+0,6+2,35+1,0</t>
  </si>
  <si>
    <t>111</t>
  </si>
  <si>
    <t>629991011</t>
  </si>
  <si>
    <t>Zakrytí vnějších ploch před znečištěním včetně pozdějšího odkrytí výplní otvorů a svislých ploch fólií přilepenou lepící páskou</t>
  </si>
  <si>
    <t>-1517424148</t>
  </si>
  <si>
    <t>viz. tabulka oken</t>
  </si>
  <si>
    <t>4,86*2+5,1+3,48+7,02+0,51+1,43+1,75+1,5+1,17+5,0*2+5,23+3,58+10,87+0,51+1,82+2,83+1,8+1,5+1,53+3,91</t>
  </si>
  <si>
    <t>Úprava povrchů vnějších</t>
  </si>
  <si>
    <t>112</t>
  </si>
  <si>
    <t>621221x1</t>
  </si>
  <si>
    <t xml:space="preserve">Montáž kontaktního zateplení z desek z minerální vlny s kolmou orientací vláken na vnější podhledy, tloušťky desek přes 80 do 120 mm vč. D+M celoplošného lepidla, jedné vrstvy perlinky a šroubovacích hmoždinek s ocelovým trnem Zhotovitel dodrží všechny postupy a použije předepsané materiály tak, jak to určuje výrobce ve svém technologickém předpisu. </t>
  </si>
  <si>
    <t>-71918921</t>
  </si>
  <si>
    <t>P106A</t>
  </si>
  <si>
    <t>4,5</t>
  </si>
  <si>
    <t>P107B</t>
  </si>
  <si>
    <t>6,0</t>
  </si>
  <si>
    <t>113</t>
  </si>
  <si>
    <t>631515130</t>
  </si>
  <si>
    <t xml:space="preserve">deska izolační minerální kontaktních fasád kolmé vlákno tl. 100 mm  λ- =0,04 W/mK nebo lepší </t>
  </si>
  <si>
    <t>1131386830</t>
  </si>
  <si>
    <t>10,5*1,05 'Přepočtené koeficientem množství</t>
  </si>
  <si>
    <t>114</t>
  </si>
  <si>
    <t>621532011</t>
  </si>
  <si>
    <t>Omítka tenkovrstvá silikonová vnějších ploch probarvená, včetně penetrace podkladu hydrofilní, s regulací vlhkosti na povrchu a se zvýšenou ochranou proti mikroorganismům zrnitá, tloušťky 1,5 mm podhledů</t>
  </si>
  <si>
    <t>-216566035</t>
  </si>
  <si>
    <t>115</t>
  </si>
  <si>
    <t>622131121</t>
  </si>
  <si>
    <t>Podkladní a spojovací vrstva vnějších omítaných ploch penetrace akrylát-silikonová nanášená ručně stěn</t>
  </si>
  <si>
    <t>1035189098</t>
  </si>
  <si>
    <t>pod fasádní obklad</t>
  </si>
  <si>
    <t>230,487</t>
  </si>
  <si>
    <t>116</t>
  </si>
  <si>
    <t>-1614284970</t>
  </si>
  <si>
    <t>sklad 1PP</t>
  </si>
  <si>
    <t>3,2+4,4</t>
  </si>
  <si>
    <t>římsa</t>
  </si>
  <si>
    <t>17,2+17,2+18,0</t>
  </si>
  <si>
    <t>17,2+17,2+17,6</t>
  </si>
  <si>
    <t>13,0+13,0+13,0</t>
  </si>
  <si>
    <t>rezerva</t>
  </si>
  <si>
    <t>50,0</t>
  </si>
  <si>
    <t>117</t>
  </si>
  <si>
    <t>297373931</t>
  </si>
  <si>
    <t>240*1,05 'Přepočtené koeficientem množství</t>
  </si>
  <si>
    <t>118</t>
  </si>
  <si>
    <t>622252001</t>
  </si>
  <si>
    <t>Montáž lišt kontaktního zateplení zakládacích soklových připevněných hmoždinkami</t>
  </si>
  <si>
    <t>1438060779</t>
  </si>
  <si>
    <t>61,0+1,6</t>
  </si>
  <si>
    <t>119</t>
  </si>
  <si>
    <t>590516530</t>
  </si>
  <si>
    <t>lišta soklová Al s okapničkou, zakládací U 16 cm, 0,95/200 cm</t>
  </si>
  <si>
    <t>1655869827</t>
  </si>
  <si>
    <t>62,6*1,05 'Přepočtené koeficientem množství</t>
  </si>
  <si>
    <t>120</t>
  </si>
  <si>
    <t>977359575</t>
  </si>
  <si>
    <t>nadpraží</t>
  </si>
  <si>
    <t>(2,08)*2</t>
  </si>
  <si>
    <t>(2,18+1,49)</t>
  </si>
  <si>
    <t>(3,0)</t>
  </si>
  <si>
    <t>(0,58)</t>
  </si>
  <si>
    <t>(1,1)</t>
  </si>
  <si>
    <t>(0,75)</t>
  </si>
  <si>
    <t>(1,0)</t>
  </si>
  <si>
    <t>(2,35)</t>
  </si>
  <si>
    <t>(4,645)</t>
  </si>
  <si>
    <t>(1,18)</t>
  </si>
  <si>
    <t>(1,67)</t>
  </si>
  <si>
    <t>121</t>
  </si>
  <si>
    <t>2089103099</t>
  </si>
  <si>
    <t>37,715*1,05 'Přepočtené koeficientem množství</t>
  </si>
  <si>
    <t>122</t>
  </si>
  <si>
    <t>62221xx1</t>
  </si>
  <si>
    <t xml:space="preserve">Montáž kontaktního zateplení z polystyrenových desek nebo z kombinovaných desek na vnější stěny, tloušťky desek přes 200 do 240 mm vč. D+M celoplošného lepidla, jedné vrstvy perlinky a šroubovacích hmoždinek s ocelovým trnem. Zhotovitel dodrží všechny postupy a použije předepsané materiály tak, jak to určuje výrobce ve svém technologickém předpisu. </t>
  </si>
  <si>
    <t>-470305012</t>
  </si>
  <si>
    <t>dozateplení soklu (od stávajícího terénu)</t>
  </si>
  <si>
    <t>49,5*1,85</t>
  </si>
  <si>
    <t>nové přístavba</t>
  </si>
  <si>
    <t>3,3*1,5</t>
  </si>
  <si>
    <t>(5,5+1,9+0,8+1,0)*2,8</t>
  </si>
  <si>
    <t>(2,7)*1,5</t>
  </si>
  <si>
    <t>123</t>
  </si>
  <si>
    <t>283763840</t>
  </si>
  <si>
    <t>deska z polystyrénu XPS, hrana polodrážková a hladký povrch s vyšší odolností 1250 x 600</t>
  </si>
  <si>
    <t>-2061371958</t>
  </si>
  <si>
    <t>126,335*0,22</t>
  </si>
  <si>
    <t>27,794*1,02 'Přepočtené koeficientem množství</t>
  </si>
  <si>
    <t>124</t>
  </si>
  <si>
    <t>62222x211</t>
  </si>
  <si>
    <t xml:space="preserve">Montáž kontaktního zateplení z desek z minerální vlny s kolmou orientací vláken na vnější stěny, tloušťky desek přes 40 do 80 mm vč. D+M celoplošného lepidla, jedné vrstvy perlinky a šroubovacích hmoždinek s ocelovým trnem. Zhotovitel dodrží všechny postupy a použije předepsané materiály tak, jak to určuje výrobce ve svém technologickém předpisu. </t>
  </si>
  <si>
    <t>-1917168586</t>
  </si>
  <si>
    <t>pod lícové zdivo</t>
  </si>
  <si>
    <t>3,9*2,6</t>
  </si>
  <si>
    <t>3,9*2,8</t>
  </si>
  <si>
    <t>-(1,1*1,3+0,58*0,88)</t>
  </si>
  <si>
    <t>-(1,1*1,65+0,58*0,88)</t>
  </si>
  <si>
    <t>4,9*2,6</t>
  </si>
  <si>
    <t>-(1,18*2,4+0,75*2,4)</t>
  </si>
  <si>
    <t>125</t>
  </si>
  <si>
    <t>631515110</t>
  </si>
  <si>
    <t xml:space="preserve">deska izolační minerální kontaktních fasád kolmé vlákno tl. 80 mm  λ- =0,04 W/mK nebo lepší </t>
  </si>
  <si>
    <t>-1554910681</t>
  </si>
  <si>
    <t>24,903*1,05 'Přepočtené koeficientem množství</t>
  </si>
  <si>
    <t>126</t>
  </si>
  <si>
    <t>62222x3</t>
  </si>
  <si>
    <t xml:space="preserve">Montáž kontaktního zateplení z desek z minerální vlny s kolmou orientací vláken na vnější stěny, tloušťky desek přes 80 do 120 mm vč. D+M celoplošného lepidla, jedné vrstvy perlinky a šroubovacích hmoždinek s ocelovým trnem. Zhotovitel dodrží všechny postupy a použije předepsané materiály tak, jak to určuje výrobce ve svém technologickém předpisu. </t>
  </si>
  <si>
    <t>-642432039</t>
  </si>
  <si>
    <t>římsa pod šikmou střechou</t>
  </si>
  <si>
    <t>42,0*0,5</t>
  </si>
  <si>
    <t>127</t>
  </si>
  <si>
    <t>1308956798</t>
  </si>
  <si>
    <t>21*1,05 'Přepočtené koeficientem množství</t>
  </si>
  <si>
    <t>128</t>
  </si>
  <si>
    <t>62222x9</t>
  </si>
  <si>
    <t xml:space="preserve">Montáž kontaktního zateplení z desek z minerální vlny s kolmou orientací vláken na vnější stěny, tloušťky desek přes 120 do 160 mm vč. D+M celoplošného lepidla, jedné vrstvy perlinky a šroubovacích hmoždinek s ocelovým trnem. Zhotovitel dodrží všechny postupy a použije předepsané materiály tak, jak to určuje výrobce ve svém technologickém předpisu. </t>
  </si>
  <si>
    <t>-672234294</t>
  </si>
  <si>
    <t>W06</t>
  </si>
  <si>
    <t>0,5+1,0+1,5+1,5</t>
  </si>
  <si>
    <t>SP</t>
  </si>
  <si>
    <t>1,5+1,0+1,0+0,5</t>
  </si>
  <si>
    <t>0,5+0,5</t>
  </si>
  <si>
    <t>1,0+1,0+1,0+1,0+1,0+1,0</t>
  </si>
  <si>
    <t>římsa u ploché střechy</t>
  </si>
  <si>
    <t>(13,5+6,0)*0,4</t>
  </si>
  <si>
    <t>129</t>
  </si>
  <si>
    <t>631515320</t>
  </si>
  <si>
    <t xml:space="preserve">deska izolační minerální kontaktních fasád kolmé vlákno tl. 140 mm  λ- =0,04 W/mK nebo lepší </t>
  </si>
  <si>
    <t>-701442128</t>
  </si>
  <si>
    <t>23,3*1,05 'Přepočtené koeficientem množství</t>
  </si>
  <si>
    <t>130</t>
  </si>
  <si>
    <t>1237984469</t>
  </si>
  <si>
    <t>měřeno v pohledech</t>
  </si>
  <si>
    <t>120,0</t>
  </si>
  <si>
    <t>130,0</t>
  </si>
  <si>
    <t>100,0</t>
  </si>
  <si>
    <t>95,0</t>
  </si>
  <si>
    <t>-75,26</t>
  </si>
  <si>
    <t>-tl100</t>
  </si>
  <si>
    <t>-21,0</t>
  </si>
  <si>
    <t>-tl.140</t>
  </si>
  <si>
    <t>-22,8</t>
  </si>
  <si>
    <t>- lícové zdivo</t>
  </si>
  <si>
    <t>-24,903</t>
  </si>
  <si>
    <t>131</t>
  </si>
  <si>
    <t>631515330</t>
  </si>
  <si>
    <t xml:space="preserve">deska izolační minerální kontaktních fasád kolmé vlákno tl. 160 mm   λ- =0,04 W/mK nebo lepší </t>
  </si>
  <si>
    <t>497309723</t>
  </si>
  <si>
    <t>301,037*1,05 'Přepočtené koeficientem množství</t>
  </si>
  <si>
    <t>132</t>
  </si>
  <si>
    <t>62x01</t>
  </si>
  <si>
    <t xml:space="preserve">Montáž druhé vrstvy kontaktního zateplení na vnější stěny, z desek polystyrenových, celkové tloušťky izolace přes 160 do 200 mm vč. D+M celoplošného lepidla, jedné vrstvy perlinky a šroubovacích hmoždinek s ocelovým trnem. Zhotovitel dodrží všechny postupy a použije předepsané materiály tak, jak to určuje výrobce ve svém technologickém předpisu. </t>
  </si>
  <si>
    <t>1360071802</t>
  </si>
  <si>
    <t>8,0+9,2+5,5</t>
  </si>
  <si>
    <t>1,0+1,0+4,0+8,5+8,0</t>
  </si>
  <si>
    <t>6,5+7,5</t>
  </si>
  <si>
    <t>4,5+7,0+12,5</t>
  </si>
  <si>
    <t>133</t>
  </si>
  <si>
    <t>283763650</t>
  </si>
  <si>
    <t>deska z polystyrénu XPS, hrana rovná, polo či pero drážka a hladký povrch 1250 x 600 x 40 mm</t>
  </si>
  <si>
    <t>1543736217</t>
  </si>
  <si>
    <t>83,2*1,05 'Přepočtené koeficientem množství</t>
  </si>
  <si>
    <t>134</t>
  </si>
  <si>
    <t>622221x8</t>
  </si>
  <si>
    <t xml:space="preserve">Montáž druhé vrstvy kontaktního zateplení na vnější stěny, z desek z minerální vlny, celkové tloušťky izolace přes 360 mm vč. D+M celoplošného lepidla, jedné vrstvy perlinky a šroubovacích hmoždinek s ocelovým trnem. Zhotovitel dodrží všechny postupy a použije předepsané materiály tak, jak to určuje výrobce ve svém technologickém předpisu. </t>
  </si>
  <si>
    <t>-553433635</t>
  </si>
  <si>
    <t>135</t>
  </si>
  <si>
    <t>631515370</t>
  </si>
  <si>
    <t xml:space="preserve">deska izolační minerální kontaktních fasád kolmé vlákno tl. 240 mm λ- =0,04 W/mK nebo lepší </t>
  </si>
  <si>
    <t>-55430643</t>
  </si>
  <si>
    <t>7,8*1,05 'Přepočtené koeficientem množství</t>
  </si>
  <si>
    <t>136</t>
  </si>
  <si>
    <t>622x001</t>
  </si>
  <si>
    <t xml:space="preserve">Montáž kontaktního zateplení vnějšího ostění, nadpraží nebo parapetu z desek z minerální vlny s podélnou nebo kolmou orientací vláken hloubky špalet do 200 mm, tloušťky desek do 40 mm vč. D+M celoplošného lepidla, jedné vrstvy perlinky a šroubovacích hmoždinek s ocelovým trnem. Zhotovitel dodrží všechny postupy a použije předepsané materiály tak, jak to určuje výrobce ve svém technologickém předpisu. </t>
  </si>
  <si>
    <t>1190479394</t>
  </si>
  <si>
    <t>pod parapety</t>
  </si>
  <si>
    <t>3,8+23,75+12,0</t>
  </si>
  <si>
    <t>137</t>
  </si>
  <si>
    <t>631515060</t>
  </si>
  <si>
    <t xml:space="preserve">deska izolační minerální kontaktních fasád kolmé vlákno tl. 30 mm λ- =0,04 W/mK nebo lepší </t>
  </si>
  <si>
    <t>989520087</t>
  </si>
  <si>
    <t>39,55*0,16</t>
  </si>
  <si>
    <t>6,328*1,1 'Přepočtené koeficientem množství</t>
  </si>
  <si>
    <t>138</t>
  </si>
  <si>
    <t>622252002</t>
  </si>
  <si>
    <t>Montáž lišt kontaktního zateplení ostatních stěnových, dilatačních apod. lepených do tmelu</t>
  </si>
  <si>
    <t>833590755</t>
  </si>
  <si>
    <t>pod parapet</t>
  </si>
  <si>
    <t>139</t>
  </si>
  <si>
    <t>590515120</t>
  </si>
  <si>
    <t>profil parapetní se sklovláknitou armovací tkaninou PVC 2 m</t>
  </si>
  <si>
    <t>-972853357</t>
  </si>
  <si>
    <t>39,55*1,05 'Přepočtené koeficientem množství</t>
  </si>
  <si>
    <t>140</t>
  </si>
  <si>
    <t>622325203</t>
  </si>
  <si>
    <t>Oprava vápenocementové omítky vnějších ploch stupně členitosti 1 štukové stěn, v rozsahu opravované plochy přes 30 do 50%</t>
  </si>
  <si>
    <t>1794308226</t>
  </si>
  <si>
    <t>oprava nesoudržné části omítky- pod KZS</t>
  </si>
  <si>
    <t>47,0*7,5</t>
  </si>
  <si>
    <t>-(1,1*1,3+0,58*0,88+1,48*1,48+1,18*1,48+2,08*1,48+2,08*1,48+1,18*1,48)</t>
  </si>
  <si>
    <t>-(1,1*2,3+0,58*0,88+1,48*1,48+1,18*1,48+2,08*1,48*2+1,18*1,48)</t>
  </si>
  <si>
    <t>141</t>
  </si>
  <si>
    <t>622532011</t>
  </si>
  <si>
    <t>Omítka tenkovrstvá silikonová vnějších ploch probarvená, včetně penetrace podkladu hydrofilní, s regulací vlhkosti na povrchu a se zvýšenou ochranou proti mikroorganismům zrnitá, tloušťky 1,5 mm stěn</t>
  </si>
  <si>
    <t>-194480775</t>
  </si>
  <si>
    <t>142</t>
  </si>
  <si>
    <t>623321141</t>
  </si>
  <si>
    <t>Omítka vápenocementová vnějších ploch nanášená ručně dvouvrstvá, tloušťky jádrové omítky do 15 mm a tloušťky štuku do 3 mm štuková pilířů nebo sloupů</t>
  </si>
  <si>
    <t>-1400061748</t>
  </si>
  <si>
    <t>komín</t>
  </si>
  <si>
    <t>(1,0+1,5+1,0+1,5)*1,5</t>
  </si>
  <si>
    <t>143</t>
  </si>
  <si>
    <t>624631221</t>
  </si>
  <si>
    <t>Úprava vnějších spar tmelení spáry včetně penetračního nátěru tmelem silikonovým, šířky spáry do 15 mm</t>
  </si>
  <si>
    <t>2070952206</t>
  </si>
  <si>
    <t>144</t>
  </si>
  <si>
    <t>-526662697</t>
  </si>
  <si>
    <t>145</t>
  </si>
  <si>
    <t>629995101</t>
  </si>
  <si>
    <t>Očištění vnějších ploch tlakovou vodou omytím</t>
  </si>
  <si>
    <t>-1444078171</t>
  </si>
  <si>
    <t>pod terénem</t>
  </si>
  <si>
    <t>49,5*1,3</t>
  </si>
  <si>
    <t>3,3*1,3</t>
  </si>
  <si>
    <t>(5,5+1,9+0,8+1,0)*2,7</t>
  </si>
  <si>
    <t>(2,7)*1,2</t>
  </si>
  <si>
    <t>146</t>
  </si>
  <si>
    <t>985324211</t>
  </si>
  <si>
    <t>Ochranný nátěr betonu akrylátový dvojnásobný s impregnací (OS-B)</t>
  </si>
  <si>
    <t>185686479</t>
  </si>
  <si>
    <t>stříška u výtahové šachty</t>
  </si>
  <si>
    <t>1,5*1,5*2</t>
  </si>
  <si>
    <t>(1,5+1,5+1,5)*0,23</t>
  </si>
  <si>
    <t>147</t>
  </si>
  <si>
    <t>x265</t>
  </si>
  <si>
    <t>Montáž vláknocementové fasádní desky kotvené k podkladnimu roštu</t>
  </si>
  <si>
    <t>-356862870</t>
  </si>
  <si>
    <t>148</t>
  </si>
  <si>
    <t>5915511x0</t>
  </si>
  <si>
    <t>deska vláknocementová fasádní
probarvené do hmoty, impregnované, třída reakce na oheň A2, s1-d0, objemová hmotnost 1500 kg/m2, plošná hmotnost 13,6 kg/m2, nasákavost 25%, pevnost v ohybu 32 Mpa</t>
  </si>
  <si>
    <t>243764768</t>
  </si>
  <si>
    <t>15,5*1,25 'Přepočtené koeficientem množství</t>
  </si>
  <si>
    <t>149</t>
  </si>
  <si>
    <t>x666</t>
  </si>
  <si>
    <t>D+M Pružná dilatace na styku okenního rámu a cihelného obkladu</t>
  </si>
  <si>
    <t>-757814259</t>
  </si>
  <si>
    <t>(2,34+2,34)*2</t>
  </si>
  <si>
    <t>(2,34+2,34)</t>
  </si>
  <si>
    <t>(0,88+0,88)</t>
  </si>
  <si>
    <t>(1,3+1,3)</t>
  </si>
  <si>
    <t>(1,5+1,5)</t>
  </si>
  <si>
    <t>(2,4+2,4)</t>
  </si>
  <si>
    <t>(1,65+1,65)</t>
  </si>
  <si>
    <t>150</t>
  </si>
  <si>
    <t>x78</t>
  </si>
  <si>
    <t>Příplatek za kotvení po aplikaci armovací vrstvy šroubovacími hmoždinkami s ocelovým trnem 6ks/m2</t>
  </si>
  <si>
    <t>-921033020</t>
  </si>
  <si>
    <t>tl.160mm</t>
  </si>
  <si>
    <t>301,037</t>
  </si>
  <si>
    <t>tl. 140mm</t>
  </si>
  <si>
    <t>22,8</t>
  </si>
  <si>
    <t>tl.100mm</t>
  </si>
  <si>
    <t>tl. 80mm</t>
  </si>
  <si>
    <t>24,903</t>
  </si>
  <si>
    <t>10,5</t>
  </si>
  <si>
    <t>151</t>
  </si>
  <si>
    <t>x78552</t>
  </si>
  <si>
    <t>D+M podkladního roštu z latí 50x30mm pod vláknocementový obklad vč. spojovacích prostředků</t>
  </si>
  <si>
    <t>1886869348</t>
  </si>
  <si>
    <t>152</t>
  </si>
  <si>
    <t>x91</t>
  </si>
  <si>
    <t>D+M Potažení vnějších ploch pancéřových pletivem v ploše nebo pruzích, na plném podkladu vtlačením do tmelu stěn</t>
  </si>
  <si>
    <t>-513695035</t>
  </si>
  <si>
    <t>153</t>
  </si>
  <si>
    <t>622135001</t>
  </si>
  <si>
    <t>Vyrovnání nerovností podkladu vnějších omítaných ploch maltou, tloušťky do 10 mm vápenocementovou stěn</t>
  </si>
  <si>
    <t>959149885</t>
  </si>
  <si>
    <t>předpoklad z 50%</t>
  </si>
  <si>
    <t>120,0*0,5</t>
  </si>
  <si>
    <t>130,0*0,5</t>
  </si>
  <si>
    <t>100,0*0,5</t>
  </si>
  <si>
    <t>95,0*0,5</t>
  </si>
  <si>
    <t>-75,26*0,5</t>
  </si>
  <si>
    <t>- přístvba</t>
  </si>
  <si>
    <t>-85,72*0,5</t>
  </si>
  <si>
    <t>154</t>
  </si>
  <si>
    <t>622135091</t>
  </si>
  <si>
    <t>Vyrovnání nerovností podkladu vnějších omítaných ploch tmelem, tloušťky do 2 mm Příplatek k ceně za každých dalších 5 mm tloušťky podkladní vrstvy přes 10 mm maltou vápenocementovou stěn</t>
  </si>
  <si>
    <t>664364506</t>
  </si>
  <si>
    <t>155</t>
  </si>
  <si>
    <t>622321111</t>
  </si>
  <si>
    <t>Omítka vápenocementová vnějších ploch nanášená ručně jednovrstvá, tloušťky do 15 mm hrubá zatřená stěn</t>
  </si>
  <si>
    <t>-1069416713</t>
  </si>
  <si>
    <t>přístavba</t>
  </si>
  <si>
    <t>11,5*8,2</t>
  </si>
  <si>
    <t>-(0,75*2,34*2+1,0*1,5*2+0,9*2,3)</t>
  </si>
  <si>
    <t>156</t>
  </si>
  <si>
    <t>622143002</t>
  </si>
  <si>
    <t>Montáž omítkových profilů plastových nebo pozinkovaných, upevněných vtlačením do podkladní vrstvy nebo přibitím dilatačních s tkaninou</t>
  </si>
  <si>
    <t>-1074887292</t>
  </si>
  <si>
    <t>dilatace zdiva</t>
  </si>
  <si>
    <t>8,0*2</t>
  </si>
  <si>
    <t>dilatace fasády</t>
  </si>
  <si>
    <t>157</t>
  </si>
  <si>
    <t>553430140</t>
  </si>
  <si>
    <t>profil omítkový dilatační pro omítky venkovní 12 mm</t>
  </si>
  <si>
    <t>-1100269179</t>
  </si>
  <si>
    <t>32*1,05 'Přepočtené koeficientem množství</t>
  </si>
  <si>
    <t>158</t>
  </si>
  <si>
    <t>634661x</t>
  </si>
  <si>
    <t>D+M Výplň dilatačních spar mazanin silikonovým tmelem, šířka spáry do 5 mm</t>
  </si>
  <si>
    <t>839975377</t>
  </si>
  <si>
    <t>Podlahy a podlahové konstrukce</t>
  </si>
  <si>
    <t>159</t>
  </si>
  <si>
    <t>632481213</t>
  </si>
  <si>
    <t>Separační vrstva k oddělení podlahových vrstev z polyetylénové fólie</t>
  </si>
  <si>
    <t>1632622824</t>
  </si>
  <si>
    <t>P101A</t>
  </si>
  <si>
    <t>8,5</t>
  </si>
  <si>
    <t>P103</t>
  </si>
  <si>
    <t>4,95</t>
  </si>
  <si>
    <t>P106</t>
  </si>
  <si>
    <t>15,55</t>
  </si>
  <si>
    <t>P107</t>
  </si>
  <si>
    <t>27,6</t>
  </si>
  <si>
    <t>P108</t>
  </si>
  <si>
    <t>27,65</t>
  </si>
  <si>
    <t>P109</t>
  </si>
  <si>
    <t>17,3</t>
  </si>
  <si>
    <t>P110</t>
  </si>
  <si>
    <t>18,95</t>
  </si>
  <si>
    <t>P111</t>
  </si>
  <si>
    <t>23,85</t>
  </si>
  <si>
    <t>P201</t>
  </si>
  <si>
    <t>P206</t>
  </si>
  <si>
    <t>16,6</t>
  </si>
  <si>
    <t>160</t>
  </si>
  <si>
    <t>634112113</t>
  </si>
  <si>
    <t>Obvodová dilatace mezi stěnou a samonivelačním potěrem podlahovým páskem výšky 80 mm</t>
  </si>
  <si>
    <t>-580189189</t>
  </si>
  <si>
    <t>P101</t>
  </si>
  <si>
    <t>15,5</t>
  </si>
  <si>
    <t>9,2</t>
  </si>
  <si>
    <t>P104</t>
  </si>
  <si>
    <t>12,3</t>
  </si>
  <si>
    <t>P105</t>
  </si>
  <si>
    <t>10,3</t>
  </si>
  <si>
    <t>19,8</t>
  </si>
  <si>
    <t>P107+P108</t>
  </si>
  <si>
    <t>36,5</t>
  </si>
  <si>
    <t>16,2</t>
  </si>
  <si>
    <t>16,9</t>
  </si>
  <si>
    <t>19,1</t>
  </si>
  <si>
    <t>18,0</t>
  </si>
  <si>
    <t>P204</t>
  </si>
  <si>
    <t>12,0</t>
  </si>
  <si>
    <t>P205</t>
  </si>
  <si>
    <t>21,0</t>
  </si>
  <si>
    <t>161</t>
  </si>
  <si>
    <t>6352x</t>
  </si>
  <si>
    <t>D+M násyp lehký pod podlahy s udusáním a urovnáním povrchu z keramzitu granulát z expandovaných jílů, oválná až kulovitá uzavřená zrna, frakce 0-8 mm, sypná objemová hmotnost max.475 kg/m3,třída hořlavosti A1</t>
  </si>
  <si>
    <t>1607448917</t>
  </si>
  <si>
    <t>6,0*0,11</t>
  </si>
  <si>
    <t>8,0*0,11</t>
  </si>
  <si>
    <t>5,7*0,055</t>
  </si>
  <si>
    <t>7,0*0,25</t>
  </si>
  <si>
    <t>7,8*0,25</t>
  </si>
  <si>
    <t>5,7*0,195</t>
  </si>
  <si>
    <t>P207+210+211+212</t>
  </si>
  <si>
    <t>(23,2+20,15+23,9+10,4)*0,036</t>
  </si>
  <si>
    <t>21,5*(0,085+0,116)</t>
  </si>
  <si>
    <t>P209</t>
  </si>
  <si>
    <t>17,5*0,036</t>
  </si>
  <si>
    <t>162</t>
  </si>
  <si>
    <t>x47</t>
  </si>
  <si>
    <t>D+M Cementový potěr CP30 s rozptýlenou výztuží (polymer. vlákna) a plastifikátorem, hlazený</t>
  </si>
  <si>
    <t>-1793108125</t>
  </si>
  <si>
    <t>14,5*0,062</t>
  </si>
  <si>
    <t>4,95*0,057</t>
  </si>
  <si>
    <t>8,0*0,071</t>
  </si>
  <si>
    <t>5,7*0,068</t>
  </si>
  <si>
    <t>15,55*0,063</t>
  </si>
  <si>
    <t>27,6*0,066</t>
  </si>
  <si>
    <t>27,65*0,066</t>
  </si>
  <si>
    <t>17,3*0,066</t>
  </si>
  <si>
    <t>18,95*0,066</t>
  </si>
  <si>
    <t>23,85*0,066</t>
  </si>
  <si>
    <t>7,0*0,062</t>
  </si>
  <si>
    <t>8,5*0,06</t>
  </si>
  <si>
    <t>7,8*0,062</t>
  </si>
  <si>
    <t>16,6*0,068</t>
  </si>
  <si>
    <t>Osazování výplní otvorů</t>
  </si>
  <si>
    <t>163</t>
  </si>
  <si>
    <t>642946112</t>
  </si>
  <si>
    <t>Osazení stavebního pouzdra posuvných dveří do zděné příčky s jednou kapsou pro jedno dveřní křídlo průchozí šířky přes 800 do 1200 mm</t>
  </si>
  <si>
    <t>-259345389</t>
  </si>
  <si>
    <t>ID14+ID23</t>
  </si>
  <si>
    <t>164</t>
  </si>
  <si>
    <t>553316130</t>
  </si>
  <si>
    <t>pouzdro stavební posuvných dveří  jednopouzdrové 900 mm - standartní rozměr</t>
  </si>
  <si>
    <t>-1176731719</t>
  </si>
  <si>
    <t>Ostatní konstrukce a práce, bourání</t>
  </si>
  <si>
    <t>Lešení a stavební výtahy</t>
  </si>
  <si>
    <t>165</t>
  </si>
  <si>
    <t>941211111</t>
  </si>
  <si>
    <t>Montáž lešení řadového rámového lehkého pracovního s podlahami s provozním zatížením tř. 3 do 200 kg/m2 šířky tř. SW06 přes 0,6 do 0,9 m, výšky do 10 m</t>
  </si>
  <si>
    <t>-888791844</t>
  </si>
  <si>
    <t>140,0</t>
  </si>
  <si>
    <t>110,0</t>
  </si>
  <si>
    <t>105,0</t>
  </si>
  <si>
    <t>166</t>
  </si>
  <si>
    <t>941211211</t>
  </si>
  <si>
    <t>Montáž lešení řadového rámového lehkého pracovního s podlahami s provozním zatížením tř. 3 do 200 kg/m2 Příplatek za první a každý další den použití lešení k ceně -1111 nebo -1112</t>
  </si>
  <si>
    <t>1802237012</t>
  </si>
  <si>
    <t>475*31*6</t>
  </si>
  <si>
    <t>167</t>
  </si>
  <si>
    <t>941211811</t>
  </si>
  <si>
    <t>Demontáž lešení řadového rámového lehkého pracovního s provozním zatížením tř. 3 do 200 kg/m2 šířky tř. SW06 přes 0,6 do 0,9 m, výšky do 10 m</t>
  </si>
  <si>
    <t>291167873</t>
  </si>
  <si>
    <t>viz. montáž lešení</t>
  </si>
  <si>
    <t>475,0</t>
  </si>
  <si>
    <t>168</t>
  </si>
  <si>
    <t>944511111</t>
  </si>
  <si>
    <t>Montáž ochranné sítě zavěšené na konstrukci lešení z textilie z umělých vláken</t>
  </si>
  <si>
    <t>-1709262226</t>
  </si>
  <si>
    <t>169</t>
  </si>
  <si>
    <t>944511211</t>
  </si>
  <si>
    <t>Montáž ochranné sítě Příplatek za první a každý další den použití sítě k ceně -1111</t>
  </si>
  <si>
    <t>2052762061</t>
  </si>
  <si>
    <t>170</t>
  </si>
  <si>
    <t>944511811</t>
  </si>
  <si>
    <t>Demontáž ochranné sítě zavěšené na konstrukci lešení z textilie z umělých vláken</t>
  </si>
  <si>
    <t>1119702478</t>
  </si>
  <si>
    <t>171</t>
  </si>
  <si>
    <t>949101111</t>
  </si>
  <si>
    <t>Lešení pomocné pracovní pro objekty pozemních staveb pro zatížení do 150 kg/m2, o výšce lešeňové podlahy do 1,9 m</t>
  </si>
  <si>
    <t>1588620140</t>
  </si>
  <si>
    <t>31,9</t>
  </si>
  <si>
    <t>14,5+4,95+8,0+5,7+15,55+27,6+27,65+17,3+18,95+23,85</t>
  </si>
  <si>
    <t>14,8+7,0+7,8+5,7+16,6+23,2+21,5+17,5+20,15+23,9+10,4</t>
  </si>
  <si>
    <t>172</t>
  </si>
  <si>
    <t>949321111</t>
  </si>
  <si>
    <t>Montáž lešení dílcového do šachet (výtahových, potrubních) o půdorysné ploše do 6 m2, výšky do 10 m</t>
  </si>
  <si>
    <t>-497440569</t>
  </si>
  <si>
    <t>výtahová šachta</t>
  </si>
  <si>
    <t>9,0</t>
  </si>
  <si>
    <t>173</t>
  </si>
  <si>
    <t>949321211</t>
  </si>
  <si>
    <t>Montáž lešení dílcového do šachet (výtahových, potrubních) Příplatek za první a každý další den použití lešení k ceně -1111, -1112 nebo -1113</t>
  </si>
  <si>
    <t>-1960921479</t>
  </si>
  <si>
    <t>9,0*31</t>
  </si>
  <si>
    <t>174</t>
  </si>
  <si>
    <t>945412112</t>
  </si>
  <si>
    <t>Teleskopická hydraulická montážní plošina na samohybném podvozku, s otočným košem výšky zdvihu do 21 m</t>
  </si>
  <si>
    <t>-1050728741</t>
  </si>
  <si>
    <t>14,0</t>
  </si>
  <si>
    <t xml:space="preserve">Různé dokončovací konstrukce a práce </t>
  </si>
  <si>
    <t>175</t>
  </si>
  <si>
    <t>742111101</t>
  </si>
  <si>
    <t>Montáž revizních dvířek plastových</t>
  </si>
  <si>
    <t>-74884996</t>
  </si>
  <si>
    <t>OV1</t>
  </si>
  <si>
    <t>176</t>
  </si>
  <si>
    <t>562457090</t>
  </si>
  <si>
    <t>dvířka revizní 400x400 bílá</t>
  </si>
  <si>
    <t>557058807</t>
  </si>
  <si>
    <t>177</t>
  </si>
  <si>
    <t>919726123</t>
  </si>
  <si>
    <t>Geotextilie netkaná pro ochranu, separaci nebo filtraci měrná hmotnost přes 300 do 500 g/m2</t>
  </si>
  <si>
    <t>1543041459</t>
  </si>
  <si>
    <t>178</t>
  </si>
  <si>
    <t>952901111</t>
  </si>
  <si>
    <t>Vyčištění budov nebo objektů před předáním do užívání budov bytové nebo občanské výstavby - zametení a umytí podlah, dlažeb, obkladů, schodů v místnostech, chodbách a schodištích, vyčištění a umytí oken, dveří s rámy, zárubněmi, umytí a vyčištění jiných zasklených a natíraných ploch a zařizovacích předmětů, při světlé výšce podlaží do 4 m</t>
  </si>
  <si>
    <t>564758151</t>
  </si>
  <si>
    <t>vnější plocha všech podlaží</t>
  </si>
  <si>
    <t>220,0*2+97,0</t>
  </si>
  <si>
    <t>179</t>
  </si>
  <si>
    <t>K001</t>
  </si>
  <si>
    <t>D+M hasícího přístroje viz. OV2</t>
  </si>
  <si>
    <t>983473134</t>
  </si>
  <si>
    <t>180</t>
  </si>
  <si>
    <t>K002</t>
  </si>
  <si>
    <t>D+M tvrzené tepelné izolace pro okna rozměru 40/50mm viz. OV4</t>
  </si>
  <si>
    <t>1643133574</t>
  </si>
  <si>
    <t>viz. OV4</t>
  </si>
  <si>
    <t>181</t>
  </si>
  <si>
    <t>K003</t>
  </si>
  <si>
    <t>D+M autonomního hlásiče požáru viz. OV3</t>
  </si>
  <si>
    <t>-861799597</t>
  </si>
  <si>
    <t>182</t>
  </si>
  <si>
    <t>x21</t>
  </si>
  <si>
    <t>D+M kompresní pásky</t>
  </si>
  <si>
    <t>1761230202</t>
  </si>
  <si>
    <t>atika ploché střechy</t>
  </si>
  <si>
    <t>10,8</t>
  </si>
  <si>
    <t>183</t>
  </si>
  <si>
    <t>x452</t>
  </si>
  <si>
    <t>D+M Podpěrná konstrukce nosných konstrukcí přibourání</t>
  </si>
  <si>
    <t>-957216859</t>
  </si>
  <si>
    <t xml:space="preserve">předpoklad </t>
  </si>
  <si>
    <t>184</t>
  </si>
  <si>
    <t>x654</t>
  </si>
  <si>
    <t>D+M Podpěrná konstrukce stropu m108 při bourání</t>
  </si>
  <si>
    <t>-1607611007</t>
  </si>
  <si>
    <t>m108</t>
  </si>
  <si>
    <t>185</t>
  </si>
  <si>
    <t>x7885</t>
  </si>
  <si>
    <t>Stavební přípomoce k TZB (frézování, vysekání, prostupy, drážky, niky, zahození atd.)</t>
  </si>
  <si>
    <t>1746837790</t>
  </si>
  <si>
    <t>Bourání konstrukcí</t>
  </si>
  <si>
    <t>186</t>
  </si>
  <si>
    <t>961055111</t>
  </si>
  <si>
    <t>Bourání základů z betonu železového</t>
  </si>
  <si>
    <t>-1566283229</t>
  </si>
  <si>
    <t>základy zídky vnějšího schodiště</t>
  </si>
  <si>
    <t>4,0*0,5*2</t>
  </si>
  <si>
    <t>187</t>
  </si>
  <si>
    <t>962031132</t>
  </si>
  <si>
    <t>Bourání příček z cihel, tvárnic nebo příčkovek z cihel pálených, plných nebo dutých na maltu vápennou nebo vápenocementovou, tl. do 100 mm</t>
  </si>
  <si>
    <t>2109587666</t>
  </si>
  <si>
    <t>2,5*3,2-(0,6*2,0*2)</t>
  </si>
  <si>
    <t>1,6*3,2</t>
  </si>
  <si>
    <t>1,1*3,2-0,6*2,0</t>
  </si>
  <si>
    <t>2,5*3,2-0,6*2,0</t>
  </si>
  <si>
    <t>2,5*2,75-0,6*2,0*2</t>
  </si>
  <si>
    <t>1,5*2,75</t>
  </si>
  <si>
    <t>2,5*2,75-0,6*2,0</t>
  </si>
  <si>
    <t>5,2*2,75</t>
  </si>
  <si>
    <t>188</t>
  </si>
  <si>
    <t>962032231</t>
  </si>
  <si>
    <t>Bourání zdiva nadzákladového z cihel nebo tvárnic z cihel pálených nebo vápenopískových, na maltu vápennou nebo vápenocementovou, objemu přes 1 m3</t>
  </si>
  <si>
    <t>764353446</t>
  </si>
  <si>
    <t>4,39*1,2*0,59-(0,28*0,34*0,59)</t>
  </si>
  <si>
    <t>4,05*2,7*0,33-(0,8*2,0*0,33)</t>
  </si>
  <si>
    <t>5,0*3,2*0,33</t>
  </si>
  <si>
    <t>4,65*3,2*0,33-1,06*1,87*0,33</t>
  </si>
  <si>
    <t>5,6*3,2*0,3</t>
  </si>
  <si>
    <t>4,17*2,7*0,33-0,8*2,0*0,33</t>
  </si>
  <si>
    <t>4,65*2,6*0,55-1,48*1,48*0,55</t>
  </si>
  <si>
    <t>zídka u vnějšího schodiště</t>
  </si>
  <si>
    <t>4,5*0,33*2</t>
  </si>
  <si>
    <t>rezerva- ostatní detaily</t>
  </si>
  <si>
    <t>8,0</t>
  </si>
  <si>
    <t>189</t>
  </si>
  <si>
    <t>962032631</t>
  </si>
  <si>
    <t>Bourání zdiva nadzákladového z cihel nebo tvárnic komínového z cihel pálených, šamotových nebo vápenopískových nad střechou na maltu vápennou nebo vápenocementovou</t>
  </si>
  <si>
    <t>502037834</t>
  </si>
  <si>
    <t>nadstřešní část komínových těles v uliční fasádě</t>
  </si>
  <si>
    <t>0,5*0,5*1,5*2</t>
  </si>
  <si>
    <t>190</t>
  </si>
  <si>
    <t>962081141</t>
  </si>
  <si>
    <t>Bourání zdiva příček nebo vybourání otvorů ze skleněných tvárnic, tl. do 150 mm</t>
  </si>
  <si>
    <t>-2098858472</t>
  </si>
  <si>
    <t>1,1*1,3</t>
  </si>
  <si>
    <t>1,1*2,3</t>
  </si>
  <si>
    <t>191</t>
  </si>
  <si>
    <t>963023612</t>
  </si>
  <si>
    <t>Vybourání schodišťových stupňů oblých, rovných nebo kosých ze zdi kamenné oboustranně</t>
  </si>
  <si>
    <t>1968416157</t>
  </si>
  <si>
    <t>vnější schodiště</t>
  </si>
  <si>
    <t>0,8*7</t>
  </si>
  <si>
    <t>192</t>
  </si>
  <si>
    <t>963031432</t>
  </si>
  <si>
    <t>Bourání cihelných kleneb na maltu vápennou nebo vápenocementovou, tl. do 150 mm</t>
  </si>
  <si>
    <t>-1534453628</t>
  </si>
  <si>
    <t>m112</t>
  </si>
  <si>
    <t>9,1</t>
  </si>
  <si>
    <t>m207</t>
  </si>
  <si>
    <t>10,25</t>
  </si>
  <si>
    <t>193</t>
  </si>
  <si>
    <t>964011211</t>
  </si>
  <si>
    <t>Vybourání železobetonových prefabrikovaných překladů uložených ve zdivu, délky do 3 m, hmotnosti do 50 kg/m</t>
  </si>
  <si>
    <t>-917005323</t>
  </si>
  <si>
    <t>stávající krajní překlad - viz. statika</t>
  </si>
  <si>
    <t>2,6*0,2*0,2*2</t>
  </si>
  <si>
    <t>194</t>
  </si>
  <si>
    <t>965042141</t>
  </si>
  <si>
    <t>Bourání mazanin betonových nebo z litého asfaltu tl. do 100 mm, plochy přes 4 m2</t>
  </si>
  <si>
    <t>-260529618</t>
  </si>
  <si>
    <t>P102+103+104+105+106</t>
  </si>
  <si>
    <t>(12,45+3,3+1,5+2,1+5,85)*0,08</t>
  </si>
  <si>
    <t>9,1*0,04</t>
  </si>
  <si>
    <t>P201+202+203+204+205</t>
  </si>
  <si>
    <t>(12,65+3,4+1,5+2,1+5,9)*0,08</t>
  </si>
  <si>
    <t>18,2*0,08</t>
  </si>
  <si>
    <t>P207</t>
  </si>
  <si>
    <t>10,25*0,08</t>
  </si>
  <si>
    <t>m208</t>
  </si>
  <si>
    <t>24,6*0,065</t>
  </si>
  <si>
    <t>22,85*0,065</t>
  </si>
  <si>
    <t>m210+211</t>
  </si>
  <si>
    <t>(22,4+9,1)*0,065</t>
  </si>
  <si>
    <t>195</t>
  </si>
  <si>
    <t>965042241</t>
  </si>
  <si>
    <t>Bourání mazanin betonových nebo z litého asfaltu tl. přes 100 mm, plochy přes 4 m2</t>
  </si>
  <si>
    <t>-1748734118</t>
  </si>
  <si>
    <t>(18,05+9,3)*(0,097+0,1)</t>
  </si>
  <si>
    <t>m109+110+111</t>
  </si>
  <si>
    <t>(22,9+22,45+21,6)*(0,095+0,1)</t>
  </si>
  <si>
    <t>196</t>
  </si>
  <si>
    <t>965049111</t>
  </si>
  <si>
    <t>Bourání mazanin Příplatek k cenám za bourání mazanin betonových se svařovanou sítí, tl. do 100 mm</t>
  </si>
  <si>
    <t>-1158670218</t>
  </si>
  <si>
    <t>197</t>
  </si>
  <si>
    <t>965049112</t>
  </si>
  <si>
    <t>Bourání mazanin Příplatek k cenám za bourání mazanin betonových se svařovanou sítí, tl. přes 100 mm</t>
  </si>
  <si>
    <t>1139254903</t>
  </si>
  <si>
    <t>198</t>
  </si>
  <si>
    <t>965082933</t>
  </si>
  <si>
    <t>Odstranění násypu pod podlahami nebo ochranného násypu na střechách tl. do 200 mm, plochy přes 2 m2</t>
  </si>
  <si>
    <t>287169445</t>
  </si>
  <si>
    <t>(18,05+9,3)*(0,17)</t>
  </si>
  <si>
    <t>(22,9+22,45+21,6)*(0,17)</t>
  </si>
  <si>
    <t>199</t>
  </si>
  <si>
    <t>968062374</t>
  </si>
  <si>
    <t>Vybourání dřevěných rámů oken s křídly, dveřních zárubní, vrat, stěn, ostění nebo obkladů rámů oken s křídly zdvojených, plochy do 1 m2</t>
  </si>
  <si>
    <t>1746009100</t>
  </si>
  <si>
    <t>0,58*0,39</t>
  </si>
  <si>
    <t>0,85*0,38</t>
  </si>
  <si>
    <t>1,18*0,58</t>
  </si>
  <si>
    <t>0,28*0,34</t>
  </si>
  <si>
    <t>0,58*0,88</t>
  </si>
  <si>
    <t>0,6*0,88*2</t>
  </si>
  <si>
    <t>200</t>
  </si>
  <si>
    <t>968062375</t>
  </si>
  <si>
    <t>Vybourání dřevěných rámů oken s křídly, dveřních zárubní, vrat, stěn, ostění nebo obkladů rámů oken s křídly zdvojených, plochy do 2 m2</t>
  </si>
  <si>
    <t>-1937078222</t>
  </si>
  <si>
    <t>1,18*1,48*3</t>
  </si>
  <si>
    <t>1,18*1,48*4</t>
  </si>
  <si>
    <t>201</t>
  </si>
  <si>
    <t>968062376</t>
  </si>
  <si>
    <t>Vybourání dřevěných rámů oken s křídly, dveřních zárubní, vrat, stěn, ostění nebo obkladů rámů oken s křídly zdvojených, plochy do 4 m2</t>
  </si>
  <si>
    <t>-2090920404</t>
  </si>
  <si>
    <t>1,48*1,48</t>
  </si>
  <si>
    <t>2,08*1,48*3</t>
  </si>
  <si>
    <t>202</t>
  </si>
  <si>
    <t>968072455</t>
  </si>
  <si>
    <t>Vybourání kovových rámů oken s křídly, dveřních zárubní, vrat, stěn, ostění nebo obkladů dveřních zárubní, plochy do 2 m2</t>
  </si>
  <si>
    <t>-928866774</t>
  </si>
  <si>
    <t>0,86*2,02</t>
  </si>
  <si>
    <t>0,8*2,0</t>
  </si>
  <si>
    <t>0,6*2,0</t>
  </si>
  <si>
    <t>0,8*2,0*8</t>
  </si>
  <si>
    <t>0,6*2,0*4</t>
  </si>
  <si>
    <t>0,8*2,0*6</t>
  </si>
  <si>
    <t>0,7*2,0*1</t>
  </si>
  <si>
    <t>203</t>
  </si>
  <si>
    <t>968072456</t>
  </si>
  <si>
    <t>Vybourání kovových rámů oken s křídly, dveřních zárubní, vrat, stěn, ostění nebo obkladů dveřních zárubní, plochy přes 2 m2</t>
  </si>
  <si>
    <t>393988143</t>
  </si>
  <si>
    <t>1,5*2,1</t>
  </si>
  <si>
    <t>204</t>
  </si>
  <si>
    <t>971033521</t>
  </si>
  <si>
    <t>Vybourání otvorů ve zdivu základovém nebo nadzákladovém z cihel, tvárnic, příčkovek z cihel pálených na maltu vápennou nebo vápenocementovou plochy do 1 m2, tl. do 100 mm</t>
  </si>
  <si>
    <t>-272810754</t>
  </si>
  <si>
    <t>1,07*2,2-0,8*2,0</t>
  </si>
  <si>
    <t>205</t>
  </si>
  <si>
    <t>971033641</t>
  </si>
  <si>
    <t>Vybourání otvorů ve zdivu základovém nebo nadzákladovém z cihel, tvárnic, příčkovek z cihel pálených na maltu vápennou nebo vápenocementovou plochy do 4 m2, tl. do 300 mm</t>
  </si>
  <si>
    <t>1076677297</t>
  </si>
  <si>
    <t>1,25*2,3*0,3-0,8*2,0*0,3</t>
  </si>
  <si>
    <t>206</t>
  </si>
  <si>
    <t>971033651</t>
  </si>
  <si>
    <t>Vybourání otvorů ve zdivu základovém nebo nadzákladovém z cihel, tvárnic, příčkovek z cihel pálených na maltu vápennou nebo vápenocementovou plochy do 4 m2, tl. do 600 mm</t>
  </si>
  <si>
    <t>2058967722</t>
  </si>
  <si>
    <t>1,67*2,6*0,45-1,18*1,48*0,45</t>
  </si>
  <si>
    <t>2,32*2,6*0,45-1,5*2,1*0,45</t>
  </si>
  <si>
    <t>2,16*2,6*0,45-0,6*0,88*0,45*2</t>
  </si>
  <si>
    <t>2,08*2,6*0,49-2,08*1,48*0,49</t>
  </si>
  <si>
    <t>3,0*2,6*0,55-1,48*1,48*0,55</t>
  </si>
  <si>
    <t>2,35*0,7*0,49</t>
  </si>
  <si>
    <t>1,055*2,6*0,49-1,18*1,48*0,49</t>
  </si>
  <si>
    <t>1,25*2,3*0,33-0,8*2,0*0,33</t>
  </si>
  <si>
    <t>2,32*2,3*0,45-1,18*1,48*0,45</t>
  </si>
  <si>
    <t>1,18*2,6*0,365-1,18*1,48*0,365</t>
  </si>
  <si>
    <t>2,35*0,7*0,415</t>
  </si>
  <si>
    <t>207</t>
  </si>
  <si>
    <t>971033681</t>
  </si>
  <si>
    <t>Vybourání otvorů ve zdivu základovém nebo nadzákladovém z cihel, tvárnic, příčkovek z cihel pálených na maltu vápennou nebo vápenocementovou plochy do 4 m2, tl. do 900 mm</t>
  </si>
  <si>
    <t>-2105344750</t>
  </si>
  <si>
    <t>1,32*2,4*0,79-0,8*2,0*0,79</t>
  </si>
  <si>
    <t>2,08*2,6*0,64-2,08*1,48*0,64</t>
  </si>
  <si>
    <t>1,49*2,6*0,65+1,5*2,6*0,65-1,18*1,48*0,65</t>
  </si>
  <si>
    <t>1,32*2,4*0,64-0,8*2,0*0,64</t>
  </si>
  <si>
    <t>208</t>
  </si>
  <si>
    <t>972055491</t>
  </si>
  <si>
    <t>Vybourání otvorů ve stropech nebo klenbách železobetonových ve stropech z dutých prefabrikátů, plochy do 1 m2, tl. přes 120 mm</t>
  </si>
  <si>
    <t>365334340</t>
  </si>
  <si>
    <t>v místě výlezu</t>
  </si>
  <si>
    <t>1,2*0,7*0,15</t>
  </si>
  <si>
    <t>209</t>
  </si>
  <si>
    <t>973028141</t>
  </si>
  <si>
    <t>Vysekání výklenků nebo kapes ve zdivu z kamene kapes pro zavázání nových příček a zdí, tl. do 300 mm</t>
  </si>
  <si>
    <t>612645153</t>
  </si>
  <si>
    <t>2,3+2,3+1,3</t>
  </si>
  <si>
    <t>3,0</t>
  </si>
  <si>
    <t>2,8*3</t>
  </si>
  <si>
    <t>210</t>
  </si>
  <si>
    <t>973031325</t>
  </si>
  <si>
    <t>Vysekání výklenků nebo kapes ve zdivu z cihel na maltu vápennou nebo vápenocementovou kapes, plochy do 0,10 m2, hl. do 300 mm</t>
  </si>
  <si>
    <t>96841381</t>
  </si>
  <si>
    <t>nový trámový strop</t>
  </si>
  <si>
    <t>nové překlady</t>
  </si>
  <si>
    <t>211</t>
  </si>
  <si>
    <t>978011161</t>
  </si>
  <si>
    <t>Otlučení vápenných nebo vápenocementových omítek vnitřních ploch stropů, v rozsahu přes 30 do 50 %</t>
  </si>
  <si>
    <t>-1895393730</t>
  </si>
  <si>
    <t>212</t>
  </si>
  <si>
    <t>978013191</t>
  </si>
  <si>
    <t>Otlučení vápenných nebo vápenocementových omítek vnitřních ploch stěn s vyškrabáním spar, s očištěním zdiva, v rozsahu přes 50 do 100 %</t>
  </si>
  <si>
    <t>889486911</t>
  </si>
  <si>
    <t>stávající omítky</t>
  </si>
  <si>
    <t>(15,5+10,5+8,1+5,0+5,9+17,0+18,7+13,0+14,0+19,3+18,8)*2,8</t>
  </si>
  <si>
    <t>(15,5+10,5+8,1+5,0+5,9+17,0+18,7+13,0+14,0+19,3+18,8)*2,6</t>
  </si>
  <si>
    <t>-0,8*2,0*8*2</t>
  </si>
  <si>
    <t>-0,6*2,0*4*2</t>
  </si>
  <si>
    <t>-0,8*2,0*6*2</t>
  </si>
  <si>
    <t>-0,7*2,0*1*2</t>
  </si>
  <si>
    <t>-0,58*0,88</t>
  </si>
  <si>
    <t>-0,6*0,88*2</t>
  </si>
  <si>
    <t>-1,18*1,48*3</t>
  </si>
  <si>
    <t>-1,18*1,48*4</t>
  </si>
  <si>
    <t>-1,48*1,48</t>
  </si>
  <si>
    <t>-2,08*1,48*3</t>
  </si>
  <si>
    <t>-bourané zdivo</t>
  </si>
  <si>
    <t>-(4,2+5,0+4,5+2,5+1,6)*2,8*2</t>
  </si>
  <si>
    <t>-(4,2+5,0+2,5+1,6)*2,6*2</t>
  </si>
  <si>
    <t>-(2,0)*2,6</t>
  </si>
  <si>
    <t>-(4,6)*2,6</t>
  </si>
  <si>
    <t>213</t>
  </si>
  <si>
    <t>978015361</t>
  </si>
  <si>
    <t>Otlučení vápenných nebo vápenocementových omítek vnějších ploch s vyškrabáním spar a s očištěním zdiva stupně členitosti 1 a 2, v rozsahu přes 30 do 50 %</t>
  </si>
  <si>
    <t>-1086198830</t>
  </si>
  <si>
    <t>nesoudržné části omítky- pod KZS</t>
  </si>
  <si>
    <t>214</t>
  </si>
  <si>
    <t>978015391</t>
  </si>
  <si>
    <t>Otlučení vápenných nebo vápenocementových omítek vnějších ploch s vyškrabáním spar a s očištěním zdiva stupně členitosti 1 a 2, v rozsahu přes 80 do 100 %</t>
  </si>
  <si>
    <t>-1976072052</t>
  </si>
  <si>
    <t>vnější omítka v místě přístavby</t>
  </si>
  <si>
    <t>11,5*7,5</t>
  </si>
  <si>
    <t>-(1,5*2,1+0,6*0,88+0,6*0,88+2,08*1,48+1,18*1,48)</t>
  </si>
  <si>
    <t>-(1,18*1,48+0,6*0,88*2+2,08*1,48+1,18*1,48)</t>
  </si>
  <si>
    <t>215</t>
  </si>
  <si>
    <t>x7641</t>
  </si>
  <si>
    <t>Vyklizení objektu</t>
  </si>
  <si>
    <t>527320639</t>
  </si>
  <si>
    <t>997</t>
  </si>
  <si>
    <t>Přesun sutě</t>
  </si>
  <si>
    <t>216</t>
  </si>
  <si>
    <t>997013213</t>
  </si>
  <si>
    <t>Vnitrostaveništní doprava suti a vybouraných hmot vodorovně do 50 m svisle ručně (nošením po schodech) pro budovy a haly výšky přes 9 do 12 m</t>
  </si>
  <si>
    <t>342446203</t>
  </si>
  <si>
    <t>217</t>
  </si>
  <si>
    <t>997013501</t>
  </si>
  <si>
    <t>Odvoz suti a vybouraných hmot na skládku nebo meziskládku se složením, na vzdálenost do 1 km</t>
  </si>
  <si>
    <t>-732187858</t>
  </si>
  <si>
    <t>218</t>
  </si>
  <si>
    <t>997013509</t>
  </si>
  <si>
    <t>Odvoz suti a vybouraných hmot na skládku nebo meziskládku se složením, na vzdálenost Příplatek k ceně za každý další i započatý 1 km přes 1 km</t>
  </si>
  <si>
    <t>-1816698468</t>
  </si>
  <si>
    <t>329,281*25 'Přepočtené koeficientem množství</t>
  </si>
  <si>
    <t>219</t>
  </si>
  <si>
    <t>997013831</t>
  </si>
  <si>
    <t>Poplatek za uložení stavebního odpadu na skládce (skládkovné) směsného</t>
  </si>
  <si>
    <t>349790888</t>
  </si>
  <si>
    <t>220</t>
  </si>
  <si>
    <t>9x</t>
  </si>
  <si>
    <t>Naložení a odvoz škváry vč. poplatku za skládku</t>
  </si>
  <si>
    <t>-1462627677</t>
  </si>
  <si>
    <t>221</t>
  </si>
  <si>
    <t>x7855</t>
  </si>
  <si>
    <t>Naložení a odvoz komunálního odpadu vč. poplatku za skládku</t>
  </si>
  <si>
    <t>892369483</t>
  </si>
  <si>
    <t>998</t>
  </si>
  <si>
    <t>Přesun hmot</t>
  </si>
  <si>
    <t>222</t>
  </si>
  <si>
    <t>998018002</t>
  </si>
  <si>
    <t>Přesun hmot pro budovy občanské výstavby, bydlení, výrobu a služby ruční - bez užití mechanizace vodorovná dopravní vzdálenost do 100 m pro budovy s jakoukoliv nosnou konstrukcí výšky přes 6 do 12 m</t>
  </si>
  <si>
    <t>1254042525</t>
  </si>
  <si>
    <t>PSV</t>
  </si>
  <si>
    <t>Práce a dodávky PSV</t>
  </si>
  <si>
    <t>711</t>
  </si>
  <si>
    <t>Izolace proti vodě, vlhkosti a plynům</t>
  </si>
  <si>
    <t>223</t>
  </si>
  <si>
    <t>711111001</t>
  </si>
  <si>
    <t>Provedení izolace proti zemní vlhkosti natěradly a tmely za studena na ploše vodorovné V nátěrem penetračním</t>
  </si>
  <si>
    <t>157726627</t>
  </si>
  <si>
    <t>P003</t>
  </si>
  <si>
    <t>2,7*3,1</t>
  </si>
  <si>
    <t>27,0</t>
  </si>
  <si>
    <t>(27,6+27,65+17,3+18,95+23,85)</t>
  </si>
  <si>
    <t>224</t>
  </si>
  <si>
    <t>111631500</t>
  </si>
  <si>
    <t>lak asfaltový penetrační (MJ t) bal 9 kg</t>
  </si>
  <si>
    <t>1406721498</t>
  </si>
  <si>
    <t>150,72*0,0003 'Přepočtené koeficientem množství</t>
  </si>
  <si>
    <t>225</t>
  </si>
  <si>
    <t>711112001</t>
  </si>
  <si>
    <t>Provedení izolace proti zemní vlhkosti natěradly a tmely za studena na ploše svislé S nátěrem penetračním</t>
  </si>
  <si>
    <t>-1470076200</t>
  </si>
  <si>
    <t>2,3*2,4+2,7*1,5*2+2,3*1,4</t>
  </si>
  <si>
    <t>3,1*2,7+3,5*1,4+5,7*1,2</t>
  </si>
  <si>
    <t>226</t>
  </si>
  <si>
    <t>-292531714</t>
  </si>
  <si>
    <t>101,3*0,00035 'Přepočtené koeficientem množství</t>
  </si>
  <si>
    <t>227</t>
  </si>
  <si>
    <t>711113117</t>
  </si>
  <si>
    <t xml:space="preserve">Izolace proti vlhkosti natěradly a tmely za studena na ploše vodorovné V těsnicí stěrkou </t>
  </si>
  <si>
    <t>1638160596</t>
  </si>
  <si>
    <t>5,7</t>
  </si>
  <si>
    <t>228</t>
  </si>
  <si>
    <t>711113127</t>
  </si>
  <si>
    <t xml:space="preserve">Izolace proti vlhkosti natěradly a tmely za studena na ploše svislé S těsnicí stěrkou </t>
  </si>
  <si>
    <t>-1445191838</t>
  </si>
  <si>
    <t>10,4*0,15-0,9*0,15</t>
  </si>
  <si>
    <t>20,0*0,15-0,9*0,15</t>
  </si>
  <si>
    <t>(1,8+0,8+0,8)*(2,34-0,15)</t>
  </si>
  <si>
    <t>(5,3)*(2,34-0,15)</t>
  </si>
  <si>
    <t>8,6*0,15-1,2*0,15</t>
  </si>
  <si>
    <t>10,5*0,15-0,9*0,15</t>
  </si>
  <si>
    <t>20,7*0,15-0,9*0,15</t>
  </si>
  <si>
    <t>229</t>
  </si>
  <si>
    <t>711141559</t>
  </si>
  <si>
    <t>Provedení izolace proti zemní vlhkosti pásy přitavením NAIP na ploše vodorovné V</t>
  </si>
  <si>
    <t>-1174380109</t>
  </si>
  <si>
    <t>230</t>
  </si>
  <si>
    <t>628x49</t>
  </si>
  <si>
    <t>modifikovaný asfaltový pás</t>
  </si>
  <si>
    <t>234503221</t>
  </si>
  <si>
    <t>150,72*1,15 'Přepočtené koeficientem množství</t>
  </si>
  <si>
    <t>231</t>
  </si>
  <si>
    <t>711142559</t>
  </si>
  <si>
    <t>Provedení izolace proti zemní vlhkosti pásy přitavením NAIP na ploše svislé S</t>
  </si>
  <si>
    <t>1679795037</t>
  </si>
  <si>
    <t>232</t>
  </si>
  <si>
    <t>2051575913</t>
  </si>
  <si>
    <t>101,3*1,15 'Přepočtené koeficientem množství</t>
  </si>
  <si>
    <t>233</t>
  </si>
  <si>
    <t>711161304</t>
  </si>
  <si>
    <t>Izolace proti zemní vlhkosti nopovými foliemi základů nebo stěn pro běžné podmínky tloušťky 0,4 mm, šířky 2,0 m</t>
  </si>
  <si>
    <t>-384003458</t>
  </si>
  <si>
    <t>234</t>
  </si>
  <si>
    <t>711161382</t>
  </si>
  <si>
    <t>Izolace proti zemní vlhkosti nopovými foliemi ukončení izolace lištou provětrávací</t>
  </si>
  <si>
    <t>2066000482</t>
  </si>
  <si>
    <t>53,5</t>
  </si>
  <si>
    <t>235</t>
  </si>
  <si>
    <t>x756</t>
  </si>
  <si>
    <t>Odhalení stávající hydroizolace pod izolační přizdívkou (pro napojení nové hydroizolace)</t>
  </si>
  <si>
    <t>-926929925</t>
  </si>
  <si>
    <t>20,0</t>
  </si>
  <si>
    <t>236</t>
  </si>
  <si>
    <t>x64</t>
  </si>
  <si>
    <t>D+M Izolace proti vlhkosti systémové koutové a rohové pásky</t>
  </si>
  <si>
    <t>-2077094728</t>
  </si>
  <si>
    <t>10,4-0,9+6*0,15</t>
  </si>
  <si>
    <t>20,0-0,9+3*0,15</t>
  </si>
  <si>
    <t>2,34*5</t>
  </si>
  <si>
    <t>8,6-1,2+2*0,15</t>
  </si>
  <si>
    <t>10,5-0,9+6*0,15</t>
  </si>
  <si>
    <t>20,7-0,9</t>
  </si>
  <si>
    <t>2,34*5+5*0,15</t>
  </si>
  <si>
    <t>237</t>
  </si>
  <si>
    <t>998711102</t>
  </si>
  <si>
    <t>Přesun hmot pro izolace proti vodě, vlhkosti a plynům stanovený z hmotnosti přesunovaného materiálu vodorovná dopravní vzdálenost do 50 m v objektech výšky přes 6 do 12 m</t>
  </si>
  <si>
    <t>426451269</t>
  </si>
  <si>
    <t>712</t>
  </si>
  <si>
    <t>Povlakové krytiny</t>
  </si>
  <si>
    <t>238</t>
  </si>
  <si>
    <t>712311101</t>
  </si>
  <si>
    <t>Provedení povlakové krytiny střech plochých do 10 st. natěradly a tmely za studena nátěrem lakem penetračním nebo asfaltovým</t>
  </si>
  <si>
    <t>612346408</t>
  </si>
  <si>
    <t>PS4+PS3</t>
  </si>
  <si>
    <t>28,5+(2,1+2,5)*0,25</t>
  </si>
  <si>
    <t>21,5*0,25</t>
  </si>
  <si>
    <t>P301+302</t>
  </si>
  <si>
    <t>173,0</t>
  </si>
  <si>
    <t>239</t>
  </si>
  <si>
    <t>1070202958</t>
  </si>
  <si>
    <t>208,025*0,0003 'Přepočtené koeficientem množství</t>
  </si>
  <si>
    <t>240</t>
  </si>
  <si>
    <t>712331111</t>
  </si>
  <si>
    <t>Provedení povlakové krytiny střech plochých do 10 st. pásy na sucho podkladní samolepící asfaltový pás</t>
  </si>
  <si>
    <t>-1382126797</t>
  </si>
  <si>
    <t>Ps1+Ps1A+Ps2+Ps2A</t>
  </si>
  <si>
    <t>221,0</t>
  </si>
  <si>
    <t>obklad štítu</t>
  </si>
  <si>
    <t>5,5</t>
  </si>
  <si>
    <t>241</t>
  </si>
  <si>
    <t>628x1</t>
  </si>
  <si>
    <t>modifikovaný asfaltový pás, difúzně otevřený</t>
  </si>
  <si>
    <t>1882924158</t>
  </si>
  <si>
    <t>226,5*1,15 'Přepočtené koeficientem množství</t>
  </si>
  <si>
    <t>242</t>
  </si>
  <si>
    <t>712341659</t>
  </si>
  <si>
    <t>Provedení povlakové krytiny střech plochých do 10 st. pásy přitavením NAIP bodově</t>
  </si>
  <si>
    <t>-1764474533</t>
  </si>
  <si>
    <t>243</t>
  </si>
  <si>
    <t>628x6</t>
  </si>
  <si>
    <t>pás asfaltovaný modifikovaný s Al vložkou</t>
  </si>
  <si>
    <t>788886201</t>
  </si>
  <si>
    <t>208,025*1,15 'Přepočtené koeficientem množství</t>
  </si>
  <si>
    <t>244</t>
  </si>
  <si>
    <t>712363001-1</t>
  </si>
  <si>
    <t>Provedení povlakové krytiny střech plochých do 10 st. fólií termoplastickou mPVC (měkčené PVC) rozvinutí a natažení fólie v ploše vč. slepení spojů</t>
  </si>
  <si>
    <t>-1191183905</t>
  </si>
  <si>
    <t>Ps4+Ps3</t>
  </si>
  <si>
    <t>26,0</t>
  </si>
  <si>
    <t>vytažení na atiku</t>
  </si>
  <si>
    <t>10,0*1,0</t>
  </si>
  <si>
    <t>245</t>
  </si>
  <si>
    <t>283220410</t>
  </si>
  <si>
    <t>fólie střešní mPVC ke kotvení 1,5 mm</t>
  </si>
  <si>
    <t>268254939</t>
  </si>
  <si>
    <t>36*1,15 'Přepočtené koeficientem množství</t>
  </si>
  <si>
    <t>246</t>
  </si>
  <si>
    <t>712363005</t>
  </si>
  <si>
    <t>Provedení povlakové krytiny střech plochých do 10 st. fólií termoplastickou mPVC (měkčené PVC) aplikace fólie na oplechování (na tzv. fóliový plech) horkovzdušným navařením v plné ploše</t>
  </si>
  <si>
    <t>679096960</t>
  </si>
  <si>
    <t>KP326</t>
  </si>
  <si>
    <t>5,9*(0,1+0,1)</t>
  </si>
  <si>
    <t>KP327</t>
  </si>
  <si>
    <t>5,0*(0,1+0,1)</t>
  </si>
  <si>
    <t>KP328</t>
  </si>
  <si>
    <t>KP320</t>
  </si>
  <si>
    <t>5,5*0,25</t>
  </si>
  <si>
    <t>KP319</t>
  </si>
  <si>
    <t>7,2*0,25</t>
  </si>
  <si>
    <t>247</t>
  </si>
  <si>
    <t>712363103</t>
  </si>
  <si>
    <t>Provedení povlakové krytiny střech plochých do 10 st. fólií ostatní činnosti při pokládání hydroizolačních fólií (materiál ve specifikaci) mechanické ukotvení talířovou hmoždinkou do prostého nebo železového betonu</t>
  </si>
  <si>
    <t>11404028</t>
  </si>
  <si>
    <t>předpoklad 6kus/m2</t>
  </si>
  <si>
    <t>36,0*6</t>
  </si>
  <si>
    <t>248</t>
  </si>
  <si>
    <t>590x6</t>
  </si>
  <si>
    <t>kotva ploché střechy</t>
  </si>
  <si>
    <t>452786627</t>
  </si>
  <si>
    <t>249</t>
  </si>
  <si>
    <t>712363112</t>
  </si>
  <si>
    <t>Provedení povlakové krytiny střech plochých do 10 st. fólií ostatní činnosti při pokládání hydroizolačních fólií (materiál ve specifikaci) vodotěsné překrytí talířové hmoždinky pruhem fólie horkovzdušným navařením</t>
  </si>
  <si>
    <t>1026719109</t>
  </si>
  <si>
    <t>viz. kotva ploché střechy</t>
  </si>
  <si>
    <t>250</t>
  </si>
  <si>
    <t>712363122</t>
  </si>
  <si>
    <t>Provedení povlakové krytiny střech plochých do 10 st. fólií ostatní činnosti při pokládání hydroizolačních fólií (materiál ve specifikaci) zaizolování prostupů střešní rovinou provedení rohů a koutů izolačními tvarovkami horkovzdušným navařením</t>
  </si>
  <si>
    <t>1137547911</t>
  </si>
  <si>
    <t>kouty+rohy</t>
  </si>
  <si>
    <t>251</t>
  </si>
  <si>
    <t>283776000</t>
  </si>
  <si>
    <t>tvarovka koutová</t>
  </si>
  <si>
    <t>-1058564078</t>
  </si>
  <si>
    <t>252</t>
  </si>
  <si>
    <t>283776050</t>
  </si>
  <si>
    <t>tvarovka rohová</t>
  </si>
  <si>
    <t>-1027765348</t>
  </si>
  <si>
    <t>253</t>
  </si>
  <si>
    <t>712391171</t>
  </si>
  <si>
    <t>Provedení povlakové krytiny střech plochých do 10 st. -ostatní práce provedení vrstvy textilní podkladní</t>
  </si>
  <si>
    <t>2005336302</t>
  </si>
  <si>
    <t>254</t>
  </si>
  <si>
    <t>693110620</t>
  </si>
  <si>
    <t>geotextilie z polyesterových vláken netkaná, 300 g/m2, šíře 200 cm</t>
  </si>
  <si>
    <t>1412299932</t>
  </si>
  <si>
    <t>36*1,1 'Přepočtené koeficientem množství</t>
  </si>
  <si>
    <t>255</t>
  </si>
  <si>
    <t>998712102</t>
  </si>
  <si>
    <t>Přesun hmot pro povlakové krytiny stanovený z hmotnosti přesunovaného materiálu vodorovná dopravní vzdálenost do 50 m v objektech výšky přes 6 do 12 m</t>
  </si>
  <si>
    <t>-2055029567</t>
  </si>
  <si>
    <t>713</t>
  </si>
  <si>
    <t>Izolace tepelné</t>
  </si>
  <si>
    <t>256</t>
  </si>
  <si>
    <t>713111111</t>
  </si>
  <si>
    <t>Montáž tepelné izolace stropů rohožemi, pásy, dílci, deskami, bloky (izolační materiál ve specifikaci) vrchem bez překrytí lepenkou kladenými volně</t>
  </si>
  <si>
    <t>-1576617092</t>
  </si>
  <si>
    <t>P301+302-dvě vrstvy</t>
  </si>
  <si>
    <t>173,0*2</t>
  </si>
  <si>
    <t>257</t>
  </si>
  <si>
    <t>631507950</t>
  </si>
  <si>
    <t>skelné izolační pásy tl. 120mm</t>
  </si>
  <si>
    <t>119795285</t>
  </si>
  <si>
    <t>346*1,02 'Přepočtené koeficientem množství</t>
  </si>
  <si>
    <t>258</t>
  </si>
  <si>
    <t>713121111</t>
  </si>
  <si>
    <t>Montáž tepelné izolace podlah rohožemi, pásy, deskami, dílci, bloky (izolační materiál ve specifikaci) kladenými volně jednovrstvá</t>
  </si>
  <si>
    <t>1034343897</t>
  </si>
  <si>
    <t>P101A-3 vrstvy</t>
  </si>
  <si>
    <t>8,5*3</t>
  </si>
  <si>
    <t>P107- 3vrstvy</t>
  </si>
  <si>
    <t>27,6*3</t>
  </si>
  <si>
    <t>P108- 3vrstvy</t>
  </si>
  <si>
    <t>27,65*3</t>
  </si>
  <si>
    <t>P109- 3vrstvy</t>
  </si>
  <si>
    <t>17,3*3</t>
  </si>
  <si>
    <t>P110- 3vrstvy</t>
  </si>
  <si>
    <t>18,95*3</t>
  </si>
  <si>
    <t>P111- 3vrstvy</t>
  </si>
  <si>
    <t>23,85*3</t>
  </si>
  <si>
    <t>259</t>
  </si>
  <si>
    <t>283x9</t>
  </si>
  <si>
    <t>deska z pěnového polystyrenu EPS 150 šedý tl. 40mm</t>
  </si>
  <si>
    <t>314396039</t>
  </si>
  <si>
    <t>396,65*1,02 'Přepočtené koeficientem množství</t>
  </si>
  <si>
    <t>260</t>
  </si>
  <si>
    <t>-662128443</t>
  </si>
  <si>
    <t>P103- dvě vrstvy</t>
  </si>
  <si>
    <t>4,95*2</t>
  </si>
  <si>
    <t>261</t>
  </si>
  <si>
    <t>283x10</t>
  </si>
  <si>
    <t>2067804286</t>
  </si>
  <si>
    <t>4,95*1,02 'Přepočtené koeficientem množství</t>
  </si>
  <si>
    <t>262</t>
  </si>
  <si>
    <t>283x11</t>
  </si>
  <si>
    <t>deska z pěnového polystyrenu EPS 150 šedý tl. 30mm</t>
  </si>
  <si>
    <t>969323167</t>
  </si>
  <si>
    <t>263</t>
  </si>
  <si>
    <t>740518001</t>
  </si>
  <si>
    <t>P106- dvě vrstvy</t>
  </si>
  <si>
    <t>15,55*2</t>
  </si>
  <si>
    <t>264</t>
  </si>
  <si>
    <t>-240466601</t>
  </si>
  <si>
    <t>15,55*1,02 'Přepočtené koeficientem množství</t>
  </si>
  <si>
    <t>265</t>
  </si>
  <si>
    <t>283x105</t>
  </si>
  <si>
    <t>deska z pěnového polystyrenu EPS 150 šedý tl. 50mm</t>
  </si>
  <si>
    <t>-1076190760</t>
  </si>
  <si>
    <t>266</t>
  </si>
  <si>
    <t>713131141</t>
  </si>
  <si>
    <t>Montáž tepelné izolace stěn rohožemi, pásy, deskami, dílci, bloky (izolační materiál ve specifikaci) lepením celoplošně</t>
  </si>
  <si>
    <t>-1023672548</t>
  </si>
  <si>
    <t>pod vnitřní parapety</t>
  </si>
  <si>
    <t>1,1*0,4+0,6*0,4+2,35*0,45+1,0*0,25+1,1*0,4+0,6*0,4+2,35*0,45+1,0*0,25</t>
  </si>
  <si>
    <t>267</t>
  </si>
  <si>
    <t>283763600</t>
  </si>
  <si>
    <t>deska z polystyrénu XPS, hrana rovná a strukturovaný povrch 1250 x 600 x 20 mm</t>
  </si>
  <si>
    <t>788174792</t>
  </si>
  <si>
    <t>3,975*1,1 'Přepočtené koeficientem množství</t>
  </si>
  <si>
    <t>268</t>
  </si>
  <si>
    <t>713131145</t>
  </si>
  <si>
    <t>Montáž tepelné izolace stěn rohožemi, pásy, deskami, dílci, bloky (izolační materiál ve specifikaci) lepením bodově</t>
  </si>
  <si>
    <t>616970694</t>
  </si>
  <si>
    <t>svisle</t>
  </si>
  <si>
    <t>10,0*0,4</t>
  </si>
  <si>
    <t>vodorovně</t>
  </si>
  <si>
    <t>(5,0+5,7)*0,3</t>
  </si>
  <si>
    <t>269</t>
  </si>
  <si>
    <t>283764000</t>
  </si>
  <si>
    <t>deska z polystyrénu XPS zpevněná, hrana polodrážková lambda 0,033 [W/mK] 1250 x 600 mm</t>
  </si>
  <si>
    <t>-993682123</t>
  </si>
  <si>
    <t>10,0*0,4*0,08</t>
  </si>
  <si>
    <t>(5,0+5,7)*0,3*0,05</t>
  </si>
  <si>
    <t>0,481*1,02 'Přepočtené koeficientem množství</t>
  </si>
  <si>
    <t>270</t>
  </si>
  <si>
    <t>713131151</t>
  </si>
  <si>
    <t>Montáž tepelné izolace stěn rohožemi, pásy, deskami, dílci, bloky (izolační materiál ve specifikaci) vložením jednovrstvě</t>
  </si>
  <si>
    <t>-432724426</t>
  </si>
  <si>
    <t>oddilatování steny ze šalovacích tvárnic od výtahové šachty</t>
  </si>
  <si>
    <t>(0,3+0,3)*2,3</t>
  </si>
  <si>
    <t>(0,3)*1,3</t>
  </si>
  <si>
    <t>271</t>
  </si>
  <si>
    <t>283723080</t>
  </si>
  <si>
    <t>deska z pěnového polystyrenu pro trvalé zatížení v tlaku (max. 2000 kg/m2) 1000 x 500 x 80 mm</t>
  </si>
  <si>
    <t>-1573464241</t>
  </si>
  <si>
    <t>1,77*1,1 'Přepočtené koeficientem množství</t>
  </si>
  <si>
    <t>272</t>
  </si>
  <si>
    <t>-1443525568</t>
  </si>
  <si>
    <t>oddilatování sloupu od výtahové šachty</t>
  </si>
  <si>
    <t>0,3*2,285</t>
  </si>
  <si>
    <t>273</t>
  </si>
  <si>
    <t>283723050</t>
  </si>
  <si>
    <t>deska z pěnového polystyrenu pro trvalé zatížení v tlaku (max. 2000 kg/m2) 1000 x 500 x 50 mm</t>
  </si>
  <si>
    <t>-1715435689</t>
  </si>
  <si>
    <t>0,686*1,1 'Přepočtené koeficientem množství</t>
  </si>
  <si>
    <t>274</t>
  </si>
  <si>
    <t>-666720672</t>
  </si>
  <si>
    <t>obložení štítu</t>
  </si>
  <si>
    <t>275</t>
  </si>
  <si>
    <t>-1324640232</t>
  </si>
  <si>
    <t>5,5*1,05 'Přepočtené koeficientem množství</t>
  </si>
  <si>
    <t>276</t>
  </si>
  <si>
    <t>713141121</t>
  </si>
  <si>
    <t>Montáž tepelné izolace střech plochých rohožemi, pásy, deskami, dílci, bloky (izolační materiál ve specifikaci) přilepenými asfaltem za horka bodově, jednovrstvá</t>
  </si>
  <si>
    <t>2063451277</t>
  </si>
  <si>
    <t>Ps4- dvě vrstvy</t>
  </si>
  <si>
    <t>23,0*2+4,6*0,5*2</t>
  </si>
  <si>
    <t>PS3</t>
  </si>
  <si>
    <t>277</t>
  </si>
  <si>
    <t>283759260</t>
  </si>
  <si>
    <t>deska z pěnového polystyrenu pro trvalé zatížení v tlaku (max. 3600 kg/m2) 1000 x 500 x 100 mm</t>
  </si>
  <si>
    <t>-1600302955</t>
  </si>
  <si>
    <t>56,1*1,02 'Přepočtené koeficientem množství</t>
  </si>
  <si>
    <t>278</t>
  </si>
  <si>
    <t>713141151</t>
  </si>
  <si>
    <t>Montáž tepelné izolace střech plochých rohožemi, pásy, deskami, dílci, bloky (izolační materiál ve specifikaci) kladenými volně jednovrstvá</t>
  </si>
  <si>
    <t>-417008660</t>
  </si>
  <si>
    <t>279</t>
  </si>
  <si>
    <t>-1034548292</t>
  </si>
  <si>
    <t>26,0*0,08</t>
  </si>
  <si>
    <t>2,08*1,02 'Přepočtené koeficientem množství</t>
  </si>
  <si>
    <t>280</t>
  </si>
  <si>
    <t>713141311</t>
  </si>
  <si>
    <t>Montáž tepelné izolace střech plochých spádovými klíny v ploše kladenými volně</t>
  </si>
  <si>
    <t>692408834</t>
  </si>
  <si>
    <t>281</t>
  </si>
  <si>
    <t>283761430</t>
  </si>
  <si>
    <t>klín izolační z pěnového polystyrenu EPS 200 spádový, 1000x1000 mm</t>
  </si>
  <si>
    <t>1383718320</t>
  </si>
  <si>
    <t>26,000*0,085</t>
  </si>
  <si>
    <t>282</t>
  </si>
  <si>
    <t>713190812</t>
  </si>
  <si>
    <t>Odstranění tepelné izolace běžných stavebních konstrukcí – vrstvy, doplňky a konstrukční součásti izolační vrstvy lože škvárové průměrné tloušťky přes 50 do 100 mm</t>
  </si>
  <si>
    <t>-1453973520</t>
  </si>
  <si>
    <t>(12,45+3,3+1,5+2,1+5,85)</t>
  </si>
  <si>
    <t>283</t>
  </si>
  <si>
    <t>713190813</t>
  </si>
  <si>
    <t>Odstranění tepelné izolace běžných stavebních konstrukcí – vrstvy, doplňky a konstrukční součásti izolační vrstvy lože škvárové průměrné tloušťky přes 100 do 150 mm</t>
  </si>
  <si>
    <t>-350895207</t>
  </si>
  <si>
    <t>284</t>
  </si>
  <si>
    <t>713190814</t>
  </si>
  <si>
    <t>Odstranění tepelné izolace běžných stavebních konstrukcí – vrstvy, doplňky a konstrukční součásti izolační vrstvy lože škvárové průměrné tloušťky přes 150 do 200 mm</t>
  </si>
  <si>
    <t>-70153163</t>
  </si>
  <si>
    <t>18,2</t>
  </si>
  <si>
    <t>285</t>
  </si>
  <si>
    <t>x13</t>
  </si>
  <si>
    <t>Odstranění tepelné izolace běžných stavebních konstrukcí – vrstvy, doplňky a konstrukční součásti izolační vrstvy lože škvárové průměrné tloušťky přes 200 mm</t>
  </si>
  <si>
    <t>1871304631</t>
  </si>
  <si>
    <t>(12,65+3,4+1,5+2,1+5,9)</t>
  </si>
  <si>
    <t>286</t>
  </si>
  <si>
    <t>x744</t>
  </si>
  <si>
    <t xml:space="preserve">D+M tepelně izolačního bloku z pěnového skla tl. 40mm </t>
  </si>
  <si>
    <t>-193417484</t>
  </si>
  <si>
    <t>napojení střechy a zdiva</t>
  </si>
  <si>
    <t>3,4</t>
  </si>
  <si>
    <t>287</t>
  </si>
  <si>
    <t>x796</t>
  </si>
  <si>
    <t>Příplatek za použití okrajových pásků podlah u tepelné izolace</t>
  </si>
  <si>
    <t>-491560407</t>
  </si>
  <si>
    <t>288</t>
  </si>
  <si>
    <t>998713102</t>
  </si>
  <si>
    <t>Přesun hmot pro izolace tepelné stanovený z hmotnosti přesunovaného materiálu vodorovná dopravní vzdálenost do 50 m v objektech výšky přes 6 m do 12 m</t>
  </si>
  <si>
    <t>-738772451</t>
  </si>
  <si>
    <t>725</t>
  </si>
  <si>
    <t>Zdravotechnika - zařizovací předměty</t>
  </si>
  <si>
    <t>289</t>
  </si>
  <si>
    <t>725249103</t>
  </si>
  <si>
    <t>Sprchové vaničky, boxy, kouty a zástěny montáž sprchových koutů</t>
  </si>
  <si>
    <t>soubor</t>
  </si>
  <si>
    <t>1208253017</t>
  </si>
  <si>
    <t>OV114</t>
  </si>
  <si>
    <t>290</t>
  </si>
  <si>
    <t>M060</t>
  </si>
  <si>
    <t>sprchové dveře viz. OV114</t>
  </si>
  <si>
    <t>66126843</t>
  </si>
  <si>
    <t>291</t>
  </si>
  <si>
    <t>725291642</t>
  </si>
  <si>
    <t>Doplňky zařízení koupelen a záchodů nerezové sedačky do sprchy</t>
  </si>
  <si>
    <t>352579851</t>
  </si>
  <si>
    <t>OV113</t>
  </si>
  <si>
    <t>292</t>
  </si>
  <si>
    <t>x6</t>
  </si>
  <si>
    <t>Montáž madel</t>
  </si>
  <si>
    <t>1004029564</t>
  </si>
  <si>
    <t>OV110+111+112</t>
  </si>
  <si>
    <t>8+4+8</t>
  </si>
  <si>
    <t>293</t>
  </si>
  <si>
    <t>M056</t>
  </si>
  <si>
    <t>nástěnné sklopné madlo viz. OV110</t>
  </si>
  <si>
    <t>-292842787</t>
  </si>
  <si>
    <t>294</t>
  </si>
  <si>
    <t>M057</t>
  </si>
  <si>
    <t>nástěnné vanové madlo viz. OV111</t>
  </si>
  <si>
    <t>-2028040441</t>
  </si>
  <si>
    <t>295</t>
  </si>
  <si>
    <t>M058</t>
  </si>
  <si>
    <t>nástěnné madlo viz. OV112</t>
  </si>
  <si>
    <t>-336849206</t>
  </si>
  <si>
    <t>296</t>
  </si>
  <si>
    <t>998725102</t>
  </si>
  <si>
    <t>Přesun hmot pro zařizovací předměty stanovený z hmotnosti přesunovaného materiálu vodorovná dopravní vzdálenost do 50 m v objektech výšky přes 6 do 12 m</t>
  </si>
  <si>
    <t>8701008</t>
  </si>
  <si>
    <t>762</t>
  </si>
  <si>
    <t>Konstrukce tesařské</t>
  </si>
  <si>
    <t>297</t>
  </si>
  <si>
    <t>762083121</t>
  </si>
  <si>
    <t>Práce společné pro tesařské konstrukce impregnace řeziva máčením proti dřevokaznému hmyzu, houbám a plísním, třída ohrožení 1 a 2 (dřevo v interiéru)</t>
  </si>
  <si>
    <t>396403244</t>
  </si>
  <si>
    <t>viz výpis krovu</t>
  </si>
  <si>
    <t>0,66+0,19+0,07+0,05+0,01+0,02+0,09+0,03+0,05+0,03+0,07+0,02+0,09+75*0,03+155*0,03*0,3</t>
  </si>
  <si>
    <t>narušené prvky</t>
  </si>
  <si>
    <t>předpoklad</t>
  </si>
  <si>
    <t>150,0*0,15*0,15</t>
  </si>
  <si>
    <t>stropní trámy</t>
  </si>
  <si>
    <t>5,5*0,2*0,26*3</t>
  </si>
  <si>
    <t>5,5*7*0,17*0,25</t>
  </si>
  <si>
    <t>5,5*0,03</t>
  </si>
  <si>
    <t>rošt obkladu štítu</t>
  </si>
  <si>
    <t>12,1*0,08*0,06</t>
  </si>
  <si>
    <t>12,1*0,1*0,1</t>
  </si>
  <si>
    <t>298</t>
  </si>
  <si>
    <t>762085112</t>
  </si>
  <si>
    <t>Práce společné pro tesařské konstrukce montáž ocelových spojovacích prostředků (materiál ve specifikaci) svorníků, šroubů délky přes 150 do 300 mm</t>
  </si>
  <si>
    <t>1852819250</t>
  </si>
  <si>
    <t>m16</t>
  </si>
  <si>
    <t>m20</t>
  </si>
  <si>
    <t>m20 strop</t>
  </si>
  <si>
    <t>299</t>
  </si>
  <si>
    <t>M110</t>
  </si>
  <si>
    <t>svorník M20</t>
  </si>
  <si>
    <t>-1740213132</t>
  </si>
  <si>
    <t>300</t>
  </si>
  <si>
    <t>M111</t>
  </si>
  <si>
    <t>svorník M16</t>
  </si>
  <si>
    <t>1820512470</t>
  </si>
  <si>
    <t>301</t>
  </si>
  <si>
    <t>762132135</t>
  </si>
  <si>
    <t>Montáž bednění stěn z hoblovaných prken tl. do 32 mm na sraz</t>
  </si>
  <si>
    <t>2064795822</t>
  </si>
  <si>
    <t>302</t>
  </si>
  <si>
    <t>605151110</t>
  </si>
  <si>
    <t>řezivo jehličnaté boční prkno jakost I.-II. 2 - 3 cm</t>
  </si>
  <si>
    <t>527312033</t>
  </si>
  <si>
    <t>5,500*0,03</t>
  </si>
  <si>
    <t>0,165*1,1 'Přepočtené koeficientem množství</t>
  </si>
  <si>
    <t>303</t>
  </si>
  <si>
    <t>762331931</t>
  </si>
  <si>
    <t>Vázané konstrukce krovů vyřezání části střešní vazby průřezové plochy řeziva přes 224 do 288 cm2, délky vyřezané části krovového prvku do 3 m</t>
  </si>
  <si>
    <t>1868843594</t>
  </si>
  <si>
    <t>150,0</t>
  </si>
  <si>
    <t>304</t>
  </si>
  <si>
    <t>762332921</t>
  </si>
  <si>
    <t>Vázané konstrukce krovů doplnění části střešní vazby z hranolů, nebo hranolků (materiál v ceně), průřezové plochy do 120 cm2</t>
  </si>
  <si>
    <t>1815001190</t>
  </si>
  <si>
    <t>KR01</t>
  </si>
  <si>
    <t>1,7*39</t>
  </si>
  <si>
    <t>KR02</t>
  </si>
  <si>
    <t>1,9*10</t>
  </si>
  <si>
    <t>KR03</t>
  </si>
  <si>
    <t>1,8*4</t>
  </si>
  <si>
    <t>KR04</t>
  </si>
  <si>
    <t>2,3*2</t>
  </si>
  <si>
    <t>KR07</t>
  </si>
  <si>
    <t>4,25*3</t>
  </si>
  <si>
    <t>KR08</t>
  </si>
  <si>
    <t>4,8*1</t>
  </si>
  <si>
    <t>KR09</t>
  </si>
  <si>
    <t>3,5*2</t>
  </si>
  <si>
    <t>305</t>
  </si>
  <si>
    <t>762332922</t>
  </si>
  <si>
    <t>Vázané konstrukce krovů doplnění části střešní vazby z hranolů, nebo hranolků (materiál v ceně), průřezové plochy přes 120 do 224 cm2</t>
  </si>
  <si>
    <t>-608593991</t>
  </si>
  <si>
    <t>KR05</t>
  </si>
  <si>
    <t>1,0*2</t>
  </si>
  <si>
    <t>KR06</t>
  </si>
  <si>
    <t>1,05*2</t>
  </si>
  <si>
    <t>KR10</t>
  </si>
  <si>
    <t>1,31*1</t>
  </si>
  <si>
    <t>KR12</t>
  </si>
  <si>
    <t>0,62*2</t>
  </si>
  <si>
    <t>KR13</t>
  </si>
  <si>
    <t>4,02*2</t>
  </si>
  <si>
    <t>306</t>
  </si>
  <si>
    <t>762332923</t>
  </si>
  <si>
    <t>Vázané konstrukce krovů doplnění části střešní vazby z hranolů, nebo hranolků (materiál v ceně), průřezové plochy přes 224 do 288 cm2</t>
  </si>
  <si>
    <t>-1597469988</t>
  </si>
  <si>
    <t>307</t>
  </si>
  <si>
    <t>762332924</t>
  </si>
  <si>
    <t>Vázané konstrukce krovů doplnění části střešní vazby z hranolů, nebo hranolků (materiál v ceně), průřezové plochy přes 288 do 450 cm2</t>
  </si>
  <si>
    <t>-833555562</t>
  </si>
  <si>
    <t>KR11</t>
  </si>
  <si>
    <t>1,75*1</t>
  </si>
  <si>
    <t>308</t>
  </si>
  <si>
    <t>762341210</t>
  </si>
  <si>
    <t>Bednění a laťování montáž bednění střech rovných a šikmých sklonu do 60 st. s vyřezáním otvorů z prken hrubých na sraz tl. do 32 mm</t>
  </si>
  <si>
    <t>968013795</t>
  </si>
  <si>
    <t>KR14</t>
  </si>
  <si>
    <t>75,0</t>
  </si>
  <si>
    <t>KR15- výměna ze 30%</t>
  </si>
  <si>
    <t>155,0*0,3</t>
  </si>
  <si>
    <t>309</t>
  </si>
  <si>
    <t>-2007685101</t>
  </si>
  <si>
    <t>75,0*0,03</t>
  </si>
  <si>
    <t>KR15- výměna z 30%</t>
  </si>
  <si>
    <t>155,0*0,03*0,3</t>
  </si>
  <si>
    <t>310</t>
  </si>
  <si>
    <t>762341811</t>
  </si>
  <si>
    <t>Demontáž bednění a laťování bednění střech rovných, obloukových, sklonu do 60 st. se všemi nadstřešními konstrukcemi z prken hrubých, hoblovaných tl. do 32 mm</t>
  </si>
  <si>
    <t>1441882199</t>
  </si>
  <si>
    <t>KR15- výměna za 30%</t>
  </si>
  <si>
    <t>311</t>
  </si>
  <si>
    <t>762395000</t>
  </si>
  <si>
    <t>Spojovací prostředky krovů, bednění a laťování, nadstřešních konstrukcí svory, prkna, hřebíky, pásová ocel, vruty</t>
  </si>
  <si>
    <t>1379457295</t>
  </si>
  <si>
    <t>312</t>
  </si>
  <si>
    <t>762525104</t>
  </si>
  <si>
    <t>Položení podlah hoblovaných na pero a drážku z palubek</t>
  </si>
  <si>
    <t>1679418566</t>
  </si>
  <si>
    <t>komunikační zona podkroví</t>
  </si>
  <si>
    <t>40,0</t>
  </si>
  <si>
    <t>313</t>
  </si>
  <si>
    <t>611899950</t>
  </si>
  <si>
    <t>palubky podlahové smrk 24 x 146 mm A/B</t>
  </si>
  <si>
    <t>1651077087</t>
  </si>
  <si>
    <t>40*1,1 'Přepočtené koeficientem množství</t>
  </si>
  <si>
    <t>314</t>
  </si>
  <si>
    <t>762595001</t>
  </si>
  <si>
    <t>Spojovací prostředky podlah a podkladových konstrukcí hřebíky, vruty</t>
  </si>
  <si>
    <t>-1543674945</t>
  </si>
  <si>
    <t>315</t>
  </si>
  <si>
    <t>762811811</t>
  </si>
  <si>
    <t>Demontáž záklopů stropů vrchních a zapuštěných z hrubých prken, tl. do 32 mm</t>
  </si>
  <si>
    <t>1485029920</t>
  </si>
  <si>
    <t>24,6</t>
  </si>
  <si>
    <t>22,85</t>
  </si>
  <si>
    <t>(22,4+9,1)</t>
  </si>
  <si>
    <t>316</t>
  </si>
  <si>
    <t>762821943</t>
  </si>
  <si>
    <t>Nosná konstrukce stropů vyřezání části stropního trámu průřezové plochy 288 do 450 cm2, délky vyřezané části trámu přes 5 do 8 m</t>
  </si>
  <si>
    <t>1431288838</t>
  </si>
  <si>
    <t>předpoklad oprava z 10%</t>
  </si>
  <si>
    <t>5,5*7</t>
  </si>
  <si>
    <t>317</t>
  </si>
  <si>
    <t>762822140</t>
  </si>
  <si>
    <t>Montáž stropních trámů z hraněného a polohraněného řeziva s trámovými výměnami, průřezové plochy přes 450 do 540 cm2</t>
  </si>
  <si>
    <t>1562562359</t>
  </si>
  <si>
    <t>nové stropní trámy</t>
  </si>
  <si>
    <t>5,5*5</t>
  </si>
  <si>
    <t>318</t>
  </si>
  <si>
    <t>612x52</t>
  </si>
  <si>
    <t>stropní trám 180/260mm C24</t>
  </si>
  <si>
    <t>-1449308801</t>
  </si>
  <si>
    <t>27,5*1,1 'Přepočtené koeficientem množství</t>
  </si>
  <si>
    <t>319</t>
  </si>
  <si>
    <t>762822924</t>
  </si>
  <si>
    <t>Nosná konstrukce stropů doplnění části stropního trámu z hranolů, nebo hranolků (materiál v ceně), průřezové plochy přes 288 do 450 cm2</t>
  </si>
  <si>
    <t>817642198</t>
  </si>
  <si>
    <t>320</t>
  </si>
  <si>
    <t>762895000</t>
  </si>
  <si>
    <t>Spojovací prostředky záklopu stropů, stropnic, podbíjení hřebíky, svory</t>
  </si>
  <si>
    <t>1104304886</t>
  </si>
  <si>
    <t>18,15*0,2*0,26</t>
  </si>
  <si>
    <t>321</t>
  </si>
  <si>
    <t>x16</t>
  </si>
  <si>
    <t>Osazování ocelových válcovaných nosníků v krovu I nebo IE nebo U nebo UE nebo L do č.12 nebo výšky do 120 mm</t>
  </si>
  <si>
    <t>1294905928</t>
  </si>
  <si>
    <t>KR16</t>
  </si>
  <si>
    <t>0,2144</t>
  </si>
  <si>
    <t>KR17</t>
  </si>
  <si>
    <t>0,13132</t>
  </si>
  <si>
    <t>KR18</t>
  </si>
  <si>
    <t>0,10184</t>
  </si>
  <si>
    <t>322</t>
  </si>
  <si>
    <t>130108180-12</t>
  </si>
  <si>
    <t>-599994586</t>
  </si>
  <si>
    <t>0,13132+0,10184</t>
  </si>
  <si>
    <t>0,233*1,08 'Přepočtené koeficientem množství</t>
  </si>
  <si>
    <t>323</t>
  </si>
  <si>
    <t>130108180-1</t>
  </si>
  <si>
    <t>ocel profilová UPN, h=120 mm- ocel S355</t>
  </si>
  <si>
    <t>-1572692000</t>
  </si>
  <si>
    <t>0,214*1,08 'Přepočtené koeficientem množství</t>
  </si>
  <si>
    <t>324</t>
  </si>
  <si>
    <t>x20</t>
  </si>
  <si>
    <t>D+M Záklop atiky z dřevoštěpkových desek šroubovaných do ŽB věnce, tloušťky desky 25 mm</t>
  </si>
  <si>
    <t>113965476</t>
  </si>
  <si>
    <t>(5,0+5,7)*0,55</t>
  </si>
  <si>
    <t>říma</t>
  </si>
  <si>
    <t>(5,8+13,5)*0,2</t>
  </si>
  <si>
    <t>325</t>
  </si>
  <si>
    <t>x52</t>
  </si>
  <si>
    <t>Očištění stávajících prvků krovu a bednění</t>
  </si>
  <si>
    <t>-240680634</t>
  </si>
  <si>
    <t>předpokládané množství</t>
  </si>
  <si>
    <t>15,0</t>
  </si>
  <si>
    <t>326</t>
  </si>
  <si>
    <t>x701</t>
  </si>
  <si>
    <t>Montáž roštu podkladového</t>
  </si>
  <si>
    <t>-165935001</t>
  </si>
  <si>
    <t>40,0*1,6*2</t>
  </si>
  <si>
    <t>327</t>
  </si>
  <si>
    <t>612211190</t>
  </si>
  <si>
    <t>hranol konstrukční masivní smrk nepohledový 100 x 120 x 5000 mm, vlhkostí do 15%</t>
  </si>
  <si>
    <t>-1128713954</t>
  </si>
  <si>
    <t>128*1,1 'Přepočtené koeficientem množství</t>
  </si>
  <si>
    <t>328</t>
  </si>
  <si>
    <t>766417211</t>
  </si>
  <si>
    <t>Montáž obložení stěn rošt podkladový</t>
  </si>
  <si>
    <t>464611799</t>
  </si>
  <si>
    <t>obložení štítu- předpoklad 2m/m2- dvě vrstvy</t>
  </si>
  <si>
    <t>5,5*2*2</t>
  </si>
  <si>
    <t>329</t>
  </si>
  <si>
    <t>612211060</t>
  </si>
  <si>
    <t>hranol konstrukční masivní smrk nepohledový 60 x 80 x 5000 mm, vlhkostí do 15%</t>
  </si>
  <si>
    <t>980562935</t>
  </si>
  <si>
    <t>obložení štítu- předpoklad 2m/m2</t>
  </si>
  <si>
    <t>5,5*2</t>
  </si>
  <si>
    <t>11*1,1 'Přepočtené koeficientem množství</t>
  </si>
  <si>
    <t>330</t>
  </si>
  <si>
    <t>612211180</t>
  </si>
  <si>
    <t>hranol konstrukční masivní smrk nepohledový 100 x 100 x 5000 mm, vlhkostí do 15%</t>
  </si>
  <si>
    <t>-1577673165</t>
  </si>
  <si>
    <t>331</t>
  </si>
  <si>
    <t>x88</t>
  </si>
  <si>
    <t>D+M Spojovací prvky dřevěného roštu a kotvení do svislé kce</t>
  </si>
  <si>
    <t>-1973257143</t>
  </si>
  <si>
    <t>332</t>
  </si>
  <si>
    <t>998762102</t>
  </si>
  <si>
    <t>Přesun hmot pro konstrukce tesařské stanovený z hmotnosti přesunovaného materiálu vodorovná dopravní vzdálenost do 50 m v objektech výšky přes 6 do 12 m</t>
  </si>
  <si>
    <t>1151784909</t>
  </si>
  <si>
    <t>763</t>
  </si>
  <si>
    <t>Konstrukce suché výstavby</t>
  </si>
  <si>
    <t>333</t>
  </si>
  <si>
    <t>763131751</t>
  </si>
  <si>
    <t>Podhled ze sádrokartonových desek ostatní práce a konstrukce na podhledech ze sádrokartonových desek montáž parotěsné zábrany</t>
  </si>
  <si>
    <t>-2000248265</t>
  </si>
  <si>
    <t>14,8+7,8+5,7+16,6</t>
  </si>
  <si>
    <t>334</t>
  </si>
  <si>
    <t>283292600</t>
  </si>
  <si>
    <t>fólie hořlavá parotěsná pro interiér (reakce na oheň - třída F) 140 g/m2</t>
  </si>
  <si>
    <t>96268354</t>
  </si>
  <si>
    <t>240,85*1,1 'Přepočtené koeficientem množství</t>
  </si>
  <si>
    <t>335</t>
  </si>
  <si>
    <t>763131772</t>
  </si>
  <si>
    <t xml:space="preserve">Podhled ze sádrokartonových desek Příplatek k cenám za rovinnost kvality celoplošné tmelení </t>
  </si>
  <si>
    <t>-1329486558</t>
  </si>
  <si>
    <t>336</t>
  </si>
  <si>
    <t>763231121</t>
  </si>
  <si>
    <t>Podhled ze sádrovláknitých desek dvouvrstvá zavěšená spodní konstrukce z ocelových profilů CD, UD jednoduše opláštěná deskou tl. 12,5 mm, bez TI</t>
  </si>
  <si>
    <t>1232486645</t>
  </si>
  <si>
    <t>337</t>
  </si>
  <si>
    <t>763251211</t>
  </si>
  <si>
    <t>Podlaha ze sádrovláknitých desek na pero a drážku podlaha tl. 25 mm podlahové desky tl. 2 x 12,5 mm bez podsypu</t>
  </si>
  <si>
    <t>56886403</t>
  </si>
  <si>
    <t>23,2+20,15+23,9+10,4</t>
  </si>
  <si>
    <t>21,5</t>
  </si>
  <si>
    <t>17,5</t>
  </si>
  <si>
    <t>338</t>
  </si>
  <si>
    <t>998763302</t>
  </si>
  <si>
    <t>Přesun hmot pro konstrukce montované z desek sádrokartonových, sádrovláknitých, cementovláknitých nebo cementových stanovený z hmotnosti přesunovaného materiálu vodorovná dopravní vzdálenost do 50 m v objektech výšky přes 6 do 12 m</t>
  </si>
  <si>
    <t>-1472742603</t>
  </si>
  <si>
    <t>764</t>
  </si>
  <si>
    <t>Konstrukce klempířské</t>
  </si>
  <si>
    <t>339</t>
  </si>
  <si>
    <t>764001821</t>
  </si>
  <si>
    <t>Demontáž klempířských konstrukcí krytiny ze svitků nebo tabulí do suti</t>
  </si>
  <si>
    <t>1764744539</t>
  </si>
  <si>
    <t>měřeno v modelu</t>
  </si>
  <si>
    <t>217,0</t>
  </si>
  <si>
    <t>340</t>
  </si>
  <si>
    <t>764001861</t>
  </si>
  <si>
    <t>Demontáž klempířských konstrukcí oplechování hřebene z hřebenáčů do suti</t>
  </si>
  <si>
    <t>1042896956</t>
  </si>
  <si>
    <t>1,2+8,3</t>
  </si>
  <si>
    <t>341</t>
  </si>
  <si>
    <t>764001881</t>
  </si>
  <si>
    <t>Demontáž klempířských konstrukcí oplechování nároží z hřebenáčů do suti</t>
  </si>
  <si>
    <t>509778514</t>
  </si>
  <si>
    <t>8,9+8,9+8,9+8,9</t>
  </si>
  <si>
    <t>342</t>
  </si>
  <si>
    <t>764001891</t>
  </si>
  <si>
    <t>Demontáž klempířských konstrukcí oplechování úžlabí do suti</t>
  </si>
  <si>
    <t>1261248426</t>
  </si>
  <si>
    <t>5,1+5,1</t>
  </si>
  <si>
    <t>343</t>
  </si>
  <si>
    <t>764002801</t>
  </si>
  <si>
    <t>Demontáž klempířských konstrukcí závětrné lišty do suti</t>
  </si>
  <si>
    <t>-2145832304</t>
  </si>
  <si>
    <t>4,1+4,1</t>
  </si>
  <si>
    <t>344</t>
  </si>
  <si>
    <t>764002821</t>
  </si>
  <si>
    <t>Demontáž klempířských konstrukcí střešního výlezu do suti</t>
  </si>
  <si>
    <t>-977944739</t>
  </si>
  <si>
    <t>345</t>
  </si>
  <si>
    <t>764002851</t>
  </si>
  <si>
    <t>Demontáž klempířských konstrukcí oplechování parapetů do suti</t>
  </si>
  <si>
    <t>1470333130</t>
  </si>
  <si>
    <t>0,58+0,28+1,18+0,85</t>
  </si>
  <si>
    <t>1,1+0,58+1,48+1,18+2,08+2,08+1,18+2,08+0,6+0,6+1,18</t>
  </si>
  <si>
    <t>1,1+0,58+1,48+1,18+2,08+2,08+1,18+2,08+0,6+0,6+1,18+1,18</t>
  </si>
  <si>
    <t>346</t>
  </si>
  <si>
    <t>764002881</t>
  </si>
  <si>
    <t>Demontáž klempířských konstrukcí lemování střešních prostupů do suti</t>
  </si>
  <si>
    <t>923157592</t>
  </si>
  <si>
    <t>lemování komínů</t>
  </si>
  <si>
    <t>1,0+1,0+1,0</t>
  </si>
  <si>
    <t>347</t>
  </si>
  <si>
    <t>764004801</t>
  </si>
  <si>
    <t>Demontáž klempířských konstrukcí žlabu podokapního do suti</t>
  </si>
  <si>
    <t>873704346</t>
  </si>
  <si>
    <t>17,3+13,3+11,9+5,7+5,4</t>
  </si>
  <si>
    <t>348</t>
  </si>
  <si>
    <t>764004861</t>
  </si>
  <si>
    <t>Demontáž klempířských konstrukcí svodu do suti</t>
  </si>
  <si>
    <t>1848190891</t>
  </si>
  <si>
    <t>8,0*4+3,9</t>
  </si>
  <si>
    <t>349</t>
  </si>
  <si>
    <t>764121401</t>
  </si>
  <si>
    <t>D+M Krytina z hliníkového plechu s úpravou u okapů, prostupů a výčnělků střechy rovné drážkováním ze svitků rš 500 mm, sklon střechy do 30 st.</t>
  </si>
  <si>
    <t>-1489495119</t>
  </si>
  <si>
    <t>350</t>
  </si>
  <si>
    <t>764203152</t>
  </si>
  <si>
    <t>Montáž oplechování střešních prvků střešního výlezu střechy s krytinou skládanou nebo plechovou</t>
  </si>
  <si>
    <t>593221314</t>
  </si>
  <si>
    <t>OK31</t>
  </si>
  <si>
    <t>351</t>
  </si>
  <si>
    <t>M043</t>
  </si>
  <si>
    <t>střešní výlez 740x980mm podrobný popis viz. OK31</t>
  </si>
  <si>
    <t>807488654</t>
  </si>
  <si>
    <t>352</t>
  </si>
  <si>
    <t>764221407</t>
  </si>
  <si>
    <t>D+M Oplechování střešních prvků z hliníkového plechu hřebene větraného, včetně větrací mřížky rš 670 mm</t>
  </si>
  <si>
    <t>-1749590140</t>
  </si>
  <si>
    <t>1,3+8,6</t>
  </si>
  <si>
    <t>353</t>
  </si>
  <si>
    <t>764221437</t>
  </si>
  <si>
    <t>D+M Oplechování střešních prvků z hliníkového plechu nároží větraného, včetně větrací mřížky rš 670 mm</t>
  </si>
  <si>
    <t>-1642521200</t>
  </si>
  <si>
    <t>9,0*4</t>
  </si>
  <si>
    <t>354</t>
  </si>
  <si>
    <t>764221472</t>
  </si>
  <si>
    <t>D+M Oplechování střešních prvků z hliníkového plechu úžlabí rš 1000 mm</t>
  </si>
  <si>
    <t>-1906159367</t>
  </si>
  <si>
    <t>4,8+4,8</t>
  </si>
  <si>
    <t>355</t>
  </si>
  <si>
    <t>764222403</t>
  </si>
  <si>
    <t>D+M Oplechování střešních prvků z hliníkového plechu závětrnou lištou rš 250 mm</t>
  </si>
  <si>
    <t>1804405282</t>
  </si>
  <si>
    <t>KP319+320</t>
  </si>
  <si>
    <t>7,2+5,5</t>
  </si>
  <si>
    <t>356</t>
  </si>
  <si>
    <t>764223455</t>
  </si>
  <si>
    <t>D+M Oplechování střešních prvků z hliníkového plechu sněhový zachytávač průbežný jednotrubkový</t>
  </si>
  <si>
    <t>-2120522946</t>
  </si>
  <si>
    <t>(17,4+13,5+1,56+8,91+1,56+5,8+5,6)</t>
  </si>
  <si>
    <t>357</t>
  </si>
  <si>
    <t>764226402</t>
  </si>
  <si>
    <t>D+M Oplechování parapetů z hliníkového plechu rovných mechanicky kotvené, bez rohů rš 200 mm RAL 7046 viz.KP101,102,201,202</t>
  </si>
  <si>
    <t>702191194</t>
  </si>
  <si>
    <t>KP101+102+201+202</t>
  </si>
  <si>
    <t>1,2+0,7+1,2+0,7</t>
  </si>
  <si>
    <t>358</t>
  </si>
  <si>
    <t>764226405</t>
  </si>
  <si>
    <t>D+M Oplechování parapetů z hliníkového plechu rovných mechanicky kotvené, bez rohů rš 350 mm RAL 7046 viz. KP108+109+110+203+204+205+206+207+208+209+210+211</t>
  </si>
  <si>
    <t>-258627606</t>
  </si>
  <si>
    <t>KP108+109+110+203+204+205+206+207+208+209+210+211</t>
  </si>
  <si>
    <t>2,45+1,1+0,85+4,75+1,9+2,6+2,2+2,2+2,45+1,1+0,85+1,3</t>
  </si>
  <si>
    <t>359</t>
  </si>
  <si>
    <t>764226406</t>
  </si>
  <si>
    <t>D+M Oplechování parapetů z hliníkového plechu rovných mechanicky kotvené, bez rohů rš 425 mm RAL 7046 viz. KP103+104+105+106+107</t>
  </si>
  <si>
    <t>-1558001205</t>
  </si>
  <si>
    <t>KP103+104+105+106+107</t>
  </si>
  <si>
    <t>3,1+1,9+2,6+2,2+2,2</t>
  </si>
  <si>
    <t>360</t>
  </si>
  <si>
    <t>x655</t>
  </si>
  <si>
    <t>D+M oplechování zábradlí z lícového zdiva rš.230 mm viz. KP111 z hliníkového plechu RAL 7046 vč. kotvení</t>
  </si>
  <si>
    <t>-166184735</t>
  </si>
  <si>
    <t>KP111</t>
  </si>
  <si>
    <t>2,1*2</t>
  </si>
  <si>
    <t>361</t>
  </si>
  <si>
    <t>x6556</t>
  </si>
  <si>
    <t>D+M oplechování rohového zábradlí z lícového zdiva rš.230 mm viz. KP112 z hliníkového plechu RAL 7046 vč. kotvení</t>
  </si>
  <si>
    <t>1792178842</t>
  </si>
  <si>
    <t>4,1</t>
  </si>
  <si>
    <t>362</t>
  </si>
  <si>
    <t>x65565</t>
  </si>
  <si>
    <t>D+M oplechování zábradlí z lícového zdiva rš.230 mm viz. KP113 z hliníkového plechu RAL 7046 vč. kotvení</t>
  </si>
  <si>
    <t>-2084647371</t>
  </si>
  <si>
    <t>KP113</t>
  </si>
  <si>
    <t>3,0*2</t>
  </si>
  <si>
    <t>363</t>
  </si>
  <si>
    <t>764228406</t>
  </si>
  <si>
    <t>D+M Oplechování říms a ozdobných prvků z hliníkového plechu rovných, bez rohů mechanicky kotvené rš 450 mm RAL 7046 viz. KP315+316</t>
  </si>
  <si>
    <t>434355804</t>
  </si>
  <si>
    <t>KP315+316</t>
  </si>
  <si>
    <t>12,9+5,75</t>
  </si>
  <si>
    <t>364</t>
  </si>
  <si>
    <t>764521414</t>
  </si>
  <si>
    <t>D+M Žlab podokapní z hliníkového plechu včetně háků a čel hranatý rš 330 mm RAL 7046 viz. KP301+302+303+304+305+306</t>
  </si>
  <si>
    <t>36051380</t>
  </si>
  <si>
    <t>KP301+302+303+304+305+306</t>
  </si>
  <si>
    <t>7,8+9,8+7,0+7,7+6,2+6,2</t>
  </si>
  <si>
    <t>365</t>
  </si>
  <si>
    <t>764521464</t>
  </si>
  <si>
    <t>D+M Žlab podokapní z hliníkového plechu včetně háků a čel kotlík hranatý, rš žlabu/průměr svodu 330/100 mm RAL 7046</t>
  </si>
  <si>
    <t>-1595694478</t>
  </si>
  <si>
    <t>366</t>
  </si>
  <si>
    <t>764528402</t>
  </si>
  <si>
    <t>D+M Svod z hliníkového plechu včetně objímek, kolen a odskoků hranatý, o straně 100 mm RAL 7046 viz. KP308+309+310+311</t>
  </si>
  <si>
    <t>1365113721</t>
  </si>
  <si>
    <t>KP308+309+310+311</t>
  </si>
  <si>
    <t>6,4+7,0+7,4+7,9</t>
  </si>
  <si>
    <t>367</t>
  </si>
  <si>
    <t>x17</t>
  </si>
  <si>
    <t>D+M Prostupové nalepovací prvky pr. 80-210mm</t>
  </si>
  <si>
    <t>-1144968471</t>
  </si>
  <si>
    <t>368</t>
  </si>
  <si>
    <t>x2</t>
  </si>
  <si>
    <t>D+M Oplechování říms- příponka z hliníkového plechu rovných mechanicky kotvené, bez rohů rš 150 mm viz. K317+318</t>
  </si>
  <si>
    <t>1270312150</t>
  </si>
  <si>
    <t>K317+318</t>
  </si>
  <si>
    <t>12,4+5,6</t>
  </si>
  <si>
    <t>369</t>
  </si>
  <si>
    <t>x3</t>
  </si>
  <si>
    <t>D+M Lemování střešního výlezu z hliníkového plechu RAL 7046 viz. KP321 vč. kotevní</t>
  </si>
  <si>
    <t>-879223734</t>
  </si>
  <si>
    <t>370</t>
  </si>
  <si>
    <t>x4</t>
  </si>
  <si>
    <t>D+M Oplechování komína z hliníkového plechu RAL 7046 viz. KP314 vč. kotevní</t>
  </si>
  <si>
    <t>-1982374188</t>
  </si>
  <si>
    <t>371</t>
  </si>
  <si>
    <t>K233</t>
  </si>
  <si>
    <t>D+M závětrné lišty viz. KP319 vč. kotvení</t>
  </si>
  <si>
    <t>346959654</t>
  </si>
  <si>
    <t>372</t>
  </si>
  <si>
    <t>K234</t>
  </si>
  <si>
    <t>D+M závětrné lišty viz. KP320 vč. kotvení</t>
  </si>
  <si>
    <t>810445019</t>
  </si>
  <si>
    <t>373</t>
  </si>
  <si>
    <t>K235</t>
  </si>
  <si>
    <t>D+M příponky- oplechování markýzy viz. KP322 vč. kotvení</t>
  </si>
  <si>
    <t>1731334410</t>
  </si>
  <si>
    <t>374</t>
  </si>
  <si>
    <t>K236</t>
  </si>
  <si>
    <t>D+M oplechování markýzy viz. KP323 vč. kotvení</t>
  </si>
  <si>
    <t>-952671185</t>
  </si>
  <si>
    <t>375</t>
  </si>
  <si>
    <t>K237</t>
  </si>
  <si>
    <t>D+M příponky- oplechování krytí terasy viz. KP324 vč. kotvení</t>
  </si>
  <si>
    <t>552629103</t>
  </si>
  <si>
    <t>376</t>
  </si>
  <si>
    <t>K238</t>
  </si>
  <si>
    <t>D+M oplechování krytí terasy viz. KP325 vč. kotvení</t>
  </si>
  <si>
    <t>-311300914</t>
  </si>
  <si>
    <t>377</t>
  </si>
  <si>
    <t>K239</t>
  </si>
  <si>
    <t>D+M vnitřní a vnější kout folie- viz. KP326 vč. kotvení</t>
  </si>
  <si>
    <t>1956591316</t>
  </si>
  <si>
    <t>378</t>
  </si>
  <si>
    <t>K240</t>
  </si>
  <si>
    <t>D+M vnitřní a vnější kout folie- viz. KP327 vč. kotvení</t>
  </si>
  <si>
    <t>-1392653342</t>
  </si>
  <si>
    <t>379</t>
  </si>
  <si>
    <t>K241</t>
  </si>
  <si>
    <t>D+M vnitřní a vnější kout folie- viz. KP328 vč. kotvení</t>
  </si>
  <si>
    <t>-439051499</t>
  </si>
  <si>
    <t>380</t>
  </si>
  <si>
    <t>K242</t>
  </si>
  <si>
    <t>D+M oplechování okapní hrany+ provětrávané mezery- viz. KP329 vč. kotvení</t>
  </si>
  <si>
    <t>-236269009</t>
  </si>
  <si>
    <t>381</t>
  </si>
  <si>
    <t>998764102</t>
  </si>
  <si>
    <t>Přesun hmot pro konstrukce klempířské stanovený z hmotnosti přesunovaného materiálu vodorovná dopravní vzdálenost do 50 m v objektech výšky přes 6 do 12 m</t>
  </si>
  <si>
    <t>1083799426</t>
  </si>
  <si>
    <t>765</t>
  </si>
  <si>
    <t>Krytina skládaná</t>
  </si>
  <si>
    <t>382</t>
  </si>
  <si>
    <t>765192001</t>
  </si>
  <si>
    <t>Nouzové zakrytí střechy plachtou</t>
  </si>
  <si>
    <t>1904081832</t>
  </si>
  <si>
    <t>383</t>
  </si>
  <si>
    <t>998765102</t>
  </si>
  <si>
    <t>Přesun hmot pro krytiny skládané stanovený z hmotnosti přesunovaného materiálu vodorovná dopravní vzdálenost do 50 m na objektech výšky přes 6 do 12 m</t>
  </si>
  <si>
    <t>-1026651671</t>
  </si>
  <si>
    <t>766</t>
  </si>
  <si>
    <t>Konstrukce truhlářské</t>
  </si>
  <si>
    <t>384</t>
  </si>
  <si>
    <t>766231113</t>
  </si>
  <si>
    <t>Montáž sklápěcich schodů na půdu s vyřezáním otvoru a kompletizací</t>
  </si>
  <si>
    <t>-816921537</t>
  </si>
  <si>
    <t>OV207</t>
  </si>
  <si>
    <t>385</t>
  </si>
  <si>
    <t>M061</t>
  </si>
  <si>
    <t>stahovací půdní schody viz. OV207</t>
  </si>
  <si>
    <t>-31399425</t>
  </si>
  <si>
    <t>386</t>
  </si>
  <si>
    <t>766441812</t>
  </si>
  <si>
    <t>Demontáž parapetních desek dřevěných nebo plastových šířky přes 300 mm délky do 1m</t>
  </si>
  <si>
    <t>395541393</t>
  </si>
  <si>
    <t>387</t>
  </si>
  <si>
    <t>766441822</t>
  </si>
  <si>
    <t>Demontáž parapetních desek dřevěných nebo plastových šířky přes 300 mm délky přes 1m</t>
  </si>
  <si>
    <t>1011734657</t>
  </si>
  <si>
    <t>388</t>
  </si>
  <si>
    <t>766621211</t>
  </si>
  <si>
    <t>Montáž oken dřevěných včetně montáže rámu na polyuretanovou pěnu plochy přes 1 m2 otevíravých nebo sklápěcích do zdiva, výšky do 1,5 m</t>
  </si>
  <si>
    <t>152440613</t>
  </si>
  <si>
    <t>OK15</t>
  </si>
  <si>
    <t>OK17</t>
  </si>
  <si>
    <t>1,0*1,5</t>
  </si>
  <si>
    <t>OK18</t>
  </si>
  <si>
    <t>2,35*0,5</t>
  </si>
  <si>
    <t>OK28</t>
  </si>
  <si>
    <t>OK29</t>
  </si>
  <si>
    <t>2,35*0,65</t>
  </si>
  <si>
    <t>389</t>
  </si>
  <si>
    <t>766621212</t>
  </si>
  <si>
    <t>Montáž oken dřevěných včetně montáže rámu na polyuretanovou pěnu plochy přes 1 m2 otevíravých nebo sklápěcích do zdiva, výšky přes 1,5 do 2,5 m</t>
  </si>
  <si>
    <t>-1084920894</t>
  </si>
  <si>
    <t>OK11</t>
  </si>
  <si>
    <t>2,08*2,34*2</t>
  </si>
  <si>
    <t>OK12</t>
  </si>
  <si>
    <t>(2,18+1,49)*2,34</t>
  </si>
  <si>
    <t>OK13</t>
  </si>
  <si>
    <t>3,0*2,34</t>
  </si>
  <si>
    <t>OK16</t>
  </si>
  <si>
    <t>0,75*2,34</t>
  </si>
  <si>
    <t>OK21</t>
  </si>
  <si>
    <t>2,08*2,4*2</t>
  </si>
  <si>
    <t>OK22</t>
  </si>
  <si>
    <t>(2,18+1,49)*2,4</t>
  </si>
  <si>
    <t>OK23</t>
  </si>
  <si>
    <t>4,645*2,34</t>
  </si>
  <si>
    <t>OK25</t>
  </si>
  <si>
    <t>1,1*1,65</t>
  </si>
  <si>
    <t>OK26</t>
  </si>
  <si>
    <t>1,18*2,4</t>
  </si>
  <si>
    <t>OK27</t>
  </si>
  <si>
    <t>0,75*2,4</t>
  </si>
  <si>
    <t>390</t>
  </si>
  <si>
    <t>766621622</t>
  </si>
  <si>
    <t>Montáž oken dřevěných plochy do 1 m2 včetně montáže rámu na polyuretanovou pěnu otevíravých nebo sklápěcích do zdiva</t>
  </si>
  <si>
    <t>478687853</t>
  </si>
  <si>
    <t>OK14</t>
  </si>
  <si>
    <t>OK24</t>
  </si>
  <si>
    <t>391</t>
  </si>
  <si>
    <t>766660451</t>
  </si>
  <si>
    <t>Montáž dveřních křídel dřevěných nebo plastových vchodových dveří včetně rámu do zdiva dvoukřídlových bez nadsvětlíku</t>
  </si>
  <si>
    <t>1306772050</t>
  </si>
  <si>
    <t>D01</t>
  </si>
  <si>
    <t>392</t>
  </si>
  <si>
    <t>x455</t>
  </si>
  <si>
    <t>Montáž parotěsných a paropropustných pásek</t>
  </si>
  <si>
    <t>1140749877</t>
  </si>
  <si>
    <t>OK11-OK29</t>
  </si>
  <si>
    <t>(2,08+2,34+2,34+2,08)*2*2</t>
  </si>
  <si>
    <t>(2,18+1,49+2,34+2,34+2,18+1,49)*2</t>
  </si>
  <si>
    <t>(3,0+2,34+2,34+3,0)*2</t>
  </si>
  <si>
    <t>(0,58+0,88+0,88+0,58)*2</t>
  </si>
  <si>
    <t>(1,1+1,3+1,3+1,1)*2</t>
  </si>
  <si>
    <t>(0,75+2,34+2,34)*2</t>
  </si>
  <si>
    <t>(1,0+1,5+1,5+1,0)*2</t>
  </si>
  <si>
    <t>(2,35+0,5+0,5+2,35)*2</t>
  </si>
  <si>
    <t>(2,08+2,4+2,4+2,08)*2*2</t>
  </si>
  <si>
    <t>(2,18+1,49+2,4+2,4+2,18+1,49)*2</t>
  </si>
  <si>
    <t>(4,645+2,34+2,34+4,645)*2</t>
  </si>
  <si>
    <t>(1,1+1,65+1,65+1,1)*2</t>
  </si>
  <si>
    <t>(1,18+2,4+2,4+1,18)*2</t>
  </si>
  <si>
    <t>(0,75+2,4+2,4+0,75)*2</t>
  </si>
  <si>
    <t>(2,35+0,65+0,65+2,35)*2</t>
  </si>
  <si>
    <t>(1,67+2,34+2,34+1,67)*2</t>
  </si>
  <si>
    <t>393</t>
  </si>
  <si>
    <t>x4552</t>
  </si>
  <si>
    <t>Montáž rozšiřovacích profilů k oknům a dveřím</t>
  </si>
  <si>
    <t>1038926357</t>
  </si>
  <si>
    <t>(2,08+2,34+2,34+2,08)*2</t>
  </si>
  <si>
    <t>(2,18+1,49+2,34+2,34+2,18+1,49)</t>
  </si>
  <si>
    <t>(3,0+2,34+2,34+3,0)</t>
  </si>
  <si>
    <t>(0,58+0,88+0,88+0,58)</t>
  </si>
  <si>
    <t>(1,1+1,3+1,3+1,1)</t>
  </si>
  <si>
    <t>(1,0+1,5+1,5+1,0)</t>
  </si>
  <si>
    <t>(2,35+0,5+0,5+2,35)</t>
  </si>
  <si>
    <t>(2,08+2,4+2,4+2,08)*2</t>
  </si>
  <si>
    <t>(2,18+1,49+2,4+2,4+2,18+1,49)</t>
  </si>
  <si>
    <t>(4,645+2,34+2,34+4,645)</t>
  </si>
  <si>
    <t>(1,1+1,65+1,65+1,1)</t>
  </si>
  <si>
    <t>(1,18+2,4+2,4+1,18)</t>
  </si>
  <si>
    <t>(0,75+2,4+2,4+0,75)</t>
  </si>
  <si>
    <t>(2,35+0,65+0,65+2,35)</t>
  </si>
  <si>
    <t>(1,67+2,34+2,34+1,67)</t>
  </si>
  <si>
    <t>394</t>
  </si>
  <si>
    <t>M025</t>
  </si>
  <si>
    <t>eurookno 2080x2340mm podrobný popis viz. OK11 vč. parotěsných, paropropustných pásek a rozšiřovacích profilů
pozn.
_plocha skla menší než 2,8 m2 = zasklení izolačním bezpečnostním trojsklem VSG 33,1_16_4_16_4  
_plocha skla větší jak 2,8 m2 a menší než 6,0 m2 = zasklení izolačním bezpečnostním trojsklem VSG 44,1_16_6_16_6</t>
  </si>
  <si>
    <t>-728862994</t>
  </si>
  <si>
    <t>395</t>
  </si>
  <si>
    <t>M026</t>
  </si>
  <si>
    <t>eurookno (2180+1490)x2340mm podrobný popis viz. OK12 vč. parotěsných, paropropustných pásek a rozšiřovacích profilů
pozn.
_plocha skla menší než 2,8 m2 = zasklení izolačním bezpečnostním trojsklem VSG 33,1_16_4_16_4  
_plocha skla větší jak 2,8 m2 a menší než 6,0 m2 = zasklení izolačním bezpečnostním trojsklem VSG 44,1_16_6_16_6</t>
  </si>
  <si>
    <t>-1937719513</t>
  </si>
  <si>
    <t>396</t>
  </si>
  <si>
    <t>M027</t>
  </si>
  <si>
    <t>eurookno 3000x2340mm podrobný popis viz. OK13 vč. parotěsných, paropropustných pásek a rozšiřovacích profilů
pozn.
_plocha skla menší než 2,8 m2 = zasklení izolačním bezpečnostním trojsklem VSG 33,1_16_4_16_4  
_plocha skla větší jak 2,8 m2 a menší než 6,0 m2 = zasklení izolačním bezpečnostním trojsklem VSG 44,1_16_6_16_6</t>
  </si>
  <si>
    <t>-247216575</t>
  </si>
  <si>
    <t>397</t>
  </si>
  <si>
    <t>M028</t>
  </si>
  <si>
    <t>eurookno 580x880mm podrobný popis viz. OK14 vč. parotěsných, paropropustných pásek a rozšiřovacích profilů
pozn.
_plocha skla menší než 2,8 m2 = zasklení izolačním bezpečnostním trojsklem VSG 33,1_16_4_16_4  
_plocha skla větší jak 2,8 m2 a menší než 6,0 m2 = zasklení izolačním bezpečnostním trojsklem VSG 44,1_16_6_16_6</t>
  </si>
  <si>
    <t>496814965</t>
  </si>
  <si>
    <t>398</t>
  </si>
  <si>
    <t>M029</t>
  </si>
  <si>
    <t>eurookno 1100x1300mm podrobný popis viz. OK15 vč. parotěsných, paropropustných pásek a rozšiřovacích profilů
pozn.
_plocha skla menší než 2,8 m2 = zasklení izolačním bezpečnostním trojsklem VSG 33,1_16_4_16_4  
_plocha skla větší jak 2,8 m2 a menší než 6,0 m2 = zasklení izolačním bezpečnostním trojsklem VSG 44,1_16_6_16_6</t>
  </si>
  <si>
    <t>-1618901825</t>
  </si>
  <si>
    <t>399</t>
  </si>
  <si>
    <t>M030</t>
  </si>
  <si>
    <t>eurookno 750x2340mm podrobný popis viz. OK16 vč. parotěsných, paropropustných pásek a rozšiřovacích profilů
pozn.
_plocha skla menší než 2,8 m2 = zasklení izolačním bezpečnostním trojsklem VSG 33,1_16_4_16_4  
_plocha skla větší jak 2,8 m2 a menší než 6,0 m2 = zasklení izolačním bezpečnostním trojsklem VSG 44,1_16_6_16_6</t>
  </si>
  <si>
    <t>734482464</t>
  </si>
  <si>
    <t>400</t>
  </si>
  <si>
    <t>M031</t>
  </si>
  <si>
    <t>eurookno 1000x1500mm podrobný popis viz. OK17 vč. parotěsných, paropropustných pásek a rozšiřovacích profilů
pozn.
_plocha skla menší než 2,8 m2 = zasklení izolačním bezpečnostním trojsklem VSG 33,1_16_4_16_4  
_plocha skla větší jak 2,8 m2 a menší než 6,0 m2 = zasklení izolačním bezpečnostním trojsklem VSG 44,1_16_6_16_6</t>
  </si>
  <si>
    <t>692546671</t>
  </si>
  <si>
    <t>401</t>
  </si>
  <si>
    <t>M032</t>
  </si>
  <si>
    <t>eurookno 2350x500mm podrobný popis viz. OK18 vč. parotěsných, paropropustných pásek a rozšiřovacích profilů
pozn.
_plocha skla menší než 2,8 m2 = zasklení izolačním bezpečnostním trojsklem VSG 33,1_16_4_16_4  
_plocha skla větší jak 2,8 m2 a menší než 6,0 m2 = zasklení izolačním bezpečnostním trojsklem VSG 44,1_16_6_16_6</t>
  </si>
  <si>
    <t>131944339</t>
  </si>
  <si>
    <t>402</t>
  </si>
  <si>
    <t>M033</t>
  </si>
  <si>
    <t>eurookno 2080x2400mm podrobný popis viz. OK21 vč. parotěsných, paropropustných pásek a rozšiřovacích profilů
pozn.
_plocha skla menší než 2,8 m2 = zasklení izolačním bezpečnostním trojsklem VSG 33,1_16_4_16_4  
_plocha skla větší jak 2,8 m2 a menší než 6,0 m2 = zasklení izolačním bezpečnostním trojsklem VSG 44,1_16_6_16_6</t>
  </si>
  <si>
    <t>-491181181</t>
  </si>
  <si>
    <t>403</t>
  </si>
  <si>
    <t>M034</t>
  </si>
  <si>
    <t>eurookno (2180+1490)x2400mm podrobný popis viz. OK22 vč. parotěsných, paropropustných pásek a rozšiřovacích profilů
pozn.
_plocha skla menší než 2,8 m2 = zasklení izolačním bezpečnostním trojsklem VSG 33,1_16_4_16_4  
_plocha skla větší jak 2,8 m2 a menší než 6,0 m2 = zasklení izolačním bezpečnostním trojsklem VSG 44,1_16_6_16_6</t>
  </si>
  <si>
    <t>1706107709</t>
  </si>
  <si>
    <t>404</t>
  </si>
  <si>
    <t>M035</t>
  </si>
  <si>
    <t>eurookno 4645x2340mm podrobný popis viz. OK23 vč. parotěsných, paropropustných pásek a rozšiřovacích profilů
pozn.
_plocha skla menší než 2,8 m2 = zasklení izolačním bezpečnostním trojsklem VSG 33,1_16_4_16_4  
_plocha skla větší jak 2,8 m2 a menší než 6,0 m2 = zasklení izolačním bezpečnostním trojsklem VSG 44,1_16_6_16_6</t>
  </si>
  <si>
    <t>-1105548355</t>
  </si>
  <si>
    <t>405</t>
  </si>
  <si>
    <t>M036</t>
  </si>
  <si>
    <t>eurookno 580x880mm podrobný popis viz. OK24 vč. parotěsných, paropropustných pásek a rozšiřovacích profilů
pozn.
_plocha skla menší než 2,8 m2 = zasklení izolačním bezpečnostním trojsklem VSG 33,1_16_4_16_4  
_plocha skla větší jak 2,8 m2 a menší než 6,0 m2 = zasklení izolačním bezpečnostním trojsklem VSG 44,1_16_6_16_6</t>
  </si>
  <si>
    <t>174886144</t>
  </si>
  <si>
    <t>406</t>
  </si>
  <si>
    <t>M037</t>
  </si>
  <si>
    <t>eurookno 1100x1650mm podrobný popis viz. OK25 vč. parotěsných, paropropustných pásek a rozšiřovacích profilů
pozn.
_plocha skla menší než 2,8 m2 = zasklení izolačním bezpečnostním trojsklem VSG 33,1_16_4_16_4  
_plocha skla větší jak 2,8 m2 a menší než 6,0 m2 = zasklení izolačním bezpečnostním trojsklem VSG 44,1_16_6_16_6</t>
  </si>
  <si>
    <t>874881568</t>
  </si>
  <si>
    <t>407</t>
  </si>
  <si>
    <t>M038</t>
  </si>
  <si>
    <t>eurookno 1180x2400mm podrobný popis viz. OK26 vč. parotěsných, paropropustných pásek a rozšiřovacích profilů
pozn.
_plocha skla menší než 2,8 m2 = zasklení izolačním bezpečnostním trojsklem VSG 33,1_16_4_16_4  
_plocha skla větší jak 2,8 m2 a menší než 6,0 m2 = zasklení izolačním bezpečnostním trojsklem VSG 44,1_16_6_16_6</t>
  </si>
  <si>
    <t>241839009</t>
  </si>
  <si>
    <t>408</t>
  </si>
  <si>
    <t>M039</t>
  </si>
  <si>
    <t>eurookno 750x2400mm podrobný popis viz. OK27 vč. parotěsných, paropropustných pásek a rozšiřovacích profilů
pozn.
_plocha skla menší než 2,8 m2 = zasklení izolačním bezpečnostním trojsklem VSG 33,1_16_4_16_4  
_plocha skla větší jak 2,8 m2 a menší než 6,0 m2 = zasklení izolačním bezpečnostním trojsklem VSG 44,1_16_6_16_6</t>
  </si>
  <si>
    <t>1846357548</t>
  </si>
  <si>
    <t>409</t>
  </si>
  <si>
    <t>M040</t>
  </si>
  <si>
    <t>eurookno 1000x1500mm podrobný popis viz. OK28 vč. parotěsných, paropropustných pásek a rozšiřovacích profilů
pozn.
_plocha skla menší než 2,8 m2 = zasklení izolačním bezpečnostním trojsklem VSG 33,1_16_4_16_4  
_plocha skla větší jak 2,8 m2 a menší než 6,0 m2 = zasklení izolačním bezpečnostním trojsklem VSG 44,1_16_6_16_6</t>
  </si>
  <si>
    <t>-2097348298</t>
  </si>
  <si>
    <t>410</t>
  </si>
  <si>
    <t>M041</t>
  </si>
  <si>
    <t>eurookno 2350x650mm podrobný popis viz. OK29 vč. parotěsných, paropropustných pásek a rozšiřovacích profilů
pozn.
_plocha skla menší než 2,8 m2 = zasklení izolačním bezpečnostním trojsklem VSG 33,1_16_4_16_4  
_plocha skla větší jak 2,8 m2 a menší než 6,0 m2 = zasklení izolačním bezpečnostním trojsklem VSG 44,1_16_6_16_6</t>
  </si>
  <si>
    <t>-2016024614</t>
  </si>
  <si>
    <t>411</t>
  </si>
  <si>
    <t>M042</t>
  </si>
  <si>
    <t>vstupní dveře 1670x2340mm podrobný popis viz. D01 vč. parotěsných, paropropustných pásek a rozšiřovacích profilů
pozn.
_plocha skla menší než 2,8 m2 = zasklení izolačním bezpečnostním trojsklem VSG 33,1_16_4_16_4  
_plocha skla větší jak 2,8 m2 a menší než 6,0 m2 = zasklení izolačním bezpečnostním trojsklem VSG 44,1_16_6_16_6</t>
  </si>
  <si>
    <t>-971857746</t>
  </si>
  <si>
    <t>412</t>
  </si>
  <si>
    <t>766660722</t>
  </si>
  <si>
    <t>Montáž dveřních křídel dřevěných nebo plastových ostatní práce dveřního kování zámku</t>
  </si>
  <si>
    <t>-409516325</t>
  </si>
  <si>
    <t>všechny dveře</t>
  </si>
  <si>
    <t>413</t>
  </si>
  <si>
    <t>766682111</t>
  </si>
  <si>
    <t>Montáž zárubní dřevěných, plastových nebo z lamina obložkových, pro dveře jednokřídlové, tloušťky stěny do 170 mm</t>
  </si>
  <si>
    <t>342003120</t>
  </si>
  <si>
    <t>414</t>
  </si>
  <si>
    <t>766660171</t>
  </si>
  <si>
    <t>Montáž dveřních křídel dřevěných nebo plastových otevíravých do obložkové zárubně povrchově upravených jednokřídlových, šířky do 800 mm</t>
  </si>
  <si>
    <t>963750431</t>
  </si>
  <si>
    <t>ID11+ID24</t>
  </si>
  <si>
    <t>1+1</t>
  </si>
  <si>
    <t>415</t>
  </si>
  <si>
    <t>766660172</t>
  </si>
  <si>
    <t>Montáž dveřních křídel dřevěných nebo plastových otevíravých do obložkové zárubně povrchově upravených jednokřídlových, šířky přes 800 mm</t>
  </si>
  <si>
    <t>1981082533</t>
  </si>
  <si>
    <t>ID10+ID12+ID13+ID15+ID16+ID17+ID20+ID21+ID22+ID25+ID26+ID27</t>
  </si>
  <si>
    <t>1+1+1+1+1+1+1+1+1+1+1+1</t>
  </si>
  <si>
    <t>416</t>
  </si>
  <si>
    <t>766660312</t>
  </si>
  <si>
    <t>Montáž dveřních křídel dřevěných nebo plastových posuvných dveří do pouzdra zděné příčky s jednou kapsou jednokřídlových, průchozí šířky přes 800 do 1200 mm</t>
  </si>
  <si>
    <t>-369815896</t>
  </si>
  <si>
    <t>417</t>
  </si>
  <si>
    <t>M001</t>
  </si>
  <si>
    <t>dveře jednokřídlové bezpečnostní 900x1970mm vč. obložkové zárubně a kování podrobný popis viz. ID10</t>
  </si>
  <si>
    <t>460251303</t>
  </si>
  <si>
    <t>418</t>
  </si>
  <si>
    <t>M002</t>
  </si>
  <si>
    <t>dveře jednokřídlové 800x1970mm vč. obložkové zárubně a kování podrobný popis viz. ID11</t>
  </si>
  <si>
    <t>-778267831</t>
  </si>
  <si>
    <t>419</t>
  </si>
  <si>
    <t>M003</t>
  </si>
  <si>
    <t>dveře jednokřídlové 900x1970mm vč. obložkové zárubně a kování podrobný popis viz. ID12</t>
  </si>
  <si>
    <t>117899222</t>
  </si>
  <si>
    <t>420</t>
  </si>
  <si>
    <t>M004</t>
  </si>
  <si>
    <t>dveře jednokřídlové 900x1970mm vč. obložkové zárubně a kování podrobný popis viz. ID13</t>
  </si>
  <si>
    <t>-1556083057</t>
  </si>
  <si>
    <t>421</t>
  </si>
  <si>
    <t>M005</t>
  </si>
  <si>
    <t>dveře jednokřídlové posuvné 900x1970mm vč. obložkové zárubně a kování podrobný popis viz. ID14</t>
  </si>
  <si>
    <t>-837359018</t>
  </si>
  <si>
    <t>422</t>
  </si>
  <si>
    <t>M006</t>
  </si>
  <si>
    <t>dveře jednokřídlové 900x1970mm vč. obložkové zárubně a kování podrobný popis viz. ID15</t>
  </si>
  <si>
    <t>-223458519</t>
  </si>
  <si>
    <t>423</t>
  </si>
  <si>
    <t>M007</t>
  </si>
  <si>
    <t>dveře jednokřídlové 900x1970mm vč. obložkové zárubně a kování podrobný popis viz. ID16</t>
  </si>
  <si>
    <t>-60459972</t>
  </si>
  <si>
    <t>424</t>
  </si>
  <si>
    <t>M008</t>
  </si>
  <si>
    <t>dveře jednokřídlové 900x1970mm vč. obložkové zárubně a kování podrobný popis viz. ID17</t>
  </si>
  <si>
    <t>-997587316</t>
  </si>
  <si>
    <t>425</t>
  </si>
  <si>
    <t>M009</t>
  </si>
  <si>
    <t>dveře jednokřídlové 900x1970mm vč. obložkové zárubně a kování podrobný popis viz. ID20</t>
  </si>
  <si>
    <t>-589078799</t>
  </si>
  <si>
    <t>426</t>
  </si>
  <si>
    <t>M010</t>
  </si>
  <si>
    <t>dveře jednokřídlové 900x1970mm vč. obložkové zárubně a kování podrobný popis viz. ID21</t>
  </si>
  <si>
    <t>-1492672887</t>
  </si>
  <si>
    <t>427</t>
  </si>
  <si>
    <t>M011</t>
  </si>
  <si>
    <t>dveře jednokřídlové 900x1970mm vč. obložkové zárubně a kování podrobný popis viz. ID22</t>
  </si>
  <si>
    <t>928638419</t>
  </si>
  <si>
    <t>428</t>
  </si>
  <si>
    <t>M012</t>
  </si>
  <si>
    <t>dveře jednokřídlové posuvné 900x1970mm vč. obložkové zárubně a kování podrobný popis viz. ID23</t>
  </si>
  <si>
    <t>623268347</t>
  </si>
  <si>
    <t>429</t>
  </si>
  <si>
    <t>M013</t>
  </si>
  <si>
    <t>dveře jednokřídlové 800x1970mm vč. obložkové zárubně a kování podrobný popis viz. ID24</t>
  </si>
  <si>
    <t>101641302</t>
  </si>
  <si>
    <t>430</t>
  </si>
  <si>
    <t>M014</t>
  </si>
  <si>
    <t>dveře jednokřídlové 900x1970mm vč. obložkové zárubně a kování podrobný popis viz. ID25</t>
  </si>
  <si>
    <t>2063759091</t>
  </si>
  <si>
    <t>431</t>
  </si>
  <si>
    <t>M015</t>
  </si>
  <si>
    <t>dveře jednokřídlové 900x1970mm vč. obložkové zárubně a kování podrobný popis viz. ID26</t>
  </si>
  <si>
    <t>-659560077</t>
  </si>
  <si>
    <t>432</t>
  </si>
  <si>
    <t>M016</t>
  </si>
  <si>
    <t>dveře jednokřídlové 900x1970mm vč. obložkové zárubně a kování podrobný popis viz. ID27</t>
  </si>
  <si>
    <t>903453784</t>
  </si>
  <si>
    <t>433</t>
  </si>
  <si>
    <t>K010</t>
  </si>
  <si>
    <t>D+M truhlářského prvku vč. vestavěných spotřebičů viz. TP10</t>
  </si>
  <si>
    <t>-398743996</t>
  </si>
  <si>
    <t>434</t>
  </si>
  <si>
    <t>K011</t>
  </si>
  <si>
    <t>D+M truhlářského prvku viz. TP11</t>
  </si>
  <si>
    <t>-1599156221</t>
  </si>
  <si>
    <t>435</t>
  </si>
  <si>
    <t>K012</t>
  </si>
  <si>
    <t>D+M truhlářského prvku viz. TP12</t>
  </si>
  <si>
    <t>547505408</t>
  </si>
  <si>
    <t>436</t>
  </si>
  <si>
    <t>K013</t>
  </si>
  <si>
    <t>D+M truhlářského prvku viz. TP13</t>
  </si>
  <si>
    <t>-2141404591</t>
  </si>
  <si>
    <t>437</t>
  </si>
  <si>
    <t>K014</t>
  </si>
  <si>
    <t>D+M truhlářského prvku viz. TP14</t>
  </si>
  <si>
    <t>1582724490</t>
  </si>
  <si>
    <t>438</t>
  </si>
  <si>
    <t>K015</t>
  </si>
  <si>
    <t>D+M truhlářského prvku viz. TP15</t>
  </si>
  <si>
    <t>-1212408211</t>
  </si>
  <si>
    <t>439</t>
  </si>
  <si>
    <t>K016</t>
  </si>
  <si>
    <t>D+M truhlářského prvku viz. TP16</t>
  </si>
  <si>
    <t>1667801693</t>
  </si>
  <si>
    <t>440</t>
  </si>
  <si>
    <t>K017</t>
  </si>
  <si>
    <t>D+M truhlářského prvku viz. TP17</t>
  </si>
  <si>
    <t>-625408852</t>
  </si>
  <si>
    <t>441</t>
  </si>
  <si>
    <t>K018</t>
  </si>
  <si>
    <t>D+M truhlářského prvku viz. TP18</t>
  </si>
  <si>
    <t>-746229348</t>
  </si>
  <si>
    <t>442</t>
  </si>
  <si>
    <t>K019</t>
  </si>
  <si>
    <t>D+M truhlářského prvku viz. TP19</t>
  </si>
  <si>
    <t>88021599</t>
  </si>
  <si>
    <t>443</t>
  </si>
  <si>
    <t>K020</t>
  </si>
  <si>
    <t>D+M truhlářského prvku viz. TP20</t>
  </si>
  <si>
    <t>1904964980</t>
  </si>
  <si>
    <t>444</t>
  </si>
  <si>
    <t>K021</t>
  </si>
  <si>
    <t>D+M truhlářského prvku viz. TP21</t>
  </si>
  <si>
    <t>183826542</t>
  </si>
  <si>
    <t>445</t>
  </si>
  <si>
    <t>K022</t>
  </si>
  <si>
    <t>D+M truhlářského prvku viz. TP22</t>
  </si>
  <si>
    <t>1485336802</t>
  </si>
  <si>
    <t>446</t>
  </si>
  <si>
    <t>K029</t>
  </si>
  <si>
    <t>D+M truhlářsého prvku vč. vestavěných spotřebičů viz. TP30+TP31</t>
  </si>
  <si>
    <t>209930433</t>
  </si>
  <si>
    <t>447</t>
  </si>
  <si>
    <t>K030</t>
  </si>
  <si>
    <t>D+M truhlářsého prvku viz. TP32</t>
  </si>
  <si>
    <t>-531193990</t>
  </si>
  <si>
    <t>448</t>
  </si>
  <si>
    <t>K031</t>
  </si>
  <si>
    <t>D+M truhlářsého prvku viz. TP33</t>
  </si>
  <si>
    <t>648792696</t>
  </si>
  <si>
    <t>449</t>
  </si>
  <si>
    <t>K032</t>
  </si>
  <si>
    <t>D+M truhlářsého prvku viz. TP34</t>
  </si>
  <si>
    <t>1572355945</t>
  </si>
  <si>
    <t>450</t>
  </si>
  <si>
    <t>K033</t>
  </si>
  <si>
    <t>D+M truhlářsého prvku viz. TP35</t>
  </si>
  <si>
    <t>-1414482966</t>
  </si>
  <si>
    <t>451</t>
  </si>
  <si>
    <t>K034</t>
  </si>
  <si>
    <t>D+M truhlářsého prvku viz. TP36</t>
  </si>
  <si>
    <t>548027260</t>
  </si>
  <si>
    <t>452</t>
  </si>
  <si>
    <t>K035</t>
  </si>
  <si>
    <t>D+M truhlářsého prvku viz. TP37</t>
  </si>
  <si>
    <t>-859049053</t>
  </si>
  <si>
    <t>453</t>
  </si>
  <si>
    <t>K036</t>
  </si>
  <si>
    <t>D+M truhlářsého prvku viz. TP38</t>
  </si>
  <si>
    <t>2138303150</t>
  </si>
  <si>
    <t>454</t>
  </si>
  <si>
    <t>K037</t>
  </si>
  <si>
    <t>D+M truhlářsého prvku viz. TP39</t>
  </si>
  <si>
    <t>74169225</t>
  </si>
  <si>
    <t>455</t>
  </si>
  <si>
    <t>K038</t>
  </si>
  <si>
    <t>D+M truhlářsého prvku viz. TP40</t>
  </si>
  <si>
    <t>-681064277</t>
  </si>
  <si>
    <t>456</t>
  </si>
  <si>
    <t>K039</t>
  </si>
  <si>
    <t>D+M truhlářsého prvku viz. TP41</t>
  </si>
  <si>
    <t>1473377569</t>
  </si>
  <si>
    <t>457</t>
  </si>
  <si>
    <t>998766102</t>
  </si>
  <si>
    <t>Přesun hmot pro konstrukce truhlářské stanovený z hmotnosti přesunovaného materiálu vodorovná dopravní vzdálenost do 50 m v objektech výšky přes 6 do 12 m</t>
  </si>
  <si>
    <t>-1295969333</t>
  </si>
  <si>
    <t>767</t>
  </si>
  <si>
    <t>Konstrukce zámečnické</t>
  </si>
  <si>
    <t>458</t>
  </si>
  <si>
    <t>767161223</t>
  </si>
  <si>
    <t>Montáž zábradlí rovného z profilové oceli do zdiva, hmotnosti 1 m zábradlí přes 60 kg</t>
  </si>
  <si>
    <t>1406073066</t>
  </si>
  <si>
    <t>OV208+209+210+211+212</t>
  </si>
  <si>
    <t>1,1+0,8+0,7+0,8+0,8</t>
  </si>
  <si>
    <t>459</t>
  </si>
  <si>
    <t>M062</t>
  </si>
  <si>
    <t>skleněné zábradlí v1000/d1100mm viz. OV208 vč. kotvících prvků -výplň z bezpečnostního skla vrstveného, lepeného, kaleného bez horního madla, sklo čiré, průhledné, včetně broušení všech hran před lepením  – sklo VSG, ESG 8.8.2 (8 mm sklo + 2xPVC fólie + 8 mm sklo + kalení + broušení všech hran před lepením)</t>
  </si>
  <si>
    <t>-1723325422</t>
  </si>
  <si>
    <t>460</t>
  </si>
  <si>
    <t>M063</t>
  </si>
  <si>
    <t>skleněné zábradlí v1000/d800mm viz. OV209 vč. kotvících prvků -výplň z bezpečnostního skla vrstveného, lepeného, kaleného bez horního madla, sklo čiré, průhledné, včetně broušení všech hran před lepením  – sklo VSG, ESG 8.8.2 (8 mm sklo + 2xPVC fólie + 8 mm sklo + kalení + broušení všech hran před lepením)</t>
  </si>
  <si>
    <t>687434660</t>
  </si>
  <si>
    <t>461</t>
  </si>
  <si>
    <t>M064</t>
  </si>
  <si>
    <t>skleněné zábradlí v1000/d700mm viz. OV210 vč. kotvících prvků -výplň z bezpečnostního skla vrstveného, lepeného, kaleného bez horního madla, sklo čiré, průhledné, včetně broušení všech hran před lepením  – sklo VSG, ESG 8.8.2 (8 mm sklo + 2xPVC fólie + 8 mm sklo + kalení + broušení všech hran před lepením)</t>
  </si>
  <si>
    <t>503898280</t>
  </si>
  <si>
    <t>462</t>
  </si>
  <si>
    <t>M065</t>
  </si>
  <si>
    <t>skleněné zábradlí v1000/d800mm viz. OV211 vč. kotvících prvků -výplň z bezpečnostního skla vrstveného, lepeného, kaleného bez horního madla, sklo čiré, průhledné, včetně broušení všech hran před lepením  – sklo VSG, ESG 8.8.2 (8 mm sklo + 2xPVC fólie + 8 mm sklo + kalení + broušení všech hran před lepením)</t>
  </si>
  <si>
    <t>-581120285</t>
  </si>
  <si>
    <t>463</t>
  </si>
  <si>
    <t>M066</t>
  </si>
  <si>
    <t>skleněné zábradlí v1000/d800mm viz. OV212 vč. kotvících prvků -výplň z bezpečnostního skla vrstveného, lepeného, kaleného bez horního madla, sklo čiré, průhledné, včetně broušení všech hran před lepením  – sklo VSG, ESG 8.8.2 (8 mm sklo + 2xPVC fólie + 8 mm sklo + kalení + broušení všech hran před lepením)</t>
  </si>
  <si>
    <t>-167797680</t>
  </si>
  <si>
    <t>464</t>
  </si>
  <si>
    <t>767161823</t>
  </si>
  <si>
    <t>Demontáž zábradlí schodišťového nerozebíratelný spoj hmotnosti 1 m zábradlí do 20 kg</t>
  </si>
  <si>
    <t>829637048</t>
  </si>
  <si>
    <t>stávající schodiště</t>
  </si>
  <si>
    <t>465</t>
  </si>
  <si>
    <t>767165114</t>
  </si>
  <si>
    <t>Montáž zábradlí rovného madel z trubek nebo tenkostěnných profilů svařováním</t>
  </si>
  <si>
    <t>1478379435</t>
  </si>
  <si>
    <t>ZV108</t>
  </si>
  <si>
    <t>3,1*2</t>
  </si>
  <si>
    <t>ZV204</t>
  </si>
  <si>
    <t>2,1*1</t>
  </si>
  <si>
    <t>466</t>
  </si>
  <si>
    <t>M105</t>
  </si>
  <si>
    <t>zábradlí vnitřního schodiště délky 3,1m viz. ZV108 vč. kotvících prvků</t>
  </si>
  <si>
    <t>-1378157704</t>
  </si>
  <si>
    <t>467</t>
  </si>
  <si>
    <t>M106</t>
  </si>
  <si>
    <t>zábradlí vnitřního schodiště délky 2,1m viz. ZV204 vč. kotvících prvků</t>
  </si>
  <si>
    <t>599935163</t>
  </si>
  <si>
    <t>468</t>
  </si>
  <si>
    <t>767220430</t>
  </si>
  <si>
    <t>Montáž schodišťového zábradlí z profilové oceli do zdiva, hmotnosti 1 m zábradlí přes 40 kg</t>
  </si>
  <si>
    <t>1099548224</t>
  </si>
  <si>
    <t>ZV203</t>
  </si>
  <si>
    <t>2,1</t>
  </si>
  <si>
    <t>ZV205</t>
  </si>
  <si>
    <t>1,15</t>
  </si>
  <si>
    <t>469</t>
  </si>
  <si>
    <t>M108</t>
  </si>
  <si>
    <t>zábradlí schodišťové délky 2,1m viz. ZV203 vč. kotvících prvků</t>
  </si>
  <si>
    <t>-704927406</t>
  </si>
  <si>
    <t>470</t>
  </si>
  <si>
    <t>M109</t>
  </si>
  <si>
    <t>zábradlí schodišťové délky 1,15m viz. ZV205 vč. kotvících prvků</t>
  </si>
  <si>
    <t>-714884419</t>
  </si>
  <si>
    <t>471</t>
  </si>
  <si>
    <t>767531111</t>
  </si>
  <si>
    <t>Montáž vstupních čistících zón z rohoží kovových nebo plastových</t>
  </si>
  <si>
    <t>-496243671</t>
  </si>
  <si>
    <t>OV101</t>
  </si>
  <si>
    <t>1,85*2,7</t>
  </si>
  <si>
    <t>472</t>
  </si>
  <si>
    <t>697521000</t>
  </si>
  <si>
    <t>rohož textilní provedení 100% PP, zatavený do měkčeného PVC</t>
  </si>
  <si>
    <t>1212536618</t>
  </si>
  <si>
    <t>473</t>
  </si>
  <si>
    <t>767531121</t>
  </si>
  <si>
    <t>Montáž vstupních čistících zón z rohoží osazení rámu mosazného nebo hliníkového zapuštěného z L profilů</t>
  </si>
  <si>
    <t>-1541178446</t>
  </si>
  <si>
    <t>1,85+2,7+1,85+2,7</t>
  </si>
  <si>
    <t>474</t>
  </si>
  <si>
    <t>697521600</t>
  </si>
  <si>
    <t>rám pro zapuštění, profil L - 30/30, 25/25, 20/30, 15/30 - Al</t>
  </si>
  <si>
    <t>1420743442</t>
  </si>
  <si>
    <t>475</t>
  </si>
  <si>
    <t>767851104</t>
  </si>
  <si>
    <t>Montáž komínových lávek kompletní celé lávky</t>
  </si>
  <si>
    <t>-45407947</t>
  </si>
  <si>
    <t>OV301</t>
  </si>
  <si>
    <t>476</t>
  </si>
  <si>
    <t>M067</t>
  </si>
  <si>
    <t>komínová lávka viz. OV301</t>
  </si>
  <si>
    <t>916250166</t>
  </si>
  <si>
    <t>477</t>
  </si>
  <si>
    <t>767996703</t>
  </si>
  <si>
    <t>Demontáž ostatních zámečnických konstrukcí o hmotnosti jednotlivých dílů řezáním přes 100 do 250 kg</t>
  </si>
  <si>
    <t>kg</t>
  </si>
  <si>
    <t>-916350684</t>
  </si>
  <si>
    <t>demontáž přístřešku u vstupu</t>
  </si>
  <si>
    <t>500</t>
  </si>
  <si>
    <t>478</t>
  </si>
  <si>
    <t>K005</t>
  </si>
  <si>
    <t>D+M kotva pro posuvné dveře viz. ZV001</t>
  </si>
  <si>
    <t>-1582747919</t>
  </si>
  <si>
    <t>479</t>
  </si>
  <si>
    <t>K006</t>
  </si>
  <si>
    <t>D+M posuvné dveře úložného prostoru 4850x800mm viz. ZV005</t>
  </si>
  <si>
    <t>-2052258292</t>
  </si>
  <si>
    <t>480</t>
  </si>
  <si>
    <t>K007</t>
  </si>
  <si>
    <t>D+M posuvné dveře úložného prostoru 3800x800mm vuz. ZV006</t>
  </si>
  <si>
    <t>1808598055</t>
  </si>
  <si>
    <t>481</t>
  </si>
  <si>
    <t>M097</t>
  </si>
  <si>
    <t>D+M prvku ZV110- nosný prvek pro založení obkladu fasády</t>
  </si>
  <si>
    <t>1890427159</t>
  </si>
  <si>
    <t>ZV110</t>
  </si>
  <si>
    <t>69,0</t>
  </si>
  <si>
    <t>482</t>
  </si>
  <si>
    <t>x78855</t>
  </si>
  <si>
    <t>D+M Ocelové konstrukce vynesení fasádních přizdívek z lícových cihel vč. kotvení do nosné kce</t>
  </si>
  <si>
    <t>-582066432</t>
  </si>
  <si>
    <t>0,32143</t>
  </si>
  <si>
    <t>0,321*1,08 'Přepočtené koeficientem množství</t>
  </si>
  <si>
    <t>483</t>
  </si>
  <si>
    <t>x8</t>
  </si>
  <si>
    <t>Montáž stoupajícího stupně na střeše</t>
  </si>
  <si>
    <t>559988432</t>
  </si>
  <si>
    <t>OV302</t>
  </si>
  <si>
    <t>484</t>
  </si>
  <si>
    <t>M068</t>
  </si>
  <si>
    <t>stoupající stupeň viz. OV302</t>
  </si>
  <si>
    <t>1488535040</t>
  </si>
  <si>
    <t>485</t>
  </si>
  <si>
    <t>x9663</t>
  </si>
  <si>
    <t xml:space="preserve">D+M montážních háků v zastropení šachty </t>
  </si>
  <si>
    <t>1720500638</t>
  </si>
  <si>
    <t>486</t>
  </si>
  <si>
    <t>K231</t>
  </si>
  <si>
    <t>D+M prvku ZV105- nosný profil pro vynesení madel toalet vč. kotvení</t>
  </si>
  <si>
    <t>554964931</t>
  </si>
  <si>
    <t>487</t>
  </si>
  <si>
    <t>K232</t>
  </si>
  <si>
    <t>D+M prvku ZV106- nosný profil pro vynesení madel toalet vč. kotvení</t>
  </si>
  <si>
    <t>-14463289</t>
  </si>
  <si>
    <t>488</t>
  </si>
  <si>
    <t>K243</t>
  </si>
  <si>
    <t>D+M generálního klíče viz. OV6</t>
  </si>
  <si>
    <t>-1052202981</t>
  </si>
  <si>
    <t>489</t>
  </si>
  <si>
    <t>K244</t>
  </si>
  <si>
    <t>D+M generálního klíče viz. OV7</t>
  </si>
  <si>
    <t>870456694</t>
  </si>
  <si>
    <t>490</t>
  </si>
  <si>
    <t>K245</t>
  </si>
  <si>
    <t>D+M generálního klíče viz. OV8</t>
  </si>
  <si>
    <t>-2120315484</t>
  </si>
  <si>
    <t>491</t>
  </si>
  <si>
    <t>998767102</t>
  </si>
  <si>
    <t>Přesun hmot pro zámečnické konstrukce stanovený z hmotnosti přesunovaného materiálu vodorovná dopravní vzdálenost do 50 m v objektech výšky přes 6 do 12 m</t>
  </si>
  <si>
    <t>-863289448</t>
  </si>
  <si>
    <t>771</t>
  </si>
  <si>
    <t>Podlahy z dlaždic</t>
  </si>
  <si>
    <t>492</t>
  </si>
  <si>
    <t>771274113</t>
  </si>
  <si>
    <t>Montáž obkladů schodišť z dlaždic keramických lepených flexibilním lepidlem stupnic hladkých šířky přes 250 do 300 mm</t>
  </si>
  <si>
    <t>2021431598</t>
  </si>
  <si>
    <t>1,2*15</t>
  </si>
  <si>
    <t>493</t>
  </si>
  <si>
    <t>771274232</t>
  </si>
  <si>
    <t>Montáž obkladů schodišť z dlaždic keramických lepených flexibilním lepidlem podstupnic hladkých výšky přes 150 do 200 mm</t>
  </si>
  <si>
    <t>-1117596668</t>
  </si>
  <si>
    <t>1,2*17</t>
  </si>
  <si>
    <t>494</t>
  </si>
  <si>
    <t>771574153</t>
  </si>
  <si>
    <t>Montáž podlah z dlaždic keramických lepených flexibilním lepidlem režných nebo glazovaných velkoformátových s rozlivovým lepidlem přes 2 do 4 ks/ m2</t>
  </si>
  <si>
    <t>408665997</t>
  </si>
  <si>
    <t>+10% na dlažbu ve dveřích</t>
  </si>
  <si>
    <t>14,5*1,1</t>
  </si>
  <si>
    <t>4,95*1,1</t>
  </si>
  <si>
    <t>14,8*1,1</t>
  </si>
  <si>
    <t>7,8*1,1</t>
  </si>
  <si>
    <t>P203a</t>
  </si>
  <si>
    <t>2,3*1,0*1,1</t>
  </si>
  <si>
    <t>495</t>
  </si>
  <si>
    <t>597x6</t>
  </si>
  <si>
    <t>dlaždice keramické velkoformátové- cena dle výběru investora- předpoklad 800 Kč/m2</t>
  </si>
  <si>
    <t>105046804</t>
  </si>
  <si>
    <t>stupně</t>
  </si>
  <si>
    <t>1,2*15*0,3</t>
  </si>
  <si>
    <t>podstupně</t>
  </si>
  <si>
    <t>1,2*17*0,2</t>
  </si>
  <si>
    <t>podlahy</t>
  </si>
  <si>
    <t>44,35</t>
  </si>
  <si>
    <t>53,83*1,1 'Přepočtené koeficientem množství</t>
  </si>
  <si>
    <t>496</t>
  </si>
  <si>
    <t>771473113</t>
  </si>
  <si>
    <t>Montáž soklíků z dlaždic keramických lepených standardním lepidlem rovných výšky přes 90 do 120 mm</t>
  </si>
  <si>
    <t>-421156335</t>
  </si>
  <si>
    <t>16,2-(0,9+1,62+1,2+0,8)</t>
  </si>
  <si>
    <t>m201</t>
  </si>
  <si>
    <t>16,2-(0,9+1,2)</t>
  </si>
  <si>
    <t>497</t>
  </si>
  <si>
    <t>771473133</t>
  </si>
  <si>
    <t>Montáž soklíků z dlaždic keramických lepených standardním lepidlem schodišťových stupňovitých výšky přes 90 do 120 mm</t>
  </si>
  <si>
    <t>1373710589</t>
  </si>
  <si>
    <t>schodiště</t>
  </si>
  <si>
    <t>498</t>
  </si>
  <si>
    <t>597x65</t>
  </si>
  <si>
    <t>sokl keramický- cena dle výběru investora- předpoklad 300 Kč/m</t>
  </si>
  <si>
    <t>-1929887555</t>
  </si>
  <si>
    <t>34,28*1,1 'Přepočtené koeficientem množství</t>
  </si>
  <si>
    <t>499</t>
  </si>
  <si>
    <t>771473810</t>
  </si>
  <si>
    <t>Demontáž soklíků z dlaždic keramických lepených rovných</t>
  </si>
  <si>
    <t>2136144003</t>
  </si>
  <si>
    <t>(7,0+8,4+5,0+5,8+11,0)-(0,8*9)</t>
  </si>
  <si>
    <t>16,8-(0,8*4)</t>
  </si>
  <si>
    <t>14,3-(0,8)</t>
  </si>
  <si>
    <t>771473830</t>
  </si>
  <si>
    <t>Demontáž soklíků z dlaždic keramických lepených schodišťových</t>
  </si>
  <si>
    <t>2017860361</t>
  </si>
  <si>
    <t>schodiště z 1NP do 2NP</t>
  </si>
  <si>
    <t>3,5+2,5+2,8+2,8+2,5</t>
  </si>
  <si>
    <t>501</t>
  </si>
  <si>
    <t>771573810</t>
  </si>
  <si>
    <t>Demontáž podlah z dlaždic keramických lepených</t>
  </si>
  <si>
    <t>-501763865</t>
  </si>
  <si>
    <t>12,45+3,3+1,5+2,1+5,85</t>
  </si>
  <si>
    <t>12,65+3,4+1,5+2,1+5,9</t>
  </si>
  <si>
    <t>502</t>
  </si>
  <si>
    <t>771591111</t>
  </si>
  <si>
    <t>Podlahy - ostatní práce penetrace podkladu</t>
  </si>
  <si>
    <t>1625776650</t>
  </si>
  <si>
    <t>14,5</t>
  </si>
  <si>
    <t>14,8</t>
  </si>
  <si>
    <t>7,8</t>
  </si>
  <si>
    <t>7,5+16*0,2*1,2</t>
  </si>
  <si>
    <t>503</t>
  </si>
  <si>
    <t>771591115</t>
  </si>
  <si>
    <t>Podlahy - ostatní práce spárování silikonem</t>
  </si>
  <si>
    <t>1332408646</t>
  </si>
  <si>
    <t>viz. sokl</t>
  </si>
  <si>
    <t>504</t>
  </si>
  <si>
    <t>x7555</t>
  </si>
  <si>
    <t>Broušení hrany dlažby pod úhlem 45°- kamenické hrany</t>
  </si>
  <si>
    <t>-215264417</t>
  </si>
  <si>
    <t>styk stupnice  podstupnice</t>
  </si>
  <si>
    <t>1,2*17*2</t>
  </si>
  <si>
    <t>505</t>
  </si>
  <si>
    <t>771990112</t>
  </si>
  <si>
    <t>Vyrovnání podkladní vrstvy samonivelační stěrkou tl. 4 mm, min. pevnosti 30 MPa</t>
  </si>
  <si>
    <t>1177871430</t>
  </si>
  <si>
    <t>7,5</t>
  </si>
  <si>
    <t>506</t>
  </si>
  <si>
    <t>771990192</t>
  </si>
  <si>
    <t>Vyrovnání podkladní vrstvy samonivelační stěrkou tl. 4 mm, min. pevnosti Příplatek k cenám za každý další 1 mm tloušťky, min. pevnosti 30 MPa</t>
  </si>
  <si>
    <t>997173911</t>
  </si>
  <si>
    <t>7,5*3</t>
  </si>
  <si>
    <t>507</t>
  </si>
  <si>
    <t>998771102</t>
  </si>
  <si>
    <t>Přesun hmot pro podlahy z dlaždic stanovený z hmotnosti přesunovaného materiálu vodorovná dopravní vzdálenost do 50 m v objektech výšky přes 6 do 12 m</t>
  </si>
  <si>
    <t>-668838972</t>
  </si>
  <si>
    <t>776</t>
  </si>
  <si>
    <t>Podlahy povlakové</t>
  </si>
  <si>
    <t>508</t>
  </si>
  <si>
    <t>776111311</t>
  </si>
  <si>
    <t>Příprava podkladu vysátí podlah</t>
  </si>
  <si>
    <t>1401652140</t>
  </si>
  <si>
    <t>+10% na lino ve dveřích</t>
  </si>
  <si>
    <t>8,0*1,1</t>
  </si>
  <si>
    <t>27,6*1,1</t>
  </si>
  <si>
    <t>27,65*1,1</t>
  </si>
  <si>
    <t>17,3*1,1</t>
  </si>
  <si>
    <t>18,95*1,1</t>
  </si>
  <si>
    <t>23,85*1,1</t>
  </si>
  <si>
    <t>(23,2+20,15+23,9+10,4)*1,1</t>
  </si>
  <si>
    <t>21,5*1,1</t>
  </si>
  <si>
    <t>17,5*1,1</t>
  </si>
  <si>
    <t>509</t>
  </si>
  <si>
    <t>776201811</t>
  </si>
  <si>
    <t>Demontáž povlakových podlahovin lepených ručně bez podložky</t>
  </si>
  <si>
    <t>322499222</t>
  </si>
  <si>
    <t>18,05+9,3</t>
  </si>
  <si>
    <t>22,9+22,45+21,6</t>
  </si>
  <si>
    <t>22,4+9,1</t>
  </si>
  <si>
    <t>510</t>
  </si>
  <si>
    <t>776251111</t>
  </si>
  <si>
    <t>Montáž podlahovin z přírodního linolea (marmolea) lepením standardním lepidlem z pásů standardních</t>
  </si>
  <si>
    <t>-1581954509</t>
  </si>
  <si>
    <t>511</t>
  </si>
  <si>
    <t>284x3</t>
  </si>
  <si>
    <t>marmoleum- cena dle výběru investora- předpoklad 800 Kč/m2</t>
  </si>
  <si>
    <t>-1528411532</t>
  </si>
  <si>
    <t>264*1,1 'Přepočtené koeficientem množství</t>
  </si>
  <si>
    <t>512</t>
  </si>
  <si>
    <t>776301811</t>
  </si>
  <si>
    <t>Demontáž povlakových podlahovin ze schodišťových stupňů bez podložky</t>
  </si>
  <si>
    <t>768641622</t>
  </si>
  <si>
    <t>1,13*32</t>
  </si>
  <si>
    <t>513</t>
  </si>
  <si>
    <t>776410811</t>
  </si>
  <si>
    <t>Demontáž soklíků nebo lišt pryžových nebo plastových</t>
  </si>
  <si>
    <t>-1773417809</t>
  </si>
  <si>
    <t>17,0+14,0-(0,8*4+0,8)</t>
  </si>
  <si>
    <t>19,3+18,8+18,7-(0,8*7)</t>
  </si>
  <si>
    <t>13,0-(0,6)</t>
  </si>
  <si>
    <t>20,1-0,8*2</t>
  </si>
  <si>
    <t>19,2-0,8*2</t>
  </si>
  <si>
    <t>19,0+13,8-0,8*4</t>
  </si>
  <si>
    <t>514</t>
  </si>
  <si>
    <t>776411111</t>
  </si>
  <si>
    <t>Montáž soklíků lepením obvodových, výšky do 80 mm</t>
  </si>
  <si>
    <t>1407084088</t>
  </si>
  <si>
    <t>12,3-(0,9*4)</t>
  </si>
  <si>
    <t>P107+108</t>
  </si>
  <si>
    <t>36,5+0,55+0,55-(0,9*4+3,0)</t>
  </si>
  <si>
    <t>16,2+0,65+0,65-(0,9+0,8+1,5)</t>
  </si>
  <si>
    <t>16,9+0,2+0,2+0,65+0,65-(0,9+2,08)</t>
  </si>
  <si>
    <t>19,1+0,25+0,25+0,65+0,65-(0,9+2,08)</t>
  </si>
  <si>
    <t>P207+210+211+212+208</t>
  </si>
  <si>
    <t>29,5+0,55+0,55-(0,9*4+0,8+4,65)</t>
  </si>
  <si>
    <t>18,0+0,2+0,2+0,5+0,5-(0,9+2,08)</t>
  </si>
  <si>
    <t>19,2+0,5+0,5-(0,9+2,08)</t>
  </si>
  <si>
    <t>16,5+0,65+0,65-(0,9+0,8+1,5)</t>
  </si>
  <si>
    <t>515</t>
  </si>
  <si>
    <t>283x2</t>
  </si>
  <si>
    <t>sokl systémový</t>
  </si>
  <si>
    <t>1539399401</t>
  </si>
  <si>
    <t>170,83*1,1 'Přepočtené koeficientem množství</t>
  </si>
  <si>
    <t>516</t>
  </si>
  <si>
    <t>776421311</t>
  </si>
  <si>
    <t>Montáž lišt přechodových samolepících</t>
  </si>
  <si>
    <t>302076533</t>
  </si>
  <si>
    <t>viz.dveře</t>
  </si>
  <si>
    <t>0,9*14</t>
  </si>
  <si>
    <t>0,8*2</t>
  </si>
  <si>
    <t>517</t>
  </si>
  <si>
    <t>553431100</t>
  </si>
  <si>
    <t>hliníkový přechodový profil narážecí 30 mm stříbro</t>
  </si>
  <si>
    <t>-800551187</t>
  </si>
  <si>
    <t>14,2*1,1 'Přepočtené koeficientem množství</t>
  </si>
  <si>
    <t>518</t>
  </si>
  <si>
    <t>998776102</t>
  </si>
  <si>
    <t>Přesun hmot pro podlahy povlakové stanovený z hmotnosti přesunovaného materiálu vodorovná dopravní vzdálenost do 50 m v objektech výšky přes 6 do 12 m</t>
  </si>
  <si>
    <t>-1184473453</t>
  </si>
  <si>
    <t>777</t>
  </si>
  <si>
    <t>Podlahy lité</t>
  </si>
  <si>
    <t>519</t>
  </si>
  <si>
    <t>x69</t>
  </si>
  <si>
    <t>D+M Betonová stěrka tl. 5 mm Minerální báze – pro přímé zatížení s pevností povrchu min. 40 N/mm2 vhodné do do vlhkých prostor barva dle výběru investora</t>
  </si>
  <si>
    <t>-74496186</t>
  </si>
  <si>
    <t>520</t>
  </si>
  <si>
    <t>x70</t>
  </si>
  <si>
    <t>D+M Ochranný nátěr podlahy</t>
  </si>
  <si>
    <t>-1977473564</t>
  </si>
  <si>
    <t>521</t>
  </si>
  <si>
    <t>998777102</t>
  </si>
  <si>
    <t>Přesun hmot pro podlahy lité stanovený z hmotnosti přesunovaného materiálu vodorovná dopravní vzdálenost do 50 m v objektech výšky přes 6 do 12 m</t>
  </si>
  <si>
    <t>-1253502109</t>
  </si>
  <si>
    <t>781</t>
  </si>
  <si>
    <t>Dokončovací práce - obklady</t>
  </si>
  <si>
    <t>522</t>
  </si>
  <si>
    <t>781473810</t>
  </si>
  <si>
    <t>Demontáž obkladů z dlaždic keramických lepených</t>
  </si>
  <si>
    <t>668493828</t>
  </si>
  <si>
    <t>523</t>
  </si>
  <si>
    <t>781474152</t>
  </si>
  <si>
    <t>Montáž obkladů vnitřních stěn z dlaždic keramických lepených flexibilním lepidlem velkoformátových s vysokopevnostním lepidlem přes 0,5 do 2 ks/m2</t>
  </si>
  <si>
    <t>795252009</t>
  </si>
  <si>
    <t>9,2*2,6</t>
  </si>
  <si>
    <t>-0,8*2,0</t>
  </si>
  <si>
    <t>10,4*2,36</t>
  </si>
  <si>
    <t>20,0*2,34</t>
  </si>
  <si>
    <t>10,5*2,4</t>
  </si>
  <si>
    <t>20,7*2,34</t>
  </si>
  <si>
    <t>524</t>
  </si>
  <si>
    <t>597x96</t>
  </si>
  <si>
    <t>obklad keramický velkoformátový- cena dle výběru investora- předpoklad 800 Kč/m2</t>
  </si>
  <si>
    <t>1487903933</t>
  </si>
  <si>
    <t>156,082*1,35 'Přepočtené koeficientem množství</t>
  </si>
  <si>
    <t>525</t>
  </si>
  <si>
    <t>781495111</t>
  </si>
  <si>
    <t>Ostatní prvky ostatní práce penetrace podkladu</t>
  </si>
  <si>
    <t>308093464</t>
  </si>
  <si>
    <t>viz.. montáž obkladu</t>
  </si>
  <si>
    <t>156,082</t>
  </si>
  <si>
    <t>526</t>
  </si>
  <si>
    <t>781495115</t>
  </si>
  <si>
    <t>Ostatní prvky ostatní práce spárování silikonem</t>
  </si>
  <si>
    <t>323866806</t>
  </si>
  <si>
    <t>styk obklad stěrka/ dlažba</t>
  </si>
  <si>
    <t>-0,8</t>
  </si>
  <si>
    <t>10,4</t>
  </si>
  <si>
    <t>-(0,9)</t>
  </si>
  <si>
    <t>20,7</t>
  </si>
  <si>
    <t>kouty</t>
  </si>
  <si>
    <t>2,6*4</t>
  </si>
  <si>
    <t>2,36*6</t>
  </si>
  <si>
    <t>2,34*8</t>
  </si>
  <si>
    <t>2,4*6</t>
  </si>
  <si>
    <t>2,34*10</t>
  </si>
  <si>
    <t>u zařizovacích předmětů</t>
  </si>
  <si>
    <t>1,8+0,8+0,8+1,4+2,0+1,0+0,6+0,6+0,6+0,6</t>
  </si>
  <si>
    <t>527</t>
  </si>
  <si>
    <t>x102</t>
  </si>
  <si>
    <t>Montáž obkladů vnějších stěn z cihelných obkladových pásků lepených flexibilním lepidlem přes 50 do 85 ks/m2- šupinová skladba vč. spárování (nutno uvažovat s vysokou pracností při kladení i spárování)</t>
  </si>
  <si>
    <t>-1184422233</t>
  </si>
  <si>
    <t>viz.02</t>
  </si>
  <si>
    <t>9,0+11,0</t>
  </si>
  <si>
    <t>-2,35*0,5*2</t>
  </si>
  <si>
    <t>7,0+8,0+5,5+5,5</t>
  </si>
  <si>
    <t>528</t>
  </si>
  <si>
    <t>595x69</t>
  </si>
  <si>
    <t>keramické pásky rozměru 215/ 102/23-25 mm
Včetně doplňkových prvků (např. rohové prvky), keramické pásky rozměru 215/ 102/23-25 mm, plošná hmotnost 0,65 kg/ks, mrazuvzdornost F2, nasákavost 8-17%
vazba šupinová</t>
  </si>
  <si>
    <t>125071616</t>
  </si>
  <si>
    <t>43,65*1,25 'Přepočtené koeficientem množství</t>
  </si>
  <si>
    <t>529</t>
  </si>
  <si>
    <t>x7896</t>
  </si>
  <si>
    <t>Příplatek za vyšší spotřebu lepidla při montáži obkladů- šupinová skladba</t>
  </si>
  <si>
    <t>-1774319227</t>
  </si>
  <si>
    <t>530</t>
  </si>
  <si>
    <t>x103</t>
  </si>
  <si>
    <t>Montáž obkladů vnějších stěn z cihelných obkladových pásků lepených flexibilním lepidlem přes 50 do 85 ks/m2- pásková skladba vč. spárování</t>
  </si>
  <si>
    <t>-569575286</t>
  </si>
  <si>
    <t>viz.01</t>
  </si>
  <si>
    <t>12,0+4,0+3,0+3,5+8,5+13,0</t>
  </si>
  <si>
    <t>11,0+7,5+16,0+13,5+10,0+20,0</t>
  </si>
  <si>
    <t>12,5+4,5+8,0+35,0</t>
  </si>
  <si>
    <t>5,5+6,0</t>
  </si>
  <si>
    <t>531</t>
  </si>
  <si>
    <t>595x696</t>
  </si>
  <si>
    <t>keramické pásky rozměru 215/ 102/23-25 mm
Včetně doplňkových prvků (např. rohové prvky), keramické pásky rozměru 215/ 102/23-25 mm, plošná hmotnost 0,65 kg/ks, mrazuvzdornost F2, nasákavost 8-17%
Vazba běhounová</t>
  </si>
  <si>
    <t>1940077443</t>
  </si>
  <si>
    <t>193,5*1,1 'Přepočtené koeficientem množství</t>
  </si>
  <si>
    <t>532</t>
  </si>
  <si>
    <t>x1031</t>
  </si>
  <si>
    <t>Montáž obkladů ostění či nadpraží vnějších stěn z cihelných obkladových pásků lepených flexibilním lepidlem přes 50 do 85 ks/m2 vč. spárování</t>
  </si>
  <si>
    <t>498334266</t>
  </si>
  <si>
    <t xml:space="preserve">ostění </t>
  </si>
  <si>
    <t>(2,34+2,34)*2*0,2</t>
  </si>
  <si>
    <t>(2,34+2,34)*0,2</t>
  </si>
  <si>
    <t>(0,88+0,88)*0,2</t>
  </si>
  <si>
    <t>(1,3+1,3)*0,2</t>
  </si>
  <si>
    <t>(1,5+1,5)*0,2</t>
  </si>
  <si>
    <t>(2,35+0,5+0,5)*0,2</t>
  </si>
  <si>
    <t>(2,4+2,4)*2*0,2</t>
  </si>
  <si>
    <t>(2,4+2,4)*0,2</t>
  </si>
  <si>
    <t>(1,65+1,65)*0,2</t>
  </si>
  <si>
    <t>(2,35+0,65+0,65)*0,2</t>
  </si>
  <si>
    <t>533</t>
  </si>
  <si>
    <t>595x6961</t>
  </si>
  <si>
    <t>keramické pásky rozměru 215/ 102/23-25 mm
Včetně doplňkových prvků (např. rohové prvky), keramické pásky rozměru 215/ 102/23-25 mm, plošná hmotnost 0,65 kg/ks, mrazuvzdornost F2, nasákavost 8-17%</t>
  </si>
  <si>
    <t>186461947</t>
  </si>
  <si>
    <t>15,836*1,15 'Přepočtené koeficientem množství</t>
  </si>
  <si>
    <t>534</t>
  </si>
  <si>
    <t>x59</t>
  </si>
  <si>
    <t>D+M obkladu z lakovaného skla</t>
  </si>
  <si>
    <t>-1449591900</t>
  </si>
  <si>
    <t>obklad za kuchyňskou linkou</t>
  </si>
  <si>
    <t>(0,9+0,6+0,6)*0,5</t>
  </si>
  <si>
    <t>(0,75+0,9+0,8+0,1+0,3+0,4+0,655+0,6+0,6+0,6)*0,5</t>
  </si>
  <si>
    <t>535</t>
  </si>
  <si>
    <t>x755</t>
  </si>
  <si>
    <t>Broušení hrany obkladu pod úhlem 45°- kamenické hrany</t>
  </si>
  <si>
    <t>380751799</t>
  </si>
  <si>
    <t>2,36*2</t>
  </si>
  <si>
    <t>2,34*4</t>
  </si>
  <si>
    <t>2,4*2</t>
  </si>
  <si>
    <t>2,34*6</t>
  </si>
  <si>
    <t>536</t>
  </si>
  <si>
    <t>998781102</t>
  </si>
  <si>
    <t>Přesun hmot pro obklady keramické stanovený z hmotnosti přesunovaného materiálu vodorovná dopravní vzdálenost do 50 m v objektech výšky přes 6 do 12 m</t>
  </si>
  <si>
    <t>803856666</t>
  </si>
  <si>
    <t>782</t>
  </si>
  <si>
    <t>Dokončovací práce - obklady z kamene</t>
  </si>
  <si>
    <t>537</t>
  </si>
  <si>
    <t>782632112</t>
  </si>
  <si>
    <t>Montáž obkladů parapetů z tvrdých kamenů kladených do lepidla z nejvýše dvou rozdílných druhů pravoúhlých desek ve skladbě se pravidelně opakujících tl. přes 25 do 30 mm</t>
  </si>
  <si>
    <t>297531934</t>
  </si>
  <si>
    <t>538</t>
  </si>
  <si>
    <t>M017</t>
  </si>
  <si>
    <t>vnitřní parapet z umělého kamene 1100x400x30mm viz. IP101
pozn.  tl. 20 mm, rovný, řezáno na míru, barevný odstín baltic grey</t>
  </si>
  <si>
    <t>-1014299742</t>
  </si>
  <si>
    <t>539</t>
  </si>
  <si>
    <t>M018</t>
  </si>
  <si>
    <t>vnitřní parapet z umělého kamene 600x400x30mm viz. IP102
pozn.  tl. 20 mm, rovný, řezáno na míru, barevný odstín baltic grey</t>
  </si>
  <si>
    <t>-533508706</t>
  </si>
  <si>
    <t>540</t>
  </si>
  <si>
    <t>M019</t>
  </si>
  <si>
    <t>vnitřní parapet z umělého kamene 2350x450x30mm viz. IP103
pozn.  tl. 20 mm, rovný, řezáno na míru, barevný odstín baltic grey</t>
  </si>
  <si>
    <t>-2072507927</t>
  </si>
  <si>
    <t>541</t>
  </si>
  <si>
    <t>M020</t>
  </si>
  <si>
    <t>vnitřní parapet z umělého kamene 1000x250x30mm viz. IP104
pozn.  tl. 20 mm, rovný, řezáno na míru, barevný odstín baltic grey</t>
  </si>
  <si>
    <t>789469040</t>
  </si>
  <si>
    <t>542</t>
  </si>
  <si>
    <t>M021</t>
  </si>
  <si>
    <t>vnitřní parapet z umělého kamene 1100x400x30mm viz. IP201
pozn.  tl. 20 mm, rovný, řezáno na míru, barevný odstín baltic grey</t>
  </si>
  <si>
    <t>-1690395924</t>
  </si>
  <si>
    <t>543</t>
  </si>
  <si>
    <t>M022</t>
  </si>
  <si>
    <t>vnitřní parapet z umělého kamene 600x400x30mm viz. IP202
pozn.  tl. 20 mm, rovný, řezáno na míru, barevný odstín baltic grey</t>
  </si>
  <si>
    <t>-107304775</t>
  </si>
  <si>
    <t>544</t>
  </si>
  <si>
    <t>M023</t>
  </si>
  <si>
    <t>vnitřní parapet z umělého kamene 2350x450x30mm viz. IP203
pozn.  tl. 20 mm, rovný, řezáno na míru, barevný odstín baltic grey</t>
  </si>
  <si>
    <t>1576320045</t>
  </si>
  <si>
    <t>545</t>
  </si>
  <si>
    <t>M024</t>
  </si>
  <si>
    <t>vnitřní parapet z umělého kamene 1000x250x30mm viz. IP204
pozn.  tl. 20 mm, rovný, řezáno na míru, barevný odstín baltic grey</t>
  </si>
  <si>
    <t>1381175574</t>
  </si>
  <si>
    <t>546</t>
  </si>
  <si>
    <t>998782102</t>
  </si>
  <si>
    <t>Přesun hmot pro obklady kamenné stanovený z hmotnosti přesunovaného materiálu vodorovná dopravní vzdálenost do 50 m v objektech výšky přes 6 do 12 m</t>
  </si>
  <si>
    <t>-656586848</t>
  </si>
  <si>
    <t>783</t>
  </si>
  <si>
    <t>Dokončovací práce - nátěry</t>
  </si>
  <si>
    <t>547</t>
  </si>
  <si>
    <t>783213121</t>
  </si>
  <si>
    <t>Napouštěcí nátěr tesařských konstrukcí zabudovaných do konstrukce proti dřevokazným houbám, hmyzu a plísním dvojnásobný syntetický</t>
  </si>
  <si>
    <t>-1042505970</t>
  </si>
  <si>
    <t>ponechné bednění (oboustranně)</t>
  </si>
  <si>
    <t>plocha střechy-KR15</t>
  </si>
  <si>
    <t>155,0*0,7*2</t>
  </si>
  <si>
    <t>stávající krov</t>
  </si>
  <si>
    <t>(16,8+12,0+10,6+5,6+5,9+5,8)*(0,15*4)</t>
  </si>
  <si>
    <t>(3,9+5,2+3,9+5,2)*2*(0,11+0,15+0,11+0,15)</t>
  </si>
  <si>
    <t>(8,8+8,9+8,9+8,9)*(0,13+0,1+0,13+0,1)</t>
  </si>
  <si>
    <t>(7,9)*(0,12+0,12+0,15+0,15)</t>
  </si>
  <si>
    <t>(5,1+5,1)*(0,12+0,12+0,15+0,15)</t>
  </si>
  <si>
    <t>(1,4)*(0,15*4)</t>
  </si>
  <si>
    <t>(1,8*6)*(0,1+0,11+0,1+0,11)</t>
  </si>
  <si>
    <t>(1,3)*(0,14*4)</t>
  </si>
  <si>
    <t>(1,3*8)*(0,1+0,13+0,1+0,13)</t>
  </si>
  <si>
    <t>(3,5*12*4)*(0,1+0,13+0,1+0,13)</t>
  </si>
  <si>
    <t>(5,9*8*2)*(0,14+0,14+0,14+0,14)</t>
  </si>
  <si>
    <t>548</t>
  </si>
  <si>
    <t>783218111</t>
  </si>
  <si>
    <t>Lazurovací nátěr tesařských konstrukcí dvojnásobný syntetický</t>
  </si>
  <si>
    <t>1669069347</t>
  </si>
  <si>
    <t>549</t>
  </si>
  <si>
    <t>783827425</t>
  </si>
  <si>
    <t>Krycí (ochranný ) nátěr omítek dvojnásobný hladkých omítek hladkých, zrnitých tenkovrstvých nebo štukových stupně členitosti 1 a 2 silikonový</t>
  </si>
  <si>
    <t>63291476</t>
  </si>
  <si>
    <t>550</t>
  </si>
  <si>
    <t>x788</t>
  </si>
  <si>
    <t>D+M Grafitový nátěr ocelových konstrukcí</t>
  </si>
  <si>
    <t>-1406348949</t>
  </si>
  <si>
    <t>sloupek rohové okno</t>
  </si>
  <si>
    <t>(0,12*4)*2,34*2</t>
  </si>
  <si>
    <t>784</t>
  </si>
  <si>
    <t>Dokončovací práce - malby a tapety</t>
  </si>
  <si>
    <t>551</t>
  </si>
  <si>
    <t>784171101</t>
  </si>
  <si>
    <t>Zakrytí nemalovaných ploch (materiál ve specifikaci) včetně pozdějšího odkrytí podlah</t>
  </si>
  <si>
    <t>-1659485651</t>
  </si>
  <si>
    <t>3,3</t>
  </si>
  <si>
    <t>552</t>
  </si>
  <si>
    <t>581248440</t>
  </si>
  <si>
    <t>fólie pro malířské potřeby zakrývací,  25µ,  4 x 5 m</t>
  </si>
  <si>
    <t>-827600496</t>
  </si>
  <si>
    <t>367,8*1,05 'Přepočtené koeficientem množství</t>
  </si>
  <si>
    <t>553</t>
  </si>
  <si>
    <t>784181111</t>
  </si>
  <si>
    <t>Penetrace podkladu jednonásobná základní silikátová v místnostech výšky do 3,80 m</t>
  </si>
  <si>
    <t>1702296982</t>
  </si>
  <si>
    <t>viz omítka</t>
  </si>
  <si>
    <t>podhledy</t>
  </si>
  <si>
    <t>240,85</t>
  </si>
  <si>
    <t>omítky stropu</t>
  </si>
  <si>
    <t>-obklady</t>
  </si>
  <si>
    <t>-156,082</t>
  </si>
  <si>
    <t>554</t>
  </si>
  <si>
    <t>784181115</t>
  </si>
  <si>
    <t>Penetrace podkladu jednonásobná základní silikátová v místnostech výšky přes 5,00 m</t>
  </si>
  <si>
    <t>1919007918</t>
  </si>
  <si>
    <t>7,2*8,5</t>
  </si>
  <si>
    <t>-1,2*2,18*3</t>
  </si>
  <si>
    <t>(1,2+2,18+2,18)*0,3*3</t>
  </si>
  <si>
    <t>555</t>
  </si>
  <si>
    <t>784211101</t>
  </si>
  <si>
    <t>Malby z malířských směsí otěruvzdorných za mokra dvojnásobné, bílé za mokra otěruvzdorné výborně v místnostech výšky do 3,80 m</t>
  </si>
  <si>
    <t>-790316800</t>
  </si>
  <si>
    <t>viz. penetrace výšky do 3,8m</t>
  </si>
  <si>
    <t>1059,781</t>
  </si>
  <si>
    <t>556</t>
  </si>
  <si>
    <t>784211105</t>
  </si>
  <si>
    <t>Malby z malířských směsí otěruvzdorných za mokra dvojnásobné, bílé za mokra otěruvzdorné výborně v místnostech výšky přes 5,00 m</t>
  </si>
  <si>
    <t>-654674491</t>
  </si>
  <si>
    <t>557</t>
  </si>
  <si>
    <t>784211163</t>
  </si>
  <si>
    <t>Malby z malířských směsí otěruvzdorných za mokra Příplatek k cenám dvojnásobných maleb za provádění barevné malby tónované na tónovacích automatech, v odstínu středně sytém</t>
  </si>
  <si>
    <t>-1083363516</t>
  </si>
  <si>
    <t>786</t>
  </si>
  <si>
    <t>Dokončovací práce - čalounické úpravy</t>
  </si>
  <si>
    <t>558</t>
  </si>
  <si>
    <t>786627111</t>
  </si>
  <si>
    <t>Montáž zastiňujících žaluzií lamelových venkovních pro okna dřevěná</t>
  </si>
  <si>
    <t>-1129652334</t>
  </si>
  <si>
    <t>OV201+202+203+204+205+206</t>
  </si>
  <si>
    <t>1,0*1,5+2,08*2,4+2,08*2,4+2,18*2,4+1,49*2,4+4,65*2,4</t>
  </si>
  <si>
    <t>OV104+105+106+107+108+109</t>
  </si>
  <si>
    <t>1,0*1,5+2,08*2,34+2,08*2,34+2,18*2,34+1,49*2,34+3,0*2,34</t>
  </si>
  <si>
    <t>559</t>
  </si>
  <si>
    <t>M044</t>
  </si>
  <si>
    <t>exteriérová žaluziový box s vnější žaluzií 1000x1500mm viz. OV104</t>
  </si>
  <si>
    <t>465039621</t>
  </si>
  <si>
    <t>560</t>
  </si>
  <si>
    <t>M045</t>
  </si>
  <si>
    <t>exteriérová žaluziový box s vnější žaluzií 2080x2340mm viz. OV105</t>
  </si>
  <si>
    <t>2003058560</t>
  </si>
  <si>
    <t>561</t>
  </si>
  <si>
    <t>M046</t>
  </si>
  <si>
    <t>exteriérová žaluziový box s vnější žaluzií 2080x2340mm viz. OV106</t>
  </si>
  <si>
    <t>-874349306</t>
  </si>
  <si>
    <t>562</t>
  </si>
  <si>
    <t>M047</t>
  </si>
  <si>
    <t>exteriérová žaluziový box s vnější žaluzií 2180x2340mm viz. OV107</t>
  </si>
  <si>
    <t>-1133214453</t>
  </si>
  <si>
    <t>563</t>
  </si>
  <si>
    <t>M048</t>
  </si>
  <si>
    <t>exteriérová žaluziový box s vnější žaluzií 1490x2340mm viz. OV108</t>
  </si>
  <si>
    <t>1819244637</t>
  </si>
  <si>
    <t>564</t>
  </si>
  <si>
    <t>M049</t>
  </si>
  <si>
    <t>exteriérová žaluziový box s vnější žaluzií 3000x2340mm viz. OV109</t>
  </si>
  <si>
    <t>-197243585</t>
  </si>
  <si>
    <t>565</t>
  </si>
  <si>
    <t>M050</t>
  </si>
  <si>
    <t>exteriérová žaluziový box s vnější žaluzií 1000x1500mm  viz. OV201</t>
  </si>
  <si>
    <t>1798863163</t>
  </si>
  <si>
    <t>566</t>
  </si>
  <si>
    <t>M051</t>
  </si>
  <si>
    <t>exteriérová žaluziový box s vnější žaluzií 2080x2400mm viz. OV202</t>
  </si>
  <si>
    <t>1525863419</t>
  </si>
  <si>
    <t>567</t>
  </si>
  <si>
    <t>M052</t>
  </si>
  <si>
    <t>exteriérová žaluziový box s vnější žaluzií 2080x2400mm viz. OV203</t>
  </si>
  <si>
    <t>2129326009</t>
  </si>
  <si>
    <t>568</t>
  </si>
  <si>
    <t>M053</t>
  </si>
  <si>
    <t>exteriérová žaluziový box s vnější žaluzií 2180x2400mm viz. OV204</t>
  </si>
  <si>
    <t>491379564</t>
  </si>
  <si>
    <t>569</t>
  </si>
  <si>
    <t>M054</t>
  </si>
  <si>
    <t>exteriérová žaluziový box s vnější žaluzií 1490x2400mm viz. OV205</t>
  </si>
  <si>
    <t>-178933626</t>
  </si>
  <si>
    <t>570</t>
  </si>
  <si>
    <t>M055</t>
  </si>
  <si>
    <t>exteriérová žaluziový box s vnější žaluzií 4650x2400mm viz. OV206</t>
  </si>
  <si>
    <t>-117394030</t>
  </si>
  <si>
    <t>571</t>
  </si>
  <si>
    <t>998786102</t>
  </si>
  <si>
    <t>Přesun hmot pro čalounické úpravy stanovený z hmotnosti přesunovaného materiálu vodorovná dopravní vzdálenost do 50 m v objektech výšky (hloubky) přes 6 do 12 m</t>
  </si>
  <si>
    <t>546171858</t>
  </si>
  <si>
    <t>Práce a dodávky M</t>
  </si>
  <si>
    <t>33-M</t>
  </si>
  <si>
    <t>Montáže dopr.zaříz.,sklad. zař. a váh</t>
  </si>
  <si>
    <t>572</t>
  </si>
  <si>
    <t>D+M výtahu viz. OV001</t>
  </si>
  <si>
    <t>1632407141</t>
  </si>
  <si>
    <t>2 - Zdravotně technické instalace</t>
  </si>
  <si>
    <t xml:space="preserve">    8 - Trubní vedení</t>
  </si>
  <si>
    <t xml:space="preserve">    721 - Zdravotechnika - vnitřní kanalizace</t>
  </si>
  <si>
    <t xml:space="preserve">    722 - Zdravotechnika - vnitřní vodovod</t>
  </si>
  <si>
    <t>k722262301 - vodoměr bytový Q=1,5m3Ph</t>
  </si>
  <si>
    <t xml:space="preserve">    732 - Ústřední vytápění - strojovny</t>
  </si>
  <si>
    <t>Hloubení jam nezapažených v hornině tř. 3 objemu do 100 m3</t>
  </si>
  <si>
    <t>"pro dešťový systém"</t>
  </si>
  <si>
    <t>2,00*2,00*2,50</t>
  </si>
  <si>
    <t>Příplatek za lepivost u hloubení jam nezapažených v hornině tř. 3</t>
  </si>
  <si>
    <t>Hloubení rýh š do 600 mm v hornině tř. 3 objemu do 100 m3</t>
  </si>
  <si>
    <t>"vodovod"</t>
  </si>
  <si>
    <t>11,00*0,30*1,20</t>
  </si>
  <si>
    <t>"vsakovací podmok"</t>
  </si>
  <si>
    <t>2*4,00*0,60*1,69</t>
  </si>
  <si>
    <t>Příplatek za lepivost k hloubení rýh š do 600 mm v hornině tř. 3</t>
  </si>
  <si>
    <t>132201201</t>
  </si>
  <si>
    <t>Hloubení rýh š do 2000 mm v hornině tř. 3 objemu do 100 m3</t>
  </si>
  <si>
    <t>(67,00+45,00)*0,80*1,20</t>
  </si>
  <si>
    <t>132201209</t>
  </si>
  <si>
    <t>Příplatek za lepivost k hloubení rýh š do 2000 mm v hornině tř. 3</t>
  </si>
  <si>
    <t>161101101</t>
  </si>
  <si>
    <t>Svislé přemístění výkopku z horniny tř. 1 až 4 hl výkopu do 2,5 m</t>
  </si>
  <si>
    <t>107,52+10,00+12,72</t>
  </si>
  <si>
    <t>162601102</t>
  </si>
  <si>
    <t>Vodorovné přemístění do 5000 m výkopku/sypaniny z horniny tř. 1 až 4</t>
  </si>
  <si>
    <t>(67,00+45,00)*0,80*0,45</t>
  </si>
  <si>
    <t>4,00</t>
  </si>
  <si>
    <t>11,00*0,30*0,30</t>
  </si>
  <si>
    <t>2*4,00*0,60*1,19</t>
  </si>
  <si>
    <t>166101101</t>
  </si>
  <si>
    <t>Přehození neulehlého výkopku z horniny tř. 1 až 4</t>
  </si>
  <si>
    <t>(67,00+45,00)*0,80*0,75</t>
  </si>
  <si>
    <t>10,00-4,00</t>
  </si>
  <si>
    <t>11,00*0,30*0,90</t>
  </si>
  <si>
    <t>2*4,00*0,60*0,50</t>
  </si>
  <si>
    <t>167101101</t>
  </si>
  <si>
    <t>Nakládání výkopku z hornin tř. 1 až 4 do 100 m3</t>
  </si>
  <si>
    <t>171201201</t>
  </si>
  <si>
    <t>Uložení sypaniny na skládky</t>
  </si>
  <si>
    <t>171201211</t>
  </si>
  <si>
    <t>Poplatek za uložení odpadu ze sypaniny na skládce (skládkovné)</t>
  </si>
  <si>
    <t>51,022*1,865</t>
  </si>
  <si>
    <t>Zásyp jam, šachet rýh nebo kolem objektů sypaninou se zhutněním</t>
  </si>
  <si>
    <t>211531111</t>
  </si>
  <si>
    <t>Výplň odvodňovacích žeber nebo trativodů kamenivem hrubým drceným frakce 16 až 63 mm</t>
  </si>
  <si>
    <t>211571111</t>
  </si>
  <si>
    <t>Výplň odvodňovacích žeber nebo trativodů štěrkopískem tříděným</t>
  </si>
  <si>
    <t>8,00*0,60*0,20</t>
  </si>
  <si>
    <t>211571121</t>
  </si>
  <si>
    <t>Výplň odvodňovacích žeber nebo trativodů kamenivem drobným těženým</t>
  </si>
  <si>
    <t>8,00*0,60*0,10</t>
  </si>
  <si>
    <t>8,00*0,60*0,69</t>
  </si>
  <si>
    <t>211971110</t>
  </si>
  <si>
    <t>Zřízení opláštění žeber nebo trativodů geotextilií v rýze nebo zářezu sklonu do 1:2</t>
  </si>
  <si>
    <t>8,00*0,60</t>
  </si>
  <si>
    <t>693111410</t>
  </si>
  <si>
    <t>geotextilie 150 g/m2</t>
  </si>
  <si>
    <t>212755214</t>
  </si>
  <si>
    <t>Trativody z drenážních trubek plastových flexibilních D 100 mm bez lože</t>
  </si>
  <si>
    <t>215901101</t>
  </si>
  <si>
    <t>Zhutnění podloží z hornin soudržných do 92% PS nebo nesoudržných sypkých I(d) do 0,8</t>
  </si>
  <si>
    <t>(67,00+45,00)*0,80</t>
  </si>
  <si>
    <t>2,00*2,00</t>
  </si>
  <si>
    <t>11,00*0,30</t>
  </si>
  <si>
    <t>2*4,00*0,60</t>
  </si>
  <si>
    <t>382411114</t>
  </si>
  <si>
    <t>Akumulační nádrž dešťových vod Nk5-Ek objem 4 m3 NDP s ponorným čerpadlem</t>
  </si>
  <si>
    <t>451572111</t>
  </si>
  <si>
    <t>Lože pod potrubí otevřený výkop z kameniva drobného těženého</t>
  </si>
  <si>
    <t>(67,00+45,00)*0,80*0,10 "lože"</t>
  </si>
  <si>
    <t>67,00*0,80*0,35 "obsyp" - Pi*(0,0625)^2*67,00</t>
  </si>
  <si>
    <t>45,00*0,80*0,35 "obsyp" - Pi*(0,08)^2*45,00</t>
  </si>
  <si>
    <t>452321141</t>
  </si>
  <si>
    <t>Podkladní desky ze ŽB tř. C 16/20 otevřený výkop</t>
  </si>
  <si>
    <t>2,00*2,00*0,15*1,035</t>
  </si>
  <si>
    <t>452368211</t>
  </si>
  <si>
    <t>Výztuž podkladních desek nebo bloků nebo pražců otevřený výkop ze svařovaných sítí Kari</t>
  </si>
  <si>
    <t>2,00*2,00*2*0,003014</t>
  </si>
  <si>
    <t>Trubní vedení</t>
  </si>
  <si>
    <t>871161211</t>
  </si>
  <si>
    <t>Montáž potrubí z PE100 SDR 11 otevřený výkop svařovaných elektrotvarovkou D 32 x 3,0 mm</t>
  </si>
  <si>
    <t>286131090</t>
  </si>
  <si>
    <t>potrubí vodovodní PE100 PN16 SDR11 6 m, 100 m, 25 x 2,3 mm</t>
  </si>
  <si>
    <t>871275211</t>
  </si>
  <si>
    <t>Kanalizační potrubí z tvrdého PVC jednovrstvé tuhost třídy SN4 DN 125</t>
  </si>
  <si>
    <t>871315221</t>
  </si>
  <si>
    <t>Kanalizační potrubí z tvrdého PVC jednovrstvé tuhost třídy SN8 DN 160</t>
  </si>
  <si>
    <t>877161101</t>
  </si>
  <si>
    <t>Montáž elektrospojek na potrubí z PE trub d 32</t>
  </si>
  <si>
    <t>551101560</t>
  </si>
  <si>
    <t>ventil výtokový mosazný s hadicovou přípojkou ART. K-3 DN15 1/2"</t>
  </si>
  <si>
    <t>286121430</t>
  </si>
  <si>
    <t>hadice z měkčeného PVC RW 501D 12,5/17 mm</t>
  </si>
  <si>
    <t>877275211</t>
  </si>
  <si>
    <t>Montáž tvarovek z tvrdého PVC-systém KG nebo z polypropylenu-systém KG 2000 jednoosé DN 125</t>
  </si>
  <si>
    <t>286113560</t>
  </si>
  <si>
    <t>koleno kanalizace plastové KGB 125x45°</t>
  </si>
  <si>
    <t>877275221</t>
  </si>
  <si>
    <t>Montáž tvarovek z tvrdého PVC-systém KG nebo z polypropylenu-systém KG 2000 dvouosé DN 125</t>
  </si>
  <si>
    <t>877315211</t>
  </si>
  <si>
    <t>Montáž tvarovek z tvrdého PVC-systém KG nebo z polypropylenu-systém KG 2000 jednoosé DN 150</t>
  </si>
  <si>
    <t>286115060</t>
  </si>
  <si>
    <t>redukce kanalizace plastová KGR 160/125</t>
  </si>
  <si>
    <t>877315221</t>
  </si>
  <si>
    <t>Montáž tvarovek z tvrdého PVC-systém KG nebo z polypropylenu-systém KG 2000 dvouosé DN 150</t>
  </si>
  <si>
    <t>286113890</t>
  </si>
  <si>
    <t>odbočka kanalizační plastová s hrdlem KGEA-125/125/45°</t>
  </si>
  <si>
    <t>286113920</t>
  </si>
  <si>
    <t>odbočka kanalizační plastová s hrdlem KGEA-150/150/45°</t>
  </si>
  <si>
    <t>286113910</t>
  </si>
  <si>
    <t>odbočka kanalizační plastová s hrdlem KGEA-150/125/45°</t>
  </si>
  <si>
    <t>879151111X</t>
  </si>
  <si>
    <t>Montáž napojení výtlaku na ponorné čerpadlo</t>
  </si>
  <si>
    <t>894812001</t>
  </si>
  <si>
    <t>Revizní a čistící šachta z PP šachtové dno DN 400/150 přímý tok</t>
  </si>
  <si>
    <t>894812032</t>
  </si>
  <si>
    <t>Revizní a čistící šachta z PP DN 400 šachtová roura korugovaná bez hrdla světlé hloubky 1500 mm</t>
  </si>
  <si>
    <t>894812033</t>
  </si>
  <si>
    <t>Revizní a čistící šachta z PP DN 400 šachtová roura korugovaná bez hrdla světlé hloubky 2000 mm</t>
  </si>
  <si>
    <t>894812061</t>
  </si>
  <si>
    <t>Revizní a čistící šachta z PP DN 400 poklop litinový pochůzí pro zatížení 1,5 t</t>
  </si>
  <si>
    <t>899201211X</t>
  </si>
  <si>
    <t>Demontáž stávající šachty</t>
  </si>
  <si>
    <t>998276101</t>
  </si>
  <si>
    <t>Přesun hmot pro trubní vedení z trub z plastických hmot otevřený výkop</t>
  </si>
  <si>
    <t>721</t>
  </si>
  <si>
    <t>Zdravotechnika - vnitřní kanalizace</t>
  </si>
  <si>
    <t>721141103</t>
  </si>
  <si>
    <t>Potrubí kanalizační litinové bezhrdlové odpadní spojované CV spojkami DN 100</t>
  </si>
  <si>
    <t>721173315</t>
  </si>
  <si>
    <t>Potrubí kanalizační plastové dešťové systém KG DN 110</t>
  </si>
  <si>
    <t>721174025</t>
  </si>
  <si>
    <t>Potrubí kanalizační z PP odpadní systém HT DN 100</t>
  </si>
  <si>
    <t>721174026</t>
  </si>
  <si>
    <t>Potrubí kanalizační z PP odpadní systém HT DN 125</t>
  </si>
  <si>
    <t>5,50+4,50</t>
  </si>
  <si>
    <t>721174027</t>
  </si>
  <si>
    <t>Potrubí kanalizační z PP odpadní systém HT DN 150</t>
  </si>
  <si>
    <t>721174042</t>
  </si>
  <si>
    <t>Potrubí kanalizační z PP připojovací systém HT DN 40</t>
  </si>
  <si>
    <t>721174043</t>
  </si>
  <si>
    <t>Potrubí kanalizační z PP připojovací systém HT DN 50</t>
  </si>
  <si>
    <t>721174044</t>
  </si>
  <si>
    <t>Potrubí kanalizační z PP připojovací systém HT DN 70</t>
  </si>
  <si>
    <t>721174063</t>
  </si>
  <si>
    <t>Potrubí kanalizační z PP větrací systém HT DN 110</t>
  </si>
  <si>
    <t>286508810</t>
  </si>
  <si>
    <t>tvarovka čisticí s uzávěrem kanalizační D 110 mm</t>
  </si>
  <si>
    <t>286508820</t>
  </si>
  <si>
    <t>tvarovka čisticí s uzávěrem kanalizační D 125 mm</t>
  </si>
  <si>
    <t>721211421</t>
  </si>
  <si>
    <t>Vpusť podlahová se svislým odtokem DN 50/75/110 mřížka nerez 115x115</t>
  </si>
  <si>
    <t>721211502</t>
  </si>
  <si>
    <t>Vpusť podlahová s vodorovným odtokem DN 110 mřížka litina 170x240</t>
  </si>
  <si>
    <t>721226513</t>
  </si>
  <si>
    <t>Zápachová uzávěrka podomítková pro pračku a myčku DN 40/50 s přípojem vody a elektřiny</t>
  </si>
  <si>
    <t>721233212</t>
  </si>
  <si>
    <t>Střešní vtok polypropylen PP pro pochůzné střechy svislý odtok DN 110</t>
  </si>
  <si>
    <t>721242115</t>
  </si>
  <si>
    <t>Lapač střešních splavenin z PP se zápachovou klapkou a lapacím košem DN 110</t>
  </si>
  <si>
    <t>721273153</t>
  </si>
  <si>
    <t>Hlavice ventilační polypropylen PP DN 110</t>
  </si>
  <si>
    <t>721290111</t>
  </si>
  <si>
    <t>Zkouška těsnosti potrubí kanalizace vodou do DN 125</t>
  </si>
  <si>
    <t>721290112</t>
  </si>
  <si>
    <t>Zkouška těsnosti potrubí kanalizace vodou do DN 200</t>
  </si>
  <si>
    <t>998721202</t>
  </si>
  <si>
    <t>Přesun hmot procentní pro vnitřní kanalizace v objektech v do 12 m</t>
  </si>
  <si>
    <t>%</t>
  </si>
  <si>
    <t>722</t>
  </si>
  <si>
    <t>Zdravotechnika - vnitřní vodovod</t>
  </si>
  <si>
    <t>722174002</t>
  </si>
  <si>
    <t>Potrubí vodovodní plastové PPR svar polyfuze PN 16 D 20 x 2,8 mm</t>
  </si>
  <si>
    <t>722174003</t>
  </si>
  <si>
    <t>Potrubí vodovodní plastové PPR svar polyfuze PN 16 D 25 x 3,5 mm</t>
  </si>
  <si>
    <t>722174004</t>
  </si>
  <si>
    <t>Potrubí vodovodní plastové PPR svar polyfuze PN 16 D 32 x 4,4 mm</t>
  </si>
  <si>
    <t>722174005</t>
  </si>
  <si>
    <t>Potrubí vodovodní plastové PPR svar polyfuze PN 16 D 40 x 5,5 mm</t>
  </si>
  <si>
    <t>722181123</t>
  </si>
  <si>
    <t>Ochrana vodovodního potrubí zvuk tlumícími objímkami do DN 25 mm</t>
  </si>
  <si>
    <t>50+16</t>
  </si>
  <si>
    <t>722181221</t>
  </si>
  <si>
    <t>Ochrana vodovodního potrubí přilepenými termoizolačními trubicemi z PE tl do 9 mm DN do 22 mm</t>
  </si>
  <si>
    <t>722181222</t>
  </si>
  <si>
    <t>Ochrana vodovodního potrubí přilepenými termoizolačními trubicemi z PE tl do 9 mm DN do 45 mm</t>
  </si>
  <si>
    <t>32,00+12,00</t>
  </si>
  <si>
    <t>722220111</t>
  </si>
  <si>
    <t>Nástěnka pro výtokový ventil G 1/2 s jedním závitem</t>
  </si>
  <si>
    <t>722220121</t>
  </si>
  <si>
    <t>Nástěnka pro baterii G 1/2 s jedním závitem</t>
  </si>
  <si>
    <t>pár</t>
  </si>
  <si>
    <t>722221134</t>
  </si>
  <si>
    <t>Ventil výtokový G 1/2 s jedním závitem</t>
  </si>
  <si>
    <t>722224152X</t>
  </si>
  <si>
    <t>Kulový kohout protizámrazový G 1/2</t>
  </si>
  <si>
    <t>722231075</t>
  </si>
  <si>
    <t>Ventil zpětný G 5/4 PN 10 do 110°C se dvěma závity</t>
  </si>
  <si>
    <t>722231141</t>
  </si>
  <si>
    <t>Ventil závitový pojistný rohový G 1/2</t>
  </si>
  <si>
    <t>722240122</t>
  </si>
  <si>
    <t>Kohout kulový plastový PPR DN 20</t>
  </si>
  <si>
    <t>722240123</t>
  </si>
  <si>
    <t>Kohout kulový plastový PPR DN 25</t>
  </si>
  <si>
    <t>722240124</t>
  </si>
  <si>
    <t>Kohout kulový plastový PPR DN 32</t>
  </si>
  <si>
    <t>722260813X</t>
  </si>
  <si>
    <t>Demontáž vodoměru a potrubí</t>
  </si>
  <si>
    <t>k722262301</t>
  </si>
  <si>
    <t>vodoměr bytový Q=1,5m3Ph</t>
  </si>
  <si>
    <t>722262301</t>
  </si>
  <si>
    <t>Vodoměr závitový vícevtokový mokroběžný do 40°C G 1 x 105 mm Qn 2,5 m3/h horizontální</t>
  </si>
  <si>
    <t>722290226</t>
  </si>
  <si>
    <t>Zkouška těsnosti vodovodního potrubí závitového do DN 50</t>
  </si>
  <si>
    <t>722290234</t>
  </si>
  <si>
    <t>Proplach a dezinfekce vodovodního potrubí do DN 80</t>
  </si>
  <si>
    <t>998722202</t>
  </si>
  <si>
    <t>Přesun hmot procentní pro vnitřní vodovod v objektech v do 12 m</t>
  </si>
  <si>
    <t>725112171</t>
  </si>
  <si>
    <t>Kombi klozet s hlubokým splachováním odpad vodorovný s bidetovým prkénkem</t>
  </si>
  <si>
    <t>725211681</t>
  </si>
  <si>
    <t>Umyvadlo keramické zdravotní připevněné na stěnu šrouby bílé 640 mm</t>
  </si>
  <si>
    <t>725222169</t>
  </si>
  <si>
    <t>Vana bez armatur výtokových akrylátová se zápachovou uzávěrkou tvarovaná 1800x800 mm</t>
  </si>
  <si>
    <t>725241126</t>
  </si>
  <si>
    <t>odtokový nerezový žlábek sprch š.100mm</t>
  </si>
  <si>
    <t>725245151</t>
  </si>
  <si>
    <t>Zástěna sprchová zásuvná dvoudílná s jedním posuvným dílem do výšky 2000 mm a šířky 1200 mm</t>
  </si>
  <si>
    <t>725291703</t>
  </si>
  <si>
    <t>Doplňky zařízení koupelen a záchodů smaltované madlo rovné dl 500 mm</t>
  </si>
  <si>
    <t>725291706</t>
  </si>
  <si>
    <t>Doplňky zařízení koupelen a záchodů smaltované madlo rovné dl 800 mm</t>
  </si>
  <si>
    <t>725291711</t>
  </si>
  <si>
    <t>Doplňky zařízení koupelen a záchodů smaltované madlo krakorcové dl 550 mm</t>
  </si>
  <si>
    <t>725291722</t>
  </si>
  <si>
    <t>Doplňky zařízení koupelen a záchodů smaltované madlo krakorcové sklopné dl 834 mm</t>
  </si>
  <si>
    <t>725311121</t>
  </si>
  <si>
    <t>Dřez jednoduchý nerezový se zápachovou uzávěrkou s odkapávací plochou 560x480 mm a miskou</t>
  </si>
  <si>
    <t>725813112</t>
  </si>
  <si>
    <t>Ventil rohový pračkový G 1/2</t>
  </si>
  <si>
    <t>725821326</t>
  </si>
  <si>
    <t>Baterie dřezové stojánkové pákové s otáčivým kulatým ústím a délkou ramínka 265 mm</t>
  </si>
  <si>
    <t>725822612</t>
  </si>
  <si>
    <t>Baterie umyvadlové stojánkové pákové s výpustí, prodloužené ramínko</t>
  </si>
  <si>
    <t>725831312</t>
  </si>
  <si>
    <t>Baterie vanová nástěnná páková termostatické</t>
  </si>
  <si>
    <t>725841311</t>
  </si>
  <si>
    <t>Baterie sprchové nástěnné termoststické</t>
  </si>
  <si>
    <t>998725202</t>
  </si>
  <si>
    <t>Přesun hmot procentní pro zařizovací předměty v objektech v do 12 m</t>
  </si>
  <si>
    <t>732</t>
  </si>
  <si>
    <t>Ústřední vytápění - strojovny</t>
  </si>
  <si>
    <t>732421201</t>
  </si>
  <si>
    <t>Čerpadlo teplovodní mokroběžné závitové cirkulační výtlak do 1,1 m průtok 0,15 m3/h 230V/25W/0,11A pro TUV se spínacími hodinami</t>
  </si>
  <si>
    <t>998732202</t>
  </si>
  <si>
    <t>Přesun hmot procentní pro strojovny v objektech v do 12 m</t>
  </si>
  <si>
    <t>3 - Plynoinstalace</t>
  </si>
  <si>
    <t>HSV -  Práce a dodávky HSV</t>
  </si>
  <si>
    <t xml:space="preserve">    1 -  Zemní práce</t>
  </si>
  <si>
    <t xml:space="preserve">    2 -  Zakládání</t>
  </si>
  <si>
    <t xml:space="preserve">    4 -  Vodorovné konstrukce</t>
  </si>
  <si>
    <t xml:space="preserve">    8 -  Trubní vedení</t>
  </si>
  <si>
    <t xml:space="preserve">    998 -  Přesun hmot</t>
  </si>
  <si>
    <t>PSV -  Práce a dodávky PSV</t>
  </si>
  <si>
    <t xml:space="preserve">    722 -  Zdravotechnika</t>
  </si>
  <si>
    <t xml:space="preserve">    723 -  Zdravotechnika</t>
  </si>
  <si>
    <t xml:space="preserve">    783 -  Dokončovací práce</t>
  </si>
  <si>
    <t xml:space="preserve"> Práce a dodávky HSV</t>
  </si>
  <si>
    <t xml:space="preserve"> Zemní práce</t>
  </si>
  <si>
    <t>-328698416</t>
  </si>
  <si>
    <t>16,50*0,30*0,70</t>
  </si>
  <si>
    <t>1615747197</t>
  </si>
  <si>
    <t>1009264173</t>
  </si>
  <si>
    <t>16,50*0,30*0,30</t>
  </si>
  <si>
    <t>-1377753021</t>
  </si>
  <si>
    <t>16,50*0,30*0,40</t>
  </si>
  <si>
    <t>-2039994637</t>
  </si>
  <si>
    <t>398500323</t>
  </si>
  <si>
    <t>1361775652</t>
  </si>
  <si>
    <t>1,485*1,865</t>
  </si>
  <si>
    <t>2084681936</t>
  </si>
  <si>
    <t xml:space="preserve"> Zakládání</t>
  </si>
  <si>
    <t>-1624819559</t>
  </si>
  <si>
    <t>16,50*0,30</t>
  </si>
  <si>
    <t xml:space="preserve"> Vodorovné konstrukce</t>
  </si>
  <si>
    <t>2133380386</t>
  </si>
  <si>
    <t>16,50*0,30*0,10 "lože"</t>
  </si>
  <si>
    <t>16,50*0,30*0,20 "obsyp"</t>
  </si>
  <si>
    <t xml:space="preserve"> Trubní vedení</t>
  </si>
  <si>
    <t>899721111</t>
  </si>
  <si>
    <t>Signalizační vodič Ayky 2,50 mm2</t>
  </si>
  <si>
    <t>2117545627</t>
  </si>
  <si>
    <t>899722113</t>
  </si>
  <si>
    <t>Krytí potrubí z plastů výstražnou fólií z PVC 34cm</t>
  </si>
  <si>
    <t>-165066691</t>
  </si>
  <si>
    <t xml:space="preserve"> Přesun hmot</t>
  </si>
  <si>
    <t>998272201</t>
  </si>
  <si>
    <t>Přesun hmot pro trubní vedení z ocelových trub svařovaných otevřený výkop</t>
  </si>
  <si>
    <t>-1099040047</t>
  </si>
  <si>
    <t xml:space="preserve"> Práce a dodávky PSV</t>
  </si>
  <si>
    <t xml:space="preserve"> Zdravotechnika</t>
  </si>
  <si>
    <t>722290215X</t>
  </si>
  <si>
    <t>Tlaková zkouška</t>
  </si>
  <si>
    <t>62675957</t>
  </si>
  <si>
    <t>722290218X</t>
  </si>
  <si>
    <t>Revizní zpráva</t>
  </si>
  <si>
    <t>1260331462</t>
  </si>
  <si>
    <t>723</t>
  </si>
  <si>
    <t>723111203</t>
  </si>
  <si>
    <t>Potrubí ocelové závitové černé bezešvé svařované běžné DN 20</t>
  </si>
  <si>
    <t>-2115438849</t>
  </si>
  <si>
    <t>723111204</t>
  </si>
  <si>
    <t>Potrubí ocelové závitové černé bezešvé svařované běžné DN 25</t>
  </si>
  <si>
    <t>239209120</t>
  </si>
  <si>
    <t>723120804X</t>
  </si>
  <si>
    <t>Demontáž stávajícího NTL rozvodu plynu</t>
  </si>
  <si>
    <t>1392484791</t>
  </si>
  <si>
    <t>723150365</t>
  </si>
  <si>
    <t>Chránička D 38x2,6 mm</t>
  </si>
  <si>
    <t>459764264</t>
  </si>
  <si>
    <t>723160204</t>
  </si>
  <si>
    <t>Přípojka k plynoměru spojované na závit bez ochozu G 1</t>
  </si>
  <si>
    <t>-432373711</t>
  </si>
  <si>
    <t>723160334</t>
  </si>
  <si>
    <t>Rozpěrka přípojek plynoměru G 1</t>
  </si>
  <si>
    <t>-468789548</t>
  </si>
  <si>
    <t>723170114</t>
  </si>
  <si>
    <t>Potrubí plynové plastové Pe 100, PN 0,4 MPa, D 32 x 3,0 mm spojované elektrotvarovkami</t>
  </si>
  <si>
    <t>94793239</t>
  </si>
  <si>
    <t>319426720X</t>
  </si>
  <si>
    <t>přesuvka ocel/Pe DN25</t>
  </si>
  <si>
    <t>-1602093512</t>
  </si>
  <si>
    <t>723230103</t>
  </si>
  <si>
    <t>Kulový uzávěr přímý PN 5 G 3/4 FF s protipožární armaturou a 2x vnitřním závitem</t>
  </si>
  <si>
    <t>40271455</t>
  </si>
  <si>
    <t>723230104</t>
  </si>
  <si>
    <t>Kulový uzávěr přímý PN 5 G 1 FF s protipožární armaturou a 2x vnitřním závitem</t>
  </si>
  <si>
    <t>2116566366</t>
  </si>
  <si>
    <t>723234311</t>
  </si>
  <si>
    <t>Regulátor tlaku plynu středotlaký jednostupňový výkon do 6 m3/hod pro zemní plyn</t>
  </si>
  <si>
    <t>69304904</t>
  </si>
  <si>
    <t>998723202</t>
  </si>
  <si>
    <t>Přesun hmot procentní pro vnitřní plynovod v objektech v do 12 m</t>
  </si>
  <si>
    <t>1384411050</t>
  </si>
  <si>
    <t xml:space="preserve"> Dokončovací práce</t>
  </si>
  <si>
    <t>783614551</t>
  </si>
  <si>
    <t>Základní jednonásobný syntetický nátěr potrubí DN do 50 mm</t>
  </si>
  <si>
    <t>-2109622230</t>
  </si>
  <si>
    <t>783617611</t>
  </si>
  <si>
    <t>Krycí dvojnásobný syntetický nátěr potrubí DN do 50 mm</t>
  </si>
  <si>
    <t>1831353125</t>
  </si>
  <si>
    <t>4 - Elektromontáže</t>
  </si>
  <si>
    <t xml:space="preserve">    21-M - typový elektroměrový rozváděč RE, schválený pro ČEZ, obsahující:
</t>
  </si>
  <si>
    <t xml:space="preserve">    22-M - Montáže technologických zařízení pro dopravní stavby</t>
  </si>
  <si>
    <t xml:space="preserve">    23-M - rozváděč R1, obsahující:
</t>
  </si>
  <si>
    <t xml:space="preserve">    24-M - rozváděč R2, obsahující:
</t>
  </si>
  <si>
    <t xml:space="preserve">    23-M1 - přípojková skřň, obsahující:</t>
  </si>
  <si>
    <t xml:space="preserve">    25-M - Materiál elektro</t>
  </si>
  <si>
    <t xml:space="preserve">    26-M - Materiál slaboroud</t>
  </si>
  <si>
    <t xml:space="preserve">    31-M - Bleskosvod, uzemnění</t>
  </si>
  <si>
    <t xml:space="preserve">    34-M - Montáže 800-741</t>
  </si>
  <si>
    <t xml:space="preserve">    32-M - Montáže 800-742 </t>
  </si>
  <si>
    <t xml:space="preserve">    35-M - Zemní a pomocné stavební práce C46M
</t>
  </si>
  <si>
    <t>21-M</t>
  </si>
  <si>
    <t xml:space="preserve">typový elektroměrový rozváděč RE, schválený pro ČEZ, obsahující:
</t>
  </si>
  <si>
    <t>K043</t>
  </si>
  <si>
    <t>elměrová rozvodnice zapušťená, IP43/30, 475x600x250, 1x přímé měření , HDO</t>
  </si>
  <si>
    <t>ks</t>
  </si>
  <si>
    <t>790775289</t>
  </si>
  <si>
    <t>K044</t>
  </si>
  <si>
    <t>jistič 3f/50A, 10kA</t>
  </si>
  <si>
    <t>-666858483</t>
  </si>
  <si>
    <t>K045</t>
  </si>
  <si>
    <t>jistič 1f/2C,</t>
  </si>
  <si>
    <t>-1800444309</t>
  </si>
  <si>
    <t>K046</t>
  </si>
  <si>
    <t>můstek PEN, 125A</t>
  </si>
  <si>
    <t>1271883373</t>
  </si>
  <si>
    <t>K047</t>
  </si>
  <si>
    <t>sestava rozváděče</t>
  </si>
  <si>
    <t>-504721967</t>
  </si>
  <si>
    <t>22-M</t>
  </si>
  <si>
    <t>Montáže technologických zařízení pro dopravní stavby</t>
  </si>
  <si>
    <t>K048</t>
  </si>
  <si>
    <t>rozvodnice pod omítku, 3/72mod., 572x642x143mm, IP30, pož. odolnost EI30</t>
  </si>
  <si>
    <t>713359065</t>
  </si>
  <si>
    <t>K049</t>
  </si>
  <si>
    <t>vypínač 400V/125A,</t>
  </si>
  <si>
    <t>1895437672</t>
  </si>
  <si>
    <t>K050</t>
  </si>
  <si>
    <t>přepěťová ochrana, typ 2, 4+0, 50kA</t>
  </si>
  <si>
    <t>-1227397508</t>
  </si>
  <si>
    <t>K051</t>
  </si>
  <si>
    <t>jistič 1f/10-16A,</t>
  </si>
  <si>
    <t>-190433233</t>
  </si>
  <si>
    <t>K052</t>
  </si>
  <si>
    <t>jistič 3f/20-25A, char.B</t>
  </si>
  <si>
    <t>2065473037</t>
  </si>
  <si>
    <t>K053</t>
  </si>
  <si>
    <t>proud. chránič s naproud. ochranou 2/10-16B/0,03A</t>
  </si>
  <si>
    <t>-774124239</t>
  </si>
  <si>
    <t>K054</t>
  </si>
  <si>
    <t>zdroj dom. telefonu</t>
  </si>
  <si>
    <t>146414350</t>
  </si>
  <si>
    <t>K055</t>
  </si>
  <si>
    <t>elektroměr 100A/400V</t>
  </si>
  <si>
    <t>1515161719</t>
  </si>
  <si>
    <t>K056</t>
  </si>
  <si>
    <t>lišta propojovací 12TE, 400V/63A</t>
  </si>
  <si>
    <t>1301068572</t>
  </si>
  <si>
    <t>K057</t>
  </si>
  <si>
    <t>můstek N, PE, 63A</t>
  </si>
  <si>
    <t>-1484505690</t>
  </si>
  <si>
    <t>K058</t>
  </si>
  <si>
    <t>-231015914</t>
  </si>
  <si>
    <t>23-M</t>
  </si>
  <si>
    <t xml:space="preserve">rozváděč R1, obsahující:
</t>
  </si>
  <si>
    <t>K059</t>
  </si>
  <si>
    <t>rozvodnice pod omítku, 3/42mod., 362x643x95mm, IP30</t>
  </si>
  <si>
    <t>1575115424</t>
  </si>
  <si>
    <t>K060</t>
  </si>
  <si>
    <t>chránič 3N 63A/0,3A</t>
  </si>
  <si>
    <t>-197581644</t>
  </si>
  <si>
    <t>-1523680033</t>
  </si>
  <si>
    <t>47847648</t>
  </si>
  <si>
    <t>1109661423</t>
  </si>
  <si>
    <t>K061</t>
  </si>
  <si>
    <t>jistič 3f/13A</t>
  </si>
  <si>
    <t>2027604768</t>
  </si>
  <si>
    <t>-1056282032</t>
  </si>
  <si>
    <t>K062</t>
  </si>
  <si>
    <t>-1147487066</t>
  </si>
  <si>
    <t>24-M</t>
  </si>
  <si>
    <t xml:space="preserve">rozváděč R2, obsahující:
</t>
  </si>
  <si>
    <t>1692350138</t>
  </si>
  <si>
    <t>-994856691</t>
  </si>
  <si>
    <t>-1832706072</t>
  </si>
  <si>
    <t>1490463048</t>
  </si>
  <si>
    <t>518374762</t>
  </si>
  <si>
    <t>609690749</t>
  </si>
  <si>
    <t>-1427726967</t>
  </si>
  <si>
    <t>-1047315</t>
  </si>
  <si>
    <t>23-M1</t>
  </si>
  <si>
    <t>přípojková skřň, obsahující:</t>
  </si>
  <si>
    <t>x7788</t>
  </si>
  <si>
    <t>kabelová smyčková přípojková skříň, schválená pro čez, 400V, 3x160A</t>
  </si>
  <si>
    <t>-2140201737</t>
  </si>
  <si>
    <t>25-M</t>
  </si>
  <si>
    <t>Materiál elektro</t>
  </si>
  <si>
    <t>K181</t>
  </si>
  <si>
    <t>EL1 -svítidlo přisazené LED, mikroprisma, 25W/3,2klm, Ra80, IP20</t>
  </si>
  <si>
    <t>344462582</t>
  </si>
  <si>
    <t>K182</t>
  </si>
  <si>
    <t>EL2 -svítidlo přisazené LED, Dn480mm, 37W/3,5klm, Ra80, IP40</t>
  </si>
  <si>
    <t>-1938998722</t>
  </si>
  <si>
    <t>K183</t>
  </si>
  <si>
    <t>EL3 -svítidlo přisazené LED, Dn340mm, 28W/2,2klm, Ra80, IP40</t>
  </si>
  <si>
    <t>91468206</t>
  </si>
  <si>
    <t>K184</t>
  </si>
  <si>
    <t>EL4 -svítidlo přisazené LED, Dn285mm, 14W/1,4klm, Ra80, IP44</t>
  </si>
  <si>
    <t>694123146</t>
  </si>
  <si>
    <t>M136</t>
  </si>
  <si>
    <t>EL5 -svítidlo LED, kuchyňská linka, 10W/0,8klm, Ra80, IP20</t>
  </si>
  <si>
    <t>508596682</t>
  </si>
  <si>
    <t>K186</t>
  </si>
  <si>
    <t>EL6 -svítidlo přisazené LED venkovní, infra spínač, 6W/0,6klm, Ra80, IP44</t>
  </si>
  <si>
    <t>-1233609416</t>
  </si>
  <si>
    <t>K187</t>
  </si>
  <si>
    <t>Skříň přípojková 3x160A, IP44, schválená pro ČEZ</t>
  </si>
  <si>
    <t>980652889</t>
  </si>
  <si>
    <t>K188</t>
  </si>
  <si>
    <t>Ventilátor koupelnový se zpět. Klapkou. 30W/230V</t>
  </si>
  <si>
    <t>-1670960406</t>
  </si>
  <si>
    <t>K189</t>
  </si>
  <si>
    <t>Spínače jednopól., řaz.1, 10A/250V, IP20, komplet</t>
  </si>
  <si>
    <t>516926901</t>
  </si>
  <si>
    <t>K190</t>
  </si>
  <si>
    <t>Spínače jednopól., řaz.5, 10A/250V, IP20, kompet</t>
  </si>
  <si>
    <t>-1704482629</t>
  </si>
  <si>
    <t>K191</t>
  </si>
  <si>
    <t>Spínače jednopól., řaz.6, 10A/250V, IP20, kompet</t>
  </si>
  <si>
    <t>-1726134085</t>
  </si>
  <si>
    <t>K192</t>
  </si>
  <si>
    <t>Spínače jednopól., řaz.7, 10A/250V, IP20, komplet</t>
  </si>
  <si>
    <t>881651521</t>
  </si>
  <si>
    <t>K193</t>
  </si>
  <si>
    <t>Ovladač zapínací, řaz.1, 10A/250V, IP20, komplet</t>
  </si>
  <si>
    <t>1589364868</t>
  </si>
  <si>
    <t>K194</t>
  </si>
  <si>
    <t>Ovladač žaluziový, 10A/250V, IP20, komplet</t>
  </si>
  <si>
    <t>1515709972</t>
  </si>
  <si>
    <t>K195</t>
  </si>
  <si>
    <t>Spínače jednopól., řaz.1, 10A/250V, IP44</t>
  </si>
  <si>
    <t>165017654</t>
  </si>
  <si>
    <t>K196</t>
  </si>
  <si>
    <t>Sada nouzové signalizace, (spínač, reset, zdroj, signálka)</t>
  </si>
  <si>
    <t>-189155609</t>
  </si>
  <si>
    <t>K197</t>
  </si>
  <si>
    <t>Svorkovnice pětipólová s krytem</t>
  </si>
  <si>
    <t>-582463335</t>
  </si>
  <si>
    <t>K198</t>
  </si>
  <si>
    <t>Termostat venkovní prostorový, 230V/16/4A, IP54</t>
  </si>
  <si>
    <t>1479404609</t>
  </si>
  <si>
    <t>M137</t>
  </si>
  <si>
    <t>Termostat prostorový, programovatelný, týdenní, 230V/16/4A, IP20</t>
  </si>
  <si>
    <t>2084166832</t>
  </si>
  <si>
    <t>K199</t>
  </si>
  <si>
    <t>Doběhové relé ventilátoru</t>
  </si>
  <si>
    <t>-1295749097</t>
  </si>
  <si>
    <t>K200</t>
  </si>
  <si>
    <t>Zásuvka jednonásobná, 250V/16A, IP20, komplet, clonky</t>
  </si>
  <si>
    <t>-1116346852</t>
  </si>
  <si>
    <t>K201</t>
  </si>
  <si>
    <t>Zásuvka jednonásobná, 250V/16A, IP20, komplet, přep. ochrana</t>
  </si>
  <si>
    <t>-418269006</t>
  </si>
  <si>
    <t>K202</t>
  </si>
  <si>
    <t>Zásuvka dvojnásobná, 250V/16A, IP20, clonky</t>
  </si>
  <si>
    <t>-1970078864</t>
  </si>
  <si>
    <t>K203</t>
  </si>
  <si>
    <t>Zásuvka jednonásobná, 250V/16A, IP44, clonky</t>
  </si>
  <si>
    <t>-366440467</t>
  </si>
  <si>
    <t>K204</t>
  </si>
  <si>
    <t>Krabice přístrojová, hluboká, 68</t>
  </si>
  <si>
    <t>-1416878290</t>
  </si>
  <si>
    <t>K205</t>
  </si>
  <si>
    <t>Krabicová rozvodka, 68</t>
  </si>
  <si>
    <t>-1828141155</t>
  </si>
  <si>
    <t>K206</t>
  </si>
  <si>
    <t>Krabicová rozvodka, 97</t>
  </si>
  <si>
    <t>985846444</t>
  </si>
  <si>
    <t>K207</t>
  </si>
  <si>
    <t>Krabicová rozvodka, do vlhka</t>
  </si>
  <si>
    <t>-68831313</t>
  </si>
  <si>
    <t>K208</t>
  </si>
  <si>
    <t>Krabice plast. pro pospojení, 125</t>
  </si>
  <si>
    <t>-2098412710</t>
  </si>
  <si>
    <t>K209</t>
  </si>
  <si>
    <t>Ekvipotenciální svorkovnice,</t>
  </si>
  <si>
    <t>-1155776764</t>
  </si>
  <si>
    <t>K210</t>
  </si>
  <si>
    <t>Svorka bezšroubová 4x2,5</t>
  </si>
  <si>
    <t>-812284588</t>
  </si>
  <si>
    <t>K211</t>
  </si>
  <si>
    <t>Drátěná lávka 60/150 vč. příchytek</t>
  </si>
  <si>
    <t>1393355126</t>
  </si>
  <si>
    <t>K212</t>
  </si>
  <si>
    <t>Chránička flexibilní DN63</t>
  </si>
  <si>
    <t>949849434</t>
  </si>
  <si>
    <t>K213</t>
  </si>
  <si>
    <t>Drátěný žlab pozink vč. konzolí</t>
  </si>
  <si>
    <t>-1095193192</t>
  </si>
  <si>
    <t>K214</t>
  </si>
  <si>
    <t>Trubka tuhá plast P20</t>
  </si>
  <si>
    <t>662431369</t>
  </si>
  <si>
    <t>K215</t>
  </si>
  <si>
    <t>Trubka panceřová P29</t>
  </si>
  <si>
    <t>-958806808</t>
  </si>
  <si>
    <t>K216</t>
  </si>
  <si>
    <t>Kabel Cu 3x1,5</t>
  </si>
  <si>
    <t>-1591994555</t>
  </si>
  <si>
    <t>K217</t>
  </si>
  <si>
    <t>Kabel Cu 5x1,5</t>
  </si>
  <si>
    <t>-426421174</t>
  </si>
  <si>
    <t>K218</t>
  </si>
  <si>
    <t>Kabel Cu 3x2,5</t>
  </si>
  <si>
    <t>-947720924</t>
  </si>
  <si>
    <t>K219</t>
  </si>
  <si>
    <t>Kabel Cu 5x2,5</t>
  </si>
  <si>
    <t>2858532</t>
  </si>
  <si>
    <t>K220</t>
  </si>
  <si>
    <t>Kabel Cu 5x4</t>
  </si>
  <si>
    <t>-618937259</t>
  </si>
  <si>
    <t>K221</t>
  </si>
  <si>
    <t>Kabel Cu 5x6</t>
  </si>
  <si>
    <t>2129765487</t>
  </si>
  <si>
    <t>K222</t>
  </si>
  <si>
    <t>Kabel Cu 4x25</t>
  </si>
  <si>
    <t>1238862072</t>
  </si>
  <si>
    <t>K223</t>
  </si>
  <si>
    <t>Kabel JYTY4x1</t>
  </si>
  <si>
    <t>436997793</t>
  </si>
  <si>
    <t>K224</t>
  </si>
  <si>
    <t>Vodič Cu 6zžl</t>
  </si>
  <si>
    <t>-1464634239</t>
  </si>
  <si>
    <t>K225</t>
  </si>
  <si>
    <t>Vodič Cu 25zžl</t>
  </si>
  <si>
    <t>509791602</t>
  </si>
  <si>
    <t>K226</t>
  </si>
  <si>
    <t>Hmoždinka 8mm</t>
  </si>
  <si>
    <t>1573263798</t>
  </si>
  <si>
    <t>K227</t>
  </si>
  <si>
    <t>Svorka na potrubí, zemnicí</t>
  </si>
  <si>
    <t>-1100970646</t>
  </si>
  <si>
    <t>K228</t>
  </si>
  <si>
    <t>Uzemňovací páska nerez</t>
  </si>
  <si>
    <t>-1520692279</t>
  </si>
  <si>
    <t>K229</t>
  </si>
  <si>
    <t>Protipožární PUR pěna</t>
  </si>
  <si>
    <t>218524183</t>
  </si>
  <si>
    <t>26-M</t>
  </si>
  <si>
    <t>Materiál slaboroud</t>
  </si>
  <si>
    <t>M138</t>
  </si>
  <si>
    <t>Elektrický vrátný, digivideo, 2bus, 1 modul. Inox</t>
  </si>
  <si>
    <t>-1566040672</t>
  </si>
  <si>
    <t>M139</t>
  </si>
  <si>
    <t>Modul 4 tlačítka jmenovka, inox</t>
  </si>
  <si>
    <t>1054198810</t>
  </si>
  <si>
    <t>M140</t>
  </si>
  <si>
    <t>Domácí telefon, digivideo, 2bus</t>
  </si>
  <si>
    <t>-390759046</t>
  </si>
  <si>
    <t>K115</t>
  </si>
  <si>
    <t>Elektrický zámek</t>
  </si>
  <si>
    <t>1590693026</t>
  </si>
  <si>
    <t>K116</t>
  </si>
  <si>
    <t>krabice 2 moduly pod omítku</t>
  </si>
  <si>
    <t>646677002</t>
  </si>
  <si>
    <t>K117</t>
  </si>
  <si>
    <t>rám 2 moduly</t>
  </si>
  <si>
    <t>263279994</t>
  </si>
  <si>
    <t>K118</t>
  </si>
  <si>
    <t>stříška 2 moduly</t>
  </si>
  <si>
    <t>-1591278608</t>
  </si>
  <si>
    <t>K119</t>
  </si>
  <si>
    <t>Ovladač zapínací, řaz.1, 10A/250V, komplet, IP44</t>
  </si>
  <si>
    <t>-1517525415</t>
  </si>
  <si>
    <t>K120</t>
  </si>
  <si>
    <t>Ovladač 230V/3A, sklo, IP55, červený</t>
  </si>
  <si>
    <t>-793448600</t>
  </si>
  <si>
    <t>K121</t>
  </si>
  <si>
    <t>Zvonek požární, červený, 230V, 95dB/1m</t>
  </si>
  <si>
    <t>256009241</t>
  </si>
  <si>
    <t>K122</t>
  </si>
  <si>
    <t>Skříň Rack 19" - 9U, IP40</t>
  </si>
  <si>
    <t>-312424977</t>
  </si>
  <si>
    <t>K123</t>
  </si>
  <si>
    <t>Patch panel cat.6, 24 RJ45</t>
  </si>
  <si>
    <t>-161936009</t>
  </si>
  <si>
    <t>K124</t>
  </si>
  <si>
    <t>Vyvazovací panel 1U</t>
  </si>
  <si>
    <t>-1202493639</t>
  </si>
  <si>
    <t>K125</t>
  </si>
  <si>
    <t>Police 19" perforovaná</t>
  </si>
  <si>
    <t>-140182239</t>
  </si>
  <si>
    <t>K126</t>
  </si>
  <si>
    <t>Switch 16 port gigabit</t>
  </si>
  <si>
    <t>-1756546285</t>
  </si>
  <si>
    <t>K127</t>
  </si>
  <si>
    <t>Klientská jednotka 5GHz, 1x LAN, Poe</t>
  </si>
  <si>
    <t>1080142170</t>
  </si>
  <si>
    <t>K128</t>
  </si>
  <si>
    <t>Napájecí lišta 9x230V, 1U</t>
  </si>
  <si>
    <t>-167259877</t>
  </si>
  <si>
    <t>K129</t>
  </si>
  <si>
    <t>Wifi router dualband 802.11 b/g/n</t>
  </si>
  <si>
    <t>809707262</t>
  </si>
  <si>
    <t>K130</t>
  </si>
  <si>
    <t>Zásuvka 2x RJ45, komplet</t>
  </si>
  <si>
    <t>719786373</t>
  </si>
  <si>
    <t>K131</t>
  </si>
  <si>
    <t>Zásuvka  STA, koncová,</t>
  </si>
  <si>
    <t>1767312042</t>
  </si>
  <si>
    <t>K132</t>
  </si>
  <si>
    <t>Stožár jednodílný pozink 3m, Dn48mm</t>
  </si>
  <si>
    <t>-687650141</t>
  </si>
  <si>
    <t>K133</t>
  </si>
  <si>
    <t>Úchyty stožáru do krovu</t>
  </si>
  <si>
    <t>-1391981561</t>
  </si>
  <si>
    <t>K134</t>
  </si>
  <si>
    <t>Výložné rameno, Fe pozink, dvojité</t>
  </si>
  <si>
    <t>2022643337</t>
  </si>
  <si>
    <t>K135</t>
  </si>
  <si>
    <t>Anténa FM H/V</t>
  </si>
  <si>
    <t>1189591827</t>
  </si>
  <si>
    <t>K136</t>
  </si>
  <si>
    <t>Anténa UHF, LTE filtr, 21-60k, 14dB</t>
  </si>
  <si>
    <t>2053353005</t>
  </si>
  <si>
    <t>K137</t>
  </si>
  <si>
    <t>Anténa DAB radio</t>
  </si>
  <si>
    <t>-1759653739</t>
  </si>
  <si>
    <t>K138</t>
  </si>
  <si>
    <t>Koaxiální přepěťová ochrana F-F</t>
  </si>
  <si>
    <t>-306306249</t>
  </si>
  <si>
    <t>K139</t>
  </si>
  <si>
    <t>Domovní zesilovač 32dB, 4in, FM, DAB, 2xUHF</t>
  </si>
  <si>
    <t>-413716578</t>
  </si>
  <si>
    <t>K140</t>
  </si>
  <si>
    <t>Anténní kanálový filtr</t>
  </si>
  <si>
    <t>1886864098</t>
  </si>
  <si>
    <t>K141</t>
  </si>
  <si>
    <t>Multipřepínač CE 5/12 HD</t>
  </si>
  <si>
    <t>520908654</t>
  </si>
  <si>
    <t>K142</t>
  </si>
  <si>
    <t>Odpor 75ohm F zakončovací</t>
  </si>
  <si>
    <t>-33699953</t>
  </si>
  <si>
    <t>K143</t>
  </si>
  <si>
    <t>Napáječ 12V/1,2A</t>
  </si>
  <si>
    <t>1673728003</t>
  </si>
  <si>
    <t>K144</t>
  </si>
  <si>
    <t>F konektor</t>
  </si>
  <si>
    <t>-1935586911</t>
  </si>
  <si>
    <t>K145</t>
  </si>
  <si>
    <t>Kabel datový FTP cat.6</t>
  </si>
  <si>
    <t>-2090453884</t>
  </si>
  <si>
    <t>K146</t>
  </si>
  <si>
    <t>Kabel koaxiání 75ohm, 7mm</t>
  </si>
  <si>
    <t>-652368657</t>
  </si>
  <si>
    <t>K147</t>
  </si>
  <si>
    <t>Kabel sděl. bytový 3x2x0,5,</t>
  </si>
  <si>
    <t>-368617942</t>
  </si>
  <si>
    <t>K148</t>
  </si>
  <si>
    <t>Kabel sděl. FTP cat6</t>
  </si>
  <si>
    <t>651708550</t>
  </si>
  <si>
    <t>K149</t>
  </si>
  <si>
    <t>Vodič CY6zžl</t>
  </si>
  <si>
    <t>12709980</t>
  </si>
  <si>
    <t>K150</t>
  </si>
  <si>
    <t>Trubka ohebná, DN20</t>
  </si>
  <si>
    <t>1598287049</t>
  </si>
  <si>
    <t>K151</t>
  </si>
  <si>
    <t>Trubka ohebná, DN25</t>
  </si>
  <si>
    <t>-1837704264</t>
  </si>
  <si>
    <t>K152</t>
  </si>
  <si>
    <t>Krabice přístrojová, 68</t>
  </si>
  <si>
    <t>-896819315</t>
  </si>
  <si>
    <t>K153</t>
  </si>
  <si>
    <t>Krabice odbočná, 68</t>
  </si>
  <si>
    <t>833877179</t>
  </si>
  <si>
    <t>K154</t>
  </si>
  <si>
    <t>Krabice odbočná, 125</t>
  </si>
  <si>
    <t>-182987440</t>
  </si>
  <si>
    <t>K155</t>
  </si>
  <si>
    <t>Automatický požární hlásič kouřový, atest</t>
  </si>
  <si>
    <t>1176680368</t>
  </si>
  <si>
    <t>K156</t>
  </si>
  <si>
    <t>Pásek spojovací 10P,</t>
  </si>
  <si>
    <t>-839899080</t>
  </si>
  <si>
    <t>K157</t>
  </si>
  <si>
    <t>Držák pásku 1x10P</t>
  </si>
  <si>
    <t>1397675105</t>
  </si>
  <si>
    <t>31-M</t>
  </si>
  <si>
    <t>Bleskosvod, uzemnění</t>
  </si>
  <si>
    <t>K246</t>
  </si>
  <si>
    <t>drát 8mm AlMgSi (125mx0,135kg/m=)</t>
  </si>
  <si>
    <t>828646365</t>
  </si>
  <si>
    <t>K247</t>
  </si>
  <si>
    <t>vodič FeZn 10mm (35mx0,62kg/m=)</t>
  </si>
  <si>
    <t>-849142613</t>
  </si>
  <si>
    <t>K248</t>
  </si>
  <si>
    <t>pásek FeZn 30/4mm (90mx0,95kg/m=)</t>
  </si>
  <si>
    <t>422807908</t>
  </si>
  <si>
    <t>K249</t>
  </si>
  <si>
    <t>svorka SS, SU</t>
  </si>
  <si>
    <t>-1204451172</t>
  </si>
  <si>
    <t>K250</t>
  </si>
  <si>
    <t>svorka SZ n</t>
  </si>
  <si>
    <t>-1420706132</t>
  </si>
  <si>
    <t>K251</t>
  </si>
  <si>
    <t>svorka SO</t>
  </si>
  <si>
    <t>-1517280584</t>
  </si>
  <si>
    <t>K252</t>
  </si>
  <si>
    <t>svorka k zemnicímu bodu</t>
  </si>
  <si>
    <t>-932052853</t>
  </si>
  <si>
    <t>K253</t>
  </si>
  <si>
    <t>svorka SR2 nerez</t>
  </si>
  <si>
    <t>-1924336234</t>
  </si>
  <si>
    <t>K254</t>
  </si>
  <si>
    <t>svorka SR3 nerez</t>
  </si>
  <si>
    <t>-763454590</t>
  </si>
  <si>
    <t>K255</t>
  </si>
  <si>
    <t>svorka SJ na jímač</t>
  </si>
  <si>
    <t>-2012884237</t>
  </si>
  <si>
    <t>K256</t>
  </si>
  <si>
    <t>svorka na svod. rouru ST10, vč. nerez pásku</t>
  </si>
  <si>
    <t>-1619601466</t>
  </si>
  <si>
    <t>K257</t>
  </si>
  <si>
    <t>jímací tyč 2m AlMgSi</t>
  </si>
  <si>
    <t>1885303242</t>
  </si>
  <si>
    <t>K258</t>
  </si>
  <si>
    <t>jímací tyč 3m, AlMgSi</t>
  </si>
  <si>
    <t>101556405</t>
  </si>
  <si>
    <t>K259</t>
  </si>
  <si>
    <t>držák jímací tyče horní DJ4h</t>
  </si>
  <si>
    <t>-533323959</t>
  </si>
  <si>
    <t>K260</t>
  </si>
  <si>
    <t>držák jímací tyče dolní DJ4d</t>
  </si>
  <si>
    <t>25169290</t>
  </si>
  <si>
    <t>K261</t>
  </si>
  <si>
    <t>podpěra vedení šikmá stř. taška PV11</t>
  </si>
  <si>
    <t>-578723530</t>
  </si>
  <si>
    <t>K262</t>
  </si>
  <si>
    <t>podpěra vedení hřeben PV15</t>
  </si>
  <si>
    <t>-1324687812</t>
  </si>
  <si>
    <t>K263</t>
  </si>
  <si>
    <t>podpěra vedení do zdi PV17</t>
  </si>
  <si>
    <t>596251049</t>
  </si>
  <si>
    <t>K264</t>
  </si>
  <si>
    <t>podpěra na rovnou střechu PV21</t>
  </si>
  <si>
    <t>-1144207687</t>
  </si>
  <si>
    <t>K265</t>
  </si>
  <si>
    <t>štítek svod</t>
  </si>
  <si>
    <t>-2098858686</t>
  </si>
  <si>
    <t>K266</t>
  </si>
  <si>
    <t>stříška jímací tyče horní</t>
  </si>
  <si>
    <t>-891615902</t>
  </si>
  <si>
    <t>K267</t>
  </si>
  <si>
    <t>stříška jímací tyče dolní</t>
  </si>
  <si>
    <t>-1071368458</t>
  </si>
  <si>
    <t>K268</t>
  </si>
  <si>
    <t>zemnicí bod M10</t>
  </si>
  <si>
    <t>1449401085</t>
  </si>
  <si>
    <t>34-M</t>
  </si>
  <si>
    <t>Montáže 800-741</t>
  </si>
  <si>
    <t>74111-0061</t>
  </si>
  <si>
    <t>montáž trubky plastové ohebné 11-23mm pod omítku</t>
  </si>
  <si>
    <t>-404855100</t>
  </si>
  <si>
    <t>74111-0062</t>
  </si>
  <si>
    <t>montáž trubky plastové ohebné 23-35mm pod omítku</t>
  </si>
  <si>
    <t>745155294</t>
  </si>
  <si>
    <t>74111-0063</t>
  </si>
  <si>
    <t>montáž trubky plastové ohebné přes 35mm pod omítku</t>
  </si>
  <si>
    <t>1123026302</t>
  </si>
  <si>
    <t>74111-0122</t>
  </si>
  <si>
    <t>montáž trubky panceřové 16-23 pod omítku</t>
  </si>
  <si>
    <t>1603958754</t>
  </si>
  <si>
    <t>74111-0122.1</t>
  </si>
  <si>
    <t>montáž trubky panceřové 23-29 pod omítku</t>
  </si>
  <si>
    <t>1712324110</t>
  </si>
  <si>
    <t>74111-2001</t>
  </si>
  <si>
    <t>montáž krabice protahovací kruhové odbočné</t>
  </si>
  <si>
    <t>1660284653</t>
  </si>
  <si>
    <t>74111-2003</t>
  </si>
  <si>
    <t>montáž krabice protahovací kruhové čtvercové</t>
  </si>
  <si>
    <t>1643555281</t>
  </si>
  <si>
    <t>74111-2061</t>
  </si>
  <si>
    <t>montáž krabice přístrojové kruhové</t>
  </si>
  <si>
    <t>1859016046</t>
  </si>
  <si>
    <t>74111-2101</t>
  </si>
  <si>
    <t>montáž krabice rozvodné kruhové</t>
  </si>
  <si>
    <t>249738216</t>
  </si>
  <si>
    <t>74111-2111</t>
  </si>
  <si>
    <t>montáž krabice rozvodné nástěnné</t>
  </si>
  <si>
    <t>-1631100020</t>
  </si>
  <si>
    <t>74112-0001</t>
  </si>
  <si>
    <t>montáž Cu do 6qmm lanka pod omítku</t>
  </si>
  <si>
    <t>704130599</t>
  </si>
  <si>
    <t>74112-0005</t>
  </si>
  <si>
    <t>montáž Cu do 25-35qmm lanka pod omítku</t>
  </si>
  <si>
    <t>-1852049574</t>
  </si>
  <si>
    <t>74112-2015</t>
  </si>
  <si>
    <t>montáž kabelu Cu 3x1,5 qmm pod omítku</t>
  </si>
  <si>
    <t>-253725521</t>
  </si>
  <si>
    <t>74112-2016</t>
  </si>
  <si>
    <t>montáž kabelu Cu 3x2,5-6 qmm pod omítku</t>
  </si>
  <si>
    <t>-805264214</t>
  </si>
  <si>
    <t>74112-2031</t>
  </si>
  <si>
    <t>montáž kabelu Cu 5x1,5-2,5 qmm pod omítku</t>
  </si>
  <si>
    <t>-1413887457</t>
  </si>
  <si>
    <t>74112-2032</t>
  </si>
  <si>
    <t>montáž kabelu Cu 5x4-6 qmm pod omítku</t>
  </si>
  <si>
    <t>-1392209921</t>
  </si>
  <si>
    <t>74112-2211</t>
  </si>
  <si>
    <t>montáž kabelu Cu 3x1,5-6qmm volně</t>
  </si>
  <si>
    <t>1559181923</t>
  </si>
  <si>
    <t>74112-2223</t>
  </si>
  <si>
    <t>montáž kabelu Cu 4x25qmm volně</t>
  </si>
  <si>
    <t>-1229110543</t>
  </si>
  <si>
    <t>74112-8005</t>
  </si>
  <si>
    <t>trasování vedení v omítce</t>
  </si>
  <si>
    <t>1169477401</t>
  </si>
  <si>
    <t>74113-0001</t>
  </si>
  <si>
    <t>ukončení vodiče v rozváděči se zapojením do 2,5qmm</t>
  </si>
  <si>
    <t>101279104</t>
  </si>
  <si>
    <t>74113-0004</t>
  </si>
  <si>
    <t>ukončení vodiče v rozváděči se zapojením do 6qmm</t>
  </si>
  <si>
    <t>-2015089982</t>
  </si>
  <si>
    <t>74113-0011</t>
  </si>
  <si>
    <t>ukončení vodiče v rozváděči se zapojením do 50qmm</t>
  </si>
  <si>
    <t>-1473230760</t>
  </si>
  <si>
    <t>74121-0002</t>
  </si>
  <si>
    <t>montáž rozváděče do 50kg</t>
  </si>
  <si>
    <t>1872788084</t>
  </si>
  <si>
    <t>K269</t>
  </si>
  <si>
    <t>demontáž rozváděče do 50kg (50%)</t>
  </si>
  <si>
    <t>59762030</t>
  </si>
  <si>
    <t>74131-0001</t>
  </si>
  <si>
    <t>montáž spínače jednopól., normální prostředí</t>
  </si>
  <si>
    <t>957622108</t>
  </si>
  <si>
    <t>74131-0021</t>
  </si>
  <si>
    <t>montáž spínače 5, seriový, normální prostředí</t>
  </si>
  <si>
    <t>-333967838</t>
  </si>
  <si>
    <t>74131-0022</t>
  </si>
  <si>
    <t>montáž spínače 6, střídavý, normální prostředí</t>
  </si>
  <si>
    <t>912139988</t>
  </si>
  <si>
    <t>74131-0025</t>
  </si>
  <si>
    <t>montáž spínače 7, křížový, normální prostředí</t>
  </si>
  <si>
    <t>-1417619359</t>
  </si>
  <si>
    <t>74131-0031</t>
  </si>
  <si>
    <t>montáž spínače jednopól., vlhké prostředí</t>
  </si>
  <si>
    <t>-1305261597</t>
  </si>
  <si>
    <t>K270</t>
  </si>
  <si>
    <t>montáž spínače mechanického, denní</t>
  </si>
  <si>
    <t>1585982698</t>
  </si>
  <si>
    <t>K271</t>
  </si>
  <si>
    <t>montáž spínače digitální, týdenní</t>
  </si>
  <si>
    <t>-2136745504</t>
  </si>
  <si>
    <t>74131-3001</t>
  </si>
  <si>
    <t>montáž zásuvky 2P+PE, 16A, normální prostředí</t>
  </si>
  <si>
    <t>832121103</t>
  </si>
  <si>
    <t>74131-3082</t>
  </si>
  <si>
    <t>montáž zásuvky 2P+PE, 16A, vlhké prostředí</t>
  </si>
  <si>
    <t>-882769056</t>
  </si>
  <si>
    <t>74137-2021</t>
  </si>
  <si>
    <t>montáž Led svítidla, přisazené do 0,09qm</t>
  </si>
  <si>
    <t>1702934264</t>
  </si>
  <si>
    <t>74137-2021.1</t>
  </si>
  <si>
    <t>montáž Led svítidla, přisazené od 0,09 do 0,36qm</t>
  </si>
  <si>
    <t>1334235470</t>
  </si>
  <si>
    <t>74137-2151</t>
  </si>
  <si>
    <t>montáž Led svítidla, průmyslové</t>
  </si>
  <si>
    <t>1960869080</t>
  </si>
  <si>
    <t>74141-0003</t>
  </si>
  <si>
    <t>montáž vodiče na povrchu, do 10mm</t>
  </si>
  <si>
    <t>-1328638113</t>
  </si>
  <si>
    <t>74141-0021</t>
  </si>
  <si>
    <t>montáž vodiče v zemi, v městské zástavbě do 120mm2</t>
  </si>
  <si>
    <t>-2013427724</t>
  </si>
  <si>
    <t>74142-0001</t>
  </si>
  <si>
    <t>montáž vodiče svod, vč. podpěr do 10mm</t>
  </si>
  <si>
    <t>-2038361143</t>
  </si>
  <si>
    <t>74142-0021</t>
  </si>
  <si>
    <t>montáž zemnicí svorky se 2 šrouby</t>
  </si>
  <si>
    <t>-513813578</t>
  </si>
  <si>
    <t>74142-0022</t>
  </si>
  <si>
    <t>montáž zemnicí svorky se 3 a více šrouby</t>
  </si>
  <si>
    <t>1802234447</t>
  </si>
  <si>
    <t>74142-0054</t>
  </si>
  <si>
    <t>tvarování prvků</t>
  </si>
  <si>
    <t>-872745696</t>
  </si>
  <si>
    <t>74142-0083</t>
  </si>
  <si>
    <t>montáž štítku</t>
  </si>
  <si>
    <t>-869770196</t>
  </si>
  <si>
    <t>74143-0001</t>
  </si>
  <si>
    <t>montáž jímací tyče do 3m na dřevěnou komstrukci</t>
  </si>
  <si>
    <t>-860710163</t>
  </si>
  <si>
    <t>74191-0101</t>
  </si>
  <si>
    <t>montáž výložníku 1 rameno</t>
  </si>
  <si>
    <t>-1318008499</t>
  </si>
  <si>
    <t>74191-0301</t>
  </si>
  <si>
    <t>montáž kovového žlabu do šíře 250mm</t>
  </si>
  <si>
    <t>-1344450324</t>
  </si>
  <si>
    <t>74181-0002</t>
  </si>
  <si>
    <t>zkouška, výchozí revize 100-500tis. montáže</t>
  </si>
  <si>
    <t>1553663260</t>
  </si>
  <si>
    <t>74182-0011</t>
  </si>
  <si>
    <t>měření zemniče do 100m</t>
  </si>
  <si>
    <t>546909441</t>
  </si>
  <si>
    <t>K272</t>
  </si>
  <si>
    <t>přesun hmot do 50m a 6-12m výšky</t>
  </si>
  <si>
    <t>1396223572</t>
  </si>
  <si>
    <t>32-M</t>
  </si>
  <si>
    <t xml:space="preserve">Montáže 800-742 </t>
  </si>
  <si>
    <t>74211-0001</t>
  </si>
  <si>
    <t>uložení plast. trubky pod omítku vč, zasekání</t>
  </si>
  <si>
    <t>-1338430711</t>
  </si>
  <si>
    <t>74212-1001</t>
  </si>
  <si>
    <t>montáž sdělovacího kabelu do 15 žil</t>
  </si>
  <si>
    <t>1471519426</t>
  </si>
  <si>
    <t>74212-3001</t>
  </si>
  <si>
    <t>montáž přepěťové ochrany pro slaboproud</t>
  </si>
  <si>
    <t>-628776136</t>
  </si>
  <si>
    <t>74221-0121</t>
  </si>
  <si>
    <t>montáž automatckého hlásiče bodového</t>
  </si>
  <si>
    <t>1594653432</t>
  </si>
  <si>
    <t>74231-0002</t>
  </si>
  <si>
    <t>montáž komunikačního tabla</t>
  </si>
  <si>
    <t>-1893779580</t>
  </si>
  <si>
    <t>74231-0003</t>
  </si>
  <si>
    <t>montáž klima krytu na tablo</t>
  </si>
  <si>
    <t>1098884272</t>
  </si>
  <si>
    <t>74231-0004</t>
  </si>
  <si>
    <t>montáž krabice pod tablo</t>
  </si>
  <si>
    <t>-670404271</t>
  </si>
  <si>
    <t>K273</t>
  </si>
  <si>
    <t>montáž audio/video telefonu</t>
  </si>
  <si>
    <t>-749921250</t>
  </si>
  <si>
    <t>74232-0012</t>
  </si>
  <si>
    <t>montáž elektromechanického zámku</t>
  </si>
  <si>
    <t>1642932433</t>
  </si>
  <si>
    <t>74233-0021</t>
  </si>
  <si>
    <t>montáž nástěnného rozváděče strukturované kabeláže</t>
  </si>
  <si>
    <t>1735550072</t>
  </si>
  <si>
    <t>74233-0022</t>
  </si>
  <si>
    <t>montáž police</t>
  </si>
  <si>
    <t>1801278310</t>
  </si>
  <si>
    <t>74233-0023</t>
  </si>
  <si>
    <t>montáž vyvyzovacího panelu</t>
  </si>
  <si>
    <t>-1072326022</t>
  </si>
  <si>
    <t>74233-0024</t>
  </si>
  <si>
    <t>montáž patch panelu 24 port</t>
  </si>
  <si>
    <t>-1056528840</t>
  </si>
  <si>
    <t>74233-0042</t>
  </si>
  <si>
    <t>montáž datové zásuvky dvojité</t>
  </si>
  <si>
    <t>-1069465879</t>
  </si>
  <si>
    <t>74233-0051</t>
  </si>
  <si>
    <t>popis portu zásuvky</t>
  </si>
  <si>
    <t>-890531550</t>
  </si>
  <si>
    <t>74233-0052</t>
  </si>
  <si>
    <t>popis portu patchpanelu</t>
  </si>
  <si>
    <t>-2001025997</t>
  </si>
  <si>
    <t>74233-0101</t>
  </si>
  <si>
    <t>měrení segmentu netal kabelu s vyhotovením protokolu</t>
  </si>
  <si>
    <t>592692149</t>
  </si>
  <si>
    <t>74242-0001</t>
  </si>
  <si>
    <t>montážvTV antén\</t>
  </si>
  <si>
    <t>1303816751</t>
  </si>
  <si>
    <t>74242-0001.1</t>
  </si>
  <si>
    <t>montáž FM antény</t>
  </si>
  <si>
    <t>-268767278</t>
  </si>
  <si>
    <t>74242-0021</t>
  </si>
  <si>
    <t>montáž anténního stožáru</t>
  </si>
  <si>
    <t>-873516347</t>
  </si>
  <si>
    <t>74242-0041</t>
  </si>
  <si>
    <t>montáž domovního zesilovače</t>
  </si>
  <si>
    <t>-324966431</t>
  </si>
  <si>
    <t>74242-0071</t>
  </si>
  <si>
    <t>montáž multipřepínače</t>
  </si>
  <si>
    <t>-1454627958</t>
  </si>
  <si>
    <t>74242-0111</t>
  </si>
  <si>
    <t>montáž F konektoru</t>
  </si>
  <si>
    <t>-2122834467</t>
  </si>
  <si>
    <t>74242-0121</t>
  </si>
  <si>
    <t>montáž zásuvky STA</t>
  </si>
  <si>
    <t>-2137190076</t>
  </si>
  <si>
    <t>74242-0121.1</t>
  </si>
  <si>
    <t>nastavení zesilovače dle úrovně na zásuvkách</t>
  </si>
  <si>
    <t>-993014557</t>
  </si>
  <si>
    <t>K274</t>
  </si>
  <si>
    <t>přesun hmot do 50m, 6-12m</t>
  </si>
  <si>
    <t>-1853121153</t>
  </si>
  <si>
    <t>35-M</t>
  </si>
  <si>
    <t xml:space="preserve">Zemní a pomocné stavební práce C46M
</t>
  </si>
  <si>
    <t>46001-0025</t>
  </si>
  <si>
    <t>vytyčení inž. sítí v zastavěném prostoru</t>
  </si>
  <si>
    <t>km</t>
  </si>
  <si>
    <t>-873490368</t>
  </si>
  <si>
    <t>46003-0001</t>
  </si>
  <si>
    <t>sejmutí ornice do 15cm ručně (15mx0,4x0,15=)</t>
  </si>
  <si>
    <t>1119347375</t>
  </si>
  <si>
    <t>46003-0036</t>
  </si>
  <si>
    <t>vytrhání dlažby betonové, zalité</t>
  </si>
  <si>
    <t>91913056</t>
  </si>
  <si>
    <t>46015-0163</t>
  </si>
  <si>
    <t>hloubení kab. rýhy ručně v tř.3, 35/80cm</t>
  </si>
  <si>
    <t>184606267</t>
  </si>
  <si>
    <t>46020-1611</t>
  </si>
  <si>
    <t>zarovnání kab. rýhy po výkopu strojně do 50cm</t>
  </si>
  <si>
    <t>-629559095</t>
  </si>
  <si>
    <t>46051-0064</t>
  </si>
  <si>
    <t>položení chr. do rýhy bez výkopu s obsypem do 10cm</t>
  </si>
  <si>
    <t>1542538475</t>
  </si>
  <si>
    <t>46056-1901</t>
  </si>
  <si>
    <t>zásyp kabel. rýhy strojně v zástavbě</t>
  </si>
  <si>
    <t>-266683182</t>
  </si>
  <si>
    <t>46062-0007</t>
  </si>
  <si>
    <t>zatravnění v rovině</t>
  </si>
  <si>
    <t>1850128218</t>
  </si>
  <si>
    <t>46068-0161</t>
  </si>
  <si>
    <t>prorážení otvoru ve zdivu do plochy 0,0225qm, tl. 15cm</t>
  </si>
  <si>
    <t>-349242279</t>
  </si>
  <si>
    <t>46068-0163</t>
  </si>
  <si>
    <t>prorážení otvoru ve zdivu do plochy 0,0225qm, tl. 30-45cm</t>
  </si>
  <si>
    <t>1362371124</t>
  </si>
  <si>
    <t>46068-0322</t>
  </si>
  <si>
    <t>prorážení otvoru v beton. stropu do plochy 0,09qm, tl. 10-20cm</t>
  </si>
  <si>
    <t>397973214</t>
  </si>
  <si>
    <t>46068-0432</t>
  </si>
  <si>
    <t>výklenek pro SP do 0,16qm, hl. 15-30cm</t>
  </si>
  <si>
    <t>1981798637</t>
  </si>
  <si>
    <t>46068-0445</t>
  </si>
  <si>
    <t>výklenek pro rozváděč přes 0,25m2, jakékoliv hloubky</t>
  </si>
  <si>
    <t>1468522827</t>
  </si>
  <si>
    <t>46068-0451</t>
  </si>
  <si>
    <t>kapsa 7x7x5cm v cihle</t>
  </si>
  <si>
    <t>445641475</t>
  </si>
  <si>
    <t>46068-0403</t>
  </si>
  <si>
    <t>kapsa 15x15x10cm v cihle</t>
  </si>
  <si>
    <t>-1956380278</t>
  </si>
  <si>
    <t>46068-0532</t>
  </si>
  <si>
    <t>rýha ve stropu v omítce hl.3cm, š.3-5cm</t>
  </si>
  <si>
    <t>-829135629</t>
  </si>
  <si>
    <t>46068-0542</t>
  </si>
  <si>
    <t>rýha ve vápenocement. omítce 3-5cm</t>
  </si>
  <si>
    <t>-1833829908</t>
  </si>
  <si>
    <t>46068-0615</t>
  </si>
  <si>
    <t>rýha ve vápenocement. omítce 10-15cm</t>
  </si>
  <si>
    <t>-1692698482</t>
  </si>
  <si>
    <t>46069-0031</t>
  </si>
  <si>
    <t>osazení hmoždinky do 8mm do zdi</t>
  </si>
  <si>
    <t>1360407532</t>
  </si>
  <si>
    <t>46069-0071</t>
  </si>
  <si>
    <t>osazení hmoždinky do 8mm do stropu</t>
  </si>
  <si>
    <t>1855693301</t>
  </si>
  <si>
    <t>46071-0002</t>
  </si>
  <si>
    <t>výplň rýhy ve stropu v omítce hl.3cm, š.3-5cm</t>
  </si>
  <si>
    <t>1611166319</t>
  </si>
  <si>
    <t>46071-0012</t>
  </si>
  <si>
    <t>výplň rýhy ve vápenocement. omítce 3-5cm</t>
  </si>
  <si>
    <t>1431946408</t>
  </si>
  <si>
    <t>46071-0015</t>
  </si>
  <si>
    <t>výplň rýhy ve vápenocement. omítce 10-15cm</t>
  </si>
  <si>
    <t>1962641129</t>
  </si>
  <si>
    <t>46071-0101</t>
  </si>
  <si>
    <t>zabetonování otvoru ve stropu do 0,09qm, tl.10-20cm</t>
  </si>
  <si>
    <t>-1672154542</t>
  </si>
  <si>
    <t>5 - Vzduchotechnika</t>
  </si>
  <si>
    <t xml:space="preserve">    916 - Vzduchotechnika, větrání</t>
  </si>
  <si>
    <t xml:space="preserve">    951 - Ostatní</t>
  </si>
  <si>
    <t>713432193</t>
  </si>
  <si>
    <t>Izolace tepelná potrubí,ohybů 159/50</t>
  </si>
  <si>
    <t>998713201</t>
  </si>
  <si>
    <t>Přesun hmot pro izolace tepelné v objektech v do 6 m</t>
  </si>
  <si>
    <t>916</t>
  </si>
  <si>
    <t>Vzduchotechnika, větrání</t>
  </si>
  <si>
    <t>916111102</t>
  </si>
  <si>
    <t>Spiro potrubí 100 včetně tvarovek</t>
  </si>
  <si>
    <t>916111106</t>
  </si>
  <si>
    <t>Spiro potrubí 160 včetně tvarovek</t>
  </si>
  <si>
    <t>916241105</t>
  </si>
  <si>
    <t>Výfuková hlavice VHO 160</t>
  </si>
  <si>
    <t>916563102</t>
  </si>
  <si>
    <t>Axiální ventilátor 95m3/h</t>
  </si>
  <si>
    <t>916563104</t>
  </si>
  <si>
    <t>Axiální ventilátor 275m3/h</t>
  </si>
  <si>
    <t>916893165</t>
  </si>
  <si>
    <t>Kuchyňská digestoř - rekuperační</t>
  </si>
  <si>
    <t>916911101</t>
  </si>
  <si>
    <t>Pomocný, spojovací materiál</t>
  </si>
  <si>
    <t>soub</t>
  </si>
  <si>
    <t>916911191</t>
  </si>
  <si>
    <t>Montáž vzduchotechniky, větrání</t>
  </si>
  <si>
    <t>916991103</t>
  </si>
  <si>
    <t>951</t>
  </si>
  <si>
    <t>Ostatní</t>
  </si>
  <si>
    <t>951111201</t>
  </si>
  <si>
    <t>Pomocné stavební práce</t>
  </si>
  <si>
    <t>6 - Vytápění</t>
  </si>
  <si>
    <t xml:space="preserve">    731 - Ústřední vytápění - kotelny</t>
  </si>
  <si>
    <t xml:space="preserve">    733 - Ústřední vytápění - rozvodné potrubí</t>
  </si>
  <si>
    <t xml:space="preserve">    734 - Ústřední vytápění - armatury</t>
  </si>
  <si>
    <t xml:space="preserve">    735 - Ústřední vytápění - otopná tělesa</t>
  </si>
  <si>
    <t xml:space="preserve">    903 - Uvedení kotle do provozu</t>
  </si>
  <si>
    <t xml:space="preserve">    910 - Topná, tlaková zkouška</t>
  </si>
  <si>
    <t>713432121</t>
  </si>
  <si>
    <t>Izolace tepelná potrubí,ohybů 22/30</t>
  </si>
  <si>
    <t>713432122</t>
  </si>
  <si>
    <t>Izolace tepelná potrubí,ohybů 28/30</t>
  </si>
  <si>
    <t>713433152</t>
  </si>
  <si>
    <t>Izolace tepelná potrubí,ohyb 15/20</t>
  </si>
  <si>
    <t>713433153</t>
  </si>
  <si>
    <t>Izolace tepelná potrubí,ohybů 18/20</t>
  </si>
  <si>
    <t>713433154</t>
  </si>
  <si>
    <t>Izolace tepelná potrubí,ohybů 22/20</t>
  </si>
  <si>
    <t>713433175</t>
  </si>
  <si>
    <t>Izolace tepelná potrubí,ohybů 28/25</t>
  </si>
  <si>
    <t>731</t>
  </si>
  <si>
    <t>Ústřední vytápění - kotelny</t>
  </si>
  <si>
    <t>731244493</t>
  </si>
  <si>
    <t>Montáž kotle závěsného na plyn kondenzačního o výkonu do 28 kW</t>
  </si>
  <si>
    <t>484176430</t>
  </si>
  <si>
    <t>kotel závěsný kondenzační 28kw</t>
  </si>
  <si>
    <t>484176440</t>
  </si>
  <si>
    <t xml:space="preserve">ekvitermní systémový regulátor    </t>
  </si>
  <si>
    <t>484176460</t>
  </si>
  <si>
    <t xml:space="preserve">VR 70 - směšovací modul pro ekvitermní reguláror   </t>
  </si>
  <si>
    <t>731244499R</t>
  </si>
  <si>
    <t>Montáž odkouření</t>
  </si>
  <si>
    <t>484176900</t>
  </si>
  <si>
    <t>připojení na komínovou šachtu 60/100mm PP</t>
  </si>
  <si>
    <t>484176910</t>
  </si>
  <si>
    <t>sada prodloužení(10m) odvod spalin (PP) d 80mm</t>
  </si>
  <si>
    <t>484176920</t>
  </si>
  <si>
    <t>kryt komína, šachty</t>
  </si>
  <si>
    <t>998731201</t>
  </si>
  <si>
    <t>Přesun hmot procentní pro kotelny v objektech v do 6 m</t>
  </si>
  <si>
    <t>732113116</t>
  </si>
  <si>
    <t>Vyrovnávač dynamických tlaků</t>
  </si>
  <si>
    <t>732219304R</t>
  </si>
  <si>
    <t>Montáž ohříváku vody nepřímotopného do obsahu 200 l</t>
  </si>
  <si>
    <t>484321020</t>
  </si>
  <si>
    <t xml:space="preserve">nepřímotopný ohřívač vody VIH R 200/6 B   </t>
  </si>
  <si>
    <t>732331616</t>
  </si>
  <si>
    <t>Nádoba tlaková expanzní s membránou závitové připojení PN 0,6 o objemu 50 litrů</t>
  </si>
  <si>
    <t>732429252R</t>
  </si>
  <si>
    <t>Montáž kotlové sestavy</t>
  </si>
  <si>
    <t>426112880</t>
  </si>
  <si>
    <t xml:space="preserve">kotlová sestava </t>
  </si>
  <si>
    <t>426112890</t>
  </si>
  <si>
    <t>vsuvka otočná</t>
  </si>
  <si>
    <t>426112900</t>
  </si>
  <si>
    <t>zátka 5/4"</t>
  </si>
  <si>
    <t>998732201</t>
  </si>
  <si>
    <t>Přesun hmot procentní pro strojovny v objektech v do 6 m</t>
  </si>
  <si>
    <t>733</t>
  </si>
  <si>
    <t>Ústřední vytápění - rozvodné potrubí</t>
  </si>
  <si>
    <t>733222202</t>
  </si>
  <si>
    <t>Potrubí měděné polotvrdé spojované tvrdým pájením D 15x1</t>
  </si>
  <si>
    <t>733222203</t>
  </si>
  <si>
    <t>Potrubí měděné polotvrdé spojované tvrdým pájením D 18x1</t>
  </si>
  <si>
    <t>733222204</t>
  </si>
  <si>
    <t>Potrubí měděné polotvrdé spojované tvrdým pájením D 22x1</t>
  </si>
  <si>
    <t>733222205</t>
  </si>
  <si>
    <t>Potrubí měděné polotvrdé spojované tvrdým pájením D 28x1</t>
  </si>
  <si>
    <t>733224222</t>
  </si>
  <si>
    <t>Příplatek k potrubí měděnému za zhotovení přípojky z trubek měděných D 15x1</t>
  </si>
  <si>
    <t>733291101</t>
  </si>
  <si>
    <t>Zkouška těsnosti potrubí měděné do D 35x1,5</t>
  </si>
  <si>
    <t>998733201</t>
  </si>
  <si>
    <t>Přesun hmot procentní pro rozvody potrubí v objektech v do 6 m</t>
  </si>
  <si>
    <t>734</t>
  </si>
  <si>
    <t>Ústřední vytápění - armatury</t>
  </si>
  <si>
    <t>734211115</t>
  </si>
  <si>
    <t>Ventil závitový odvzdušňovací G 1/2 PN 10 do 120°C otopných těles</t>
  </si>
  <si>
    <t>734211127</t>
  </si>
  <si>
    <t>Ventil závitový odvzdušňovací G 1/2 PN 14 do 120°C automatický se zpětnou klapkou</t>
  </si>
  <si>
    <t>734221536</t>
  </si>
  <si>
    <t>Ventil závitový termostatický rohový dvouregulační G 1/2 PN 16 do 110°C bez hlavice ovládání</t>
  </si>
  <si>
    <t>734221692R</t>
  </si>
  <si>
    <t>Termostatická hlavice Heimeier K</t>
  </si>
  <si>
    <t>734261403</t>
  </si>
  <si>
    <t>Armatura připojovací rohová G 3/4x18 PN 10 do 110°C radiátorů typu VK</t>
  </si>
  <si>
    <t>734261417</t>
  </si>
  <si>
    <t>Šroubení regulační radiátorové rohové G 1/2 s vypouštěním</t>
  </si>
  <si>
    <t>734291122</t>
  </si>
  <si>
    <t>Kohout plnící a vypouštěcí G 3/8 PN 10 do 110°C závitový</t>
  </si>
  <si>
    <t>734291123</t>
  </si>
  <si>
    <t>Kohout plnící a vypouštěcí G 1/2 PN 10 do 110°C závitový</t>
  </si>
  <si>
    <t>734291243</t>
  </si>
  <si>
    <t>Filtr závitový přímý G 3/4 PN 16 do 130°C s vnitřními závity</t>
  </si>
  <si>
    <t>734291244</t>
  </si>
  <si>
    <t>Filtr závitový přímý G 1 PN 16 do 130°C s vnitřními závity</t>
  </si>
  <si>
    <t>734291245</t>
  </si>
  <si>
    <t>Filtr závitový přímý G 1 1/4 PN 16 do 130°C s vnitřními závity</t>
  </si>
  <si>
    <t>734292714</t>
  </si>
  <si>
    <t>Kohout kulový přímý G 3/4 PN 42 do 185°C vnitřní závit</t>
  </si>
  <si>
    <t>734292715</t>
  </si>
  <si>
    <t>Kohout kulový přímý G 1 PN 42 do 185°C vnitřní závit</t>
  </si>
  <si>
    <t>734292716</t>
  </si>
  <si>
    <t>Kohout kulový přímý G 1 1/4 PN 42 do 185°C vnitřní závit</t>
  </si>
  <si>
    <t>734411114</t>
  </si>
  <si>
    <t>Teploměr technický s pevným stonkem a jímkou zadní připojení průměr 80 mm délky 75 mm</t>
  </si>
  <si>
    <t>734421112</t>
  </si>
  <si>
    <t>Tlakoměr s pevným stonkem a zpětnou klapkou tlak 0-16 bar průměr 63 mm zadní připojení</t>
  </si>
  <si>
    <t>734424105R</t>
  </si>
  <si>
    <t>Kohout pod tlakoměr</t>
  </si>
  <si>
    <t>734449231R</t>
  </si>
  <si>
    <t>Montáž měřiče tepla</t>
  </si>
  <si>
    <t>405612250</t>
  </si>
  <si>
    <t>měřič tepla s montážní sadou pro 0,6m3/hod DN 20</t>
  </si>
  <si>
    <t>734494121</t>
  </si>
  <si>
    <t>Návarek s metrickým závitem M 20x1,5 délky do 220 mm</t>
  </si>
  <si>
    <t>998734201</t>
  </si>
  <si>
    <t>Přesun hmot procentní pro armatury v objektech v do 6 m</t>
  </si>
  <si>
    <t>735</t>
  </si>
  <si>
    <t>Ústřední vytápění - otopná tělesa</t>
  </si>
  <si>
    <t>735152172</t>
  </si>
  <si>
    <t>Otopné těleso panel VK jednodeskové bez přídavné přestupní plochy výška/délka 600/500 mm</t>
  </si>
  <si>
    <t>735152275</t>
  </si>
  <si>
    <t>Otopné těleso panelové VK jednodeskové 1 přídavná přestupní plocha výška/délka 600/800mm</t>
  </si>
  <si>
    <t>735152575</t>
  </si>
  <si>
    <t>Otopné těleso panelové VK dvoudeskové 2 přídavné přestupní plochy výška/délka 600/800mm</t>
  </si>
  <si>
    <t>735164522</t>
  </si>
  <si>
    <t xml:space="preserve">Montáž otopného tělesa trubkového na stěny výšky tělesa přes 1340 mm </t>
  </si>
  <si>
    <t>484507000</t>
  </si>
  <si>
    <t>těleso koupelnové KLT 1820.600</t>
  </si>
  <si>
    <t>484507100</t>
  </si>
  <si>
    <t>těleso koupelnové KLT 1820.750</t>
  </si>
  <si>
    <t>484507150</t>
  </si>
  <si>
    <t>elektrické topné těleso Z-KTTR-0800 vč. T kusu</t>
  </si>
  <si>
    <t>735419145R</t>
  </si>
  <si>
    <t>Montáž konvektorů podlahových MINIB</t>
  </si>
  <si>
    <t>484517100</t>
  </si>
  <si>
    <t>podlahový konvektor Fan-Coil  T60/1500</t>
  </si>
  <si>
    <t>484517110</t>
  </si>
  <si>
    <t>podlahový konvektor Fan-Coil  T80/1500</t>
  </si>
  <si>
    <t>735511202R</t>
  </si>
  <si>
    <t>Podlahové vytápění potrubí 17x2,5 4-vrstvé rozteč 150mm vč. systémové desky a dalších doplňků</t>
  </si>
  <si>
    <t>735511208R</t>
  </si>
  <si>
    <t>Ventil Heimeier Multibox RTL bílý</t>
  </si>
  <si>
    <t>998735201</t>
  </si>
  <si>
    <t>Přesun hmot procentní pro otopná tělesa v objektech v do 6 m</t>
  </si>
  <si>
    <t>903</t>
  </si>
  <si>
    <t>Uvedení kotle do provozu</t>
  </si>
  <si>
    <t>903112121</t>
  </si>
  <si>
    <t>Uvedení kotle do provozu servisním technikem</t>
  </si>
  <si>
    <t>910</t>
  </si>
  <si>
    <t>Topná, tlaková zkouška</t>
  </si>
  <si>
    <t>910112112</t>
  </si>
  <si>
    <t>Topná zkouška, vyregulování systému</t>
  </si>
  <si>
    <t>2 - Vedlejší aktivity projektu</t>
  </si>
  <si>
    <t>1 - Sadové úpravy, zeleň v okolí budovy</t>
  </si>
  <si>
    <t>111201101</t>
  </si>
  <si>
    <t>Odstranění křovin a stromů s odstraněním kořenů průměru kmene do 100 mm do sklonu terénu 1 : 5, při celkové ploše do 1 000 m2</t>
  </si>
  <si>
    <t>1372835240</t>
  </si>
  <si>
    <t>nová ornice</t>
  </si>
  <si>
    <t>532,0</t>
  </si>
  <si>
    <t>183101213</t>
  </si>
  <si>
    <t>Hloubení jamek pro vysazování rostlin v zemině tř.1 až 4 s výměnou půdy z 50% v rovině nebo na svahu do 1:5, objemu přes 0,02 do 0,05 m3</t>
  </si>
  <si>
    <t>-1392799924</t>
  </si>
  <si>
    <t>trvalky</t>
  </si>
  <si>
    <t>103715000</t>
  </si>
  <si>
    <t>substrát</t>
  </si>
  <si>
    <t>2010070805</t>
  </si>
  <si>
    <t>45*0,025 'Přepočtené koeficientem množství</t>
  </si>
  <si>
    <t>183101221</t>
  </si>
  <si>
    <t>Hloubení jamek pro vysazování rostlin v zemině tř.1 až 4 s výměnou půdy z 50% v rovině nebo na svahu do 1:5, objemu přes 0,40 do 1,00 m3</t>
  </si>
  <si>
    <t>-82358264</t>
  </si>
  <si>
    <t>stromy</t>
  </si>
  <si>
    <t>-660698993</t>
  </si>
  <si>
    <t>10*0,5 'Přepočtené koeficientem množství</t>
  </si>
  <si>
    <t>183101313</t>
  </si>
  <si>
    <t>Hloubení jamek pro vysazování rostlin v zemině tř.1 až 4 s výměnou půdy z 100% v rovině nebo na svahu do 1:5, objemu přes 0,02 do 0,05 m3</t>
  </si>
  <si>
    <t>-1653961330</t>
  </si>
  <si>
    <t>keře</t>
  </si>
  <si>
    <t>338397947</t>
  </si>
  <si>
    <t>30*0,05 'Přepočtené koeficientem množství</t>
  </si>
  <si>
    <t>183211312</t>
  </si>
  <si>
    <t>Výsadba květin do připravené půdy se zalitím do připravené půdy, se zalitím trvalek</t>
  </si>
  <si>
    <t>900353440</t>
  </si>
  <si>
    <t>M129</t>
  </si>
  <si>
    <t>HEUCHERA OBSIDIAN (DLUŽICHA)</t>
  </si>
  <si>
    <t>643818404</t>
  </si>
  <si>
    <t>M130</t>
  </si>
  <si>
    <t>HEMMEROCALIS STELLA (DENIVKA)</t>
  </si>
  <si>
    <t>-590697004</t>
  </si>
  <si>
    <t>M131</t>
  </si>
  <si>
    <t>LEVANDULA ANGUSTIFOLIA (LEVANDULE)</t>
  </si>
  <si>
    <t>999507954</t>
  </si>
  <si>
    <t>M132</t>
  </si>
  <si>
    <t>PHLOX SUBULATA (PLAMNĚNKA)</t>
  </si>
  <si>
    <t>-1275112694</t>
  </si>
  <si>
    <t>184102211</t>
  </si>
  <si>
    <t>Výsadba keře bez balu do předem vyhloubené jamky se zalitím v rovině nebo na svahu do 1:5 výšky do 1 m v terénu</t>
  </si>
  <si>
    <t>835455699</t>
  </si>
  <si>
    <t>026503420</t>
  </si>
  <si>
    <t>Habr obecný /Carpinus betulus/ 51 - 80 cm, PK</t>
  </si>
  <si>
    <t>-1078373628</t>
  </si>
  <si>
    <t>M133</t>
  </si>
  <si>
    <t>BUXK BUXUS SEMPERVIRENS (ZIMOSTRÁS TVAROVANÝ) 40-50cm</t>
  </si>
  <si>
    <t>862177859</t>
  </si>
  <si>
    <t>M134</t>
  </si>
  <si>
    <t>COTSALP COTONEASTER SALICIFOLIUS (SKLANÍK VRBOLISTÝ) 20-30cm</t>
  </si>
  <si>
    <t>-84049600</t>
  </si>
  <si>
    <t>184215113</t>
  </si>
  <si>
    <t>Ukotvení dřeviny kůly jedním kůlem, délky přes 2 do 3 m</t>
  </si>
  <si>
    <t>-622105382</t>
  </si>
  <si>
    <t>jehličnaté stromy</t>
  </si>
  <si>
    <t>052171080</t>
  </si>
  <si>
    <t>tyče dřevěné, oloupané s fazetou, soustružené 6 m tl. 8 cm</t>
  </si>
  <si>
    <t>367414913</t>
  </si>
  <si>
    <t>2,5*0,04*0,04*3,14*2</t>
  </si>
  <si>
    <t>184215133</t>
  </si>
  <si>
    <t>Ukotvení dřeviny kůly třemi kůly, délky přes 2 do 3 m</t>
  </si>
  <si>
    <t>-1185197388</t>
  </si>
  <si>
    <t>listnaté stromy</t>
  </si>
  <si>
    <t>052x65</t>
  </si>
  <si>
    <t>tyče dřevěné, oloupané s fazetou a horní hrazdičkou, soustružené 6 m tl. 8 cm</t>
  </si>
  <si>
    <t>-1124066458</t>
  </si>
  <si>
    <t>3,14*0,04*0,04*2,5*8*3</t>
  </si>
  <si>
    <t>184501141</t>
  </si>
  <si>
    <t>Zhotovení obalu kmene z rákosové nebo kokosové rohože v rovině nebo na svahu do 1:5</t>
  </si>
  <si>
    <t>625652984</t>
  </si>
  <si>
    <t>3,14*0,2*1,8*10</t>
  </si>
  <si>
    <t>618940030</t>
  </si>
  <si>
    <t>rákos ohradový neloupaný 60 x 200 cm</t>
  </si>
  <si>
    <t>1078284500</t>
  </si>
  <si>
    <t>11,304*1,1 'Přepočtené koeficientem množství</t>
  </si>
  <si>
    <t>184802111</t>
  </si>
  <si>
    <t>Chemické odplevelení půdy před založením kultury, trávníku nebo zpevněných ploch o výměře jednotlivě přes 20 m2 v rovině nebo na svahu do 1:5 postřikem na široko</t>
  </si>
  <si>
    <t>-1367542426</t>
  </si>
  <si>
    <t>opakováno 2x</t>
  </si>
  <si>
    <t>532,0*2</t>
  </si>
  <si>
    <t>184816111</t>
  </si>
  <si>
    <t>Hnojení sazenic průmyslovými hnojivy v množství do 0,25 kg k jedné sazenici</t>
  </si>
  <si>
    <t>33437011</t>
  </si>
  <si>
    <t>20+30+45</t>
  </si>
  <si>
    <t>251911550</t>
  </si>
  <si>
    <t>hnojivo průmyslové</t>
  </si>
  <si>
    <t>755095743</t>
  </si>
  <si>
    <t>95*0,25 'Přepočtené koeficientem množství</t>
  </si>
  <si>
    <t>x632</t>
  </si>
  <si>
    <t>Nákup a dovoz ornice</t>
  </si>
  <si>
    <t>-1135346530</t>
  </si>
  <si>
    <t>532,0*0,2</t>
  </si>
  <si>
    <t>181301113</t>
  </si>
  <si>
    <t>Rozprostření a urovnání ornice v rovině nebo ve svahu sklonu do 1:5 při souvislé ploše přes 500 m2, tl. vrstvy přes 150 do 200 mm</t>
  </si>
  <si>
    <t>1894312844</t>
  </si>
  <si>
    <t>Obdělání půdy rotavátorováním v rovině a svahu do 1:5</t>
  </si>
  <si>
    <t>-1099951801</t>
  </si>
  <si>
    <t>183403353</t>
  </si>
  <si>
    <t>Obdělání půdy hrabáním na svahu přes 1:2 do 1:1</t>
  </si>
  <si>
    <t>-365647907</t>
  </si>
  <si>
    <t>opakování 2x</t>
  </si>
  <si>
    <t>183403161</t>
  </si>
  <si>
    <t>Obdělání půdy válením v rovině nebo na svahu do 1:5</t>
  </si>
  <si>
    <t>-780230492</t>
  </si>
  <si>
    <t>181411131</t>
  </si>
  <si>
    <t>Založení trávníku na půdě předem připravené plochy do 1000 m2 výsevem včetně utažení parkového v rovině nebo na svahu do 1:5</t>
  </si>
  <si>
    <t>1072064085</t>
  </si>
  <si>
    <t>375,0</t>
  </si>
  <si>
    <t>005724150</t>
  </si>
  <si>
    <t>osivo směs travní parková směs exclusive</t>
  </si>
  <si>
    <t>-1437919986</t>
  </si>
  <si>
    <t>375*0,02 'Přepočtené koeficientem množství</t>
  </si>
  <si>
    <t>185803211</t>
  </si>
  <si>
    <t>Uválcování trávníku v rovině nebo na svahu do 1:5</t>
  </si>
  <si>
    <t>-539272427</t>
  </si>
  <si>
    <t>111103203</t>
  </si>
  <si>
    <t>Kosení s ponecháním na místě ve vegetačním období travního porostu hustého</t>
  </si>
  <si>
    <t>ha</t>
  </si>
  <si>
    <t>-205760667</t>
  </si>
  <si>
    <t>375,0/10000</t>
  </si>
  <si>
    <t>x1</t>
  </si>
  <si>
    <t>Shrabání pokoseného porostu a jeho likvidace</t>
  </si>
  <si>
    <t>-500439020</t>
  </si>
  <si>
    <t>185851121</t>
  </si>
  <si>
    <t>Dovoz vody pro zálivku rostlin na vzdálenost do 1000 m</t>
  </si>
  <si>
    <t>855387039</t>
  </si>
  <si>
    <t>zálivka trávníku</t>
  </si>
  <si>
    <t>375,0*40*2/1000</t>
  </si>
  <si>
    <t>375,0*20*2/1000</t>
  </si>
  <si>
    <t>zálivka stromů</t>
  </si>
  <si>
    <t>100*2/1000*10</t>
  </si>
  <si>
    <t>50*4/1000*10</t>
  </si>
  <si>
    <t>40*2/1000*25</t>
  </si>
  <si>
    <t>20*4/1000*25</t>
  </si>
  <si>
    <t>184911421</t>
  </si>
  <si>
    <t>Mulčování vysazených rostlin mulčovací kůrou, tl. do 100 mm v rovině nebo na svahu do 1:5</t>
  </si>
  <si>
    <t>1436952681</t>
  </si>
  <si>
    <t>T03</t>
  </si>
  <si>
    <t>157,0</t>
  </si>
  <si>
    <t>103911000</t>
  </si>
  <si>
    <t>kůra mulčovací VL</t>
  </si>
  <si>
    <t>-1577200707</t>
  </si>
  <si>
    <t>157*0,103 'Přepočtené koeficientem množství</t>
  </si>
  <si>
    <t>184102114</t>
  </si>
  <si>
    <t>Výsadba dřeviny s balem do předem vyhloubené jamky se zalitím v rovině nebo na svahu do 1:5, při průměru balu přes 400 do 500 mm</t>
  </si>
  <si>
    <t>1993063800</t>
  </si>
  <si>
    <t>M125</t>
  </si>
  <si>
    <t>CATN CATALBA BIGNONIOIDES NANA (KATALPA TRUB. NANA) vel. 200cm</t>
  </si>
  <si>
    <t>-1955527643</t>
  </si>
  <si>
    <t>M126</t>
  </si>
  <si>
    <t>PRCERPRUNUS CERASIFERA A (MYROBALÁN TŘEŠŇOVÝ A)
vel. 200cm</t>
  </si>
  <si>
    <t>905091145</t>
  </si>
  <si>
    <t>M127</t>
  </si>
  <si>
    <t>PIAI PICEA ABIER INVERSA (SMRK ZTEPILÝ INVERSA) 120-250cm</t>
  </si>
  <si>
    <t>353089298</t>
  </si>
  <si>
    <t>M128</t>
  </si>
  <si>
    <t>PINI PINUS NIGRA (BOROVICE ČERNÁ) 150-175cm</t>
  </si>
  <si>
    <t>1119844323</t>
  </si>
  <si>
    <t>x56</t>
  </si>
  <si>
    <t>Kontrola kotvení a úvazků stromu</t>
  </si>
  <si>
    <t>-557899592</t>
  </si>
  <si>
    <t>x57</t>
  </si>
  <si>
    <t>Povýsadbový řez listnatých stromů</t>
  </si>
  <si>
    <t>1383056172</t>
  </si>
  <si>
    <t>x58</t>
  </si>
  <si>
    <t>Mulčování výsadbové jámy drcenou borkou tl.8cm</t>
  </si>
  <si>
    <t>-564663212</t>
  </si>
  <si>
    <t>stromy+trvalky</t>
  </si>
  <si>
    <t>10+45</t>
  </si>
  <si>
    <t>Vypletí vysadbové mísy</t>
  </si>
  <si>
    <t>57952754</t>
  </si>
  <si>
    <t>x591</t>
  </si>
  <si>
    <t>Vypletí trvalkových výsadeb vč. odstranění odumřelých a poškozených částí</t>
  </si>
  <si>
    <t>155045925</t>
  </si>
  <si>
    <t>x5912</t>
  </si>
  <si>
    <t>Vypletí keřových výsadeb vč. odstranění odumřelých a poškozených částí</t>
  </si>
  <si>
    <t>2117904071</t>
  </si>
  <si>
    <t>564231111</t>
  </si>
  <si>
    <t>Podklad nebo podsyp ze štěrkopísku ŠP s rozprostřením, vlhčením a zhutněním, po zhutnění tl. 100 mm</t>
  </si>
  <si>
    <t>390185189</t>
  </si>
  <si>
    <t>různé frakce</t>
  </si>
  <si>
    <t>T04</t>
  </si>
  <si>
    <t>18,0*3</t>
  </si>
  <si>
    <t>T06</t>
  </si>
  <si>
    <t>28,0*3</t>
  </si>
  <si>
    <t>59111x</t>
  </si>
  <si>
    <t>Kladení dlažby z kamene s provedením lože do tl. 50 mm, s vyplněním spár, s dvojím beraněním a se smetením přebytečného materiálu na krajnici velkých z kamene, do lože z kameniva těženého</t>
  </si>
  <si>
    <t>2047545011</t>
  </si>
  <si>
    <t>T05</t>
  </si>
  <si>
    <t>19,0</t>
  </si>
  <si>
    <t>583819030</t>
  </si>
  <si>
    <t>deska dlažební, pískovec smirkovaný tl 3 cm</t>
  </si>
  <si>
    <t>-1786965410</t>
  </si>
  <si>
    <t>19*1,1 'Přepočtené koeficientem množství</t>
  </si>
  <si>
    <t>1846706539</t>
  </si>
  <si>
    <t>28,0</t>
  </si>
  <si>
    <t>x786</t>
  </si>
  <si>
    <t>D+M vyvýšených záhonů z impregnovaných a natřených dřevěných trámků</t>
  </si>
  <si>
    <t>1972006086</t>
  </si>
  <si>
    <t>998231311</t>
  </si>
  <si>
    <t>Přesun hmot pro sadovnické a krajinářské úpravy - strojně dopravní vzdálenost do 5000 m</t>
  </si>
  <si>
    <t>1391519902</t>
  </si>
  <si>
    <t>2 - Oplocení objektu</t>
  </si>
  <si>
    <t>Hloubení zapažených i nezapažených rýh šířky přes 600 do 2 000 mm s urovnáním dna do předepsaného profilu a spádu v hornině tř. 3 do 100 m3</t>
  </si>
  <si>
    <t>1884824012</t>
  </si>
  <si>
    <t>viz. 8a</t>
  </si>
  <si>
    <t>Z3+ST3</t>
  </si>
  <si>
    <t>5,7*2,0</t>
  </si>
  <si>
    <t>Z4+ST4</t>
  </si>
  <si>
    <t>(6,15+16,915)*2,0</t>
  </si>
  <si>
    <t>Z5+ST5</t>
  </si>
  <si>
    <t>(11,225+3,985)*2,0</t>
  </si>
  <si>
    <t>Z6</t>
  </si>
  <si>
    <t>(3,0)*2,0</t>
  </si>
  <si>
    <t>pas u konce stěny Z5</t>
  </si>
  <si>
    <t>2,7*2,0</t>
  </si>
  <si>
    <t>Hloubení zapažených i nezapažených rýh šířky přes 600 do 2 000 mm s urovnáním dna do předepsaného profilu a spádu v hornině tř. 3 Příplatek k cenám za lepivost horniny tř. 3</t>
  </si>
  <si>
    <t>114971466</t>
  </si>
  <si>
    <t>99,35</t>
  </si>
  <si>
    <t>1237079825</t>
  </si>
  <si>
    <t>násyp stávajícího terénu</t>
  </si>
  <si>
    <t>44,789</t>
  </si>
  <si>
    <t>273313711</t>
  </si>
  <si>
    <t>Základy z betonu prostého desky z betonu kamenem neprokládaného tř. C 20/25</t>
  </si>
  <si>
    <t>53400685</t>
  </si>
  <si>
    <t>podkladní beton</t>
  </si>
  <si>
    <t>(1,1*0,08)*5,7</t>
  </si>
  <si>
    <t>(0,9*0,08)*(6,15+16,915)</t>
  </si>
  <si>
    <t>(0,9*0,08)*(11,225+3,985)</t>
  </si>
  <si>
    <t>(0,7*0,08)*3,0</t>
  </si>
  <si>
    <t>2,7*0,7*0,08</t>
  </si>
  <si>
    <t>274351215</t>
  </si>
  <si>
    <t>Bednění základových stěn pasů svislé nebo šikmé (odkloněné), půdorysně přímé nebo zalomené ve volných nebo zapažených jámách, rýhách, šachtách, včetně případných vzpěr zřízení</t>
  </si>
  <si>
    <t>880251652</t>
  </si>
  <si>
    <t>(3,0+0,7+3,0)*(2,1-1,3)</t>
  </si>
  <si>
    <t>(2,7+2,7)*0,8</t>
  </si>
  <si>
    <t>274351216</t>
  </si>
  <si>
    <t>Bednění základových stěn pasů svislé nebo šikmé (odkloněné), půdorysně přímé nebo zalomené ve volných nebo zapažených jámách, rýhách, šachtách, včetně případných vzpěr odstranění</t>
  </si>
  <si>
    <t>-2022142250</t>
  </si>
  <si>
    <t>viz. bednění</t>
  </si>
  <si>
    <t>9,68</t>
  </si>
  <si>
    <t>274361821</t>
  </si>
  <si>
    <t>Výztuž základů pasů z betonářské oceli 10 505 (R) nebo BSt 500</t>
  </si>
  <si>
    <t>1053074384</t>
  </si>
  <si>
    <t>0,0411</t>
  </si>
  <si>
    <t>0,041*1,08 'Přepočtené koeficientem množství</t>
  </si>
  <si>
    <t>2743x</t>
  </si>
  <si>
    <t>D+M Základy z betonu železového (bez výztuže) pasy z betonu bez zvýšených nároků na prostředí tř. C 20/25 XC2</t>
  </si>
  <si>
    <t>302493865</t>
  </si>
  <si>
    <t>3,0*0,7*0,8</t>
  </si>
  <si>
    <t>2,7*0,7*0,8</t>
  </si>
  <si>
    <t>327323129</t>
  </si>
  <si>
    <t>Opěrné zdi a valy z betonu železového tř. C 25/30 XC4-XA1- Dmax16-max průsak 35mm (Betonový povrch vytvořený otiskem bednění, režný beton)</t>
  </si>
  <si>
    <t>360455850</t>
  </si>
  <si>
    <t>(1,1*0,75)*5,7</t>
  </si>
  <si>
    <t>(0,4*2,75)*5,7</t>
  </si>
  <si>
    <t>(0,9*0,4)*(6,15+16,915)</t>
  </si>
  <si>
    <t>(0,4*2,75)*(6,15+16,915)</t>
  </si>
  <si>
    <t>(0,9*0,4)*(11,225+3,985)</t>
  </si>
  <si>
    <t>(0,4*1,14)*(11,225+3,985)</t>
  </si>
  <si>
    <t>0,25*0,4*(0,94+0,06)</t>
  </si>
  <si>
    <t>327351211</t>
  </si>
  <si>
    <t>Bednění opěrných zdí a valů svislých i skloněných, výšky do 20 m zřízení</t>
  </si>
  <si>
    <t>-1854020742</t>
  </si>
  <si>
    <t>(2*(2,75+0,75))*5,7+(1,1*0,75)+(2,75*0,4)</t>
  </si>
  <si>
    <t>(2*(2,75+0,4))*(6,15+16,915)</t>
  </si>
  <si>
    <t>(2*(1,14+0,4))*(11,225+3,985)+(0,9*0,4)+(1,14*0,4)</t>
  </si>
  <si>
    <t>(0,4+0,25+0,4+0,25)*1,0</t>
  </si>
  <si>
    <t>327351221</t>
  </si>
  <si>
    <t>Bednění opěrných zdí a valů svislých i skloněných, výšky do 20 m odstranění</t>
  </si>
  <si>
    <t>1364105681</t>
  </si>
  <si>
    <t>251,098</t>
  </si>
  <si>
    <t>327361006</t>
  </si>
  <si>
    <t>Výztuž opěrných zdí a valů průměru do 12 mm, z oceli 10 505 (R) nebo BSt 500</t>
  </si>
  <si>
    <t>-435538035</t>
  </si>
  <si>
    <t>2,5941+0,0119</t>
  </si>
  <si>
    <t>2,606*1,08 'Přepočtené koeficientem množství</t>
  </si>
  <si>
    <t>338171114</t>
  </si>
  <si>
    <t>Osazování sloupků a vzpěr plotových ocelových trubkových nebo profilovaných výšky do 2,00 m do zemního vrutu</t>
  </si>
  <si>
    <t>965189286</t>
  </si>
  <si>
    <t>sloupky</t>
  </si>
  <si>
    <t>vzpěry</t>
  </si>
  <si>
    <t>M112</t>
  </si>
  <si>
    <t>sloupek poplastovaný v=2000mm</t>
  </si>
  <si>
    <t>-1558130398</t>
  </si>
  <si>
    <t>M113</t>
  </si>
  <si>
    <t>vzpěra poplastovaná v=2000mm</t>
  </si>
  <si>
    <t>-138581423</t>
  </si>
  <si>
    <t>424x46</t>
  </si>
  <si>
    <t xml:space="preserve">vrut zemní </t>
  </si>
  <si>
    <t>1099458508</t>
  </si>
  <si>
    <t>348121221</t>
  </si>
  <si>
    <t>Montáž podhrabových desek na ocelové sloupky, délky desek přes 2 do 3 m</t>
  </si>
  <si>
    <t>563066825</t>
  </si>
  <si>
    <t>592331140</t>
  </si>
  <si>
    <t>deska plotová betonová podhrabová šedá 250x5x20 cm</t>
  </si>
  <si>
    <t>1653626031</t>
  </si>
  <si>
    <t>M114</t>
  </si>
  <si>
    <t>Stabilizační držák PVC - průběžný</t>
  </si>
  <si>
    <t>2023833505</t>
  </si>
  <si>
    <t>M115</t>
  </si>
  <si>
    <t>Stabilizační držák PVC - koncový</t>
  </si>
  <si>
    <t>1012900521</t>
  </si>
  <si>
    <t>M116</t>
  </si>
  <si>
    <t>Šroub pro držák podhrabové desky</t>
  </si>
  <si>
    <t>1535710483</t>
  </si>
  <si>
    <t>348401160</t>
  </si>
  <si>
    <t>Osazení oplocení ze strojového pletiva s napínacími dráty přes 15 st. sklonu svahu, výšky do 1,6 m</t>
  </si>
  <si>
    <t>-1150832732</t>
  </si>
  <si>
    <t>313275010</t>
  </si>
  <si>
    <t>pletivo drátěné plastifikované se čtvercovými oky 50 mm/2,2 mm, 125 cm</t>
  </si>
  <si>
    <t>-1362430716</t>
  </si>
  <si>
    <t>84,4*1,05 'Přepočtené koeficientem množství</t>
  </si>
  <si>
    <t>M117</t>
  </si>
  <si>
    <t>Drát napínací Zn + PVC 52m</t>
  </si>
  <si>
    <t>-1474271442</t>
  </si>
  <si>
    <t>M118</t>
  </si>
  <si>
    <t>Drát vázací s úpravou PVC 50m</t>
  </si>
  <si>
    <t>-1068013143</t>
  </si>
  <si>
    <t>M119</t>
  </si>
  <si>
    <t>Napínák s úpravou PVC</t>
  </si>
  <si>
    <t>2084574375</t>
  </si>
  <si>
    <t>x9899</t>
  </si>
  <si>
    <t>D+M nového pilířku HUP vč. vystrojení a základu</t>
  </si>
  <si>
    <t>2017834209</t>
  </si>
  <si>
    <t>622131111</t>
  </si>
  <si>
    <t>Podkladní a spojovací vrstva vnějších omítaných ploch polymercementový spojovací můstek nanášený ručně stěn</t>
  </si>
  <si>
    <t>1902931256</t>
  </si>
  <si>
    <t>8a</t>
  </si>
  <si>
    <t>(16,915)*(1,0+2,0+0,4)</t>
  </si>
  <si>
    <t>(11,56)*(1,0+2,0+0,4)</t>
  </si>
  <si>
    <t>viz. 13</t>
  </si>
  <si>
    <t>4,2*(0,6+0,6+0,4)</t>
  </si>
  <si>
    <t>11,25*(0,6+0,6+0,4)</t>
  </si>
  <si>
    <t>(0,25+0,4+0,25+0,4)*1,0+0,25*0,4</t>
  </si>
  <si>
    <t>391859364</t>
  </si>
  <si>
    <t>(16,915)*2</t>
  </si>
  <si>
    <t>(11,56)*2</t>
  </si>
  <si>
    <t>4,2*2</t>
  </si>
  <si>
    <t>11,25*2</t>
  </si>
  <si>
    <t>sloupek</t>
  </si>
  <si>
    <t>1,0*4</t>
  </si>
  <si>
    <t>1466192646</t>
  </si>
  <si>
    <t>91,85*1,05 'Přepočtené koeficientem množství</t>
  </si>
  <si>
    <t>622321141</t>
  </si>
  <si>
    <t>Omítka vápenocementová vnějších ploch nanášená ručně dvouvrstvá, tloušťky jádrové omítky do 15 mm a tloušťky štuku do 3 mm štuková stěn</t>
  </si>
  <si>
    <t>-453151710</t>
  </si>
  <si>
    <t>viz. spojovací můstek</t>
  </si>
  <si>
    <t>122,935</t>
  </si>
  <si>
    <t>8x755</t>
  </si>
  <si>
    <t>Bourání pilířku HUP</t>
  </si>
  <si>
    <t>626084066</t>
  </si>
  <si>
    <t>-1010690090</t>
  </si>
  <si>
    <t>bourání plotové podezdívky</t>
  </si>
  <si>
    <t>138,0*0,3*1,0</t>
  </si>
  <si>
    <t>966071822</t>
  </si>
  <si>
    <t>Rozebrání oplocení z pletiva drátěného se čtvercovými oky, výšky přes 1,6 do 2,0 m</t>
  </si>
  <si>
    <t>-1839849449</t>
  </si>
  <si>
    <t>138,0</t>
  </si>
  <si>
    <t>966072811</t>
  </si>
  <si>
    <t>Rozebrání oplocení z dílců rámových na ocelové sloupky, výšky přes 1 do 2 m</t>
  </si>
  <si>
    <t>-154587017</t>
  </si>
  <si>
    <t>966073810</t>
  </si>
  <si>
    <t>Rozebrání vrat a vrátek k oplocení plochy jednotlivě do 2 m2</t>
  </si>
  <si>
    <t>-1454311326</t>
  </si>
  <si>
    <t>997013111</t>
  </si>
  <si>
    <t>Vnitrostaveništní doprava suti a vybouraných hmot vodorovně do 50 m svisle s použitím mechanizace pro budovy a haly výšky do 6 m</t>
  </si>
  <si>
    <t>-686779770</t>
  </si>
  <si>
    <t>-414021339</t>
  </si>
  <si>
    <t>2097336527</t>
  </si>
  <si>
    <t>102,917*25 'Přepočtené koeficientem množství</t>
  </si>
  <si>
    <t>-1695932302</t>
  </si>
  <si>
    <t>998153131</t>
  </si>
  <si>
    <t>Přesun hmot pro zdi a valy samostatné se svislou nosnou konstrukcí zděnou nebo monolitickou betonovou tyčovou nebo plošnou vodorovná dopravní vzdálenost do 50 m, pro zdi výšky do 12 m</t>
  </si>
  <si>
    <t>-20474341</t>
  </si>
  <si>
    <t>-1103583700</t>
  </si>
  <si>
    <t>dilatace</t>
  </si>
  <si>
    <t>(2,75+0,4+0,08)*0,4*2</t>
  </si>
  <si>
    <t>283723020</t>
  </si>
  <si>
    <t>deska z pěnového polystyrenu pro trvalé zatížení v tlaku (max. 2000 kg/m2) 1000 x 500 x 30 mm</t>
  </si>
  <si>
    <t>-359603818</t>
  </si>
  <si>
    <t>2,584*1,1 'Přepočtené koeficientem množství</t>
  </si>
  <si>
    <t>998713101</t>
  </si>
  <si>
    <t>Přesun hmot pro izolace tepelné stanovený z hmotnosti přesunovaného materiálu vodorovná dopravní vzdálenost do 50 m v objektech výšky do 6 m</t>
  </si>
  <si>
    <t>-643674227</t>
  </si>
  <si>
    <t>76782x</t>
  </si>
  <si>
    <t xml:space="preserve">Montáž poštovních schránek </t>
  </si>
  <si>
    <t>-178811800</t>
  </si>
  <si>
    <t>OV5</t>
  </si>
  <si>
    <t>553x5</t>
  </si>
  <si>
    <t>poštovní schránky viz. OV5</t>
  </si>
  <si>
    <t>406164247</t>
  </si>
  <si>
    <t>K008</t>
  </si>
  <si>
    <t>D+M vchodové branky otočné 1500x1500mm viz. ZV003 vč. kotvení</t>
  </si>
  <si>
    <t>-854630931</t>
  </si>
  <si>
    <t>K009</t>
  </si>
  <si>
    <t>D+M vjezdové otevíravé brány 2600x1500mm viz. ZV004 vč. kotvení</t>
  </si>
  <si>
    <t>2037546698</t>
  </si>
  <si>
    <t>K041</t>
  </si>
  <si>
    <t>D+M výplň oplocení 2240x1000mm viz. ZV007 vč. kotvení</t>
  </si>
  <si>
    <t>916722849</t>
  </si>
  <si>
    <t>K042</t>
  </si>
  <si>
    <t>D+M plotových sloupků 50x50/3 kotvených do podezdívky, žárově pozinkováno s nátěrem RAL vč. kotvení</t>
  </si>
  <si>
    <t>-555853355</t>
  </si>
  <si>
    <t>998767101</t>
  </si>
  <si>
    <t>Přesun hmot pro zámečnické konstrukce stanovený z hmotnosti přesunovaného materiálu vodorovná dopravní vzdálenost do 50 m v objektech výšky do 6 m</t>
  </si>
  <si>
    <t>1810096021</t>
  </si>
  <si>
    <t>-1467856382</t>
  </si>
  <si>
    <t>3 - Příjezdová cesta, parkovací stání</t>
  </si>
  <si>
    <t>113106121</t>
  </si>
  <si>
    <t>Rozebrání dlažeb a dílců komunikací pro pěší, vozovek a ploch s přemístěním hmot na skládku na vzdálenost do 3 m nebo s naložením na dopravní prostředek komunikací pro pěší s ložem z kameniva nebo živice a s výplní spár z betonových nebo kameninových dlaždic, desek nebo tvarovek</t>
  </si>
  <si>
    <t>1964469777</t>
  </si>
  <si>
    <t>viz. situace domolice</t>
  </si>
  <si>
    <t>66,9</t>
  </si>
  <si>
    <t>122201101</t>
  </si>
  <si>
    <t>Odkopávky a prokopávky nezapažené s přehozením výkopku na vzdálenost do 3 m nebo s naložením na dopravní prostředek v hornině tř. 3 do 100 m3</t>
  </si>
  <si>
    <t>-495380887</t>
  </si>
  <si>
    <t>zpevněné plochy v části, kde ne nedosypává zemina</t>
  </si>
  <si>
    <t>131,65*(0,08+0,04+0,15+0,05)</t>
  </si>
  <si>
    <t>122201109</t>
  </si>
  <si>
    <t>Odkopávky a prokopávky nezapažené s přehozením výkopku na vzdálenost do 3 m nebo s naložením na dopravní prostředek v hornině tř. 3 Příplatek k cenám za lepivost horniny tř. 3</t>
  </si>
  <si>
    <t>1566894959</t>
  </si>
  <si>
    <t>viz. odkopávky</t>
  </si>
  <si>
    <t>42,128</t>
  </si>
  <si>
    <t>-2136746855</t>
  </si>
  <si>
    <t>Z1</t>
  </si>
  <si>
    <t>0,5*(1,2)*(5,7+5,7+2,5+1,7)</t>
  </si>
  <si>
    <t>Z2</t>
  </si>
  <si>
    <t>0,8*(1,2)*(5,0)</t>
  </si>
  <si>
    <t>ST1</t>
  </si>
  <si>
    <t>1,2*0,8*8,3</t>
  </si>
  <si>
    <t>ST2</t>
  </si>
  <si>
    <t>1,2*0,8*5,6</t>
  </si>
  <si>
    <t>ST3</t>
  </si>
  <si>
    <t>1,2*0,8*(6,4+8,1)</t>
  </si>
  <si>
    <t>991288540</t>
  </si>
  <si>
    <t>viz. rýhy</t>
  </si>
  <si>
    <t>41,424</t>
  </si>
  <si>
    <t>730169874</t>
  </si>
  <si>
    <t>42,128+41,424</t>
  </si>
  <si>
    <t>1953938606</t>
  </si>
  <si>
    <t>T01</t>
  </si>
  <si>
    <t>80,1*(0,08+0,04+0,15+0,05)</t>
  </si>
  <si>
    <t>T02</t>
  </si>
  <si>
    <t>Nákup a dovoz propustné hlinito-písčité zeminy do zásypů vč. uložení do zásypu</t>
  </si>
  <si>
    <t>769532091</t>
  </si>
  <si>
    <t xml:space="preserve">vyrovnání terénu </t>
  </si>
  <si>
    <t>190,0</t>
  </si>
  <si>
    <t>1498913952</t>
  </si>
  <si>
    <t>0,5*0,08*(5,7+5,7+2,5+1,7)</t>
  </si>
  <si>
    <t>0,8*0,08*(5,0)</t>
  </si>
  <si>
    <t>274321411</t>
  </si>
  <si>
    <t>Základy z betonu železového (bez výztuže) pasy z betonu bez zvýšených nároků na prostředí tř. C 20/25</t>
  </si>
  <si>
    <t>-813294289</t>
  </si>
  <si>
    <t>0,5*(0,75)*(5,7+5,7+2,5+1,7)</t>
  </si>
  <si>
    <t>0,8*(0,75)*(5,0)</t>
  </si>
  <si>
    <t>-1981004085</t>
  </si>
  <si>
    <t>0,29701</t>
  </si>
  <si>
    <t>0,297*1,08 'Přepočtené koeficientem množství</t>
  </si>
  <si>
    <t>x623</t>
  </si>
  <si>
    <t>D+M Opěrné zdi a valy z betonu železového tř. C 25/30 XC4-XA1- Dmax16-max průsak 35mm (Betonový povrch vytvořený otiskem bednění, režný beton)</t>
  </si>
  <si>
    <t>1164921120</t>
  </si>
  <si>
    <t>0,75*0,8*8,3</t>
  </si>
  <si>
    <t>(1,58+0,25)*0,6*7,3</t>
  </si>
  <si>
    <t>0,75*0,8*5,6</t>
  </si>
  <si>
    <t>(1,58+0,25)*0,6*4,2</t>
  </si>
  <si>
    <t>0,4*0,8*(6,4+8,1)</t>
  </si>
  <si>
    <t>(1,58+0,25)*0,6*(6,0+7,5)</t>
  </si>
  <si>
    <t>-582014251</t>
  </si>
  <si>
    <t>0,75*2*8,3</t>
  </si>
  <si>
    <t>(1,58+0,25)*2*7,3</t>
  </si>
  <si>
    <t>(0,25+0,3+0,25)*7,3</t>
  </si>
  <si>
    <t>(0,8)*(0,75+1,83)</t>
  </si>
  <si>
    <t>0,75*2*5,6</t>
  </si>
  <si>
    <t>(1,58+0,25)*2*4,2</t>
  </si>
  <si>
    <t>0,4*2*(6,4+8,1)</t>
  </si>
  <si>
    <t>(1,58+0,25)*2*(6,0+7,5)</t>
  </si>
  <si>
    <t>(0,25+0,3+0,25)*(6,0+7,5)</t>
  </si>
  <si>
    <t>(0,8)*(0,4+1,58+0,25)*2</t>
  </si>
  <si>
    <t>-109348592</t>
  </si>
  <si>
    <t>154,126</t>
  </si>
  <si>
    <t>1850110262</t>
  </si>
  <si>
    <t>2,111</t>
  </si>
  <si>
    <t>2,111*1,08 'Přepočtené koeficientem množství</t>
  </si>
  <si>
    <t>339921131</t>
  </si>
  <si>
    <t>Osazování palisád betonových v řadě se zabetonováním výšky palisády do 500 mm</t>
  </si>
  <si>
    <t>1758752665</t>
  </si>
  <si>
    <t>palisády tvořící stupně vyrovnávacího schodiště</t>
  </si>
  <si>
    <t>1,5*9</t>
  </si>
  <si>
    <t>592284070</t>
  </si>
  <si>
    <t>palisáda tyčová hranatá betonová přírodní 11x11x40</t>
  </si>
  <si>
    <t>1308832961</t>
  </si>
  <si>
    <t>1404254517</t>
  </si>
  <si>
    <t>3,8*1,0*0,1</t>
  </si>
  <si>
    <t>3,8*1,1*0,1</t>
  </si>
  <si>
    <t>411351101</t>
  </si>
  <si>
    <t>Bednění stropů, kleneb nebo skořepin bez podpěrné konstrukce stropů deskových, balkonových nebo plošných konzol plné, rovné, popř. s náběhy zřízení</t>
  </si>
  <si>
    <t>426021616</t>
  </si>
  <si>
    <t>D2</t>
  </si>
  <si>
    <t>46,5</t>
  </si>
  <si>
    <t>28,0*0,27</t>
  </si>
  <si>
    <t>D3</t>
  </si>
  <si>
    <t>36,0</t>
  </si>
  <si>
    <t>24,5*0,27</t>
  </si>
  <si>
    <t>411351102</t>
  </si>
  <si>
    <t>Bednění stropů, kleneb nebo skořepin bez podpěrné konstrukce stropů deskových, balkonových nebo plošných konzol plné, rovné, popř. s náběhy odstranění</t>
  </si>
  <si>
    <t>1721006248</t>
  </si>
  <si>
    <t>96,675</t>
  </si>
  <si>
    <t>411354175</t>
  </si>
  <si>
    <t>Podpěrná konstrukce stropů výšky do 4 m se zesílením dna bednění na výměru m2 půdorysu pro zatížení betonovou směsí a výztuží přes 12 do 20 kPa zřízení</t>
  </si>
  <si>
    <t>-293659038</t>
  </si>
  <si>
    <t>411354176</t>
  </si>
  <si>
    <t>Podpěrná konstrukce stropů výšky do 4 m se zesílením dna bednění na výměru m2 půdorysu pro zatížení betonovou směsí a výztuží přes 12 do 20 kPa odstranění</t>
  </si>
  <si>
    <t>-2001422708</t>
  </si>
  <si>
    <t>viz. podpěrná kce zřízení</t>
  </si>
  <si>
    <t>82,5</t>
  </si>
  <si>
    <t>-77141449</t>
  </si>
  <si>
    <t>1,6631</t>
  </si>
  <si>
    <t>1,663*1,08 'Přepočtené koeficientem množství</t>
  </si>
  <si>
    <t>D+M Stropy z betonu železového (bez výztuže) stropů deskových, plochých střech, desek balkonových, desek hřibových stropů včetně hlavic hřibových sloupů tř. C 25/30 XC4-XA1 Dmax16 (Betonový povrch vytvořený otiskem bednění, režný beton)</t>
  </si>
  <si>
    <t>-669433172</t>
  </si>
  <si>
    <t>46,5*0,27</t>
  </si>
  <si>
    <t>36,0*0,27</t>
  </si>
  <si>
    <t>-469205855</t>
  </si>
  <si>
    <t>80,1</t>
  </si>
  <si>
    <t>131,65</t>
  </si>
  <si>
    <t>D+M Kladení dlažby z betonových nebo kameninových dlaždic komunikací pro pěší s vyplněním spár a se smetením přebytečného materiálu na vzdálenost do 3 m s ložem z kameniva těženého tl. do 40 mm velikosti dlaždic do 0,5 m2 (bez zámku), pro plochy do 50 m2</t>
  </si>
  <si>
    <t>-860670332</t>
  </si>
  <si>
    <t>101055269</t>
  </si>
  <si>
    <t>211,75*1,1 'Přepočtené koeficientem množství</t>
  </si>
  <si>
    <t>-1476032476</t>
  </si>
  <si>
    <t>46,5*2</t>
  </si>
  <si>
    <t>36,0*2</t>
  </si>
  <si>
    <t>622271001-1</t>
  </si>
  <si>
    <t xml:space="preserve">Montáž zavěšené odvětrávané fasády na dřevěné nosné konstrukci z fasádních desek (oboustranně) na jednosměrné nosné konstrukci opláštění připevněné mechanickým viditelným spojem, (nýty) stěn bez tepelné izolace 1. V cenách jsou započteny náklady na: a) montáž a dodávku nosné konstrukce (roštu) b) montáž fasádní desky z obou stran </t>
  </si>
  <si>
    <t>-1573584113</t>
  </si>
  <si>
    <t>(3,3)*0,9</t>
  </si>
  <si>
    <t>(4,7+3,1)*2,6</t>
  </si>
  <si>
    <t>591551x0</t>
  </si>
  <si>
    <t>782176626</t>
  </si>
  <si>
    <t>oboustranně</t>
  </si>
  <si>
    <t>23,250*2</t>
  </si>
  <si>
    <t>46,5*1,25 'Přepočtené koeficientem množství</t>
  </si>
  <si>
    <t>-1061593264</t>
  </si>
  <si>
    <t>zídky</t>
  </si>
  <si>
    <t>(0,6+0,6+0,2+0,2)*(6,4+8,1)</t>
  </si>
  <si>
    <t>(1,8)*(7,3+5,6)</t>
  </si>
  <si>
    <t>(8,5)*0,5</t>
  </si>
  <si>
    <t>(5,6)*1,8</t>
  </si>
  <si>
    <t>957170085</t>
  </si>
  <si>
    <t>60,75</t>
  </si>
  <si>
    <t>-1056961498</t>
  </si>
  <si>
    <t>(8,3+5,6+6,4+8,1+5,0)*2</t>
  </si>
  <si>
    <t>1995050723</t>
  </si>
  <si>
    <t>66,8*1,05 'Přepočtené koeficientem množství</t>
  </si>
  <si>
    <t>1974512253</t>
  </si>
  <si>
    <t>1888950705</t>
  </si>
  <si>
    <t>935932311</t>
  </si>
  <si>
    <t>Odvodňovací plastový žlab pro třídu zatížení C 250 vnitřní šířky 100 mm s krycím roštem můstkovým z pozinkované oceli</t>
  </si>
  <si>
    <t>1353765865</t>
  </si>
  <si>
    <t>viz. situace</t>
  </si>
  <si>
    <t>3,0+1,8+3,0</t>
  </si>
  <si>
    <t>-1275390015</t>
  </si>
  <si>
    <t>-1798725012</t>
  </si>
  <si>
    <t>-1907424646</t>
  </si>
  <si>
    <t>17,06*25 'Přepočtené koeficientem množství</t>
  </si>
  <si>
    <t>1347534277</t>
  </si>
  <si>
    <t>998011001</t>
  </si>
  <si>
    <t>Přesun hmot pro budovy občanské výstavby, bydlení, výrobu a služby s nosnou svislou konstrukcí zděnou z cihel, tvárnic nebo kamene vodorovná dopravní vzdálenost do 100 m pro budovy výšky do 6 m</t>
  </si>
  <si>
    <t>549059444</t>
  </si>
  <si>
    <t>D+M Žlab podokapní z hliníkového plechu včetně háků a čel hranatý rš 330 mm RAL 7046 viz. KP307</t>
  </si>
  <si>
    <t>-1418484750</t>
  </si>
  <si>
    <t>KP307</t>
  </si>
  <si>
    <t>10,2*2</t>
  </si>
  <si>
    <t>-68490605</t>
  </si>
  <si>
    <t>D+M Svod z hliníkového plechu včetně objímek, kolen a odskoků hranatý, o straně 100 mm RAL 7046 viz. KP312+313</t>
  </si>
  <si>
    <t>-1581056857</t>
  </si>
  <si>
    <t>KP312+313</t>
  </si>
  <si>
    <t>3,0+3,0</t>
  </si>
  <si>
    <t>998764101</t>
  </si>
  <si>
    <t>Přesun hmot pro konstrukce klempířské stanovený z hmotnosti přesunovaného materiálu vodorovná dopravní vzdálenost do 50 m v objektech výšky do 6 m</t>
  </si>
  <si>
    <t>-1172783683</t>
  </si>
  <si>
    <t>114446268</t>
  </si>
  <si>
    <t>ZV109</t>
  </si>
  <si>
    <t>3,1</t>
  </si>
  <si>
    <t>M107</t>
  </si>
  <si>
    <t>zábradlí schodišťové délky 3,1m viz. ZV109</t>
  </si>
  <si>
    <t>-1859863000</t>
  </si>
  <si>
    <t>767995114</t>
  </si>
  <si>
    <t xml:space="preserve">Montáž ostatních atypických zámečnických konstrukcí </t>
  </si>
  <si>
    <t>1296943396</t>
  </si>
  <si>
    <t>440,9+80</t>
  </si>
  <si>
    <t>M120</t>
  </si>
  <si>
    <t>TK 200x100x6- ocel S235</t>
  </si>
  <si>
    <t>-1117664025</t>
  </si>
  <si>
    <t>24,84</t>
  </si>
  <si>
    <t>24,84*1,08 'Přepočtené koeficientem množství</t>
  </si>
  <si>
    <t>M121</t>
  </si>
  <si>
    <t>TK 100x100x8- ocel S355</t>
  </si>
  <si>
    <t>-1068254014</t>
  </si>
  <si>
    <t>48,15</t>
  </si>
  <si>
    <t>48,15*1,08 'Přepočtené koeficientem množství</t>
  </si>
  <si>
    <t>-1003204395</t>
  </si>
  <si>
    <t>59,06</t>
  </si>
  <si>
    <t>59,06*1,08 'Přepočtené koeficientem množství</t>
  </si>
  <si>
    <t>M122</t>
  </si>
  <si>
    <t>TK 100x100x6- ocel S355</t>
  </si>
  <si>
    <t>64990058</t>
  </si>
  <si>
    <t>72,08</t>
  </si>
  <si>
    <t>72,08*1,08 'Přepočtené koeficientem množství</t>
  </si>
  <si>
    <t>799583395</t>
  </si>
  <si>
    <t>140,25</t>
  </si>
  <si>
    <t>140,25*1,08 'Přepočtené koeficientem množství</t>
  </si>
  <si>
    <t>-31389426</t>
  </si>
  <si>
    <t>48,96</t>
  </si>
  <si>
    <t>48,96*1,08 'Přepočtené koeficientem množství</t>
  </si>
  <si>
    <t>M123</t>
  </si>
  <si>
    <t>TK 80x80x4- ocel S235</t>
  </si>
  <si>
    <t>897978545</t>
  </si>
  <si>
    <t>36,88</t>
  </si>
  <si>
    <t>36,88*1,08 'Přepočtené koeficientem množství</t>
  </si>
  <si>
    <t>M1255</t>
  </si>
  <si>
    <t>TK 80x50x4- ocel S235</t>
  </si>
  <si>
    <t>-234400789</t>
  </si>
  <si>
    <t>10,68</t>
  </si>
  <si>
    <t>10,68*1,08 'Přepočtené koeficientem množství</t>
  </si>
  <si>
    <t>M124</t>
  </si>
  <si>
    <t>DETAILY- ocel S355</t>
  </si>
  <si>
    <t>-235401089</t>
  </si>
  <si>
    <t>80*1,08 'Přepočtené koeficientem množství</t>
  </si>
  <si>
    <t>D+M Žárové zinkování</t>
  </si>
  <si>
    <t>1908529671</t>
  </si>
  <si>
    <t>K004</t>
  </si>
  <si>
    <t>D+M posuvné dveře skladu nářadí 4650x2500mm viz. ZV107</t>
  </si>
  <si>
    <t>1639810974</t>
  </si>
  <si>
    <t>x789955</t>
  </si>
  <si>
    <t>D+M kotevních patních plechů vč. kotevních šroubů lepených epoxidovou lepicí hmotou do základů vč. podlití betonem C25/30-XC2</t>
  </si>
  <si>
    <t>-10293898</t>
  </si>
  <si>
    <t>11*2</t>
  </si>
  <si>
    <t>1275808475</t>
  </si>
  <si>
    <t>1957844678</t>
  </si>
  <si>
    <t>978789958</t>
  </si>
  <si>
    <t>(0,2+0,1+0,2+0,1)*0,92*1</t>
  </si>
  <si>
    <t>(0,1+0,1+0,1+0,1)*2,25*1</t>
  </si>
  <si>
    <t>(0,1+0,1+0,1+0,1)*0,92*3</t>
  </si>
  <si>
    <t>(0,1+0,1+0,1+0,1)*1,06*4</t>
  </si>
  <si>
    <t>(0,1+0,1+0,1+0,1)*2,75*3</t>
  </si>
  <si>
    <t>(0,1+0,1+0,1+0,1)*1,44*2</t>
  </si>
  <si>
    <t>(0,08+0,08+0,08+0,08)*1,44*2</t>
  </si>
  <si>
    <t>4 - Publicita</t>
  </si>
  <si>
    <t>OST - Ostatní</t>
  </si>
  <si>
    <t>OST</t>
  </si>
  <si>
    <t xml:space="preserve">Publicita stavby </t>
  </si>
  <si>
    <t>Kč</t>
  </si>
  <si>
    <t>1825496589</t>
  </si>
  <si>
    <t>3 - Nezpůsobilé výdaje</t>
  </si>
  <si>
    <t>1 - Demolice</t>
  </si>
  <si>
    <t>-1719883887</t>
  </si>
  <si>
    <t>(8,9+9,4+8,9+9,4)*0,63*0,9</t>
  </si>
  <si>
    <t>(7,7)*0,93*0,9</t>
  </si>
  <si>
    <t>(5,0)*0,3*0,9</t>
  </si>
  <si>
    <t>(3,5)*0,49*0,9</t>
  </si>
  <si>
    <t>(2,1+2,75+2,1)*0,3*0,9</t>
  </si>
  <si>
    <t>962023391</t>
  </si>
  <si>
    <t>Bourání zdiva nadzákladového kamenného nebo smíšeného smíšeného, na maltu vápennou nebo vápenocementovou, objemu přes 1 m3</t>
  </si>
  <si>
    <t>1912890892</t>
  </si>
  <si>
    <t>(8,9+9,4+8,9+9,4)*3,1*0,63-(0,71*1,55*0,63+2,52*2,01*0,63+0,9*1,95*0,63+1,59*1,7*0,63+0,8*2,02*0,6)</t>
  </si>
  <si>
    <t>(7,7)*3,1*0,93-(0,4*0,3*0,25+0,45*0,45*0,25)</t>
  </si>
  <si>
    <t>(3,5)*3,1*0,5-(0,93*1,95*0,5)</t>
  </si>
  <si>
    <t>(5,0)*3,1*0,35-(0,9*2,02*0,35)</t>
  </si>
  <si>
    <t>štít</t>
  </si>
  <si>
    <t>25,0*0,15*2</t>
  </si>
  <si>
    <t>(0,3+0,3+0,3+0,3)*0,2*3,5</t>
  </si>
  <si>
    <t>(0,45+0,45)*0,4*4,25</t>
  </si>
  <si>
    <t>pod pozednicí</t>
  </si>
  <si>
    <t>10,7*1,1*0,15</t>
  </si>
  <si>
    <t>(1,03+0,63+0,45+0,63+0,82)*1,1*0,3*2</t>
  </si>
  <si>
    <t>0,6*0,4*5,0</t>
  </si>
  <si>
    <t>kolna</t>
  </si>
  <si>
    <t>(2,1+2,1+2,8)*2,9*0,15-(0,8*2,0*0,15)</t>
  </si>
  <si>
    <t>ostatní-rezerva</t>
  </si>
  <si>
    <t>5,0</t>
  </si>
  <si>
    <t>2109739497</t>
  </si>
  <si>
    <t>0,71*1,55</t>
  </si>
  <si>
    <t>1,59*1,7</t>
  </si>
  <si>
    <t>963031434</t>
  </si>
  <si>
    <t>Bourání cihelných kleneb na maltu vápennou nebo vápenocementovou, tl. do 300 mm</t>
  </si>
  <si>
    <t>-1970110013</t>
  </si>
  <si>
    <t>P03</t>
  </si>
  <si>
    <t>33,0</t>
  </si>
  <si>
    <t>965022131</t>
  </si>
  <si>
    <t>Bourání podlah kamenných bez podkladního lože, s jakoukoliv výplní spár z lomového kamene nebo kostek, plochy přes 1 m2</t>
  </si>
  <si>
    <t>-1028704978</t>
  </si>
  <si>
    <t>P02</t>
  </si>
  <si>
    <t>7,05+17,2</t>
  </si>
  <si>
    <t>-999479065</t>
  </si>
  <si>
    <t>P01</t>
  </si>
  <si>
    <t>(25,85+10,8)*0,1</t>
  </si>
  <si>
    <t>-1833435235</t>
  </si>
  <si>
    <t>P3</t>
  </si>
  <si>
    <t>33,0*0,15</t>
  </si>
  <si>
    <t>-1734666702</t>
  </si>
  <si>
    <t>-1898600690</t>
  </si>
  <si>
    <t>965082923</t>
  </si>
  <si>
    <t>Odstranění násypu pod podlahami nebo ochranného násypu na střechách tl. do 100 mm, plochy přes 2 m2</t>
  </si>
  <si>
    <t>1966529910</t>
  </si>
  <si>
    <t>m101-104</t>
  </si>
  <si>
    <t>(25,85+10,8+7,05+17,2)*0,1</t>
  </si>
  <si>
    <t>-327706493</t>
  </si>
  <si>
    <t>0,95*1,95</t>
  </si>
  <si>
    <t>0,8*2,02</t>
  </si>
  <si>
    <t>0,9*2,02</t>
  </si>
  <si>
    <t>0,93*1,95</t>
  </si>
  <si>
    <t>0,8*1,97</t>
  </si>
  <si>
    <t>968072559</t>
  </si>
  <si>
    <t>Vybourání kovových rámů oken s křídly, dveřních zárubní, vrat, stěn, ostění nebo obkladů vrat, mimo posuvných a skládacích, plochy přes 5 m2</t>
  </si>
  <si>
    <t>-138825991</t>
  </si>
  <si>
    <t>2,52*2,01</t>
  </si>
  <si>
    <t>997013112</t>
  </si>
  <si>
    <t>Vnitrostaveništní doprava suti a vybouraných hmot vodorovně do 50 m svisle s použitím mechanizace pro budovy a haly výšky přes 6 do 9 m</t>
  </si>
  <si>
    <t>-2119369270</t>
  </si>
  <si>
    <t>200049995</t>
  </si>
  <si>
    <t>1682545287</t>
  </si>
  <si>
    <t>411,188*25 'Přepočtené koeficientem množství</t>
  </si>
  <si>
    <t>997013801</t>
  </si>
  <si>
    <t>Poplatek za uložení stavebního odpadu na skládce (skládkovné) betonového</t>
  </si>
  <si>
    <t>264699237</t>
  </si>
  <si>
    <t>997013803</t>
  </si>
  <si>
    <t>Poplatek za uložení stavebního odpadu na skládce (skládkovné) z keramických materiálů</t>
  </si>
  <si>
    <t>1827024276</t>
  </si>
  <si>
    <t>997013811</t>
  </si>
  <si>
    <t>Poplatek za uložení stavebního odpadu na skládce (skládkovné) dřevěného</t>
  </si>
  <si>
    <t>1699949037</t>
  </si>
  <si>
    <t>508554571</t>
  </si>
  <si>
    <t>762331811</t>
  </si>
  <si>
    <t>Demontáž vázaných konstrukcí krovů sklonu do 60 st. z hranolů, hranolků, fošen, průřezové plochy do 120 cm2</t>
  </si>
  <si>
    <t>-2006562106</t>
  </si>
  <si>
    <t>pásky</t>
  </si>
  <si>
    <t>1,6*6*2</t>
  </si>
  <si>
    <t>pásky +sloupky u pozednice</t>
  </si>
  <si>
    <t>(1,0+1,2+1,2)*6</t>
  </si>
  <si>
    <t>762331812</t>
  </si>
  <si>
    <t>Demontáž vázaných konstrukcí krovů sklonu do 60 st. z hranolů, hranolků, fošen, průřezové plochy přes 120 do 224 cm2</t>
  </si>
  <si>
    <t>1214011301</t>
  </si>
  <si>
    <t>krokve</t>
  </si>
  <si>
    <t>(6,255+6,6)*9</t>
  </si>
  <si>
    <t>vaznice</t>
  </si>
  <si>
    <t>(10,3+10,3)</t>
  </si>
  <si>
    <t>762331813</t>
  </si>
  <si>
    <t>Demontáž vázaných konstrukcí krovů sklonu do 60 st. z hranolů, hranolků, fošen, průřezové plochy přes 224 do 288 cm2</t>
  </si>
  <si>
    <t>521774482</t>
  </si>
  <si>
    <t>kleštiny</t>
  </si>
  <si>
    <t>4,1*3</t>
  </si>
  <si>
    <t>pozednice</t>
  </si>
  <si>
    <t>10,3+10,3</t>
  </si>
  <si>
    <t>762331814</t>
  </si>
  <si>
    <t>Demontáž vázaných konstrukcí krovů sklonu do 60 st. z hranolů, hranolků, fošen, průřezové plochy přes 288 do 450 cm2</t>
  </si>
  <si>
    <t>-984153391</t>
  </si>
  <si>
    <t>3,0*6</t>
  </si>
  <si>
    <t>762342812</t>
  </si>
  <si>
    <t>Demontáž bednění a laťování laťování střech sklonu do 60 st. se všemi nadstřešními konstrukcemi, z latí průřezové plochy do 25 cm2 při osové vzdálenosti přes 0,22 do 0,50 m</t>
  </si>
  <si>
    <t>1644201054</t>
  </si>
  <si>
    <t>(6,255+6,6)*10,7</t>
  </si>
  <si>
    <t>2,7*2,3</t>
  </si>
  <si>
    <t>-257421163</t>
  </si>
  <si>
    <t>P04</t>
  </si>
  <si>
    <t>762822840</t>
  </si>
  <si>
    <t>Demontáž stropních trámů z hraněného řeziva, průřezové plochy přes 450 do 540 cm2</t>
  </si>
  <si>
    <t>302176888</t>
  </si>
  <si>
    <t>8,8*6</t>
  </si>
  <si>
    <t>762841821</t>
  </si>
  <si>
    <t>Demontáž podbíjení obkladů stropů a střech sklonu do 60 st. z desek měkkých (minerálněvláknitých, dřevovláknitých apod.)</t>
  </si>
  <si>
    <t>981021569</t>
  </si>
  <si>
    <t>841698895</t>
  </si>
  <si>
    <t>10,7</t>
  </si>
  <si>
    <t>-1065223363</t>
  </si>
  <si>
    <t>10,7+10,7</t>
  </si>
  <si>
    <t>-1564197978</t>
  </si>
  <si>
    <t>2,5+4,0</t>
  </si>
  <si>
    <t>765142815</t>
  </si>
  <si>
    <t>Demontáž krytiny z polykarbonátových desek vlnitých nebo trapézových, sklonu přes 25 st.</t>
  </si>
  <si>
    <t>-1964474463</t>
  </si>
  <si>
    <t>766221811</t>
  </si>
  <si>
    <t>Demontáž schodů celodřevěných samonosných</t>
  </si>
  <si>
    <t>1434838284</t>
  </si>
  <si>
    <t>2,5+2,0</t>
  </si>
  <si>
    <t>VRN - Ostatní a vedlejší náklady</t>
  </si>
  <si>
    <t>VRN - Vedlejší rozpočtové náklady</t>
  </si>
  <si>
    <t>Vedlejší rozpočtové náklady</t>
  </si>
  <si>
    <t xml:space="preserve">Mimostaveništní doprava Obsahuje náklady na veškerou dopravu potřebného materiálu a výrobků od místa prodejce nebo výrobce do prostoru složení v objektu zařízení staveniště, včetně nákladů s dopravou souvisejících (naložení při pořízení, složení na stavbě, provoz mechanizmu nutného k naložení, složení a přepravě, mzdové náklady s dopravou souvisejícími, vyřízení a úhrada dopravních výjímek, povolení, zvláštních oprávnění k dopravě, doprovod, dopravní trasování apod.). Při dovozu ze třetích zemí náklady na clo, dovozní přirážky apod. Vzdálenost je dána vzdáleností konkrétního výrobce či prodejce při pořízení konkrétní věci od místa vyložení na staveništi. </t>
  </si>
  <si>
    <t>708299676</t>
  </si>
  <si>
    <t xml:space="preserve">Zařízení staveniště Veškeré náklady související se zařízením staveniště, zejména: náklady s umístěním, dopravou, provozem a likvidací skladů a buňkoviště, náklady s projednáním připojení, připojením a odpojením stavby na veř.rozvod elektrické energie a vody a úhrada za spotřebovaná tato média, náklady na umístění, dopravu, provoz a likvidaci hygienických zařízení stavby, náklady na staveništní rozvaděč(e), vnitrostaveništní rozvody elektrické energie a vody, náklady na vytápění a osvětlení staveniště, náklady na opatření k zamezení negativního vlivu stavby na okolí (protiprachová, protihluková apod.), náklady na čištění veřejných komunikací znečištěných stavbou, náklady na úklid prostoru staveniště, náklady na znovuuvedení prostoru zařízení staveniště do původního stavu atd. </t>
  </si>
  <si>
    <t>1071499913</t>
  </si>
  <si>
    <t>Provedení výtažných zkoušek fasády, ověření soudržnosti podkladu, přídržnost lepící hmoty a kotevní plán</t>
  </si>
  <si>
    <t>343498517</t>
  </si>
  <si>
    <t>Prohlídka, posouzení a návrhy řešení statika</t>
  </si>
  <si>
    <t>-240061671</t>
  </si>
  <si>
    <t>Ochrana zeleně a kontrukcí kolem objektu</t>
  </si>
  <si>
    <t>1054992154</t>
  </si>
  <si>
    <t>K023</t>
  </si>
  <si>
    <t>Prohlídka a návrhy dendrologa</t>
  </si>
  <si>
    <t>-1154351075</t>
  </si>
  <si>
    <t>K0251</t>
  </si>
  <si>
    <t>Posudky a návrhy geologa</t>
  </si>
  <si>
    <t>-843786513</t>
  </si>
  <si>
    <t>Revize a zkoušky</t>
  </si>
  <si>
    <t>-954868248</t>
  </si>
  <si>
    <t>x444</t>
  </si>
  <si>
    <t>Výpočet zatížení zábradlí větrem (včetně prohlášení o shodě)</t>
  </si>
  <si>
    <t>1815636355</t>
  </si>
  <si>
    <t xml:space="preserve">Opatření BOZP v rozsahu NV 591/2006 Sb. a další platné legislativy Náklady na veškerá opatření na úseku BOZP v rozsahu NV 591/2006Sb, NV 262/2005 Sb., zák. 309/2006 Sb., zák. 183/2006 Sb., další platné legislativy, Plánu BOZP, zejména: oplocení a likvidace oplocení staveniště, označení staveniště, koordinátor BOZP, zabezpečení vjezdu a výjezdu na staveniště, zpracování technologických postupů bouracích, montážních, betonářských a dalších prací, opatření při práci ve výškách a nad volnou hloubkou, opatření při zemních pracích, opatření kolektivní ochrany, opatření individuální ochrany, opatření při bouracích pracích, opatření při betonářských a montážních pracích, platná revizní oprávnění, opatření při užívání stavební mechanizace, protipožární opatření, vybavení prostředky první pomoci, protipožárními prostředky, opatření při přenosu elektrické energie apod. </t>
  </si>
  <si>
    <t>-1247186464</t>
  </si>
  <si>
    <t>x55</t>
  </si>
  <si>
    <t>Zábory vč. vyřízení a poplatku</t>
  </si>
  <si>
    <t>33535661</t>
  </si>
  <si>
    <t>x785</t>
  </si>
  <si>
    <t>Výrobní a dílenská dokumentace</t>
  </si>
  <si>
    <t>44784755</t>
  </si>
  <si>
    <t>Měření radonu</t>
  </si>
  <si>
    <t>-1838474304</t>
  </si>
  <si>
    <t>x78985</t>
  </si>
  <si>
    <t>Vypracování kotevního plánu ploché střechy</t>
  </si>
  <si>
    <t>1005081200</t>
  </si>
  <si>
    <t>K024</t>
  </si>
  <si>
    <t>Geodetické práce- (zaměření základů, zaměření stavby pro KÚ, zaměření inženýrských sítí, geometrický plán)</t>
  </si>
  <si>
    <t>770717573</t>
  </si>
  <si>
    <t>K026</t>
  </si>
  <si>
    <t>Koordinační činnost</t>
  </si>
  <si>
    <t>1687397115</t>
  </si>
  <si>
    <t>K027</t>
  </si>
  <si>
    <t>Fotodokumentace průbehu výstavby</t>
  </si>
  <si>
    <t>141396224</t>
  </si>
  <si>
    <t>K028</t>
  </si>
  <si>
    <t>Opatření BOZP</t>
  </si>
  <si>
    <t>-650946697</t>
  </si>
  <si>
    <t>M135</t>
  </si>
  <si>
    <t>Zpracování dokumentace skutečného provedení Obsahuje vypracování dokumentace skutečného provedení stavby autorizovanou osobou v 5 tištěných paré + 1x na digitálním nosiči, dále soupis a zdůvodnění změn oproti původní dokumentaci, projednání změn oproti původní dokumentaci, vyžadujících povolení Změny stavby před dokončením, pokud tato změna nebyla vědomě vyvolána zadavatelem stavby, včetně vypracování všech podkladů a podání na příslušném úřadě veřejné správy.</t>
  </si>
  <si>
    <t>1334981201</t>
  </si>
  <si>
    <t>9x56</t>
  </si>
  <si>
    <t>Zajištění podkladů ke kolaudaci stavby</t>
  </si>
  <si>
    <t>1752137867</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</si>
  <si>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</si>
  <si>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</si>
  <si>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</si>
  <si>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</si>
  <si>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</si>
  <si>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</si>
  <si>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</si>
  <si>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</si>
  <si>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</si>
  <si>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</si>
  <si>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</si>
  <si>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</si>
  <si>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</si>
  <si>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</si>
  <si>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</si>
  <si>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</si>
  <si>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</si>
  <si>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</si>
  <si>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</si>
  <si>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</si>
  <si>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</si>
  <si>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</si>
  <si>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</si>
  <si>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</si>
  <si>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</si>
  <si>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</si>
  <si>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</si>
  <si>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</si>
  <si>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</si>
  <si>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</si>
  <si>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</si>
  <si>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</si>
  <si>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</si>
  <si>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</si>
  <si>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</si>
  <si>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</si>
  <si>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</si>
  <si>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</si>
  <si>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</si>
  <si>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</si>
  <si>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</si>
  <si>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</si>
  <si>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</si>
  <si>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</si>
  <si>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</si>
  <si>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</si>
  <si>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</si>
  <si>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</si>
  <si>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</si>
  <si>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</si>
  <si>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</si>
  <si>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</si>
  <si>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</si>
  <si>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</si>
  <si>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</si>
  <si>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</si>
  <si>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</si>
  <si>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</si>
  <si>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</si>
  <si>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</si>
  <si>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</si>
  <si>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</si>
  <si>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</si>
  <si>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</si>
  <si>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</si>
  <si>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</si>
  <si>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</si>
  <si>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</si>
  <si>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</si>
  <si>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</si>
  <si>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</si>
  <si>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</si>
  <si>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</si>
  <si>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</si>
  <si>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</si>
  <si>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</si>
  <si>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</si>
  <si>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</si>
  <si>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</si>
  <si>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</si>
  <si>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</si>
  <si>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</si>
  <si>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</si>
  <si>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</si>
  <si>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</si>
  <si>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</si>
  <si>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</si>
  <si>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</si>
  <si>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</si>
  <si>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</si>
  <si>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</si>
  <si>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</si>
  <si>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</si>
  <si>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</si>
  <si>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</si>
  <si>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</si>
  <si>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</si>
  <si>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</si>
  <si>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</si>
  <si>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</si>
  <si>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</si>
  <si>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</si>
  <si>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</si>
  <si>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</si>
  <si>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</si>
  <si>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</si>
  <si>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</si>
  <si>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</si>
  <si>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</si>
  <si>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</si>
  <si>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</si>
  <si>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</si>
  <si>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</si>
  <si>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</si>
  <si>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</si>
  <si>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</si>
  <si>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</si>
  <si>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</si>
  <si>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</si>
  <si>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</si>
  <si>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</si>
  <si>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</si>
  <si>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</si>
  <si>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</si>
  <si>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</si>
  <si>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</si>
  <si>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</si>
  <si>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</si>
  <si>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</si>
  <si>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</si>
  <si>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</si>
  <si>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</si>
  <si>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</si>
  <si>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</si>
  <si>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</si>
  <si>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</si>
  <si>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</si>
  <si>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</si>
  <si>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</si>
  <si>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</si>
  <si>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</si>
  <si>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</si>
  <si>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</si>
  <si>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</si>
  <si>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</si>
  <si>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</si>
  <si>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</si>
  <si>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</si>
  <si>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</si>
  <si>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</si>
  <si>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</si>
  <si>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</si>
  <si>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</si>
  <si>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</si>
  <si>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</si>
  <si>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</si>
  <si>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</si>
  <si>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</si>
  <si>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</si>
  <si>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</si>
  <si>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</si>
  <si>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</si>
  <si>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</si>
  <si>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</si>
  <si>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</si>
  <si>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</si>
  <si>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</si>
  <si>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</si>
  <si>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</si>
  <si>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</si>
  <si>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</si>
  <si>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</si>
  <si>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</si>
  <si>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</si>
  <si>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</si>
  <si>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</si>
  <si>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</si>
  <si>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</si>
  <si>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</si>
  <si>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</si>
  <si>
    <t>DI č.1</t>
  </si>
  <si>
    <t>DI č.3</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</si>
</sst>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numFmt numFmtId="165" formatCode="dd\.mm\.yyyy"/>
    <numFmt numFmtId="166" formatCode="#,##0.00000"/>
    <numFmt numFmtId="167" formatCode="#,##0.000"/>
  </numFmts>
  <fonts count="42">
    <font>
      <sz val="8"/>
      <name val="Trebuchet MS"/>
      <family val="2"/>
    </font>
    <font>
      <sz val="10"/>
      <name val="Arial"/>
      <family val="2"/>
    </font>
    <font>
      <sz val="8"/>
      <color rgb="FF969696"/>
      <name val="Trebuchet MS"/>
      <family val="2"/>
    </font>
    <font>
      <sz val="9"/>
      <name val="Trebuchet MS"/>
      <family val="2"/>
    </font>
    <font>
      <b/>
      <sz val="12"/>
      <name val="Trebuchet MS"/>
      <family val="2"/>
    </font>
    <font>
      <sz val="11"/>
      <name val="Trebuchet MS"/>
      <family val="2"/>
    </font>
    <font>
      <sz val="10"/>
      <name val="Trebuchet MS"/>
      <family val="2"/>
    </font>
    <font>
      <sz val="12"/>
      <color rgb="FF003366"/>
      <name val="Trebuchet MS"/>
      <family val="2"/>
    </font>
    <font>
      <sz val="10"/>
      <color rgb="FF003366"/>
      <name val="Trebuchet MS"/>
      <family val="2"/>
    </font>
    <font>
      <sz val="8"/>
      <color rgb="FF003366"/>
      <name val="Trebuchet MS"/>
      <family val="2"/>
    </font>
    <font>
      <sz val="8"/>
      <color rgb="FF800080"/>
      <name val="Trebuchet MS"/>
      <family val="2"/>
    </font>
    <font>
      <sz val="8"/>
      <color rgb="FF505050"/>
      <name val="Trebuchet MS"/>
      <family val="2"/>
    </font>
    <font>
      <sz val="8"/>
      <color rgb="FFFF0000"/>
      <name val="Trebuchet MS"/>
      <family val="2"/>
    </font>
    <font>
      <sz val="8"/>
      <color rgb="FF0000A8"/>
      <name val="Trebuchet MS"/>
      <family val="2"/>
    </font>
    <font>
      <sz val="8"/>
      <color rgb="FFFAE682"/>
      <name val="Trebuchet MS"/>
      <family val="2"/>
    </font>
    <font>
      <sz val="10"/>
      <color rgb="FF960000"/>
      <name val="Trebuchet MS"/>
      <family val="2"/>
    </font>
    <font>
      <u val="single"/>
      <sz val="10"/>
      <color theme="10"/>
      <name val="Trebuchet MS"/>
      <family val="2"/>
    </font>
    <font>
      <sz val="8"/>
      <color rgb="FF3366FF"/>
      <name val="Trebuchet MS"/>
      <family val="2"/>
    </font>
    <font>
      <b/>
      <sz val="16"/>
      <name val="Trebuchet MS"/>
      <family val="2"/>
    </font>
    <font>
      <b/>
      <sz val="12"/>
      <color rgb="FF969696"/>
      <name val="Trebuchet MS"/>
      <family val="2"/>
    </font>
    <font>
      <sz val="9"/>
      <color rgb="FF969696"/>
      <name val="Trebuchet MS"/>
      <family val="2"/>
    </font>
    <font>
      <b/>
      <sz val="8"/>
      <color rgb="FF969696"/>
      <name val="Trebuchet MS"/>
      <family val="2"/>
    </font>
    <font>
      <b/>
      <sz val="10"/>
      <name val="Trebuchet MS"/>
      <family val="2"/>
    </font>
    <font>
      <b/>
      <sz val="9"/>
      <name val="Trebuchet MS"/>
      <family val="2"/>
    </font>
    <font>
      <sz val="12"/>
      <color rgb="FF969696"/>
      <name val="Trebuchet MS"/>
      <family val="2"/>
    </font>
    <font>
      <b/>
      <sz val="12"/>
      <color rgb="FF960000"/>
      <name val="Trebuchet MS"/>
      <family val="2"/>
    </font>
    <font>
      <sz val="12"/>
      <name val="Trebuchet MS"/>
      <family val="2"/>
    </font>
    <font>
      <b/>
      <sz val="11"/>
      <color rgb="FF003366"/>
      <name val="Trebuchet MS"/>
      <family val="2"/>
    </font>
    <font>
      <sz val="11"/>
      <color rgb="FF003366"/>
      <name val="Trebuchet MS"/>
      <family val="2"/>
    </font>
    <font>
      <b/>
      <sz val="11"/>
      <name val="Trebuchet MS"/>
      <family val="2"/>
    </font>
    <font>
      <sz val="11"/>
      <color rgb="FF969696"/>
      <name val="Trebuchet MS"/>
      <family val="2"/>
    </font>
    <font>
      <b/>
      <sz val="10"/>
      <color rgb="FF003366"/>
      <name val="Trebuchet MS"/>
      <family val="2"/>
    </font>
    <font>
      <sz val="10"/>
      <color rgb="FF969696"/>
      <name val="Trebuchet MS"/>
      <family val="2"/>
    </font>
    <font>
      <sz val="18"/>
      <color theme="10"/>
      <name val="Wingdings 2"/>
      <family val="1"/>
    </font>
    <font>
      <sz val="10"/>
      <color theme="10"/>
      <name val="Trebuchet MS"/>
      <family val="2"/>
    </font>
    <font>
      <b/>
      <sz val="12"/>
      <color rgb="FF800000"/>
      <name val="Trebuchet MS"/>
      <family val="2"/>
    </font>
    <font>
      <sz val="8"/>
      <color rgb="FF960000"/>
      <name val="Trebuchet MS"/>
      <family val="2"/>
    </font>
    <font>
      <b/>
      <sz val="8"/>
      <name val="Trebuchet MS"/>
      <family val="2"/>
    </font>
    <font>
      <sz val="7"/>
      <color rgb="FF969696"/>
      <name val="Trebuchet MS"/>
      <family val="2"/>
    </font>
    <font>
      <i/>
      <sz val="8"/>
      <color rgb="FF0000FF"/>
      <name val="Trebuchet MS"/>
      <family val="2"/>
    </font>
    <font>
      <u val="single"/>
      <sz val="11"/>
      <color theme="10"/>
      <name val="Calibri"/>
      <family val="2"/>
      <scheme val="minor"/>
    </font>
    <font>
      <i/>
      <sz val="9"/>
      <name val="Trebuchet MS"/>
      <family val="2"/>
    </font>
  </fonts>
  <fills count="8">
    <fill>
      <patternFill/>
    </fill>
    <fill>
      <patternFill patternType="gray125"/>
    </fill>
    <fill>
      <patternFill patternType="solid">
        <fgColor rgb="FFFAE682"/>
        <bgColor indexed="64"/>
      </patternFill>
    </fill>
    <fill>
      <patternFill patternType="solid">
        <fgColor rgb="FFFFFFCC"/>
        <bgColor indexed="64"/>
      </patternFill>
    </fill>
    <fill>
      <patternFill patternType="solid">
        <fgColor rgb="FFBEBEBE"/>
        <bgColor indexed="64"/>
      </patternFill>
    </fill>
    <fill>
      <patternFill patternType="solid">
        <fgColor rgb="FFD2D2D2"/>
        <bgColor indexed="64"/>
      </patternFill>
    </fill>
    <fill>
      <patternFill patternType="solid">
        <fgColor rgb="FFC0C0C0"/>
        <bgColor indexed="64"/>
      </patternFill>
    </fill>
    <fill>
      <patternFill patternType="solid">
        <fgColor rgb="FFFF0000"/>
        <bgColor indexed="64"/>
      </patternFill>
    </fill>
  </fills>
  <borders count="36">
    <border>
      <left/>
      <right/>
      <top/>
      <bottom/>
      <diagonal/>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thin">
        <color rgb="FF000000"/>
      </right>
      <top style="hair">
        <color rgb="FF969696"/>
      </top>
      <bottom/>
    </border>
    <border>
      <left/>
      <right style="thin">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0" fillId="0" borderId="0" applyNumberFormat="0" applyFill="0" applyBorder="0" applyAlignment="0" applyProtection="0"/>
  </cellStyleXfs>
  <cellXfs count="387">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Font="1"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Font="1"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0" fillId="0" borderId="0" xfId="0" applyAlignment="1" applyProtection="1">
      <alignment horizontal="center" vertical="center"/>
      <protection locked="0"/>
    </xf>
    <xf numFmtId="0" fontId="14" fillId="2" borderId="0" xfId="0" applyFont="1" applyFill="1" applyAlignment="1" applyProtection="1">
      <alignment horizontal="left" vertical="center"/>
      <protection/>
    </xf>
    <xf numFmtId="0" fontId="6" fillId="2" borderId="0" xfId="0" applyFont="1" applyFill="1" applyAlignment="1" applyProtection="1">
      <alignment vertical="center"/>
      <protection/>
    </xf>
    <xf numFmtId="0" fontId="15" fillId="2" borderId="0" xfId="0" applyFont="1" applyFill="1" applyAlignment="1" applyProtection="1">
      <alignment horizontal="left" vertical="center"/>
      <protection/>
    </xf>
    <xf numFmtId="0" fontId="16" fillId="2" borderId="0" xfId="20" applyFont="1" applyFill="1" applyAlignment="1" applyProtection="1">
      <alignment vertical="center"/>
      <protection/>
    </xf>
    <xf numFmtId="0" fontId="40" fillId="2" borderId="0" xfId="20" applyFill="1"/>
    <xf numFmtId="0" fontId="0" fillId="2" borderId="0" xfId="0" applyFill="1"/>
    <xf numFmtId="0" fontId="14" fillId="2" borderId="0" xfId="0" applyFont="1" applyFill="1" applyAlignment="1">
      <alignment horizontal="left" vertical="center"/>
    </xf>
    <xf numFmtId="0" fontId="14" fillId="0" borderId="0" xfId="0" applyFont="1" applyAlignment="1">
      <alignment horizontal="left" vertical="center"/>
    </xf>
    <xf numFmtId="0" fontId="0" fillId="0" borderId="0" xfId="0" applyFont="1" applyAlignment="1">
      <alignment horizontal="left" vertical="center"/>
    </xf>
    <xf numFmtId="0" fontId="0" fillId="0" borderId="1" xfId="0" applyBorder="1"/>
    <xf numFmtId="0" fontId="0" fillId="0" borderId="2" xfId="0" applyBorder="1"/>
    <xf numFmtId="0" fontId="0" fillId="0" borderId="3" xfId="0" applyBorder="1"/>
    <xf numFmtId="0" fontId="0" fillId="0" borderId="4" xfId="0" applyBorder="1"/>
    <xf numFmtId="0" fontId="0" fillId="0" borderId="0" xfId="0" applyBorder="1"/>
    <xf numFmtId="0" fontId="18" fillId="0" borderId="0" xfId="0" applyFont="1" applyBorder="1" applyAlignment="1">
      <alignment horizontal="left" vertical="center"/>
    </xf>
    <xf numFmtId="0" fontId="0" fillId="0" borderId="5" xfId="0" applyBorder="1"/>
    <xf numFmtId="0" fontId="17" fillId="0" borderId="0" xfId="0" applyFont="1" applyAlignment="1">
      <alignment horizontal="left" vertical="center"/>
    </xf>
    <xf numFmtId="0" fontId="19" fillId="0" borderId="0" xfId="0" applyFont="1" applyAlignment="1">
      <alignment horizontal="left" vertical="center"/>
    </xf>
    <xf numFmtId="0" fontId="20" fillId="0" borderId="0" xfId="0" applyFont="1" applyBorder="1" applyAlignment="1">
      <alignment horizontal="left" vertical="top"/>
    </xf>
    <xf numFmtId="0" fontId="3" fillId="0" borderId="0" xfId="0" applyFont="1" applyBorder="1" applyAlignment="1">
      <alignment horizontal="left" vertical="center"/>
    </xf>
    <xf numFmtId="0" fontId="4" fillId="0" borderId="0" xfId="0" applyFont="1" applyBorder="1" applyAlignment="1">
      <alignment horizontal="left" vertical="top"/>
    </xf>
    <xf numFmtId="0" fontId="20" fillId="0" borderId="0" xfId="0" applyFont="1" applyBorder="1" applyAlignment="1">
      <alignment horizontal="left" vertical="center"/>
    </xf>
    <xf numFmtId="0" fontId="3" fillId="3" borderId="0" xfId="0" applyFont="1" applyFill="1" applyBorder="1" applyAlignment="1" applyProtection="1">
      <alignment horizontal="left" vertical="center"/>
      <protection locked="0"/>
    </xf>
    <xf numFmtId="49" fontId="3" fillId="3" borderId="0" xfId="0" applyNumberFormat="1" applyFont="1" applyFill="1" applyBorder="1" applyAlignment="1" applyProtection="1">
      <alignment horizontal="left" vertical="center"/>
      <protection locked="0"/>
    </xf>
    <xf numFmtId="0" fontId="0" fillId="0" borderId="6" xfId="0" applyBorder="1"/>
    <xf numFmtId="0" fontId="0" fillId="0" borderId="4" xfId="0" applyFont="1" applyBorder="1" applyAlignment="1">
      <alignment vertical="center"/>
    </xf>
    <xf numFmtId="0" fontId="0" fillId="0" borderId="0" xfId="0" applyFont="1" applyBorder="1" applyAlignment="1">
      <alignment vertical="center"/>
    </xf>
    <xf numFmtId="0" fontId="22" fillId="0" borderId="7" xfId="0" applyFont="1" applyBorder="1" applyAlignment="1">
      <alignment horizontal="left" vertical="center"/>
    </xf>
    <xf numFmtId="0" fontId="0" fillId="0" borderId="7" xfId="0" applyFont="1" applyBorder="1" applyAlignment="1">
      <alignment vertical="center"/>
    </xf>
    <xf numFmtId="0" fontId="0" fillId="0" borderId="5" xfId="0" applyFont="1" applyBorder="1" applyAlignment="1">
      <alignment vertical="center"/>
    </xf>
    <xf numFmtId="0" fontId="2" fillId="0" borderId="0" xfId="0" applyFont="1" applyBorder="1" applyAlignment="1">
      <alignment horizontal="right" vertical="center"/>
    </xf>
    <xf numFmtId="0" fontId="2" fillId="0" borderId="4" xfId="0" applyFont="1" applyBorder="1" applyAlignment="1">
      <alignment vertical="center"/>
    </xf>
    <xf numFmtId="0" fontId="2" fillId="0" borderId="0" xfId="0" applyFont="1" applyBorder="1" applyAlignment="1">
      <alignment vertical="center"/>
    </xf>
    <xf numFmtId="0" fontId="2" fillId="0" borderId="0" xfId="0" applyFont="1" applyBorder="1" applyAlignment="1">
      <alignment horizontal="left" vertical="center"/>
    </xf>
    <xf numFmtId="0" fontId="2" fillId="0" borderId="5" xfId="0" applyFont="1" applyBorder="1" applyAlignment="1">
      <alignment vertical="center"/>
    </xf>
    <xf numFmtId="0" fontId="0" fillId="4" borderId="0" xfId="0" applyFont="1" applyFill="1" applyBorder="1" applyAlignment="1">
      <alignment vertical="center"/>
    </xf>
    <xf numFmtId="0" fontId="4" fillId="4" borderId="8" xfId="0" applyFont="1" applyFill="1" applyBorder="1" applyAlignment="1">
      <alignment horizontal="left" vertical="center"/>
    </xf>
    <xf numFmtId="0" fontId="0" fillId="4" borderId="9" xfId="0" applyFont="1" applyFill="1" applyBorder="1" applyAlignment="1">
      <alignment vertical="center"/>
    </xf>
    <xf numFmtId="0" fontId="4" fillId="4" borderId="9" xfId="0" applyFont="1" applyFill="1" applyBorder="1" applyAlignment="1">
      <alignment horizontal="center" vertical="center"/>
    </xf>
    <xf numFmtId="0" fontId="0" fillId="4" borderId="5" xfId="0" applyFont="1" applyFill="1" applyBorder="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0" fillId="0" borderId="12"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18" fillId="0" borderId="0" xfId="0" applyFont="1" applyAlignment="1">
      <alignment horizontal="left" vertical="center"/>
    </xf>
    <xf numFmtId="0" fontId="3" fillId="0" borderId="4" xfId="0" applyFont="1" applyBorder="1" applyAlignment="1">
      <alignment vertical="center"/>
    </xf>
    <xf numFmtId="0" fontId="20" fillId="0" borderId="0" xfId="0" applyFont="1" applyAlignment="1">
      <alignment horizontal="left" vertical="center"/>
    </xf>
    <xf numFmtId="0" fontId="4" fillId="0" borderId="4" xfId="0" applyFont="1" applyBorder="1" applyAlignment="1">
      <alignment vertical="center"/>
    </xf>
    <xf numFmtId="0" fontId="4" fillId="0" borderId="0" xfId="0" applyFont="1" applyAlignment="1">
      <alignment horizontal="left" vertical="center"/>
    </xf>
    <xf numFmtId="0" fontId="23" fillId="0" borderId="0" xfId="0" applyFont="1" applyAlignment="1">
      <alignment vertical="center"/>
    </xf>
    <xf numFmtId="165" fontId="3" fillId="0" borderId="0" xfId="0" applyNumberFormat="1" applyFont="1" applyAlignment="1">
      <alignment horizontal="left" vertical="center"/>
    </xf>
    <xf numFmtId="0" fontId="0" fillId="0" borderId="13" xfId="0" applyFont="1" applyBorder="1" applyAlignment="1">
      <alignment vertical="center"/>
    </xf>
    <xf numFmtId="0" fontId="0" fillId="0" borderId="14" xfId="0" applyFont="1" applyBorder="1" applyAlignment="1">
      <alignment vertical="center"/>
    </xf>
    <xf numFmtId="0" fontId="0" fillId="0" borderId="15" xfId="0" applyFont="1" applyBorder="1" applyAlignment="1">
      <alignment vertical="center"/>
    </xf>
    <xf numFmtId="0" fontId="0" fillId="5" borderId="9" xfId="0" applyFont="1" applyFill="1" applyBorder="1" applyAlignment="1">
      <alignment vertical="center"/>
    </xf>
    <xf numFmtId="0" fontId="3" fillId="5" borderId="16" xfId="0" applyFont="1" applyFill="1" applyBorder="1" applyAlignment="1">
      <alignment horizontal="center" vertical="center"/>
    </xf>
    <xf numFmtId="0" fontId="20" fillId="0" borderId="17" xfId="0" applyFont="1" applyBorder="1" applyAlignment="1">
      <alignment horizontal="center" vertical="center" wrapText="1"/>
    </xf>
    <xf numFmtId="0" fontId="20" fillId="0" borderId="18" xfId="0" applyFont="1" applyBorder="1" applyAlignment="1">
      <alignment horizontal="center" vertical="center" wrapText="1"/>
    </xf>
    <xf numFmtId="0" fontId="20" fillId="0" borderId="19" xfId="0" applyFont="1" applyBorder="1" applyAlignment="1">
      <alignment horizontal="center" vertical="center" wrapText="1"/>
    </xf>
    <xf numFmtId="0" fontId="0" fillId="0" borderId="20" xfId="0" applyFont="1" applyBorder="1" applyAlignment="1">
      <alignment vertical="center"/>
    </xf>
    <xf numFmtId="0" fontId="25" fillId="0" borderId="0" xfId="0" applyFont="1" applyAlignment="1">
      <alignment horizontal="left" vertical="center"/>
    </xf>
    <xf numFmtId="0" fontId="25" fillId="0" borderId="0" xfId="0" applyFont="1" applyAlignment="1">
      <alignment vertical="center"/>
    </xf>
    <xf numFmtId="0" fontId="4" fillId="0" borderId="0" xfId="0" applyFont="1" applyAlignment="1">
      <alignment horizontal="center" vertical="center"/>
    </xf>
    <xf numFmtId="4" fontId="24" fillId="0" borderId="21" xfId="0" applyNumberFormat="1" applyFont="1" applyBorder="1" applyAlignment="1">
      <alignment vertical="center"/>
    </xf>
    <xf numFmtId="4" fontId="24" fillId="0" borderId="0" xfId="0" applyNumberFormat="1" applyFont="1" applyBorder="1" applyAlignment="1">
      <alignment vertical="center"/>
    </xf>
    <xf numFmtId="166" fontId="24" fillId="0" borderId="0" xfId="0" applyNumberFormat="1" applyFont="1" applyBorder="1" applyAlignment="1">
      <alignment vertical="center"/>
    </xf>
    <xf numFmtId="4" fontId="24" fillId="0" borderId="15" xfId="0" applyNumberFormat="1" applyFont="1" applyBorder="1" applyAlignment="1">
      <alignment vertical="center"/>
    </xf>
    <xf numFmtId="0" fontId="26" fillId="0" borderId="0" xfId="0" applyFont="1" applyAlignment="1">
      <alignment horizontal="left" vertical="center"/>
    </xf>
    <xf numFmtId="0" fontId="5" fillId="0" borderId="4" xfId="0" applyFont="1" applyBorder="1" applyAlignment="1">
      <alignment vertical="center"/>
    </xf>
    <xf numFmtId="0" fontId="27" fillId="0" borderId="0" xfId="0" applyFont="1" applyAlignment="1">
      <alignment vertical="center"/>
    </xf>
    <xf numFmtId="0" fontId="28" fillId="0" borderId="0" xfId="0" applyFont="1" applyAlignment="1">
      <alignment vertical="center"/>
    </xf>
    <xf numFmtId="0" fontId="29" fillId="0" borderId="0" xfId="0" applyFont="1" applyAlignment="1">
      <alignment horizontal="center" vertical="center"/>
    </xf>
    <xf numFmtId="4" fontId="30" fillId="0" borderId="21" xfId="0" applyNumberFormat="1" applyFont="1" applyBorder="1" applyAlignment="1">
      <alignment vertical="center"/>
    </xf>
    <xf numFmtId="4" fontId="30" fillId="0" borderId="0" xfId="0" applyNumberFormat="1" applyFont="1" applyBorder="1" applyAlignment="1">
      <alignment vertical="center"/>
    </xf>
    <xf numFmtId="166" fontId="30" fillId="0" borderId="0" xfId="0" applyNumberFormat="1" applyFont="1" applyBorder="1" applyAlignment="1">
      <alignment vertical="center"/>
    </xf>
    <xf numFmtId="4" fontId="30" fillId="0" borderId="15" xfId="0" applyNumberFormat="1" applyFont="1" applyBorder="1" applyAlignment="1">
      <alignment vertical="center"/>
    </xf>
    <xf numFmtId="0" fontId="5" fillId="0" borderId="0" xfId="0" applyFont="1" applyAlignment="1">
      <alignment horizontal="left" vertical="center"/>
    </xf>
    <xf numFmtId="0" fontId="6" fillId="0" borderId="4" xfId="0" applyFont="1" applyBorder="1" applyAlignment="1">
      <alignment vertical="center"/>
    </xf>
    <xf numFmtId="0" fontId="6" fillId="0" borderId="0" xfId="0" applyFont="1" applyAlignment="1">
      <alignment horizontal="center" vertical="center"/>
    </xf>
    <xf numFmtId="4" fontId="32" fillId="0" borderId="21" xfId="0" applyNumberFormat="1" applyFont="1" applyBorder="1" applyAlignment="1">
      <alignment vertical="center"/>
    </xf>
    <xf numFmtId="4" fontId="32" fillId="0" borderId="0" xfId="0" applyNumberFormat="1" applyFont="1" applyBorder="1" applyAlignment="1">
      <alignment vertical="center"/>
    </xf>
    <xf numFmtId="166" fontId="32" fillId="0" borderId="0" xfId="0" applyNumberFormat="1" applyFont="1" applyBorder="1" applyAlignment="1">
      <alignment vertical="center"/>
    </xf>
    <xf numFmtId="4" fontId="32" fillId="0" borderId="15" xfId="0" applyNumberFormat="1" applyFont="1" applyBorder="1" applyAlignment="1">
      <alignment vertical="center"/>
    </xf>
    <xf numFmtId="0" fontId="6" fillId="0" borderId="0" xfId="0" applyFont="1" applyAlignment="1">
      <alignment horizontal="left" vertical="center"/>
    </xf>
    <xf numFmtId="0" fontId="33" fillId="0" borderId="0" xfId="20" applyFont="1" applyAlignment="1">
      <alignment horizontal="center" vertical="center"/>
    </xf>
    <xf numFmtId="4" fontId="30" fillId="0" borderId="22" xfId="0" applyNumberFormat="1" applyFont="1" applyBorder="1" applyAlignment="1">
      <alignment vertical="center"/>
    </xf>
    <xf numFmtId="4" fontId="30" fillId="0" borderId="23" xfId="0" applyNumberFormat="1" applyFont="1" applyBorder="1" applyAlignment="1">
      <alignment vertical="center"/>
    </xf>
    <xf numFmtId="166" fontId="30" fillId="0" borderId="23" xfId="0" applyNumberFormat="1" applyFont="1" applyBorder="1" applyAlignment="1">
      <alignment vertical="center"/>
    </xf>
    <xf numFmtId="4" fontId="30" fillId="0" borderId="24" xfId="0" applyNumberFormat="1" applyFont="1" applyBorder="1" applyAlignment="1">
      <alignment vertical="center"/>
    </xf>
    <xf numFmtId="0" fontId="0" fillId="0" borderId="0" xfId="0" applyProtection="1">
      <protection locked="0"/>
    </xf>
    <xf numFmtId="0" fontId="6" fillId="2" borderId="0" xfId="0" applyFont="1" applyFill="1" applyAlignment="1">
      <alignment vertical="center"/>
    </xf>
    <xf numFmtId="0" fontId="15" fillId="2" borderId="0" xfId="0" applyFont="1" applyFill="1" applyAlignment="1">
      <alignment horizontal="left" vertical="center"/>
    </xf>
    <xf numFmtId="0" fontId="34" fillId="2" borderId="0" xfId="20" applyFont="1" applyFill="1" applyAlignment="1">
      <alignment vertical="center"/>
    </xf>
    <xf numFmtId="0" fontId="6" fillId="2" borderId="0" xfId="0" applyFont="1" applyFill="1" applyAlignment="1" applyProtection="1">
      <alignment vertical="center"/>
      <protection locked="0"/>
    </xf>
    <xf numFmtId="0" fontId="0" fillId="0" borderId="2" xfId="0" applyBorder="1" applyProtection="1">
      <protection locked="0"/>
    </xf>
    <xf numFmtId="0" fontId="0" fillId="0" borderId="0" xfId="0" applyBorder="1" applyProtection="1">
      <protection locked="0"/>
    </xf>
    <xf numFmtId="0" fontId="0" fillId="0" borderId="0" xfId="0" applyFont="1" applyBorder="1" applyAlignment="1" applyProtection="1">
      <alignment vertical="center"/>
      <protection locked="0"/>
    </xf>
    <xf numFmtId="0" fontId="20" fillId="0" borderId="0" xfId="0" applyFont="1" applyBorder="1" applyAlignment="1" applyProtection="1">
      <alignment horizontal="left" vertical="center"/>
      <protection locked="0"/>
    </xf>
    <xf numFmtId="165" fontId="3" fillId="0" borderId="0" xfId="0" applyNumberFormat="1" applyFont="1" applyBorder="1" applyAlignment="1">
      <alignment horizontal="left" vertical="center"/>
    </xf>
    <xf numFmtId="0" fontId="0" fillId="0" borderId="4"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pplyProtection="1">
      <alignment vertical="center" wrapText="1"/>
      <protection locked="0"/>
    </xf>
    <xf numFmtId="0" fontId="0" fillId="0" borderId="5" xfId="0" applyFont="1" applyBorder="1" applyAlignment="1">
      <alignment vertical="center" wrapText="1"/>
    </xf>
    <xf numFmtId="0" fontId="0" fillId="0" borderId="13" xfId="0" applyFont="1" applyBorder="1" applyAlignment="1" applyProtection="1">
      <alignment vertical="center"/>
      <protection locked="0"/>
    </xf>
    <xf numFmtId="0" fontId="0" fillId="0" borderId="25" xfId="0" applyFont="1" applyBorder="1" applyAlignment="1">
      <alignment vertical="center"/>
    </xf>
    <xf numFmtId="0" fontId="22" fillId="0" borderId="0" xfId="0" applyFont="1" applyBorder="1" applyAlignment="1">
      <alignment horizontal="left" vertical="center"/>
    </xf>
    <xf numFmtId="4" fontId="25" fillId="0" borderId="0" xfId="0" applyNumberFormat="1" applyFont="1" applyBorder="1" applyAlignment="1">
      <alignment vertical="center"/>
    </xf>
    <xf numFmtId="0" fontId="2" fillId="0" borderId="0" xfId="0" applyFont="1" applyBorder="1" applyAlignment="1" applyProtection="1">
      <alignment horizontal="right" vertical="center"/>
      <protection locked="0"/>
    </xf>
    <xf numFmtId="4" fontId="2" fillId="0" borderId="0" xfId="0" applyNumberFormat="1" applyFont="1" applyBorder="1" applyAlignment="1">
      <alignment vertical="center"/>
    </xf>
    <xf numFmtId="164" fontId="2" fillId="0" borderId="0" xfId="0" applyNumberFormat="1" applyFont="1" applyBorder="1" applyAlignment="1" applyProtection="1">
      <alignment horizontal="right" vertical="center"/>
      <protection locked="0"/>
    </xf>
    <xf numFmtId="0" fontId="0" fillId="5" borderId="0" xfId="0" applyFont="1" applyFill="1" applyBorder="1" applyAlignment="1">
      <alignment vertical="center"/>
    </xf>
    <xf numFmtId="0" fontId="4" fillId="5" borderId="8" xfId="0" applyFont="1" applyFill="1" applyBorder="1" applyAlignment="1">
      <alignment horizontal="left" vertical="center"/>
    </xf>
    <xf numFmtId="0" fontId="4" fillId="5" borderId="9" xfId="0" applyFont="1" applyFill="1" applyBorder="1" applyAlignment="1">
      <alignment horizontal="right" vertical="center"/>
    </xf>
    <xf numFmtId="0" fontId="4" fillId="5" borderId="9" xfId="0" applyFont="1" applyFill="1" applyBorder="1" applyAlignment="1">
      <alignment horizontal="center" vertical="center"/>
    </xf>
    <xf numFmtId="0" fontId="0" fillId="5" borderId="9" xfId="0" applyFont="1" applyFill="1" applyBorder="1" applyAlignment="1" applyProtection="1">
      <alignment vertical="center"/>
      <protection locked="0"/>
    </xf>
    <xf numFmtId="4" fontId="4" fillId="5" borderId="9" xfId="0" applyNumberFormat="1" applyFont="1" applyFill="1" applyBorder="1" applyAlignment="1">
      <alignment vertical="center"/>
    </xf>
    <xf numFmtId="0" fontId="0" fillId="5" borderId="26" xfId="0" applyFont="1" applyFill="1" applyBorder="1" applyAlignment="1">
      <alignment vertical="center"/>
    </xf>
    <xf numFmtId="0" fontId="0" fillId="0" borderId="11" xfId="0" applyFont="1" applyBorder="1" applyAlignment="1" applyProtection="1">
      <alignment vertical="center"/>
      <protection locked="0"/>
    </xf>
    <xf numFmtId="0" fontId="0" fillId="0" borderId="2" xfId="0" applyFont="1" applyBorder="1" applyAlignment="1" applyProtection="1">
      <alignment vertical="center"/>
      <protection locked="0"/>
    </xf>
    <xf numFmtId="0" fontId="0" fillId="0" borderId="3" xfId="0" applyFont="1" applyBorder="1" applyAlignment="1">
      <alignment vertical="center"/>
    </xf>
    <xf numFmtId="0" fontId="3" fillId="5" borderId="0" xfId="0" applyFont="1" applyFill="1" applyBorder="1" applyAlignment="1">
      <alignment horizontal="left" vertical="center"/>
    </xf>
    <xf numFmtId="0" fontId="0" fillId="5" borderId="0" xfId="0" applyFont="1" applyFill="1" applyBorder="1" applyAlignment="1" applyProtection="1">
      <alignment vertical="center"/>
      <protection locked="0"/>
    </xf>
    <xf numFmtId="0" fontId="3" fillId="5" borderId="0" xfId="0" applyFont="1" applyFill="1" applyBorder="1" applyAlignment="1">
      <alignment horizontal="right" vertical="center"/>
    </xf>
    <xf numFmtId="0" fontId="0" fillId="5" borderId="5" xfId="0" applyFont="1" applyFill="1" applyBorder="1" applyAlignment="1">
      <alignment vertical="center"/>
    </xf>
    <xf numFmtId="0" fontId="35" fillId="0" borderId="0" xfId="0" applyFont="1" applyBorder="1" applyAlignment="1">
      <alignment horizontal="left" vertical="center"/>
    </xf>
    <xf numFmtId="0" fontId="7" fillId="0" borderId="4" xfId="0" applyFont="1" applyBorder="1" applyAlignment="1">
      <alignment vertical="center"/>
    </xf>
    <xf numFmtId="0" fontId="7" fillId="0" borderId="0" xfId="0" applyFont="1" applyBorder="1" applyAlignment="1">
      <alignment vertical="center"/>
    </xf>
    <xf numFmtId="0" fontId="7" fillId="0" borderId="23" xfId="0" applyFont="1" applyBorder="1" applyAlignment="1">
      <alignment horizontal="left" vertical="center"/>
    </xf>
    <xf numFmtId="0" fontId="7" fillId="0" borderId="23" xfId="0" applyFont="1" applyBorder="1" applyAlignment="1">
      <alignment vertical="center"/>
    </xf>
    <xf numFmtId="0" fontId="7" fillId="0" borderId="23" xfId="0" applyFont="1" applyBorder="1" applyAlignment="1" applyProtection="1">
      <alignment vertical="center"/>
      <protection locked="0"/>
    </xf>
    <xf numFmtId="4" fontId="7" fillId="0" borderId="23" xfId="0" applyNumberFormat="1" applyFont="1" applyBorder="1" applyAlignment="1">
      <alignment vertical="center"/>
    </xf>
    <xf numFmtId="0" fontId="7" fillId="0" borderId="5" xfId="0" applyFont="1" applyBorder="1" applyAlignment="1">
      <alignment vertical="center"/>
    </xf>
    <xf numFmtId="0" fontId="8" fillId="0" borderId="4" xfId="0" applyFont="1" applyBorder="1" applyAlignment="1">
      <alignment vertical="center"/>
    </xf>
    <xf numFmtId="0" fontId="8" fillId="0" borderId="0" xfId="0" applyFont="1" applyBorder="1" applyAlignment="1">
      <alignment vertical="center"/>
    </xf>
    <xf numFmtId="0" fontId="8" fillId="0" borderId="23" xfId="0" applyFont="1" applyBorder="1" applyAlignment="1">
      <alignment horizontal="left" vertical="center"/>
    </xf>
    <xf numFmtId="0" fontId="8" fillId="0" borderId="23" xfId="0" applyFont="1" applyBorder="1" applyAlignment="1">
      <alignment vertical="center"/>
    </xf>
    <xf numFmtId="0" fontId="8" fillId="0" borderId="23" xfId="0" applyFont="1" applyBorder="1" applyAlignment="1" applyProtection="1">
      <alignment vertical="center"/>
      <protection locked="0"/>
    </xf>
    <xf numFmtId="4" fontId="8" fillId="0" borderId="23" xfId="0" applyNumberFormat="1" applyFont="1" applyBorder="1" applyAlignment="1">
      <alignment vertical="center"/>
    </xf>
    <xf numFmtId="0" fontId="8" fillId="0" borderId="5" xfId="0" applyFont="1" applyBorder="1" applyAlignment="1">
      <alignment vertical="center"/>
    </xf>
    <xf numFmtId="0" fontId="3" fillId="0" borderId="0" xfId="0" applyFont="1" applyAlignment="1">
      <alignment horizontal="left" vertical="center"/>
    </xf>
    <xf numFmtId="0" fontId="20" fillId="0" borderId="0" xfId="0" applyFont="1" applyAlignment="1" applyProtection="1">
      <alignment horizontal="left" vertical="center"/>
      <protection locked="0"/>
    </xf>
    <xf numFmtId="0" fontId="0" fillId="0" borderId="4" xfId="0" applyFont="1" applyBorder="1" applyAlignment="1">
      <alignment horizontal="center" vertical="center" wrapText="1"/>
    </xf>
    <xf numFmtId="0" fontId="3" fillId="5" borderId="17" xfId="0" applyFont="1" applyFill="1" applyBorder="1" applyAlignment="1">
      <alignment horizontal="center" vertical="center" wrapText="1"/>
    </xf>
    <xf numFmtId="0" fontId="3" fillId="5" borderId="18" xfId="0" applyFont="1" applyFill="1" applyBorder="1" applyAlignment="1">
      <alignment horizontal="center" vertical="center" wrapText="1"/>
    </xf>
    <xf numFmtId="0" fontId="3" fillId="5" borderId="18" xfId="0" applyFont="1" applyFill="1" applyBorder="1" applyAlignment="1" applyProtection="1">
      <alignment horizontal="center" vertical="center" wrapText="1"/>
      <protection locked="0"/>
    </xf>
    <xf numFmtId="0" fontId="3" fillId="5" borderId="19" xfId="0" applyFont="1" applyFill="1" applyBorder="1" applyAlignment="1">
      <alignment horizontal="center" vertical="center" wrapText="1"/>
    </xf>
    <xf numFmtId="4" fontId="25" fillId="0" borderId="0" xfId="0" applyNumberFormat="1" applyFont="1" applyAlignment="1">
      <alignment/>
    </xf>
    <xf numFmtId="166" fontId="36" fillId="0" borderId="13" xfId="0" applyNumberFormat="1" applyFont="1" applyBorder="1" applyAlignment="1">
      <alignment/>
    </xf>
    <xf numFmtId="166" fontId="36" fillId="0" borderId="14" xfId="0" applyNumberFormat="1" applyFont="1" applyBorder="1" applyAlignment="1">
      <alignment/>
    </xf>
    <xf numFmtId="4" fontId="37" fillId="0" borderId="0" xfId="0" applyNumberFormat="1" applyFont="1" applyAlignment="1">
      <alignment vertical="center"/>
    </xf>
    <xf numFmtId="0" fontId="9" fillId="0" borderId="4" xfId="0" applyFont="1" applyBorder="1" applyAlignment="1">
      <alignment/>
    </xf>
    <xf numFmtId="0" fontId="9" fillId="0" borderId="0" xfId="0" applyFont="1" applyAlignment="1">
      <alignment horizontal="left"/>
    </xf>
    <xf numFmtId="0" fontId="7" fillId="0" borderId="0" xfId="0" applyFont="1" applyAlignment="1">
      <alignment horizontal="left"/>
    </xf>
    <xf numFmtId="0" fontId="9" fillId="0" borderId="0" xfId="0" applyFont="1" applyAlignment="1" applyProtection="1">
      <alignment/>
      <protection locked="0"/>
    </xf>
    <xf numFmtId="4" fontId="7" fillId="0" borderId="0" xfId="0" applyNumberFormat="1" applyFont="1" applyAlignment="1">
      <alignment/>
    </xf>
    <xf numFmtId="0" fontId="9" fillId="0" borderId="21" xfId="0" applyFont="1" applyBorder="1" applyAlignment="1">
      <alignment/>
    </xf>
    <xf numFmtId="0" fontId="9" fillId="0" borderId="0" xfId="0" applyFont="1" applyBorder="1" applyAlignment="1">
      <alignment/>
    </xf>
    <xf numFmtId="166" fontId="9" fillId="0" borderId="0" xfId="0" applyNumberFormat="1" applyFont="1" applyBorder="1" applyAlignment="1">
      <alignment/>
    </xf>
    <xf numFmtId="166" fontId="9" fillId="0" borderId="15" xfId="0" applyNumberFormat="1" applyFont="1" applyBorder="1" applyAlignment="1">
      <alignmen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lignment horizontal="left"/>
    </xf>
    <xf numFmtId="4" fontId="8" fillId="0" borderId="0" xfId="0" applyNumberFormat="1" applyFont="1" applyAlignment="1">
      <alignment/>
    </xf>
    <xf numFmtId="0" fontId="0" fillId="0" borderId="4" xfId="0" applyFont="1" applyBorder="1" applyAlignment="1" applyProtection="1">
      <alignment vertical="center"/>
      <protection locked="0"/>
    </xf>
    <xf numFmtId="0" fontId="0" fillId="0" borderId="27" xfId="0" applyFont="1" applyBorder="1" applyAlignment="1" applyProtection="1">
      <alignment horizontal="center" vertical="center"/>
      <protection locked="0"/>
    </xf>
    <xf numFmtId="49" fontId="0" fillId="0" borderId="27" xfId="0" applyNumberFormat="1"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27" xfId="0" applyFont="1" applyBorder="1" applyAlignment="1" applyProtection="1">
      <alignment horizontal="center" vertical="center" wrapText="1"/>
      <protection locked="0"/>
    </xf>
    <xf numFmtId="167" fontId="0" fillId="0" borderId="27" xfId="0" applyNumberFormat="1" applyFont="1" applyBorder="1" applyAlignment="1" applyProtection="1">
      <alignment vertical="center"/>
      <protection locked="0"/>
    </xf>
    <xf numFmtId="4" fontId="0" fillId="3" borderId="27" xfId="0" applyNumberFormat="1" applyFont="1" applyFill="1" applyBorder="1" applyAlignment="1" applyProtection="1">
      <alignment vertical="center"/>
      <protection locked="0"/>
    </xf>
    <xf numFmtId="4" fontId="0" fillId="0" borderId="27" xfId="0" applyNumberFormat="1" applyFont="1" applyBorder="1" applyAlignment="1" applyProtection="1">
      <alignment vertical="center"/>
      <protection locked="0"/>
    </xf>
    <xf numFmtId="0" fontId="2" fillId="3" borderId="27" xfId="0" applyFont="1" applyFill="1" applyBorder="1" applyAlignment="1" applyProtection="1">
      <alignment horizontal="left" vertical="center"/>
      <protection locked="0"/>
    </xf>
    <xf numFmtId="0" fontId="2" fillId="0" borderId="0" xfId="0" applyFont="1" applyBorder="1" applyAlignment="1">
      <alignment horizontal="center" vertical="center"/>
    </xf>
    <xf numFmtId="166" fontId="2" fillId="0" borderId="0" xfId="0" applyNumberFormat="1" applyFont="1" applyBorder="1" applyAlignment="1">
      <alignment vertical="center"/>
    </xf>
    <xf numFmtId="166" fontId="2" fillId="0" borderId="15" xfId="0" applyNumberFormat="1" applyFont="1" applyBorder="1" applyAlignment="1">
      <alignment vertical="center"/>
    </xf>
    <xf numFmtId="4" fontId="0" fillId="0" borderId="0" xfId="0" applyNumberFormat="1" applyFont="1" applyAlignment="1">
      <alignment vertical="center"/>
    </xf>
    <xf numFmtId="0" fontId="10" fillId="0" borderId="4" xfId="0" applyFont="1" applyBorder="1" applyAlignment="1">
      <alignment vertical="center"/>
    </xf>
    <xf numFmtId="0" fontId="38" fillId="0" borderId="0" xfId="0" applyFont="1" applyAlignment="1">
      <alignment horizontal="left" vertical="center"/>
    </xf>
    <xf numFmtId="0" fontId="10" fillId="0" borderId="0" xfId="0" applyFont="1" applyAlignment="1">
      <alignment horizontal="left" vertical="center"/>
    </xf>
    <xf numFmtId="0" fontId="10" fillId="0" borderId="0" xfId="0" applyFont="1" applyAlignment="1">
      <alignment horizontal="left" vertical="center" wrapText="1"/>
    </xf>
    <xf numFmtId="0" fontId="10" fillId="0" borderId="0" xfId="0" applyFont="1" applyAlignment="1" applyProtection="1">
      <alignment vertical="center"/>
      <protection locked="0"/>
    </xf>
    <xf numFmtId="0" fontId="10" fillId="0" borderId="21" xfId="0" applyFont="1" applyBorder="1" applyAlignment="1">
      <alignment vertical="center"/>
    </xf>
    <xf numFmtId="0" fontId="10" fillId="0" borderId="0" xfId="0" applyFont="1" applyBorder="1" applyAlignment="1">
      <alignment vertical="center"/>
    </xf>
    <xf numFmtId="0" fontId="10" fillId="0" borderId="15" xfId="0" applyFont="1" applyBorder="1" applyAlignment="1">
      <alignment vertical="center"/>
    </xf>
    <xf numFmtId="0" fontId="11" fillId="0" borderId="4" xfId="0" applyFont="1" applyBorder="1" applyAlignment="1">
      <alignment vertical="center"/>
    </xf>
    <xf numFmtId="0" fontId="11" fillId="0" borderId="0" xfId="0" applyFont="1" applyAlignment="1">
      <alignment horizontal="left" vertical="center"/>
    </xf>
    <xf numFmtId="0" fontId="11" fillId="0" borderId="0" xfId="0" applyFont="1" applyAlignment="1">
      <alignment horizontal="left" vertical="center" wrapText="1"/>
    </xf>
    <xf numFmtId="167" fontId="11" fillId="0" borderId="0" xfId="0" applyNumberFormat="1" applyFont="1" applyAlignment="1">
      <alignment vertical="center"/>
    </xf>
    <xf numFmtId="0" fontId="11" fillId="0" borderId="0" xfId="0" applyFont="1" applyAlignment="1" applyProtection="1">
      <alignment vertical="center"/>
      <protection locked="0"/>
    </xf>
    <xf numFmtId="0" fontId="11" fillId="0" borderId="21" xfId="0" applyFont="1" applyBorder="1" applyAlignment="1">
      <alignment vertical="center"/>
    </xf>
    <xf numFmtId="0" fontId="11" fillId="0" borderId="0" xfId="0" applyFont="1" applyBorder="1" applyAlignment="1">
      <alignment vertical="center"/>
    </xf>
    <xf numFmtId="0" fontId="11" fillId="0" borderId="15" xfId="0" applyFont="1" applyBorder="1" applyAlignment="1">
      <alignment vertical="center"/>
    </xf>
    <xf numFmtId="0" fontId="12" fillId="0" borderId="4" xfId="0" applyFont="1" applyBorder="1" applyAlignment="1">
      <alignment vertical="center"/>
    </xf>
    <xf numFmtId="0" fontId="12" fillId="0" borderId="0" xfId="0" applyFont="1" applyAlignment="1">
      <alignment horizontal="left" vertical="center"/>
    </xf>
    <xf numFmtId="0" fontId="12" fillId="0" borderId="0" xfId="0" applyFont="1" applyAlignment="1">
      <alignment horizontal="left" vertical="center" wrapText="1"/>
    </xf>
    <xf numFmtId="167" fontId="12" fillId="0" borderId="0" xfId="0" applyNumberFormat="1" applyFont="1" applyAlignment="1">
      <alignment vertical="center"/>
    </xf>
    <xf numFmtId="0" fontId="12" fillId="0" borderId="0" xfId="0" applyFont="1" applyAlignment="1" applyProtection="1">
      <alignment vertical="center"/>
      <protection locked="0"/>
    </xf>
    <xf numFmtId="0" fontId="12" fillId="0" borderId="21" xfId="0" applyFont="1" applyBorder="1" applyAlignment="1">
      <alignment vertical="center"/>
    </xf>
    <xf numFmtId="0" fontId="12" fillId="0" borderId="0" xfId="0" applyFont="1" applyBorder="1" applyAlignment="1">
      <alignment vertical="center"/>
    </xf>
    <xf numFmtId="0" fontId="12" fillId="0" borderId="15" xfId="0" applyFont="1" applyBorder="1" applyAlignment="1">
      <alignment vertical="center"/>
    </xf>
    <xf numFmtId="0" fontId="39" fillId="0" borderId="27" xfId="0" applyFont="1" applyBorder="1" applyAlignment="1" applyProtection="1">
      <alignment horizontal="center" vertical="center"/>
      <protection locked="0"/>
    </xf>
    <xf numFmtId="49" fontId="39" fillId="0" borderId="27" xfId="0" applyNumberFormat="1" applyFont="1" applyBorder="1" applyAlignment="1" applyProtection="1">
      <alignment horizontal="left" vertical="center" wrapText="1"/>
      <protection locked="0"/>
    </xf>
    <xf numFmtId="0" fontId="39" fillId="0" borderId="27" xfId="0" applyFont="1" applyBorder="1" applyAlignment="1" applyProtection="1">
      <alignment horizontal="left" vertical="center" wrapText="1"/>
      <protection locked="0"/>
    </xf>
    <xf numFmtId="0" fontId="39" fillId="0" borderId="27" xfId="0" applyFont="1" applyBorder="1" applyAlignment="1" applyProtection="1">
      <alignment horizontal="center" vertical="center" wrapText="1"/>
      <protection locked="0"/>
    </xf>
    <xf numFmtId="167" fontId="39" fillId="0" borderId="27" xfId="0" applyNumberFormat="1" applyFont="1" applyBorder="1" applyAlignment="1" applyProtection="1">
      <alignment vertical="center"/>
      <protection locked="0"/>
    </xf>
    <xf numFmtId="4" fontId="39" fillId="3" borderId="27" xfId="0" applyNumberFormat="1" applyFont="1" applyFill="1" applyBorder="1" applyAlignment="1" applyProtection="1">
      <alignment vertical="center"/>
      <protection locked="0"/>
    </xf>
    <xf numFmtId="4" fontId="39" fillId="0" borderId="27" xfId="0" applyNumberFormat="1" applyFont="1" applyBorder="1" applyAlignment="1" applyProtection="1">
      <alignment vertical="center"/>
      <protection locked="0"/>
    </xf>
    <xf numFmtId="0" fontId="39" fillId="0" borderId="4" xfId="0" applyFont="1" applyBorder="1" applyAlignment="1">
      <alignment vertical="center"/>
    </xf>
    <xf numFmtId="0" fontId="39" fillId="3" borderId="27" xfId="0" applyFont="1" applyFill="1" applyBorder="1" applyAlignment="1" applyProtection="1">
      <alignment horizontal="left" vertical="center"/>
      <protection locked="0"/>
    </xf>
    <xf numFmtId="0" fontId="39" fillId="0" borderId="0" xfId="0" applyFont="1" applyBorder="1" applyAlignment="1">
      <alignment horizontal="center" vertical="center"/>
    </xf>
    <xf numFmtId="0" fontId="13" fillId="0" borderId="4" xfId="0" applyFont="1" applyBorder="1" applyAlignment="1">
      <alignment vertical="center"/>
    </xf>
    <xf numFmtId="0" fontId="13" fillId="0" borderId="0" xfId="0" applyFont="1" applyAlignment="1">
      <alignment horizontal="left" vertical="center"/>
    </xf>
    <xf numFmtId="0" fontId="13" fillId="0" borderId="0" xfId="0" applyFont="1" applyAlignment="1">
      <alignment horizontal="left" vertical="center" wrapText="1"/>
    </xf>
    <xf numFmtId="167" fontId="13" fillId="0" borderId="0" xfId="0" applyNumberFormat="1" applyFont="1" applyAlignment="1">
      <alignment vertical="center"/>
    </xf>
    <xf numFmtId="0" fontId="13" fillId="0" borderId="0" xfId="0" applyFont="1" applyAlignment="1" applyProtection="1">
      <alignment vertical="center"/>
      <protection locked="0"/>
    </xf>
    <xf numFmtId="0" fontId="13" fillId="0" borderId="21" xfId="0" applyFont="1" applyBorder="1" applyAlignment="1">
      <alignment vertical="center"/>
    </xf>
    <xf numFmtId="0" fontId="13" fillId="0" borderId="0" xfId="0" applyFont="1" applyBorder="1" applyAlignment="1">
      <alignment vertical="center"/>
    </xf>
    <xf numFmtId="0" fontId="13" fillId="0" borderId="15" xfId="0" applyFont="1" applyBorder="1" applyAlignment="1">
      <alignment vertical="center"/>
    </xf>
    <xf numFmtId="0" fontId="2" fillId="0" borderId="23" xfId="0" applyFont="1" applyBorder="1" applyAlignment="1">
      <alignment horizontal="center" vertical="center"/>
    </xf>
    <xf numFmtId="0" fontId="0" fillId="0" borderId="23" xfId="0" applyFont="1" applyBorder="1" applyAlignment="1">
      <alignment vertical="center"/>
    </xf>
    <xf numFmtId="166" fontId="2" fillId="0" borderId="23" xfId="0" applyNumberFormat="1" applyFont="1" applyBorder="1" applyAlignment="1">
      <alignment vertical="center"/>
    </xf>
    <xf numFmtId="166" fontId="2" fillId="0" borderId="24" xfId="0" applyNumberFormat="1" applyFont="1" applyBorder="1" applyAlignment="1">
      <alignment vertical="center"/>
    </xf>
    <xf numFmtId="167" fontId="0" fillId="3" borderId="27" xfId="0" applyNumberFormat="1" applyFont="1" applyFill="1" applyBorder="1" applyAlignment="1" applyProtection="1">
      <alignment vertical="center"/>
      <protection locked="0"/>
    </xf>
    <xf numFmtId="0" fontId="12" fillId="0" borderId="22" xfId="0" applyFont="1" applyBorder="1" applyAlignment="1">
      <alignment vertical="center"/>
    </xf>
    <xf numFmtId="0" fontId="12" fillId="0" borderId="23" xfId="0" applyFont="1" applyBorder="1" applyAlignment="1">
      <alignment vertical="center"/>
    </xf>
    <xf numFmtId="0" fontId="12" fillId="0" borderId="24" xfId="0" applyFont="1" applyBorder="1" applyAlignment="1">
      <alignment vertical="center"/>
    </xf>
    <xf numFmtId="0" fontId="11" fillId="0" borderId="22" xfId="0" applyFont="1" applyBorder="1" applyAlignment="1">
      <alignment vertical="center"/>
    </xf>
    <xf numFmtId="0" fontId="11" fillId="0" borderId="23" xfId="0" applyFont="1" applyBorder="1" applyAlignment="1">
      <alignment vertical="center"/>
    </xf>
    <xf numFmtId="0" fontId="11" fillId="0" borderId="24" xfId="0" applyFont="1" applyBorder="1" applyAlignment="1">
      <alignment vertical="center"/>
    </xf>
    <xf numFmtId="0" fontId="0" fillId="0" borderId="0" xfId="0" applyAlignment="1" applyProtection="1">
      <alignment vertical="top"/>
      <protection locked="0"/>
    </xf>
    <xf numFmtId="0" fontId="0" fillId="0" borderId="28" xfId="0" applyFont="1" applyBorder="1" applyAlignment="1" applyProtection="1">
      <alignment vertical="center" wrapText="1"/>
      <protection locked="0"/>
    </xf>
    <xf numFmtId="0" fontId="0" fillId="0" borderId="29" xfId="0" applyFont="1" applyBorder="1" applyAlignment="1" applyProtection="1">
      <alignment vertical="center" wrapText="1"/>
      <protection locked="0"/>
    </xf>
    <xf numFmtId="0" fontId="0" fillId="0" borderId="30" xfId="0" applyFont="1" applyBorder="1" applyAlignment="1" applyProtection="1">
      <alignment vertical="center" wrapText="1"/>
      <protection locked="0"/>
    </xf>
    <xf numFmtId="0" fontId="0" fillId="0" borderId="31" xfId="0" applyFont="1" applyBorder="1" applyAlignment="1" applyProtection="1">
      <alignment horizontal="center" vertical="center" wrapText="1"/>
      <protection locked="0"/>
    </xf>
    <xf numFmtId="0" fontId="0" fillId="0" borderId="32" xfId="0" applyFont="1" applyBorder="1" applyAlignment="1" applyProtection="1">
      <alignment horizontal="center" vertical="center" wrapText="1"/>
      <protection locked="0"/>
    </xf>
    <xf numFmtId="0" fontId="0" fillId="0" borderId="31" xfId="0" applyFont="1" applyBorder="1" applyAlignment="1" applyProtection="1">
      <alignment vertical="center" wrapText="1"/>
      <protection locked="0"/>
    </xf>
    <xf numFmtId="0" fontId="0" fillId="0" borderId="32" xfId="0" applyFont="1" applyBorder="1" applyAlignment="1" applyProtection="1">
      <alignment vertical="center" wrapText="1"/>
      <protection locked="0"/>
    </xf>
    <xf numFmtId="0" fontId="29" fillId="0" borderId="0"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31" xfId="0" applyFont="1" applyBorder="1" applyAlignment="1" applyProtection="1">
      <alignment vertical="center" wrapText="1"/>
      <protection locked="0"/>
    </xf>
    <xf numFmtId="0" fontId="3" fillId="0" borderId="0" xfId="0" applyFont="1" applyBorder="1" applyAlignment="1" applyProtection="1">
      <alignment vertical="center" wrapText="1"/>
      <protection locked="0"/>
    </xf>
    <xf numFmtId="0" fontId="3" fillId="0" borderId="0" xfId="0" applyFont="1" applyBorder="1" applyAlignment="1" applyProtection="1">
      <alignment vertical="center"/>
      <protection locked="0"/>
    </xf>
    <xf numFmtId="0" fontId="3" fillId="0" borderId="0" xfId="0" applyFont="1" applyBorder="1" applyAlignment="1" applyProtection="1">
      <alignment horizontal="left" vertical="center"/>
      <protection locked="0"/>
    </xf>
    <xf numFmtId="49" fontId="3" fillId="0" borderId="0" xfId="0" applyNumberFormat="1" applyFont="1" applyBorder="1" applyAlignment="1" applyProtection="1">
      <alignment vertical="center" wrapText="1"/>
      <protection locked="0"/>
    </xf>
    <xf numFmtId="0" fontId="0" fillId="0" borderId="33" xfId="0" applyFont="1" applyBorder="1" applyAlignment="1" applyProtection="1">
      <alignment vertical="center" wrapText="1"/>
      <protection locked="0"/>
    </xf>
    <xf numFmtId="0" fontId="6" fillId="0" borderId="34" xfId="0" applyFont="1" applyBorder="1" applyAlignment="1" applyProtection="1">
      <alignment vertical="center" wrapText="1"/>
      <protection locked="0"/>
    </xf>
    <xf numFmtId="0" fontId="0" fillId="0" borderId="35" xfId="0" applyFont="1" applyBorder="1" applyAlignment="1" applyProtection="1">
      <alignment vertical="center" wrapText="1"/>
      <protection locked="0"/>
    </xf>
    <xf numFmtId="0" fontId="0" fillId="0" borderId="0" xfId="0" applyFont="1" applyBorder="1" applyAlignment="1" applyProtection="1">
      <alignment vertical="top"/>
      <protection locked="0"/>
    </xf>
    <xf numFmtId="0" fontId="0" fillId="0" borderId="0" xfId="0" applyFont="1" applyAlignment="1" applyProtection="1">
      <alignment vertical="top"/>
      <protection locked="0"/>
    </xf>
    <xf numFmtId="0" fontId="0" fillId="0" borderId="28" xfId="0" applyFont="1" applyBorder="1" applyAlignment="1" applyProtection="1">
      <alignment horizontal="left" vertical="center"/>
      <protection locked="0"/>
    </xf>
    <xf numFmtId="0" fontId="0" fillId="0" borderId="29" xfId="0" applyFont="1" applyBorder="1" applyAlignment="1" applyProtection="1">
      <alignment horizontal="left" vertical="center"/>
      <protection locked="0"/>
    </xf>
    <xf numFmtId="0" fontId="0" fillId="0" borderId="30" xfId="0" applyFont="1" applyBorder="1" applyAlignment="1" applyProtection="1">
      <alignment horizontal="left" vertical="center"/>
      <protection locked="0"/>
    </xf>
    <xf numFmtId="0" fontId="0" fillId="0" borderId="31" xfId="0" applyFont="1" applyBorder="1" applyAlignment="1" applyProtection="1">
      <alignment horizontal="left" vertical="center"/>
      <protection locked="0"/>
    </xf>
    <xf numFmtId="0" fontId="0" fillId="0" borderId="32" xfId="0" applyFont="1" applyBorder="1" applyAlignment="1" applyProtection="1">
      <alignment horizontal="left" vertical="center"/>
      <protection locked="0"/>
    </xf>
    <xf numFmtId="0" fontId="29" fillId="0" borderId="0"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29" fillId="0" borderId="34" xfId="0" applyFont="1" applyBorder="1" applyAlignment="1" applyProtection="1">
      <alignment horizontal="left" vertical="center"/>
      <protection locked="0"/>
    </xf>
    <xf numFmtId="0" fontId="29" fillId="0" borderId="34" xfId="0" applyFont="1" applyBorder="1" applyAlignment="1" applyProtection="1">
      <alignment horizontal="center" vertical="center"/>
      <protection locked="0"/>
    </xf>
    <xf numFmtId="0" fontId="5" fillId="0" borderId="34" xfId="0" applyFont="1" applyBorder="1" applyAlignment="1" applyProtection="1">
      <alignment horizontal="left" vertical="center"/>
      <protection locked="0"/>
    </xf>
    <xf numFmtId="0" fontId="23" fillId="0" borderId="0" xfId="0" applyFont="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3" fillId="0" borderId="31" xfId="0" applyFont="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0" fillId="0" borderId="33" xfId="0" applyFont="1" applyBorder="1" applyAlignment="1" applyProtection="1">
      <alignment horizontal="left" vertical="center"/>
      <protection locked="0"/>
    </xf>
    <xf numFmtId="0" fontId="6" fillId="0" borderId="34"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6" fillId="0" borderId="0"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3" fillId="0" borderId="34" xfId="0" applyFont="1" applyBorder="1" applyAlignment="1" applyProtection="1">
      <alignment horizontal="left" vertical="center"/>
      <protection locked="0"/>
    </xf>
    <xf numFmtId="0" fontId="0" fillId="0" borderId="0" xfId="0" applyFont="1" applyBorder="1" applyAlignment="1" applyProtection="1">
      <alignment horizontal="left" vertical="center" wrapText="1"/>
      <protection locked="0"/>
    </xf>
    <xf numFmtId="0" fontId="3" fillId="0" borderId="0" xfId="0" applyFont="1" applyBorder="1" applyAlignment="1" applyProtection="1">
      <alignment horizontal="center" vertical="center" wrapText="1"/>
      <protection locked="0"/>
    </xf>
    <xf numFmtId="0" fontId="0" fillId="0" borderId="28"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5" fillId="0" borderId="31" xfId="0" applyFont="1" applyBorder="1" applyAlignment="1" applyProtection="1">
      <alignment horizontal="left" vertical="center" wrapText="1"/>
      <protection locked="0"/>
    </xf>
    <xf numFmtId="0" fontId="5" fillId="0" borderId="32" xfId="0" applyFont="1" applyBorder="1" applyAlignment="1" applyProtection="1">
      <alignment horizontal="left" vertical="center" wrapText="1"/>
      <protection locked="0"/>
    </xf>
    <xf numFmtId="0" fontId="3" fillId="0" borderId="31" xfId="0" applyFont="1" applyBorder="1" applyAlignment="1" applyProtection="1">
      <alignment horizontal="left" vertical="center" wrapText="1"/>
      <protection locked="0"/>
    </xf>
    <xf numFmtId="0" fontId="3" fillId="0" borderId="32" xfId="0" applyFont="1" applyBorder="1" applyAlignment="1" applyProtection="1">
      <alignment horizontal="left" vertical="center" wrapText="1"/>
      <protection locked="0"/>
    </xf>
    <xf numFmtId="0" fontId="3" fillId="0" borderId="32" xfId="0" applyFont="1" applyBorder="1" applyAlignment="1" applyProtection="1">
      <alignment horizontal="left" vertical="center"/>
      <protection locked="0"/>
    </xf>
    <xf numFmtId="0" fontId="3" fillId="0" borderId="33" xfId="0" applyFont="1" applyBorder="1" applyAlignment="1" applyProtection="1">
      <alignment horizontal="left" vertical="center" wrapText="1"/>
      <protection locked="0"/>
    </xf>
    <xf numFmtId="0" fontId="3" fillId="0" borderId="34"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3" fillId="0" borderId="33" xfId="0" applyFont="1" applyBorder="1" applyAlignment="1" applyProtection="1">
      <alignment horizontal="left" vertical="center"/>
      <protection locked="0"/>
    </xf>
    <xf numFmtId="0" fontId="3" fillId="0" borderId="35" xfId="0" applyFont="1" applyBorder="1" applyAlignment="1" applyProtection="1">
      <alignment horizontal="left" vertical="center"/>
      <protection locked="0"/>
    </xf>
    <xf numFmtId="0" fontId="5" fillId="0" borderId="0" xfId="0" applyFont="1" applyAlignment="1" applyProtection="1">
      <alignment vertical="center"/>
      <protection locked="0"/>
    </xf>
    <xf numFmtId="0" fontId="29" fillId="0" borderId="0" xfId="0" applyFont="1" applyBorder="1" applyAlignment="1" applyProtection="1">
      <alignment vertical="center"/>
      <protection locked="0"/>
    </xf>
    <xf numFmtId="0" fontId="5" fillId="0" borderId="34" xfId="0" applyFont="1" applyBorder="1" applyAlignment="1" applyProtection="1">
      <alignment vertical="center"/>
      <protection locked="0"/>
    </xf>
    <xf numFmtId="0" fontId="29" fillId="0" borderId="34" xfId="0" applyFont="1" applyBorder="1" applyAlignment="1" applyProtection="1">
      <alignment vertical="center"/>
      <protection locked="0"/>
    </xf>
    <xf numFmtId="0" fontId="0" fillId="0" borderId="0" xfId="0" applyBorder="1" applyAlignment="1" applyProtection="1">
      <alignment vertical="top"/>
      <protection locked="0"/>
    </xf>
    <xf numFmtId="49" fontId="3" fillId="0" borderId="0" xfId="0" applyNumberFormat="1" applyFont="1" applyBorder="1" applyAlignment="1" applyProtection="1">
      <alignment horizontal="left" vertical="center"/>
      <protection locked="0"/>
    </xf>
    <xf numFmtId="0" fontId="0" fillId="0" borderId="34" xfId="0" applyBorder="1" applyAlignment="1" applyProtection="1">
      <alignment vertical="top"/>
      <protection locked="0"/>
    </xf>
    <xf numFmtId="0" fontId="29" fillId="0" borderId="34" xfId="0" applyFont="1" applyBorder="1" applyAlignment="1" applyProtection="1">
      <alignment horizontal="left"/>
      <protection locked="0"/>
    </xf>
    <xf numFmtId="0" fontId="5" fillId="0" borderId="34" xfId="0" applyFont="1" applyBorder="1" applyAlignment="1" applyProtection="1">
      <alignment/>
      <protection locked="0"/>
    </xf>
    <xf numFmtId="0" fontId="0" fillId="0" borderId="31" xfId="0" applyFont="1" applyBorder="1" applyAlignment="1" applyProtection="1">
      <alignment vertical="top"/>
      <protection locked="0"/>
    </xf>
    <xf numFmtId="0" fontId="0" fillId="0" borderId="32" xfId="0" applyFont="1" applyBorder="1" applyAlignment="1" applyProtection="1">
      <alignment vertical="top"/>
      <protection locked="0"/>
    </xf>
    <xf numFmtId="0" fontId="0"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top"/>
      <protection locked="0"/>
    </xf>
    <xf numFmtId="0" fontId="0" fillId="0" borderId="33" xfId="0" applyFont="1" applyBorder="1" applyAlignment="1" applyProtection="1">
      <alignment vertical="top"/>
      <protection locked="0"/>
    </xf>
    <xf numFmtId="0" fontId="0" fillId="0" borderId="34" xfId="0" applyFont="1" applyBorder="1" applyAlignment="1" applyProtection="1">
      <alignment vertical="top"/>
      <protection locked="0"/>
    </xf>
    <xf numFmtId="0" fontId="0" fillId="0" borderId="35" xfId="0" applyFont="1" applyBorder="1" applyAlignment="1" applyProtection="1">
      <alignment vertical="top"/>
      <protection locked="0"/>
    </xf>
    <xf numFmtId="0" fontId="21" fillId="0" borderId="0" xfId="0" applyFont="1" applyAlignment="1">
      <alignment horizontal="left" vertical="top" wrapText="1"/>
    </xf>
    <xf numFmtId="0" fontId="21" fillId="0" borderId="0" xfId="0" applyFont="1" applyAlignment="1">
      <alignment horizontal="left" vertical="center"/>
    </xf>
    <xf numFmtId="0" fontId="3" fillId="0" borderId="0" xfId="0" applyFont="1" applyBorder="1" applyAlignment="1">
      <alignment horizontal="left" vertical="center"/>
    </xf>
    <xf numFmtId="0" fontId="0" fillId="0" borderId="0" xfId="0" applyBorder="1"/>
    <xf numFmtId="0" fontId="4" fillId="0" borderId="0" xfId="0" applyFont="1" applyBorder="1" applyAlignment="1">
      <alignment horizontal="left" vertical="top" wrapText="1"/>
    </xf>
    <xf numFmtId="49" fontId="3" fillId="3" borderId="0" xfId="0" applyNumberFormat="1" applyFont="1" applyFill="1" applyBorder="1" applyAlignment="1" applyProtection="1">
      <alignment horizontal="left" vertical="center"/>
      <protection locked="0"/>
    </xf>
    <xf numFmtId="49" fontId="3" fillId="0" borderId="0" xfId="0" applyNumberFormat="1" applyFont="1" applyBorder="1" applyAlignment="1">
      <alignment horizontal="left" vertical="center"/>
    </xf>
    <xf numFmtId="0" fontId="3" fillId="0" borderId="0" xfId="0" applyFont="1" applyBorder="1" applyAlignment="1">
      <alignment horizontal="left" vertical="center" wrapText="1"/>
    </xf>
    <xf numFmtId="4" fontId="22" fillId="0" borderId="7" xfId="0" applyNumberFormat="1" applyFont="1" applyBorder="1" applyAlignment="1">
      <alignment vertical="center"/>
    </xf>
    <xf numFmtId="0" fontId="0" fillId="0" borderId="7" xfId="0" applyFont="1" applyBorder="1" applyAlignment="1">
      <alignment vertical="center"/>
    </xf>
    <xf numFmtId="0" fontId="2" fillId="0" borderId="0" xfId="0" applyFont="1" applyBorder="1" applyAlignment="1">
      <alignment horizontal="right" vertical="center"/>
    </xf>
    <xf numFmtId="164" fontId="2" fillId="0" borderId="0" xfId="0" applyNumberFormat="1" applyFont="1" applyBorder="1" applyAlignment="1">
      <alignment horizontal="center" vertical="center"/>
    </xf>
    <xf numFmtId="0" fontId="2" fillId="0" borderId="0" xfId="0" applyFont="1" applyBorder="1" applyAlignment="1">
      <alignment vertical="center"/>
    </xf>
    <xf numFmtId="4" fontId="21" fillId="0" borderId="0" xfId="0" applyNumberFormat="1" applyFont="1" applyBorder="1" applyAlignment="1">
      <alignment vertical="center"/>
    </xf>
    <xf numFmtId="0" fontId="4" fillId="4" borderId="9" xfId="0" applyFont="1" applyFill="1" applyBorder="1" applyAlignment="1">
      <alignment horizontal="left" vertical="center"/>
    </xf>
    <xf numFmtId="0" fontId="0" fillId="4" borderId="9" xfId="0" applyFont="1" applyFill="1" applyBorder="1" applyAlignment="1">
      <alignment vertical="center"/>
    </xf>
    <xf numFmtId="4" fontId="4" fillId="4" borderId="9" xfId="0" applyNumberFormat="1" applyFont="1" applyFill="1" applyBorder="1" applyAlignment="1">
      <alignment vertical="center"/>
    </xf>
    <xf numFmtId="0" fontId="0" fillId="4" borderId="16" xfId="0" applyFont="1" applyFill="1" applyBorder="1" applyAlignment="1">
      <alignment vertical="center"/>
    </xf>
    <xf numFmtId="0" fontId="4" fillId="0" borderId="0" xfId="0" applyFont="1" applyAlignment="1">
      <alignment horizontal="left" vertical="center" wrapText="1"/>
    </xf>
    <xf numFmtId="0" fontId="4" fillId="0" borderId="0" xfId="0" applyFont="1" applyAlignment="1">
      <alignment vertical="center"/>
    </xf>
    <xf numFmtId="165" fontId="3" fillId="0" borderId="0" xfId="0" applyNumberFormat="1" applyFont="1" applyAlignment="1">
      <alignment horizontal="left" vertical="center"/>
    </xf>
    <xf numFmtId="0" fontId="3" fillId="0" borderId="0" xfId="0" applyFont="1" applyAlignment="1">
      <alignment vertical="center"/>
    </xf>
    <xf numFmtId="0" fontId="24" fillId="0" borderId="20" xfId="0" applyFont="1" applyBorder="1" applyAlignment="1">
      <alignment horizontal="center" vertical="center"/>
    </xf>
    <xf numFmtId="0" fontId="24" fillId="0" borderId="13" xfId="0" applyFont="1" applyBorder="1" applyAlignment="1">
      <alignment horizontal="left" vertical="center"/>
    </xf>
    <xf numFmtId="0" fontId="2" fillId="0" borderId="21" xfId="0" applyFont="1" applyBorder="1" applyAlignment="1">
      <alignment horizontal="left" vertical="center"/>
    </xf>
    <xf numFmtId="0" fontId="2" fillId="0" borderId="0" xfId="0" applyFont="1" applyBorder="1" applyAlignment="1">
      <alignment horizontal="left" vertical="center"/>
    </xf>
    <xf numFmtId="0" fontId="3" fillId="5" borderId="8" xfId="0" applyFont="1" applyFill="1" applyBorder="1" applyAlignment="1">
      <alignment horizontal="center" vertical="center"/>
    </xf>
    <xf numFmtId="0" fontId="3" fillId="5" borderId="9" xfId="0" applyFont="1" applyFill="1" applyBorder="1" applyAlignment="1">
      <alignment horizontal="left" vertical="center"/>
    </xf>
    <xf numFmtId="0" fontId="3" fillId="5" borderId="9" xfId="0" applyFont="1" applyFill="1" applyBorder="1" applyAlignment="1">
      <alignment horizontal="center" vertical="center"/>
    </xf>
    <xf numFmtId="0" fontId="3" fillId="5" borderId="9" xfId="0" applyFont="1" applyFill="1" applyBorder="1" applyAlignment="1">
      <alignment horizontal="right" vertical="center"/>
    </xf>
    <xf numFmtId="4" fontId="28" fillId="0" borderId="0" xfId="0" applyNumberFormat="1" applyFont="1" applyAlignment="1">
      <alignment vertical="center"/>
    </xf>
    <xf numFmtId="0" fontId="28" fillId="0" borderId="0" xfId="0" applyFont="1" applyAlignment="1">
      <alignment vertical="center"/>
    </xf>
    <xf numFmtId="4" fontId="28" fillId="0" borderId="0" xfId="0" applyNumberFormat="1" applyFont="1" applyAlignment="1">
      <alignment horizontal="right" vertical="center"/>
    </xf>
    <xf numFmtId="0" fontId="27" fillId="0" borderId="0" xfId="0" applyFont="1" applyAlignment="1">
      <alignment horizontal="left" vertical="center" wrapText="1"/>
    </xf>
    <xf numFmtId="4" fontId="8" fillId="0" borderId="0" xfId="0" applyNumberFormat="1" applyFont="1" applyAlignment="1">
      <alignment vertical="center"/>
    </xf>
    <xf numFmtId="0" fontId="8" fillId="0" borderId="0" xfId="0" applyFont="1" applyAlignment="1">
      <alignment vertical="center"/>
    </xf>
    <xf numFmtId="4" fontId="8" fillId="0" borderId="0" xfId="0" applyNumberFormat="1" applyFont="1" applyAlignment="1">
      <alignment horizontal="right" vertical="center"/>
    </xf>
    <xf numFmtId="0" fontId="31" fillId="0" borderId="0" xfId="0" applyFont="1" applyAlignment="1">
      <alignment horizontal="left" vertical="center" wrapText="1"/>
    </xf>
    <xf numFmtId="4" fontId="25" fillId="0" borderId="0" xfId="0" applyNumberFormat="1" applyFont="1" applyAlignment="1">
      <alignment horizontal="right" vertical="center"/>
    </xf>
    <xf numFmtId="4" fontId="25" fillId="0" borderId="0" xfId="0" applyNumberFormat="1" applyFont="1" applyAlignment="1">
      <alignment vertical="center"/>
    </xf>
    <xf numFmtId="0" fontId="17" fillId="6" borderId="0" xfId="0" applyFont="1" applyFill="1" applyAlignment="1">
      <alignment horizontal="center" vertical="center"/>
    </xf>
    <xf numFmtId="0" fontId="0" fillId="0" borderId="0" xfId="0"/>
    <xf numFmtId="0" fontId="20" fillId="0" borderId="0" xfId="0" applyFont="1" applyBorder="1" applyAlignment="1">
      <alignment horizontal="left" vertical="center" wrapText="1"/>
    </xf>
    <xf numFmtId="0" fontId="20" fillId="0" borderId="0" xfId="0" applyFont="1" applyBorder="1" applyAlignment="1">
      <alignment horizontal="left" vertical="center"/>
    </xf>
    <xf numFmtId="0" fontId="0" fillId="0" borderId="0" xfId="0" applyFont="1" applyBorder="1" applyAlignment="1">
      <alignment vertical="center"/>
    </xf>
    <xf numFmtId="0" fontId="4" fillId="0" borderId="0" xfId="0" applyFont="1" applyBorder="1" applyAlignment="1">
      <alignment horizontal="left" vertical="center" wrapText="1"/>
    </xf>
    <xf numFmtId="0" fontId="0" fillId="0" borderId="0" xfId="0" applyFont="1" applyBorder="1" applyAlignment="1">
      <alignment horizontal="left" vertical="center"/>
    </xf>
    <xf numFmtId="0" fontId="20" fillId="0" borderId="0" xfId="0" applyFont="1" applyAlignment="1">
      <alignment horizontal="left" vertical="center" wrapText="1"/>
    </xf>
    <xf numFmtId="0" fontId="20" fillId="0" borderId="0" xfId="0" applyFont="1" applyAlignment="1">
      <alignment horizontal="left" vertical="center"/>
    </xf>
    <xf numFmtId="0" fontId="2" fillId="0" borderId="0" xfId="0" applyFont="1" applyAlignment="1">
      <alignment horizontal="left" vertical="center"/>
    </xf>
    <xf numFmtId="0" fontId="0" fillId="0" borderId="0" xfId="0" applyFont="1" applyAlignment="1">
      <alignment vertical="center"/>
    </xf>
    <xf numFmtId="0" fontId="34" fillId="2" borderId="0" xfId="20" applyFont="1" applyFill="1" applyAlignment="1">
      <alignment vertical="center"/>
    </xf>
    <xf numFmtId="0" fontId="3" fillId="0" borderId="0" xfId="0" applyFont="1" applyBorder="1" applyAlignment="1" applyProtection="1">
      <alignment horizontal="left" vertical="center"/>
      <protection locked="0"/>
    </xf>
    <xf numFmtId="0" fontId="3" fillId="0" borderId="0" xfId="0" applyFont="1" applyBorder="1" applyAlignment="1" applyProtection="1">
      <alignment horizontal="left" vertical="top"/>
      <protection locked="0"/>
    </xf>
    <xf numFmtId="0" fontId="29" fillId="0" borderId="34" xfId="0" applyFont="1" applyBorder="1" applyAlignment="1" applyProtection="1">
      <alignment horizontal="left"/>
      <protection locked="0"/>
    </xf>
    <xf numFmtId="0" fontId="18" fillId="0" borderId="0" xfId="0" applyFont="1" applyBorder="1" applyAlignment="1" applyProtection="1">
      <alignment horizontal="center" vertical="center" wrapText="1"/>
      <protection locked="0"/>
    </xf>
    <xf numFmtId="0" fontId="18" fillId="0" borderId="0" xfId="0" applyFont="1" applyBorder="1" applyAlignment="1" applyProtection="1">
      <alignment horizontal="center" vertical="center"/>
      <protection locked="0"/>
    </xf>
    <xf numFmtId="49" fontId="3" fillId="0" borderId="0" xfId="0" applyNumberFormat="1"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29" fillId="0" borderId="34" xfId="0" applyFont="1" applyBorder="1" applyAlignment="1" applyProtection="1">
      <alignment horizontal="left" wrapText="1"/>
      <protection locked="0"/>
    </xf>
    <xf numFmtId="0" fontId="0" fillId="7" borderId="27" xfId="0" applyFont="1" applyFill="1" applyBorder="1" applyAlignment="1" applyProtection="1">
      <alignment horizontal="left" vertical="center" wrapText="1"/>
      <protection locked="0"/>
    </xf>
    <xf numFmtId="0" fontId="12" fillId="0" borderId="4" xfId="0" applyFont="1" applyBorder="1" applyAlignment="1">
      <alignment vertical="center"/>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266700</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66700" cy="26670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69"/>
  <sheetViews>
    <sheetView showGridLines="0" tabSelected="1"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33" width="2.66015625" style="0" customWidth="1"/>
    <col min="34" max="34" width="3.33203125" style="0" customWidth="1"/>
    <col min="35" max="35" width="31.66015625" style="0" customWidth="1"/>
    <col min="36" max="37" width="2.5" style="0" customWidth="1"/>
    <col min="38" max="38" width="8.33203125" style="0" customWidth="1"/>
    <col min="39" max="39" width="3.33203125" style="0" customWidth="1"/>
    <col min="40" max="40" width="13.33203125" style="0" customWidth="1"/>
    <col min="41" max="41" width="7.5" style="0" customWidth="1"/>
    <col min="42" max="42" width="4.16015625" style="0" customWidth="1"/>
    <col min="43" max="43" width="15.66015625" style="0" customWidth="1"/>
    <col min="44" max="44" width="13.66015625" style="0" customWidth="1"/>
    <col min="45" max="47" width="25.83203125" style="0" hidden="1" customWidth="1"/>
    <col min="48" max="52" width="21.66015625" style="0" hidden="1" customWidth="1"/>
    <col min="53" max="53" width="19.16015625" style="0" hidden="1" customWidth="1"/>
    <col min="54" max="54" width="25" style="0" hidden="1" customWidth="1"/>
    <col min="55" max="56" width="19.16015625" style="0" hidden="1" customWidth="1"/>
    <col min="57" max="57" width="66.5" style="0" customWidth="1"/>
    <col min="71" max="91" width="9.33203125" style="0" hidden="1" customWidth="1"/>
  </cols>
  <sheetData>
    <row r="1" spans="1:74" ht="21.4" customHeight="1">
      <c r="A1" s="17" t="s">
        <v>0</v>
      </c>
      <c r="B1" s="18"/>
      <c r="C1" s="18"/>
      <c r="D1" s="19" t="s">
        <v>1</v>
      </c>
      <c r="E1" s="18"/>
      <c r="F1" s="18"/>
      <c r="G1" s="18"/>
      <c r="H1" s="18"/>
      <c r="I1" s="18"/>
      <c r="J1" s="18"/>
      <c r="K1" s="20" t="s">
        <v>2</v>
      </c>
      <c r="L1" s="20"/>
      <c r="M1" s="20"/>
      <c r="N1" s="20"/>
      <c r="O1" s="20"/>
      <c r="P1" s="20"/>
      <c r="Q1" s="20"/>
      <c r="R1" s="20"/>
      <c r="S1" s="20"/>
      <c r="T1" s="18"/>
      <c r="U1" s="18"/>
      <c r="V1" s="18"/>
      <c r="W1" s="20" t="s">
        <v>3</v>
      </c>
      <c r="X1" s="20"/>
      <c r="Y1" s="20"/>
      <c r="Z1" s="20"/>
      <c r="AA1" s="20"/>
      <c r="AB1" s="20"/>
      <c r="AC1" s="20"/>
      <c r="AD1" s="20"/>
      <c r="AE1" s="20"/>
      <c r="AF1" s="20"/>
      <c r="AG1" s="20"/>
      <c r="AH1" s="20"/>
      <c r="AI1" s="21"/>
      <c r="AJ1" s="22"/>
      <c r="AK1" s="22"/>
      <c r="AL1" s="22"/>
      <c r="AM1" s="22"/>
      <c r="AN1" s="22"/>
      <c r="AO1" s="22"/>
      <c r="AP1" s="22"/>
      <c r="AQ1" s="22"/>
      <c r="AR1" s="22"/>
      <c r="AS1" s="22"/>
      <c r="AT1" s="22"/>
      <c r="AU1" s="22"/>
      <c r="AV1" s="22"/>
      <c r="AW1" s="22"/>
      <c r="AX1" s="22"/>
      <c r="AY1" s="22"/>
      <c r="AZ1" s="22"/>
      <c r="BA1" s="23" t="s">
        <v>4</v>
      </c>
      <c r="BB1" s="23" t="s">
        <v>5</v>
      </c>
      <c r="BC1" s="22"/>
      <c r="BD1" s="22"/>
      <c r="BE1" s="22"/>
      <c r="BF1" s="22"/>
      <c r="BG1" s="22"/>
      <c r="BH1" s="22"/>
      <c r="BI1" s="22"/>
      <c r="BJ1" s="22"/>
      <c r="BK1" s="22"/>
      <c r="BL1" s="22"/>
      <c r="BM1" s="22"/>
      <c r="BN1" s="22"/>
      <c r="BO1" s="22"/>
      <c r="BP1" s="22"/>
      <c r="BQ1" s="22"/>
      <c r="BR1" s="22"/>
      <c r="BT1" s="24" t="s">
        <v>6</v>
      </c>
      <c r="BU1" s="24" t="s">
        <v>6</v>
      </c>
      <c r="BV1" s="24" t="s">
        <v>7</v>
      </c>
    </row>
    <row r="2" spans="3:72" ht="36.95" customHeight="1">
      <c r="AR2" s="365" t="s">
        <v>8</v>
      </c>
      <c r="AS2" s="366"/>
      <c r="AT2" s="366"/>
      <c r="AU2" s="366"/>
      <c r="AV2" s="366"/>
      <c r="AW2" s="366"/>
      <c r="AX2" s="366"/>
      <c r="AY2" s="366"/>
      <c r="AZ2" s="366"/>
      <c r="BA2" s="366"/>
      <c r="BB2" s="366"/>
      <c r="BC2" s="366"/>
      <c r="BD2" s="366"/>
      <c r="BE2" s="366"/>
      <c r="BS2" s="25" t="s">
        <v>9</v>
      </c>
      <c r="BT2" s="25" t="s">
        <v>10</v>
      </c>
    </row>
    <row r="3" spans="2:72" ht="6.95" customHeight="1">
      <c r="B3" s="26"/>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8"/>
      <c r="BS3" s="25" t="s">
        <v>9</v>
      </c>
      <c r="BT3" s="25" t="s">
        <v>11</v>
      </c>
    </row>
    <row r="4" spans="2:71" ht="36.95" customHeight="1">
      <c r="B4" s="29"/>
      <c r="C4" s="30"/>
      <c r="D4" s="31" t="s">
        <v>12</v>
      </c>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2"/>
      <c r="AS4" s="33" t="s">
        <v>13</v>
      </c>
      <c r="BE4" s="34" t="s">
        <v>14</v>
      </c>
      <c r="BS4" s="25" t="s">
        <v>15</v>
      </c>
    </row>
    <row r="5" spans="2:71" ht="14.45" customHeight="1">
      <c r="B5" s="29"/>
      <c r="C5" s="30"/>
      <c r="D5" s="35" t="s">
        <v>16</v>
      </c>
      <c r="E5" s="30"/>
      <c r="F5" s="30"/>
      <c r="G5" s="30"/>
      <c r="H5" s="30"/>
      <c r="I5" s="30"/>
      <c r="J5" s="30"/>
      <c r="K5" s="327" t="s">
        <v>17</v>
      </c>
      <c r="L5" s="328"/>
      <c r="M5" s="328"/>
      <c r="N5" s="328"/>
      <c r="O5" s="328"/>
      <c r="P5" s="328"/>
      <c r="Q5" s="328"/>
      <c r="R5" s="328"/>
      <c r="S5" s="328"/>
      <c r="T5" s="328"/>
      <c r="U5" s="328"/>
      <c r="V5" s="328"/>
      <c r="W5" s="328"/>
      <c r="X5" s="328"/>
      <c r="Y5" s="328"/>
      <c r="Z5" s="328"/>
      <c r="AA5" s="328"/>
      <c r="AB5" s="328"/>
      <c r="AC5" s="328"/>
      <c r="AD5" s="328"/>
      <c r="AE5" s="328"/>
      <c r="AF5" s="328"/>
      <c r="AG5" s="328"/>
      <c r="AH5" s="328"/>
      <c r="AI5" s="328"/>
      <c r="AJ5" s="328"/>
      <c r="AK5" s="328"/>
      <c r="AL5" s="328"/>
      <c r="AM5" s="328"/>
      <c r="AN5" s="328"/>
      <c r="AO5" s="328"/>
      <c r="AP5" s="30"/>
      <c r="AQ5" s="32"/>
      <c r="BE5" s="325" t="s">
        <v>18</v>
      </c>
      <c r="BS5" s="25" t="s">
        <v>9</v>
      </c>
    </row>
    <row r="6" spans="2:71" ht="36.95" customHeight="1">
      <c r="B6" s="29"/>
      <c r="C6" s="30"/>
      <c r="D6" s="37" t="s">
        <v>19</v>
      </c>
      <c r="E6" s="30"/>
      <c r="F6" s="30"/>
      <c r="G6" s="30"/>
      <c r="H6" s="30"/>
      <c r="I6" s="30"/>
      <c r="J6" s="30"/>
      <c r="K6" s="329" t="s">
        <v>20</v>
      </c>
      <c r="L6" s="328"/>
      <c r="M6" s="328"/>
      <c r="N6" s="328"/>
      <c r="O6" s="328"/>
      <c r="P6" s="328"/>
      <c r="Q6" s="328"/>
      <c r="R6" s="328"/>
      <c r="S6" s="328"/>
      <c r="T6" s="328"/>
      <c r="U6" s="328"/>
      <c r="V6" s="328"/>
      <c r="W6" s="328"/>
      <c r="X6" s="328"/>
      <c r="Y6" s="328"/>
      <c r="Z6" s="328"/>
      <c r="AA6" s="328"/>
      <c r="AB6" s="328"/>
      <c r="AC6" s="328"/>
      <c r="AD6" s="328"/>
      <c r="AE6" s="328"/>
      <c r="AF6" s="328"/>
      <c r="AG6" s="328"/>
      <c r="AH6" s="328"/>
      <c r="AI6" s="328"/>
      <c r="AJ6" s="328"/>
      <c r="AK6" s="328"/>
      <c r="AL6" s="328"/>
      <c r="AM6" s="328"/>
      <c r="AN6" s="328"/>
      <c r="AO6" s="328"/>
      <c r="AP6" s="30"/>
      <c r="AQ6" s="32"/>
      <c r="BE6" s="326"/>
      <c r="BS6" s="25" t="s">
        <v>9</v>
      </c>
    </row>
    <row r="7" spans="2:71" ht="14.45" customHeight="1">
      <c r="B7" s="29"/>
      <c r="C7" s="30"/>
      <c r="D7" s="38" t="s">
        <v>21</v>
      </c>
      <c r="E7" s="30"/>
      <c r="F7" s="30"/>
      <c r="G7" s="30"/>
      <c r="H7" s="30"/>
      <c r="I7" s="30"/>
      <c r="J7" s="30"/>
      <c r="K7" s="36" t="s">
        <v>5</v>
      </c>
      <c r="L7" s="30"/>
      <c r="M7" s="30"/>
      <c r="N7" s="30"/>
      <c r="O7" s="30"/>
      <c r="P7" s="30"/>
      <c r="Q7" s="30"/>
      <c r="R7" s="30"/>
      <c r="S7" s="30"/>
      <c r="T7" s="30"/>
      <c r="U7" s="30"/>
      <c r="V7" s="30"/>
      <c r="W7" s="30"/>
      <c r="X7" s="30"/>
      <c r="Y7" s="30"/>
      <c r="Z7" s="30"/>
      <c r="AA7" s="30"/>
      <c r="AB7" s="30"/>
      <c r="AC7" s="30"/>
      <c r="AD7" s="30"/>
      <c r="AE7" s="30"/>
      <c r="AF7" s="30"/>
      <c r="AG7" s="30"/>
      <c r="AH7" s="30"/>
      <c r="AI7" s="30"/>
      <c r="AJ7" s="30"/>
      <c r="AK7" s="38" t="s">
        <v>22</v>
      </c>
      <c r="AL7" s="30"/>
      <c r="AM7" s="30"/>
      <c r="AN7" s="36" t="s">
        <v>5</v>
      </c>
      <c r="AO7" s="30"/>
      <c r="AP7" s="30"/>
      <c r="AQ7" s="32"/>
      <c r="BE7" s="326"/>
      <c r="BS7" s="25" t="s">
        <v>9</v>
      </c>
    </row>
    <row r="8" spans="2:71" ht="14.45" customHeight="1">
      <c r="B8" s="29"/>
      <c r="C8" s="30"/>
      <c r="D8" s="38" t="s">
        <v>23</v>
      </c>
      <c r="E8" s="30"/>
      <c r="F8" s="30"/>
      <c r="G8" s="30"/>
      <c r="H8" s="30"/>
      <c r="I8" s="30"/>
      <c r="J8" s="30"/>
      <c r="K8" s="36" t="s">
        <v>24</v>
      </c>
      <c r="L8" s="30"/>
      <c r="M8" s="30"/>
      <c r="N8" s="30"/>
      <c r="O8" s="30"/>
      <c r="P8" s="30"/>
      <c r="Q8" s="30"/>
      <c r="R8" s="30"/>
      <c r="S8" s="30"/>
      <c r="T8" s="30"/>
      <c r="U8" s="30"/>
      <c r="V8" s="30"/>
      <c r="W8" s="30"/>
      <c r="X8" s="30"/>
      <c r="Y8" s="30"/>
      <c r="Z8" s="30"/>
      <c r="AA8" s="30"/>
      <c r="AB8" s="30"/>
      <c r="AC8" s="30"/>
      <c r="AD8" s="30"/>
      <c r="AE8" s="30"/>
      <c r="AF8" s="30"/>
      <c r="AG8" s="30"/>
      <c r="AH8" s="30"/>
      <c r="AI8" s="30"/>
      <c r="AJ8" s="30"/>
      <c r="AK8" s="38" t="s">
        <v>25</v>
      </c>
      <c r="AL8" s="30"/>
      <c r="AM8" s="30"/>
      <c r="AN8" s="39" t="s">
        <v>26</v>
      </c>
      <c r="AO8" s="30"/>
      <c r="AP8" s="30"/>
      <c r="AQ8" s="32"/>
      <c r="BE8" s="326"/>
      <c r="BS8" s="25" t="s">
        <v>9</v>
      </c>
    </row>
    <row r="9" spans="2:71" ht="14.45" customHeight="1">
      <c r="B9" s="29"/>
      <c r="C9" s="30"/>
      <c r="D9" s="30"/>
      <c r="E9" s="30"/>
      <c r="F9" s="30"/>
      <c r="G9" s="30"/>
      <c r="H9" s="30"/>
      <c r="I9" s="30"/>
      <c r="J9" s="30"/>
      <c r="K9" s="30"/>
      <c r="L9" s="30"/>
      <c r="M9" s="30"/>
      <c r="N9" s="30"/>
      <c r="O9" s="30"/>
      <c r="P9" s="30"/>
      <c r="Q9" s="30"/>
      <c r="R9" s="30"/>
      <c r="S9" s="30"/>
      <c r="T9" s="30"/>
      <c r="U9" s="30"/>
      <c r="V9" s="30"/>
      <c r="W9" s="30"/>
      <c r="X9" s="30"/>
      <c r="Y9" s="30"/>
      <c r="Z9" s="30"/>
      <c r="AA9" s="30"/>
      <c r="AB9" s="30"/>
      <c r="AC9" s="30"/>
      <c r="AD9" s="30"/>
      <c r="AE9" s="30"/>
      <c r="AF9" s="30"/>
      <c r="AG9" s="30"/>
      <c r="AH9" s="30"/>
      <c r="AI9" s="30"/>
      <c r="AJ9" s="30"/>
      <c r="AK9" s="30"/>
      <c r="AL9" s="30"/>
      <c r="AM9" s="30"/>
      <c r="AN9" s="30"/>
      <c r="AO9" s="30"/>
      <c r="AP9" s="30"/>
      <c r="AQ9" s="32"/>
      <c r="BE9" s="326"/>
      <c r="BS9" s="25" t="s">
        <v>9</v>
      </c>
    </row>
    <row r="10" spans="2:71" ht="14.45" customHeight="1">
      <c r="B10" s="29"/>
      <c r="C10" s="30"/>
      <c r="D10" s="38" t="s">
        <v>27</v>
      </c>
      <c r="E10" s="30"/>
      <c r="F10" s="30"/>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38" t="s">
        <v>28</v>
      </c>
      <c r="AL10" s="30"/>
      <c r="AM10" s="30"/>
      <c r="AN10" s="36" t="s">
        <v>5</v>
      </c>
      <c r="AO10" s="30"/>
      <c r="AP10" s="30"/>
      <c r="AQ10" s="32"/>
      <c r="BE10" s="326"/>
      <c r="BS10" s="25" t="s">
        <v>9</v>
      </c>
    </row>
    <row r="11" spans="2:71" ht="18.4" customHeight="1">
      <c r="B11" s="29"/>
      <c r="C11" s="30"/>
      <c r="D11" s="30"/>
      <c r="E11" s="36" t="s">
        <v>29</v>
      </c>
      <c r="F11" s="30"/>
      <c r="G11" s="30"/>
      <c r="H11" s="30"/>
      <c r="I11" s="30"/>
      <c r="J11" s="30"/>
      <c r="K11" s="30"/>
      <c r="L11" s="30"/>
      <c r="M11" s="30"/>
      <c r="N11" s="30"/>
      <c r="O11" s="30"/>
      <c r="P11" s="30"/>
      <c r="Q11" s="30"/>
      <c r="R11" s="30"/>
      <c r="S11" s="30"/>
      <c r="T11" s="30"/>
      <c r="U11" s="30"/>
      <c r="V11" s="30"/>
      <c r="W11" s="30"/>
      <c r="X11" s="30"/>
      <c r="Y11" s="30"/>
      <c r="Z11" s="30"/>
      <c r="AA11" s="30"/>
      <c r="AB11" s="30"/>
      <c r="AC11" s="30"/>
      <c r="AD11" s="30"/>
      <c r="AE11" s="30"/>
      <c r="AF11" s="30"/>
      <c r="AG11" s="30"/>
      <c r="AH11" s="30"/>
      <c r="AI11" s="30"/>
      <c r="AJ11" s="30"/>
      <c r="AK11" s="38" t="s">
        <v>30</v>
      </c>
      <c r="AL11" s="30"/>
      <c r="AM11" s="30"/>
      <c r="AN11" s="36" t="s">
        <v>5</v>
      </c>
      <c r="AO11" s="30"/>
      <c r="AP11" s="30"/>
      <c r="AQ11" s="32"/>
      <c r="BE11" s="326"/>
      <c r="BS11" s="25" t="s">
        <v>9</v>
      </c>
    </row>
    <row r="12" spans="2:71" ht="6.95" customHeight="1">
      <c r="B12" s="29"/>
      <c r="C12" s="30"/>
      <c r="D12" s="30"/>
      <c r="E12" s="30"/>
      <c r="F12" s="30"/>
      <c r="G12" s="30"/>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2"/>
      <c r="BE12" s="326"/>
      <c r="BS12" s="25" t="s">
        <v>9</v>
      </c>
    </row>
    <row r="13" spans="2:71" ht="14.45" customHeight="1">
      <c r="B13" s="29"/>
      <c r="C13" s="30"/>
      <c r="D13" s="38" t="s">
        <v>31</v>
      </c>
      <c r="E13" s="30"/>
      <c r="F13" s="30"/>
      <c r="G13" s="30"/>
      <c r="H13" s="30"/>
      <c r="I13" s="30"/>
      <c r="J13" s="30"/>
      <c r="K13" s="30"/>
      <c r="L13" s="30"/>
      <c r="M13" s="30"/>
      <c r="N13" s="30"/>
      <c r="O13" s="30"/>
      <c r="P13" s="30"/>
      <c r="Q13" s="30"/>
      <c r="R13" s="30"/>
      <c r="S13" s="30"/>
      <c r="T13" s="30"/>
      <c r="U13" s="30"/>
      <c r="V13" s="30"/>
      <c r="W13" s="30"/>
      <c r="X13" s="30"/>
      <c r="Y13" s="30"/>
      <c r="Z13" s="30"/>
      <c r="AA13" s="30"/>
      <c r="AB13" s="30"/>
      <c r="AC13" s="30"/>
      <c r="AD13" s="30"/>
      <c r="AE13" s="30"/>
      <c r="AF13" s="30"/>
      <c r="AG13" s="30"/>
      <c r="AH13" s="30"/>
      <c r="AI13" s="30"/>
      <c r="AJ13" s="30"/>
      <c r="AK13" s="38" t="s">
        <v>28</v>
      </c>
      <c r="AL13" s="30"/>
      <c r="AM13" s="30"/>
      <c r="AN13" s="40" t="s">
        <v>32</v>
      </c>
      <c r="AO13" s="30"/>
      <c r="AP13" s="30"/>
      <c r="AQ13" s="32"/>
      <c r="BE13" s="326"/>
      <c r="BS13" s="25" t="s">
        <v>9</v>
      </c>
    </row>
    <row r="14" spans="2:71" ht="13.5">
      <c r="B14" s="29"/>
      <c r="C14" s="30"/>
      <c r="D14" s="30"/>
      <c r="E14" s="330" t="s">
        <v>32</v>
      </c>
      <c r="F14" s="331"/>
      <c r="G14" s="331"/>
      <c r="H14" s="331"/>
      <c r="I14" s="331"/>
      <c r="J14" s="331"/>
      <c r="K14" s="331"/>
      <c r="L14" s="331"/>
      <c r="M14" s="331"/>
      <c r="N14" s="331"/>
      <c r="O14" s="331"/>
      <c r="P14" s="331"/>
      <c r="Q14" s="331"/>
      <c r="R14" s="331"/>
      <c r="S14" s="331"/>
      <c r="T14" s="331"/>
      <c r="U14" s="331"/>
      <c r="V14" s="331"/>
      <c r="W14" s="331"/>
      <c r="X14" s="331"/>
      <c r="Y14" s="331"/>
      <c r="Z14" s="331"/>
      <c r="AA14" s="331"/>
      <c r="AB14" s="331"/>
      <c r="AC14" s="331"/>
      <c r="AD14" s="331"/>
      <c r="AE14" s="331"/>
      <c r="AF14" s="331"/>
      <c r="AG14" s="331"/>
      <c r="AH14" s="331"/>
      <c r="AI14" s="331"/>
      <c r="AJ14" s="331"/>
      <c r="AK14" s="38" t="s">
        <v>30</v>
      </c>
      <c r="AL14" s="30"/>
      <c r="AM14" s="30"/>
      <c r="AN14" s="40" t="s">
        <v>32</v>
      </c>
      <c r="AO14" s="30"/>
      <c r="AP14" s="30"/>
      <c r="AQ14" s="32"/>
      <c r="BE14" s="326"/>
      <c r="BS14" s="25" t="s">
        <v>9</v>
      </c>
    </row>
    <row r="15" spans="2:71" ht="6.95" customHeight="1">
      <c r="B15" s="29"/>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2"/>
      <c r="BE15" s="326"/>
      <c r="BS15" s="25" t="s">
        <v>6</v>
      </c>
    </row>
    <row r="16" spans="2:71" ht="14.45" customHeight="1">
      <c r="B16" s="29"/>
      <c r="C16" s="30"/>
      <c r="D16" s="38" t="s">
        <v>33</v>
      </c>
      <c r="E16" s="30"/>
      <c r="F16" s="30"/>
      <c r="G16" s="30"/>
      <c r="H16" s="30"/>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8" t="s">
        <v>28</v>
      </c>
      <c r="AL16" s="30"/>
      <c r="AM16" s="30"/>
      <c r="AN16" s="36" t="s">
        <v>5</v>
      </c>
      <c r="AO16" s="30"/>
      <c r="AP16" s="30"/>
      <c r="AQ16" s="32"/>
      <c r="BE16" s="326"/>
      <c r="BS16" s="25" t="s">
        <v>6</v>
      </c>
    </row>
    <row r="17" spans="2:71" ht="18.4" customHeight="1">
      <c r="B17" s="29"/>
      <c r="C17" s="30"/>
      <c r="D17" s="30"/>
      <c r="E17" s="36" t="s">
        <v>34</v>
      </c>
      <c r="F17" s="30"/>
      <c r="G17" s="30"/>
      <c r="H17" s="30"/>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30"/>
      <c r="AJ17" s="30"/>
      <c r="AK17" s="38" t="s">
        <v>30</v>
      </c>
      <c r="AL17" s="30"/>
      <c r="AM17" s="30"/>
      <c r="AN17" s="36" t="s">
        <v>5</v>
      </c>
      <c r="AO17" s="30"/>
      <c r="AP17" s="30"/>
      <c r="AQ17" s="32"/>
      <c r="BE17" s="326"/>
      <c r="BS17" s="25" t="s">
        <v>35</v>
      </c>
    </row>
    <row r="18" spans="2:71" ht="6.95" customHeight="1">
      <c r="B18" s="29"/>
      <c r="C18" s="30"/>
      <c r="D18" s="30"/>
      <c r="E18" s="30"/>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2"/>
      <c r="BE18" s="326"/>
      <c r="BS18" s="25" t="s">
        <v>9</v>
      </c>
    </row>
    <row r="19" spans="2:71" ht="14.45" customHeight="1">
      <c r="B19" s="29"/>
      <c r="C19" s="30"/>
      <c r="D19" s="38" t="s">
        <v>36</v>
      </c>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2"/>
      <c r="BE19" s="326"/>
      <c r="BS19" s="25" t="s">
        <v>9</v>
      </c>
    </row>
    <row r="20" spans="2:71" ht="57" customHeight="1">
      <c r="B20" s="29"/>
      <c r="C20" s="30"/>
      <c r="D20" s="30"/>
      <c r="E20" s="332" t="s">
        <v>37</v>
      </c>
      <c r="F20" s="332"/>
      <c r="G20" s="332"/>
      <c r="H20" s="332"/>
      <c r="I20" s="332"/>
      <c r="J20" s="332"/>
      <c r="K20" s="332"/>
      <c r="L20" s="332"/>
      <c r="M20" s="332"/>
      <c r="N20" s="332"/>
      <c r="O20" s="332"/>
      <c r="P20" s="332"/>
      <c r="Q20" s="332"/>
      <c r="R20" s="332"/>
      <c r="S20" s="332"/>
      <c r="T20" s="332"/>
      <c r="U20" s="332"/>
      <c r="V20" s="332"/>
      <c r="W20" s="332"/>
      <c r="X20" s="332"/>
      <c r="Y20" s="332"/>
      <c r="Z20" s="332"/>
      <c r="AA20" s="332"/>
      <c r="AB20" s="332"/>
      <c r="AC20" s="332"/>
      <c r="AD20" s="332"/>
      <c r="AE20" s="332"/>
      <c r="AF20" s="332"/>
      <c r="AG20" s="332"/>
      <c r="AH20" s="332"/>
      <c r="AI20" s="332"/>
      <c r="AJ20" s="332"/>
      <c r="AK20" s="332"/>
      <c r="AL20" s="332"/>
      <c r="AM20" s="332"/>
      <c r="AN20" s="332"/>
      <c r="AO20" s="30"/>
      <c r="AP20" s="30"/>
      <c r="AQ20" s="32"/>
      <c r="BE20" s="326"/>
      <c r="BS20" s="25" t="s">
        <v>6</v>
      </c>
    </row>
    <row r="21" spans="2:57" ht="6.95" customHeight="1">
      <c r="B21" s="29"/>
      <c r="C21" s="30"/>
      <c r="D21" s="30"/>
      <c r="E21" s="30"/>
      <c r="F21" s="30"/>
      <c r="G21" s="30"/>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0"/>
      <c r="AP21" s="30"/>
      <c r="AQ21" s="32"/>
      <c r="BE21" s="326"/>
    </row>
    <row r="22" spans="2:57" ht="6.95" customHeight="1">
      <c r="B22" s="29"/>
      <c r="C22" s="30"/>
      <c r="D22" s="41"/>
      <c r="E22" s="41"/>
      <c r="F22" s="41"/>
      <c r="G22" s="41"/>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30"/>
      <c r="AQ22" s="32"/>
      <c r="BE22" s="326"/>
    </row>
    <row r="23" spans="2:57" s="1" customFormat="1" ht="25.9" customHeight="1">
      <c r="B23" s="42"/>
      <c r="C23" s="43"/>
      <c r="D23" s="44" t="s">
        <v>38</v>
      </c>
      <c r="E23" s="45"/>
      <c r="F23" s="45"/>
      <c r="G23" s="45"/>
      <c r="H23" s="45"/>
      <c r="I23" s="45"/>
      <c r="J23" s="45"/>
      <c r="K23" s="45"/>
      <c r="L23" s="45"/>
      <c r="M23" s="45"/>
      <c r="N23" s="45"/>
      <c r="O23" s="45"/>
      <c r="P23" s="45"/>
      <c r="Q23" s="45"/>
      <c r="R23" s="45"/>
      <c r="S23" s="45"/>
      <c r="T23" s="45"/>
      <c r="U23" s="45"/>
      <c r="V23" s="45"/>
      <c r="W23" s="45"/>
      <c r="X23" s="45"/>
      <c r="Y23" s="45"/>
      <c r="Z23" s="45"/>
      <c r="AA23" s="45"/>
      <c r="AB23" s="45"/>
      <c r="AC23" s="45"/>
      <c r="AD23" s="45"/>
      <c r="AE23" s="45"/>
      <c r="AF23" s="45"/>
      <c r="AG23" s="45"/>
      <c r="AH23" s="45"/>
      <c r="AI23" s="45"/>
      <c r="AJ23" s="45"/>
      <c r="AK23" s="333">
        <f>ROUND(AG51,2)</f>
        <v>0</v>
      </c>
      <c r="AL23" s="334"/>
      <c r="AM23" s="334"/>
      <c r="AN23" s="334"/>
      <c r="AO23" s="334"/>
      <c r="AP23" s="43"/>
      <c r="AQ23" s="46"/>
      <c r="BE23" s="326"/>
    </row>
    <row r="24" spans="2:57" s="1" customFormat="1" ht="6.95" customHeight="1">
      <c r="B24" s="42"/>
      <c r="C24" s="43"/>
      <c r="D24" s="43"/>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6"/>
      <c r="BE24" s="326"/>
    </row>
    <row r="25" spans="2:57" s="1" customFormat="1" ht="13.5">
      <c r="B25" s="42"/>
      <c r="C25" s="43"/>
      <c r="D25" s="43"/>
      <c r="E25" s="43"/>
      <c r="F25" s="43"/>
      <c r="G25" s="43"/>
      <c r="H25" s="43"/>
      <c r="I25" s="43"/>
      <c r="J25" s="43"/>
      <c r="K25" s="43"/>
      <c r="L25" s="335" t="s">
        <v>39</v>
      </c>
      <c r="M25" s="335"/>
      <c r="N25" s="335"/>
      <c r="O25" s="335"/>
      <c r="P25" s="43"/>
      <c r="Q25" s="43"/>
      <c r="R25" s="43"/>
      <c r="S25" s="43"/>
      <c r="T25" s="43"/>
      <c r="U25" s="43"/>
      <c r="V25" s="43"/>
      <c r="W25" s="335" t="s">
        <v>40</v>
      </c>
      <c r="X25" s="335"/>
      <c r="Y25" s="335"/>
      <c r="Z25" s="335"/>
      <c r="AA25" s="335"/>
      <c r="AB25" s="335"/>
      <c r="AC25" s="335"/>
      <c r="AD25" s="335"/>
      <c r="AE25" s="335"/>
      <c r="AF25" s="43"/>
      <c r="AG25" s="43"/>
      <c r="AH25" s="43"/>
      <c r="AI25" s="43"/>
      <c r="AJ25" s="43"/>
      <c r="AK25" s="335" t="s">
        <v>41</v>
      </c>
      <c r="AL25" s="335"/>
      <c r="AM25" s="335"/>
      <c r="AN25" s="335"/>
      <c r="AO25" s="335"/>
      <c r="AP25" s="43"/>
      <c r="AQ25" s="46"/>
      <c r="BE25" s="326"/>
    </row>
    <row r="26" spans="2:57" s="2" customFormat="1" ht="14.45" customHeight="1">
      <c r="B26" s="48"/>
      <c r="C26" s="49"/>
      <c r="D26" s="50" t="s">
        <v>42</v>
      </c>
      <c r="E26" s="49"/>
      <c r="F26" s="50" t="s">
        <v>43</v>
      </c>
      <c r="G26" s="49"/>
      <c r="H26" s="49"/>
      <c r="I26" s="49"/>
      <c r="J26" s="49"/>
      <c r="K26" s="49"/>
      <c r="L26" s="336">
        <v>0.21</v>
      </c>
      <c r="M26" s="337"/>
      <c r="N26" s="337"/>
      <c r="O26" s="337"/>
      <c r="P26" s="49"/>
      <c r="Q26" s="49"/>
      <c r="R26" s="49"/>
      <c r="S26" s="49"/>
      <c r="T26" s="49"/>
      <c r="U26" s="49"/>
      <c r="V26" s="49"/>
      <c r="W26" s="338">
        <f>ROUND(AZ51,2)</f>
        <v>0</v>
      </c>
      <c r="X26" s="337"/>
      <c r="Y26" s="337"/>
      <c r="Z26" s="337"/>
      <c r="AA26" s="337"/>
      <c r="AB26" s="337"/>
      <c r="AC26" s="337"/>
      <c r="AD26" s="337"/>
      <c r="AE26" s="337"/>
      <c r="AF26" s="49"/>
      <c r="AG26" s="49"/>
      <c r="AH26" s="49"/>
      <c r="AI26" s="49"/>
      <c r="AJ26" s="49"/>
      <c r="AK26" s="338">
        <f>ROUND(AV51,2)</f>
        <v>0</v>
      </c>
      <c r="AL26" s="337"/>
      <c r="AM26" s="337"/>
      <c r="AN26" s="337"/>
      <c r="AO26" s="337"/>
      <c r="AP26" s="49"/>
      <c r="AQ26" s="51"/>
      <c r="BE26" s="326"/>
    </row>
    <row r="27" spans="2:57" s="2" customFormat="1" ht="14.45" customHeight="1">
      <c r="B27" s="48"/>
      <c r="C27" s="49"/>
      <c r="D27" s="49"/>
      <c r="E27" s="49"/>
      <c r="F27" s="50" t="s">
        <v>44</v>
      </c>
      <c r="G27" s="49"/>
      <c r="H27" s="49"/>
      <c r="I27" s="49"/>
      <c r="J27" s="49"/>
      <c r="K27" s="49"/>
      <c r="L27" s="336">
        <v>0.15</v>
      </c>
      <c r="M27" s="337"/>
      <c r="N27" s="337"/>
      <c r="O27" s="337"/>
      <c r="P27" s="49"/>
      <c r="Q27" s="49"/>
      <c r="R27" s="49"/>
      <c r="S27" s="49"/>
      <c r="T27" s="49"/>
      <c r="U27" s="49"/>
      <c r="V27" s="49"/>
      <c r="W27" s="338">
        <f>ROUND(BA51,2)</f>
        <v>0</v>
      </c>
      <c r="X27" s="337"/>
      <c r="Y27" s="337"/>
      <c r="Z27" s="337"/>
      <c r="AA27" s="337"/>
      <c r="AB27" s="337"/>
      <c r="AC27" s="337"/>
      <c r="AD27" s="337"/>
      <c r="AE27" s="337"/>
      <c r="AF27" s="49"/>
      <c r="AG27" s="49"/>
      <c r="AH27" s="49"/>
      <c r="AI27" s="49"/>
      <c r="AJ27" s="49"/>
      <c r="AK27" s="338">
        <f>ROUND(AW51,2)</f>
        <v>0</v>
      </c>
      <c r="AL27" s="337"/>
      <c r="AM27" s="337"/>
      <c r="AN27" s="337"/>
      <c r="AO27" s="337"/>
      <c r="AP27" s="49"/>
      <c r="AQ27" s="51"/>
      <c r="BE27" s="326"/>
    </row>
    <row r="28" spans="2:57" s="2" customFormat="1" ht="14.45" customHeight="1" hidden="1">
      <c r="B28" s="48"/>
      <c r="C28" s="49"/>
      <c r="D28" s="49"/>
      <c r="E28" s="49"/>
      <c r="F28" s="50" t="s">
        <v>45</v>
      </c>
      <c r="G28" s="49"/>
      <c r="H28" s="49"/>
      <c r="I28" s="49"/>
      <c r="J28" s="49"/>
      <c r="K28" s="49"/>
      <c r="L28" s="336">
        <v>0.21</v>
      </c>
      <c r="M28" s="337"/>
      <c r="N28" s="337"/>
      <c r="O28" s="337"/>
      <c r="P28" s="49"/>
      <c r="Q28" s="49"/>
      <c r="R28" s="49"/>
      <c r="S28" s="49"/>
      <c r="T28" s="49"/>
      <c r="U28" s="49"/>
      <c r="V28" s="49"/>
      <c r="W28" s="338">
        <f>ROUND(BB51,2)</f>
        <v>0</v>
      </c>
      <c r="X28" s="337"/>
      <c r="Y28" s="337"/>
      <c r="Z28" s="337"/>
      <c r="AA28" s="337"/>
      <c r="AB28" s="337"/>
      <c r="AC28" s="337"/>
      <c r="AD28" s="337"/>
      <c r="AE28" s="337"/>
      <c r="AF28" s="49"/>
      <c r="AG28" s="49"/>
      <c r="AH28" s="49"/>
      <c r="AI28" s="49"/>
      <c r="AJ28" s="49"/>
      <c r="AK28" s="338">
        <v>0</v>
      </c>
      <c r="AL28" s="337"/>
      <c r="AM28" s="337"/>
      <c r="AN28" s="337"/>
      <c r="AO28" s="337"/>
      <c r="AP28" s="49"/>
      <c r="AQ28" s="51"/>
      <c r="BE28" s="326"/>
    </row>
    <row r="29" spans="2:57" s="2" customFormat="1" ht="14.45" customHeight="1" hidden="1">
      <c r="B29" s="48"/>
      <c r="C29" s="49"/>
      <c r="D29" s="49"/>
      <c r="E29" s="49"/>
      <c r="F29" s="50" t="s">
        <v>46</v>
      </c>
      <c r="G29" s="49"/>
      <c r="H29" s="49"/>
      <c r="I29" s="49"/>
      <c r="J29" s="49"/>
      <c r="K29" s="49"/>
      <c r="L29" s="336">
        <v>0.15</v>
      </c>
      <c r="M29" s="337"/>
      <c r="N29" s="337"/>
      <c r="O29" s="337"/>
      <c r="P29" s="49"/>
      <c r="Q29" s="49"/>
      <c r="R29" s="49"/>
      <c r="S29" s="49"/>
      <c r="T29" s="49"/>
      <c r="U29" s="49"/>
      <c r="V29" s="49"/>
      <c r="W29" s="338">
        <f>ROUND(BC51,2)</f>
        <v>0</v>
      </c>
      <c r="X29" s="337"/>
      <c r="Y29" s="337"/>
      <c r="Z29" s="337"/>
      <c r="AA29" s="337"/>
      <c r="AB29" s="337"/>
      <c r="AC29" s="337"/>
      <c r="AD29" s="337"/>
      <c r="AE29" s="337"/>
      <c r="AF29" s="49"/>
      <c r="AG29" s="49"/>
      <c r="AH29" s="49"/>
      <c r="AI29" s="49"/>
      <c r="AJ29" s="49"/>
      <c r="AK29" s="338">
        <v>0</v>
      </c>
      <c r="AL29" s="337"/>
      <c r="AM29" s="337"/>
      <c r="AN29" s="337"/>
      <c r="AO29" s="337"/>
      <c r="AP29" s="49"/>
      <c r="AQ29" s="51"/>
      <c r="BE29" s="326"/>
    </row>
    <row r="30" spans="2:57" s="2" customFormat="1" ht="14.45" customHeight="1" hidden="1">
      <c r="B30" s="48"/>
      <c r="C30" s="49"/>
      <c r="D30" s="49"/>
      <c r="E30" s="49"/>
      <c r="F30" s="50" t="s">
        <v>47</v>
      </c>
      <c r="G30" s="49"/>
      <c r="H30" s="49"/>
      <c r="I30" s="49"/>
      <c r="J30" s="49"/>
      <c r="K30" s="49"/>
      <c r="L30" s="336">
        <v>0</v>
      </c>
      <c r="M30" s="337"/>
      <c r="N30" s="337"/>
      <c r="O30" s="337"/>
      <c r="P30" s="49"/>
      <c r="Q30" s="49"/>
      <c r="R30" s="49"/>
      <c r="S30" s="49"/>
      <c r="T30" s="49"/>
      <c r="U30" s="49"/>
      <c r="V30" s="49"/>
      <c r="W30" s="338">
        <f>ROUND(BD51,2)</f>
        <v>0</v>
      </c>
      <c r="X30" s="337"/>
      <c r="Y30" s="337"/>
      <c r="Z30" s="337"/>
      <c r="AA30" s="337"/>
      <c r="AB30" s="337"/>
      <c r="AC30" s="337"/>
      <c r="AD30" s="337"/>
      <c r="AE30" s="337"/>
      <c r="AF30" s="49"/>
      <c r="AG30" s="49"/>
      <c r="AH30" s="49"/>
      <c r="AI30" s="49"/>
      <c r="AJ30" s="49"/>
      <c r="AK30" s="338">
        <v>0</v>
      </c>
      <c r="AL30" s="337"/>
      <c r="AM30" s="337"/>
      <c r="AN30" s="337"/>
      <c r="AO30" s="337"/>
      <c r="AP30" s="49"/>
      <c r="AQ30" s="51"/>
      <c r="BE30" s="326"/>
    </row>
    <row r="31" spans="2:57" s="1" customFormat="1" ht="6.95" customHeight="1">
      <c r="B31" s="42"/>
      <c r="C31" s="43"/>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6"/>
      <c r="BE31" s="326"/>
    </row>
    <row r="32" spans="2:57" s="1" customFormat="1" ht="25.9" customHeight="1">
      <c r="B32" s="42"/>
      <c r="C32" s="52"/>
      <c r="D32" s="53" t="s">
        <v>48</v>
      </c>
      <c r="E32" s="54"/>
      <c r="F32" s="54"/>
      <c r="G32" s="54"/>
      <c r="H32" s="54"/>
      <c r="I32" s="54"/>
      <c r="J32" s="54"/>
      <c r="K32" s="54"/>
      <c r="L32" s="54"/>
      <c r="M32" s="54"/>
      <c r="N32" s="54"/>
      <c r="O32" s="54"/>
      <c r="P32" s="54"/>
      <c r="Q32" s="54"/>
      <c r="R32" s="54"/>
      <c r="S32" s="54"/>
      <c r="T32" s="55" t="s">
        <v>49</v>
      </c>
      <c r="U32" s="54"/>
      <c r="V32" s="54"/>
      <c r="W32" s="54"/>
      <c r="X32" s="339" t="s">
        <v>50</v>
      </c>
      <c r="Y32" s="340"/>
      <c r="Z32" s="340"/>
      <c r="AA32" s="340"/>
      <c r="AB32" s="340"/>
      <c r="AC32" s="54"/>
      <c r="AD32" s="54"/>
      <c r="AE32" s="54"/>
      <c r="AF32" s="54"/>
      <c r="AG32" s="54"/>
      <c r="AH32" s="54"/>
      <c r="AI32" s="54"/>
      <c r="AJ32" s="54"/>
      <c r="AK32" s="341">
        <f>SUM(AK23:AK30)</f>
        <v>0</v>
      </c>
      <c r="AL32" s="340"/>
      <c r="AM32" s="340"/>
      <c r="AN32" s="340"/>
      <c r="AO32" s="342"/>
      <c r="AP32" s="52"/>
      <c r="AQ32" s="56"/>
      <c r="BE32" s="326"/>
    </row>
    <row r="33" spans="2:43" s="1" customFormat="1" ht="6.95" customHeight="1">
      <c r="B33" s="42"/>
      <c r="C33" s="43"/>
      <c r="D33" s="43"/>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46"/>
    </row>
    <row r="34" spans="2:43" s="1" customFormat="1" ht="6.95" customHeight="1">
      <c r="B34" s="57"/>
      <c r="C34" s="58"/>
      <c r="D34" s="58"/>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9"/>
    </row>
    <row r="38" spans="2:44" s="1" customFormat="1" ht="6.95" customHeight="1">
      <c r="B38" s="60"/>
      <c r="C38" s="61"/>
      <c r="D38" s="61"/>
      <c r="E38" s="61"/>
      <c r="F38" s="61"/>
      <c r="G38" s="61"/>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42"/>
    </row>
    <row r="39" spans="2:44" s="1" customFormat="1" ht="36.95" customHeight="1">
      <c r="B39" s="42"/>
      <c r="C39" s="62" t="s">
        <v>51</v>
      </c>
      <c r="AR39" s="42"/>
    </row>
    <row r="40" spans="2:44" s="1" customFormat="1" ht="6.95" customHeight="1">
      <c r="B40" s="42"/>
      <c r="AR40" s="42"/>
    </row>
    <row r="41" spans="2:44" s="3" customFormat="1" ht="14.45" customHeight="1">
      <c r="B41" s="63"/>
      <c r="C41" s="64" t="s">
        <v>16</v>
      </c>
      <c r="L41" s="3" t="str">
        <f>K5</f>
        <v>1</v>
      </c>
      <c r="AR41" s="63"/>
    </row>
    <row r="42" spans="2:44" s="4" customFormat="1" ht="36.95" customHeight="1">
      <c r="B42" s="65"/>
      <c r="C42" s="66" t="s">
        <v>19</v>
      </c>
      <c r="L42" s="343" t="str">
        <f>K6</f>
        <v>Transformace ÚSP Kvasiny- rekonstrukce v lokalitě Týniště nad Orlicí</v>
      </c>
      <c r="M42" s="344"/>
      <c r="N42" s="344"/>
      <c r="O42" s="344"/>
      <c r="P42" s="344"/>
      <c r="Q42" s="344"/>
      <c r="R42" s="344"/>
      <c r="S42" s="344"/>
      <c r="T42" s="344"/>
      <c r="U42" s="344"/>
      <c r="V42" s="344"/>
      <c r="W42" s="344"/>
      <c r="X42" s="344"/>
      <c r="Y42" s="344"/>
      <c r="Z42" s="344"/>
      <c r="AA42" s="344"/>
      <c r="AB42" s="344"/>
      <c r="AC42" s="344"/>
      <c r="AD42" s="344"/>
      <c r="AE42" s="344"/>
      <c r="AF42" s="344"/>
      <c r="AG42" s="344"/>
      <c r="AH42" s="344"/>
      <c r="AI42" s="344"/>
      <c r="AJ42" s="344"/>
      <c r="AK42" s="344"/>
      <c r="AL42" s="344"/>
      <c r="AM42" s="344"/>
      <c r="AN42" s="344"/>
      <c r="AO42" s="344"/>
      <c r="AR42" s="65"/>
    </row>
    <row r="43" spans="2:44" s="1" customFormat="1" ht="6.95" customHeight="1">
      <c r="B43" s="42"/>
      <c r="AR43" s="42"/>
    </row>
    <row r="44" spans="2:44" s="1" customFormat="1" ht="13.5">
      <c r="B44" s="42"/>
      <c r="C44" s="64" t="s">
        <v>23</v>
      </c>
      <c r="L44" s="67" t="str">
        <f>IF(K8="","",K8)</f>
        <v xml:space="preserve"> </v>
      </c>
      <c r="AI44" s="64" t="s">
        <v>25</v>
      </c>
      <c r="AM44" s="345" t="str">
        <f>IF(AN8="","",AN8)</f>
        <v>18.4.2017</v>
      </c>
      <c r="AN44" s="345"/>
      <c r="AR44" s="42"/>
    </row>
    <row r="45" spans="2:44" s="1" customFormat="1" ht="6.95" customHeight="1">
      <c r="B45" s="42"/>
      <c r="AR45" s="42"/>
    </row>
    <row r="46" spans="2:56" s="1" customFormat="1" ht="13.5">
      <c r="B46" s="42"/>
      <c r="C46" s="64" t="s">
        <v>27</v>
      </c>
      <c r="L46" s="3" t="str">
        <f>IF(E11="","",E11)</f>
        <v>Královéhradecký kraj</v>
      </c>
      <c r="AI46" s="64" t="s">
        <v>33</v>
      </c>
      <c r="AM46" s="346" t="str">
        <f>IF(E17="","",E17)</f>
        <v>Malý velký ateliér</v>
      </c>
      <c r="AN46" s="346"/>
      <c r="AO46" s="346"/>
      <c r="AP46" s="346"/>
      <c r="AR46" s="42"/>
      <c r="AS46" s="347" t="s">
        <v>52</v>
      </c>
      <c r="AT46" s="348"/>
      <c r="AU46" s="69"/>
      <c r="AV46" s="69"/>
      <c r="AW46" s="69"/>
      <c r="AX46" s="69"/>
      <c r="AY46" s="69"/>
      <c r="AZ46" s="69"/>
      <c r="BA46" s="69"/>
      <c r="BB46" s="69"/>
      <c r="BC46" s="69"/>
      <c r="BD46" s="70"/>
    </row>
    <row r="47" spans="2:56" s="1" customFormat="1" ht="13.5">
      <c r="B47" s="42"/>
      <c r="C47" s="64" t="s">
        <v>31</v>
      </c>
      <c r="L47" s="3" t="str">
        <f>IF(E14="Vyplň údaj","",E14)</f>
        <v/>
      </c>
      <c r="AR47" s="42"/>
      <c r="AS47" s="349"/>
      <c r="AT47" s="350"/>
      <c r="AU47" s="43"/>
      <c r="AV47" s="43"/>
      <c r="AW47" s="43"/>
      <c r="AX47" s="43"/>
      <c r="AY47" s="43"/>
      <c r="AZ47" s="43"/>
      <c r="BA47" s="43"/>
      <c r="BB47" s="43"/>
      <c r="BC47" s="43"/>
      <c r="BD47" s="71"/>
    </row>
    <row r="48" spans="2:56" s="1" customFormat="1" ht="10.9" customHeight="1">
      <c r="B48" s="42"/>
      <c r="AR48" s="42"/>
      <c r="AS48" s="349"/>
      <c r="AT48" s="350"/>
      <c r="AU48" s="43"/>
      <c r="AV48" s="43"/>
      <c r="AW48" s="43"/>
      <c r="AX48" s="43"/>
      <c r="AY48" s="43"/>
      <c r="AZ48" s="43"/>
      <c r="BA48" s="43"/>
      <c r="BB48" s="43"/>
      <c r="BC48" s="43"/>
      <c r="BD48" s="71"/>
    </row>
    <row r="49" spans="2:56" s="1" customFormat="1" ht="29.25" customHeight="1">
      <c r="B49" s="42"/>
      <c r="C49" s="351" t="s">
        <v>53</v>
      </c>
      <c r="D49" s="352"/>
      <c r="E49" s="352"/>
      <c r="F49" s="352"/>
      <c r="G49" s="352"/>
      <c r="H49" s="72"/>
      <c r="I49" s="353" t="s">
        <v>54</v>
      </c>
      <c r="J49" s="352"/>
      <c r="K49" s="352"/>
      <c r="L49" s="352"/>
      <c r="M49" s="352"/>
      <c r="N49" s="352"/>
      <c r="O49" s="352"/>
      <c r="P49" s="352"/>
      <c r="Q49" s="352"/>
      <c r="R49" s="352"/>
      <c r="S49" s="352"/>
      <c r="T49" s="352"/>
      <c r="U49" s="352"/>
      <c r="V49" s="352"/>
      <c r="W49" s="352"/>
      <c r="X49" s="352"/>
      <c r="Y49" s="352"/>
      <c r="Z49" s="352"/>
      <c r="AA49" s="352"/>
      <c r="AB49" s="352"/>
      <c r="AC49" s="352"/>
      <c r="AD49" s="352"/>
      <c r="AE49" s="352"/>
      <c r="AF49" s="352"/>
      <c r="AG49" s="354" t="s">
        <v>55</v>
      </c>
      <c r="AH49" s="352"/>
      <c r="AI49" s="352"/>
      <c r="AJ49" s="352"/>
      <c r="AK49" s="352"/>
      <c r="AL49" s="352"/>
      <c r="AM49" s="352"/>
      <c r="AN49" s="353" t="s">
        <v>56</v>
      </c>
      <c r="AO49" s="352"/>
      <c r="AP49" s="352"/>
      <c r="AQ49" s="73" t="s">
        <v>57</v>
      </c>
      <c r="AR49" s="42"/>
      <c r="AS49" s="74" t="s">
        <v>58</v>
      </c>
      <c r="AT49" s="75" t="s">
        <v>59</v>
      </c>
      <c r="AU49" s="75" t="s">
        <v>60</v>
      </c>
      <c r="AV49" s="75" t="s">
        <v>61</v>
      </c>
      <c r="AW49" s="75" t="s">
        <v>62</v>
      </c>
      <c r="AX49" s="75" t="s">
        <v>63</v>
      </c>
      <c r="AY49" s="75" t="s">
        <v>64</v>
      </c>
      <c r="AZ49" s="75" t="s">
        <v>65</v>
      </c>
      <c r="BA49" s="75" t="s">
        <v>66</v>
      </c>
      <c r="BB49" s="75" t="s">
        <v>67</v>
      </c>
      <c r="BC49" s="75" t="s">
        <v>68</v>
      </c>
      <c r="BD49" s="76" t="s">
        <v>69</v>
      </c>
    </row>
    <row r="50" spans="2:56" s="1" customFormat="1" ht="10.9" customHeight="1">
      <c r="B50" s="42"/>
      <c r="AR50" s="42"/>
      <c r="AS50" s="77"/>
      <c r="AT50" s="69"/>
      <c r="AU50" s="69"/>
      <c r="AV50" s="69"/>
      <c r="AW50" s="69"/>
      <c r="AX50" s="69"/>
      <c r="AY50" s="69"/>
      <c r="AZ50" s="69"/>
      <c r="BA50" s="69"/>
      <c r="BB50" s="69"/>
      <c r="BC50" s="69"/>
      <c r="BD50" s="70"/>
    </row>
    <row r="51" spans="2:90" s="4" customFormat="1" ht="32.45" customHeight="1">
      <c r="B51" s="65"/>
      <c r="C51" s="78" t="s">
        <v>70</v>
      </c>
      <c r="D51" s="79"/>
      <c r="E51" s="79"/>
      <c r="F51" s="79"/>
      <c r="G51" s="79"/>
      <c r="H51" s="79"/>
      <c r="I51" s="79"/>
      <c r="J51" s="79"/>
      <c r="K51" s="79"/>
      <c r="L51" s="79"/>
      <c r="M51" s="79"/>
      <c r="N51" s="79"/>
      <c r="O51" s="79"/>
      <c r="P51" s="79"/>
      <c r="Q51" s="79"/>
      <c r="R51" s="79"/>
      <c r="S51" s="79"/>
      <c r="T51" s="79"/>
      <c r="U51" s="79"/>
      <c r="V51" s="79"/>
      <c r="W51" s="79"/>
      <c r="X51" s="79"/>
      <c r="Y51" s="79"/>
      <c r="Z51" s="79"/>
      <c r="AA51" s="79"/>
      <c r="AB51" s="79"/>
      <c r="AC51" s="79"/>
      <c r="AD51" s="79"/>
      <c r="AE51" s="79"/>
      <c r="AF51" s="79"/>
      <c r="AG51" s="363">
        <f>ROUND(AG52+AG67,2)</f>
        <v>0</v>
      </c>
      <c r="AH51" s="363"/>
      <c r="AI51" s="363"/>
      <c r="AJ51" s="363"/>
      <c r="AK51" s="363"/>
      <c r="AL51" s="363"/>
      <c r="AM51" s="363"/>
      <c r="AN51" s="364">
        <f aca="true" t="shared" si="0" ref="AN51:AN67">SUM(AG51,AT51)</f>
        <v>0</v>
      </c>
      <c r="AO51" s="364"/>
      <c r="AP51" s="364"/>
      <c r="AQ51" s="80" t="s">
        <v>5</v>
      </c>
      <c r="AR51" s="65"/>
      <c r="AS51" s="81">
        <f>ROUND(AS52+AS67,2)</f>
        <v>0</v>
      </c>
      <c r="AT51" s="82">
        <f aca="true" t="shared" si="1" ref="AT51:AT67">ROUND(SUM(AV51:AW51),2)</f>
        <v>0</v>
      </c>
      <c r="AU51" s="83">
        <f>ROUND(AU52+AU67,5)</f>
        <v>0</v>
      </c>
      <c r="AV51" s="82">
        <f>ROUND(AZ51*L26,2)</f>
        <v>0</v>
      </c>
      <c r="AW51" s="82">
        <f>ROUND(BA51*L27,2)</f>
        <v>0</v>
      </c>
      <c r="AX51" s="82">
        <f>ROUND(BB51*L26,2)</f>
        <v>0</v>
      </c>
      <c r="AY51" s="82">
        <f>ROUND(BC51*L27,2)</f>
        <v>0</v>
      </c>
      <c r="AZ51" s="82">
        <f>ROUND(AZ52+AZ67,2)</f>
        <v>0</v>
      </c>
      <c r="BA51" s="82">
        <f>ROUND(BA52+BA67,2)</f>
        <v>0</v>
      </c>
      <c r="BB51" s="82">
        <f>ROUND(BB52+BB67,2)</f>
        <v>0</v>
      </c>
      <c r="BC51" s="82">
        <f>ROUND(BC52+BC67,2)</f>
        <v>0</v>
      </c>
      <c r="BD51" s="84">
        <f>ROUND(BD52+BD67,2)</f>
        <v>0</v>
      </c>
      <c r="BS51" s="66" t="s">
        <v>71</v>
      </c>
      <c r="BT51" s="66" t="s">
        <v>72</v>
      </c>
      <c r="BU51" s="85" t="s">
        <v>73</v>
      </c>
      <c r="BV51" s="66" t="s">
        <v>74</v>
      </c>
      <c r="BW51" s="66" t="s">
        <v>7</v>
      </c>
      <c r="BX51" s="66" t="s">
        <v>75</v>
      </c>
      <c r="CL51" s="66" t="s">
        <v>5</v>
      </c>
    </row>
    <row r="52" spans="2:91" s="5" customFormat="1" ht="16.5" customHeight="1">
      <c r="B52" s="86"/>
      <c r="C52" s="87"/>
      <c r="D52" s="358" t="s">
        <v>76</v>
      </c>
      <c r="E52" s="358"/>
      <c r="F52" s="358"/>
      <c r="G52" s="358"/>
      <c r="H52" s="358"/>
      <c r="I52" s="88"/>
      <c r="J52" s="358" t="s">
        <v>77</v>
      </c>
      <c r="K52" s="358"/>
      <c r="L52" s="358"/>
      <c r="M52" s="358"/>
      <c r="N52" s="358"/>
      <c r="O52" s="358"/>
      <c r="P52" s="358"/>
      <c r="Q52" s="358"/>
      <c r="R52" s="358"/>
      <c r="S52" s="358"/>
      <c r="T52" s="358"/>
      <c r="U52" s="358"/>
      <c r="V52" s="358"/>
      <c r="W52" s="358"/>
      <c r="X52" s="358"/>
      <c r="Y52" s="358"/>
      <c r="Z52" s="358"/>
      <c r="AA52" s="358"/>
      <c r="AB52" s="358"/>
      <c r="AC52" s="358"/>
      <c r="AD52" s="358"/>
      <c r="AE52" s="358"/>
      <c r="AF52" s="358"/>
      <c r="AG52" s="357">
        <f>ROUND(AG53+AG60+AG65,2)</f>
        <v>0</v>
      </c>
      <c r="AH52" s="356"/>
      <c r="AI52" s="356"/>
      <c r="AJ52" s="356"/>
      <c r="AK52" s="356"/>
      <c r="AL52" s="356"/>
      <c r="AM52" s="356"/>
      <c r="AN52" s="355">
        <f t="shared" si="0"/>
        <v>0</v>
      </c>
      <c r="AO52" s="356"/>
      <c r="AP52" s="356"/>
      <c r="AQ52" s="89" t="s">
        <v>78</v>
      </c>
      <c r="AR52" s="86"/>
      <c r="AS52" s="90">
        <f>ROUND(AS53+AS60+AS65,2)</f>
        <v>0</v>
      </c>
      <c r="AT52" s="91">
        <f t="shared" si="1"/>
        <v>0</v>
      </c>
      <c r="AU52" s="92">
        <f>ROUND(AU53+AU60+AU65,5)</f>
        <v>0</v>
      </c>
      <c r="AV52" s="91">
        <f>ROUND(AZ52*L26,2)</f>
        <v>0</v>
      </c>
      <c r="AW52" s="91">
        <f>ROUND(BA52*L27,2)</f>
        <v>0</v>
      </c>
      <c r="AX52" s="91">
        <f>ROUND(BB52*L26,2)</f>
        <v>0</v>
      </c>
      <c r="AY52" s="91">
        <f>ROUND(BC52*L27,2)</f>
        <v>0</v>
      </c>
      <c r="AZ52" s="91">
        <f>ROUND(AZ53+AZ60+AZ65,2)</f>
        <v>0</v>
      </c>
      <c r="BA52" s="91">
        <f>ROUND(BA53+BA60+BA65,2)</f>
        <v>0</v>
      </c>
      <c r="BB52" s="91">
        <f>ROUND(BB53+BB60+BB65,2)</f>
        <v>0</v>
      </c>
      <c r="BC52" s="91">
        <f>ROUND(BC53+BC60+BC65,2)</f>
        <v>0</v>
      </c>
      <c r="BD52" s="93">
        <f>ROUND(BD53+BD60+BD65,2)</f>
        <v>0</v>
      </c>
      <c r="BS52" s="94" t="s">
        <v>71</v>
      </c>
      <c r="BT52" s="94" t="s">
        <v>17</v>
      </c>
      <c r="BU52" s="94" t="s">
        <v>73</v>
      </c>
      <c r="BV52" s="94" t="s">
        <v>74</v>
      </c>
      <c r="BW52" s="94" t="s">
        <v>79</v>
      </c>
      <c r="BX52" s="94" t="s">
        <v>7</v>
      </c>
      <c r="CL52" s="94" t="s">
        <v>5</v>
      </c>
      <c r="CM52" s="94" t="s">
        <v>80</v>
      </c>
    </row>
    <row r="53" spans="2:90" s="6" customFormat="1" ht="16.5" customHeight="1">
      <c r="B53" s="95"/>
      <c r="C53" s="9"/>
      <c r="D53" s="9"/>
      <c r="E53" s="362" t="s">
        <v>17</v>
      </c>
      <c r="F53" s="362"/>
      <c r="G53" s="362"/>
      <c r="H53" s="362"/>
      <c r="I53" s="362"/>
      <c r="J53" s="9"/>
      <c r="K53" s="362" t="s">
        <v>81</v>
      </c>
      <c r="L53" s="362"/>
      <c r="M53" s="362"/>
      <c r="N53" s="362"/>
      <c r="O53" s="362"/>
      <c r="P53" s="362"/>
      <c r="Q53" s="362"/>
      <c r="R53" s="362"/>
      <c r="S53" s="362"/>
      <c r="T53" s="362"/>
      <c r="U53" s="362"/>
      <c r="V53" s="362"/>
      <c r="W53" s="362"/>
      <c r="X53" s="362"/>
      <c r="Y53" s="362"/>
      <c r="Z53" s="362"/>
      <c r="AA53" s="362"/>
      <c r="AB53" s="362"/>
      <c r="AC53" s="362"/>
      <c r="AD53" s="362"/>
      <c r="AE53" s="362"/>
      <c r="AF53" s="362"/>
      <c r="AG53" s="361">
        <f>ROUND(SUM(AG54:AG59),2)</f>
        <v>0</v>
      </c>
      <c r="AH53" s="360"/>
      <c r="AI53" s="360"/>
      <c r="AJ53" s="360"/>
      <c r="AK53" s="360"/>
      <c r="AL53" s="360"/>
      <c r="AM53" s="360"/>
      <c r="AN53" s="359">
        <f t="shared" si="0"/>
        <v>0</v>
      </c>
      <c r="AO53" s="360"/>
      <c r="AP53" s="360"/>
      <c r="AQ53" s="96" t="s">
        <v>82</v>
      </c>
      <c r="AR53" s="95"/>
      <c r="AS53" s="97">
        <f>ROUND(SUM(AS54:AS59),2)</f>
        <v>0</v>
      </c>
      <c r="AT53" s="98">
        <f t="shared" si="1"/>
        <v>0</v>
      </c>
      <c r="AU53" s="99">
        <f>ROUND(SUM(AU54:AU59),5)</f>
        <v>0</v>
      </c>
      <c r="AV53" s="98">
        <f>ROUND(AZ53*L26,2)</f>
        <v>0</v>
      </c>
      <c r="AW53" s="98">
        <f>ROUND(BA53*L27,2)</f>
        <v>0</v>
      </c>
      <c r="AX53" s="98">
        <f>ROUND(BB53*L26,2)</f>
        <v>0</v>
      </c>
      <c r="AY53" s="98">
        <f>ROUND(BC53*L27,2)</f>
        <v>0</v>
      </c>
      <c r="AZ53" s="98">
        <f>ROUND(SUM(AZ54:AZ59),2)</f>
        <v>0</v>
      </c>
      <c r="BA53" s="98">
        <f>ROUND(SUM(BA54:BA59),2)</f>
        <v>0</v>
      </c>
      <c r="BB53" s="98">
        <f>ROUND(SUM(BB54:BB59),2)</f>
        <v>0</v>
      </c>
      <c r="BC53" s="98">
        <f>ROUND(SUM(BC54:BC59),2)</f>
        <v>0</v>
      </c>
      <c r="BD53" s="100">
        <f>ROUND(SUM(BD54:BD59),2)</f>
        <v>0</v>
      </c>
      <c r="BS53" s="101" t="s">
        <v>71</v>
      </c>
      <c r="BT53" s="101" t="s">
        <v>80</v>
      </c>
      <c r="BU53" s="101" t="s">
        <v>73</v>
      </c>
      <c r="BV53" s="101" t="s">
        <v>74</v>
      </c>
      <c r="BW53" s="101" t="s">
        <v>83</v>
      </c>
      <c r="BX53" s="101" t="s">
        <v>79</v>
      </c>
      <c r="CL53" s="101" t="s">
        <v>5</v>
      </c>
    </row>
    <row r="54" spans="1:90" s="6" customFormat="1" ht="16.5" customHeight="1">
      <c r="A54" s="102" t="s">
        <v>84</v>
      </c>
      <c r="B54" s="95"/>
      <c r="C54" s="9"/>
      <c r="D54" s="9"/>
      <c r="E54" s="9"/>
      <c r="F54" s="362" t="s">
        <v>17</v>
      </c>
      <c r="G54" s="362"/>
      <c r="H54" s="362"/>
      <c r="I54" s="362"/>
      <c r="J54" s="362"/>
      <c r="K54" s="9"/>
      <c r="L54" s="362" t="s">
        <v>85</v>
      </c>
      <c r="M54" s="362"/>
      <c r="N54" s="362"/>
      <c r="O54" s="362"/>
      <c r="P54" s="362"/>
      <c r="Q54" s="362"/>
      <c r="R54" s="362"/>
      <c r="S54" s="362"/>
      <c r="T54" s="362"/>
      <c r="U54" s="362"/>
      <c r="V54" s="362"/>
      <c r="W54" s="362"/>
      <c r="X54" s="362"/>
      <c r="Y54" s="362"/>
      <c r="Z54" s="362"/>
      <c r="AA54" s="362"/>
      <c r="AB54" s="362"/>
      <c r="AC54" s="362"/>
      <c r="AD54" s="362"/>
      <c r="AE54" s="362"/>
      <c r="AF54" s="362"/>
      <c r="AG54" s="359">
        <f>'1 - Stavební část'!J31</f>
        <v>0</v>
      </c>
      <c r="AH54" s="360"/>
      <c r="AI54" s="360"/>
      <c r="AJ54" s="360"/>
      <c r="AK54" s="360"/>
      <c r="AL54" s="360"/>
      <c r="AM54" s="360"/>
      <c r="AN54" s="359">
        <f t="shared" si="0"/>
        <v>0</v>
      </c>
      <c r="AO54" s="360"/>
      <c r="AP54" s="360"/>
      <c r="AQ54" s="96" t="s">
        <v>82</v>
      </c>
      <c r="AR54" s="95"/>
      <c r="AS54" s="97">
        <v>0</v>
      </c>
      <c r="AT54" s="98">
        <f t="shared" si="1"/>
        <v>0</v>
      </c>
      <c r="AU54" s="99">
        <f>'1 - Stavební část'!P126</f>
        <v>0</v>
      </c>
      <c r="AV54" s="98">
        <f>'1 - Stavební část'!J34</f>
        <v>0</v>
      </c>
      <c r="AW54" s="98">
        <f>'1 - Stavební část'!J35</f>
        <v>0</v>
      </c>
      <c r="AX54" s="98">
        <f>'1 - Stavební část'!J36</f>
        <v>0</v>
      </c>
      <c r="AY54" s="98">
        <f>'1 - Stavební část'!J37</f>
        <v>0</v>
      </c>
      <c r="AZ54" s="98">
        <f>'1 - Stavební část'!F34</f>
        <v>0</v>
      </c>
      <c r="BA54" s="98">
        <f>'1 - Stavební část'!F35</f>
        <v>0</v>
      </c>
      <c r="BB54" s="98">
        <f>'1 - Stavební část'!F36</f>
        <v>0</v>
      </c>
      <c r="BC54" s="98">
        <f>'1 - Stavební část'!F37</f>
        <v>0</v>
      </c>
      <c r="BD54" s="100">
        <f>'1 - Stavební část'!F38</f>
        <v>0</v>
      </c>
      <c r="BT54" s="101" t="s">
        <v>86</v>
      </c>
      <c r="BV54" s="101" t="s">
        <v>74</v>
      </c>
      <c r="BW54" s="101" t="s">
        <v>87</v>
      </c>
      <c r="BX54" s="101" t="s">
        <v>83</v>
      </c>
      <c r="CL54" s="101" t="s">
        <v>5</v>
      </c>
    </row>
    <row r="55" spans="1:90" s="6" customFormat="1" ht="16.5" customHeight="1">
      <c r="A55" s="102" t="s">
        <v>84</v>
      </c>
      <c r="B55" s="95"/>
      <c r="C55" s="9"/>
      <c r="D55" s="9"/>
      <c r="E55" s="9"/>
      <c r="F55" s="362" t="s">
        <v>80</v>
      </c>
      <c r="G55" s="362"/>
      <c r="H55" s="362"/>
      <c r="I55" s="362"/>
      <c r="J55" s="362"/>
      <c r="K55" s="9"/>
      <c r="L55" s="362" t="s">
        <v>88</v>
      </c>
      <c r="M55" s="362"/>
      <c r="N55" s="362"/>
      <c r="O55" s="362"/>
      <c r="P55" s="362"/>
      <c r="Q55" s="362"/>
      <c r="R55" s="362"/>
      <c r="S55" s="362"/>
      <c r="T55" s="362"/>
      <c r="U55" s="362"/>
      <c r="V55" s="362"/>
      <c r="W55" s="362"/>
      <c r="X55" s="362"/>
      <c r="Y55" s="362"/>
      <c r="Z55" s="362"/>
      <c r="AA55" s="362"/>
      <c r="AB55" s="362"/>
      <c r="AC55" s="362"/>
      <c r="AD55" s="362"/>
      <c r="AE55" s="362"/>
      <c r="AF55" s="362"/>
      <c r="AG55" s="359">
        <f>'2 - Zdravotně technické i...'!J31</f>
        <v>0</v>
      </c>
      <c r="AH55" s="360"/>
      <c r="AI55" s="360"/>
      <c r="AJ55" s="360"/>
      <c r="AK55" s="360"/>
      <c r="AL55" s="360"/>
      <c r="AM55" s="360"/>
      <c r="AN55" s="359">
        <f t="shared" si="0"/>
        <v>0</v>
      </c>
      <c r="AO55" s="360"/>
      <c r="AP55" s="360"/>
      <c r="AQ55" s="96" t="s">
        <v>82</v>
      </c>
      <c r="AR55" s="95"/>
      <c r="AS55" s="97">
        <v>0</v>
      </c>
      <c r="AT55" s="98">
        <f t="shared" si="1"/>
        <v>0</v>
      </c>
      <c r="AU55" s="99">
        <f>'2 - Zdravotně technické i...'!P101</f>
        <v>0</v>
      </c>
      <c r="AV55" s="98">
        <f>'2 - Zdravotně technické i...'!J34</f>
        <v>0</v>
      </c>
      <c r="AW55" s="98">
        <f>'2 - Zdravotně technické i...'!J35</f>
        <v>0</v>
      </c>
      <c r="AX55" s="98">
        <f>'2 - Zdravotně technické i...'!J36</f>
        <v>0</v>
      </c>
      <c r="AY55" s="98">
        <f>'2 - Zdravotně technické i...'!J37</f>
        <v>0</v>
      </c>
      <c r="AZ55" s="98">
        <f>'2 - Zdravotně technické i...'!F34</f>
        <v>0</v>
      </c>
      <c r="BA55" s="98">
        <f>'2 - Zdravotně technické i...'!F35</f>
        <v>0</v>
      </c>
      <c r="BB55" s="98">
        <f>'2 - Zdravotně technické i...'!F36</f>
        <v>0</v>
      </c>
      <c r="BC55" s="98">
        <f>'2 - Zdravotně technické i...'!F37</f>
        <v>0</v>
      </c>
      <c r="BD55" s="100">
        <f>'2 - Zdravotně technické i...'!F38</f>
        <v>0</v>
      </c>
      <c r="BT55" s="101" t="s">
        <v>86</v>
      </c>
      <c r="BV55" s="101" t="s">
        <v>74</v>
      </c>
      <c r="BW55" s="101" t="s">
        <v>89</v>
      </c>
      <c r="BX55" s="101" t="s">
        <v>83</v>
      </c>
      <c r="CL55" s="101" t="s">
        <v>5</v>
      </c>
    </row>
    <row r="56" spans="1:90" s="6" customFormat="1" ht="16.5" customHeight="1">
      <c r="A56" s="102" t="s">
        <v>84</v>
      </c>
      <c r="B56" s="95"/>
      <c r="C56" s="9"/>
      <c r="D56" s="9"/>
      <c r="E56" s="9"/>
      <c r="F56" s="362" t="s">
        <v>86</v>
      </c>
      <c r="G56" s="362"/>
      <c r="H56" s="362"/>
      <c r="I56" s="362"/>
      <c r="J56" s="362"/>
      <c r="K56" s="9"/>
      <c r="L56" s="362" t="s">
        <v>90</v>
      </c>
      <c r="M56" s="362"/>
      <c r="N56" s="362"/>
      <c r="O56" s="362"/>
      <c r="P56" s="362"/>
      <c r="Q56" s="362"/>
      <c r="R56" s="362"/>
      <c r="S56" s="362"/>
      <c r="T56" s="362"/>
      <c r="U56" s="362"/>
      <c r="V56" s="362"/>
      <c r="W56" s="362"/>
      <c r="X56" s="362"/>
      <c r="Y56" s="362"/>
      <c r="Z56" s="362"/>
      <c r="AA56" s="362"/>
      <c r="AB56" s="362"/>
      <c r="AC56" s="362"/>
      <c r="AD56" s="362"/>
      <c r="AE56" s="362"/>
      <c r="AF56" s="362"/>
      <c r="AG56" s="359">
        <f>'3 - Plynoinstalace'!J31</f>
        <v>0</v>
      </c>
      <c r="AH56" s="360"/>
      <c r="AI56" s="360"/>
      <c r="AJ56" s="360"/>
      <c r="AK56" s="360"/>
      <c r="AL56" s="360"/>
      <c r="AM56" s="360"/>
      <c r="AN56" s="359">
        <f t="shared" si="0"/>
        <v>0</v>
      </c>
      <c r="AO56" s="360"/>
      <c r="AP56" s="360"/>
      <c r="AQ56" s="96" t="s">
        <v>82</v>
      </c>
      <c r="AR56" s="95"/>
      <c r="AS56" s="97">
        <v>0</v>
      </c>
      <c r="AT56" s="98">
        <f t="shared" si="1"/>
        <v>0</v>
      </c>
      <c r="AU56" s="99">
        <f>'3 - Plynoinstalace'!P98</f>
        <v>0</v>
      </c>
      <c r="AV56" s="98">
        <f>'3 - Plynoinstalace'!J34</f>
        <v>0</v>
      </c>
      <c r="AW56" s="98">
        <f>'3 - Plynoinstalace'!J35</f>
        <v>0</v>
      </c>
      <c r="AX56" s="98">
        <f>'3 - Plynoinstalace'!J36</f>
        <v>0</v>
      </c>
      <c r="AY56" s="98">
        <f>'3 - Plynoinstalace'!J37</f>
        <v>0</v>
      </c>
      <c r="AZ56" s="98">
        <f>'3 - Plynoinstalace'!F34</f>
        <v>0</v>
      </c>
      <c r="BA56" s="98">
        <f>'3 - Plynoinstalace'!F35</f>
        <v>0</v>
      </c>
      <c r="BB56" s="98">
        <f>'3 - Plynoinstalace'!F36</f>
        <v>0</v>
      </c>
      <c r="BC56" s="98">
        <f>'3 - Plynoinstalace'!F37</f>
        <v>0</v>
      </c>
      <c r="BD56" s="100">
        <f>'3 - Plynoinstalace'!F38</f>
        <v>0</v>
      </c>
      <c r="BT56" s="101" t="s">
        <v>86</v>
      </c>
      <c r="BV56" s="101" t="s">
        <v>74</v>
      </c>
      <c r="BW56" s="101" t="s">
        <v>91</v>
      </c>
      <c r="BX56" s="101" t="s">
        <v>83</v>
      </c>
      <c r="CL56" s="101" t="s">
        <v>5</v>
      </c>
    </row>
    <row r="57" spans="1:90" s="6" customFormat="1" ht="16.5" customHeight="1">
      <c r="A57" s="102" t="s">
        <v>84</v>
      </c>
      <c r="B57" s="95"/>
      <c r="C57" s="9"/>
      <c r="D57" s="9"/>
      <c r="E57" s="9"/>
      <c r="F57" s="362" t="s">
        <v>92</v>
      </c>
      <c r="G57" s="362"/>
      <c r="H57" s="362"/>
      <c r="I57" s="362"/>
      <c r="J57" s="362"/>
      <c r="K57" s="9"/>
      <c r="L57" s="362" t="s">
        <v>93</v>
      </c>
      <c r="M57" s="362"/>
      <c r="N57" s="362"/>
      <c r="O57" s="362"/>
      <c r="P57" s="362"/>
      <c r="Q57" s="362"/>
      <c r="R57" s="362"/>
      <c r="S57" s="362"/>
      <c r="T57" s="362"/>
      <c r="U57" s="362"/>
      <c r="V57" s="362"/>
      <c r="W57" s="362"/>
      <c r="X57" s="362"/>
      <c r="Y57" s="362"/>
      <c r="Z57" s="362"/>
      <c r="AA57" s="362"/>
      <c r="AB57" s="362"/>
      <c r="AC57" s="362"/>
      <c r="AD57" s="362"/>
      <c r="AE57" s="362"/>
      <c r="AF57" s="362"/>
      <c r="AG57" s="359">
        <f>'4 - Elektromontáže'!J31</f>
        <v>0</v>
      </c>
      <c r="AH57" s="360"/>
      <c r="AI57" s="360"/>
      <c r="AJ57" s="360"/>
      <c r="AK57" s="360"/>
      <c r="AL57" s="360"/>
      <c r="AM57" s="360"/>
      <c r="AN57" s="359">
        <f t="shared" si="0"/>
        <v>0</v>
      </c>
      <c r="AO57" s="360"/>
      <c r="AP57" s="360"/>
      <c r="AQ57" s="96" t="s">
        <v>82</v>
      </c>
      <c r="AR57" s="95"/>
      <c r="AS57" s="97">
        <v>0</v>
      </c>
      <c r="AT57" s="98">
        <f t="shared" si="1"/>
        <v>0</v>
      </c>
      <c r="AU57" s="99">
        <f>'4 - Elektromontáže'!P100</f>
        <v>0</v>
      </c>
      <c r="AV57" s="98">
        <f>'4 - Elektromontáže'!J34</f>
        <v>0</v>
      </c>
      <c r="AW57" s="98">
        <f>'4 - Elektromontáže'!J35</f>
        <v>0</v>
      </c>
      <c r="AX57" s="98">
        <f>'4 - Elektromontáže'!J36</f>
        <v>0</v>
      </c>
      <c r="AY57" s="98">
        <f>'4 - Elektromontáže'!J37</f>
        <v>0</v>
      </c>
      <c r="AZ57" s="98">
        <f>'4 - Elektromontáže'!F34</f>
        <v>0</v>
      </c>
      <c r="BA57" s="98">
        <f>'4 - Elektromontáže'!F35</f>
        <v>0</v>
      </c>
      <c r="BB57" s="98">
        <f>'4 - Elektromontáže'!F36</f>
        <v>0</v>
      </c>
      <c r="BC57" s="98">
        <f>'4 - Elektromontáže'!F37</f>
        <v>0</v>
      </c>
      <c r="BD57" s="100">
        <f>'4 - Elektromontáže'!F38</f>
        <v>0</v>
      </c>
      <c r="BT57" s="101" t="s">
        <v>86</v>
      </c>
      <c r="BV57" s="101" t="s">
        <v>74</v>
      </c>
      <c r="BW57" s="101" t="s">
        <v>94</v>
      </c>
      <c r="BX57" s="101" t="s">
        <v>83</v>
      </c>
      <c r="CL57" s="101" t="s">
        <v>5</v>
      </c>
    </row>
    <row r="58" spans="1:90" s="6" customFormat="1" ht="16.5" customHeight="1">
      <c r="A58" s="102" t="s">
        <v>84</v>
      </c>
      <c r="B58" s="95"/>
      <c r="C58" s="9"/>
      <c r="D58" s="9"/>
      <c r="E58" s="9"/>
      <c r="F58" s="362" t="s">
        <v>95</v>
      </c>
      <c r="G58" s="362"/>
      <c r="H58" s="362"/>
      <c r="I58" s="362"/>
      <c r="J58" s="362"/>
      <c r="K58" s="9"/>
      <c r="L58" s="362" t="s">
        <v>96</v>
      </c>
      <c r="M58" s="362"/>
      <c r="N58" s="362"/>
      <c r="O58" s="362"/>
      <c r="P58" s="362"/>
      <c r="Q58" s="362"/>
      <c r="R58" s="362"/>
      <c r="S58" s="362"/>
      <c r="T58" s="362"/>
      <c r="U58" s="362"/>
      <c r="V58" s="362"/>
      <c r="W58" s="362"/>
      <c r="X58" s="362"/>
      <c r="Y58" s="362"/>
      <c r="Z58" s="362"/>
      <c r="AA58" s="362"/>
      <c r="AB58" s="362"/>
      <c r="AC58" s="362"/>
      <c r="AD58" s="362"/>
      <c r="AE58" s="362"/>
      <c r="AF58" s="362"/>
      <c r="AG58" s="359">
        <f>'5 - Vzduchotechnika'!J31</f>
        <v>0</v>
      </c>
      <c r="AH58" s="360"/>
      <c r="AI58" s="360"/>
      <c r="AJ58" s="360"/>
      <c r="AK58" s="360"/>
      <c r="AL58" s="360"/>
      <c r="AM58" s="360"/>
      <c r="AN58" s="359">
        <f t="shared" si="0"/>
        <v>0</v>
      </c>
      <c r="AO58" s="360"/>
      <c r="AP58" s="360"/>
      <c r="AQ58" s="96" t="s">
        <v>82</v>
      </c>
      <c r="AR58" s="95"/>
      <c r="AS58" s="97">
        <v>0</v>
      </c>
      <c r="AT58" s="98">
        <f t="shared" si="1"/>
        <v>0</v>
      </c>
      <c r="AU58" s="99">
        <f>'5 - Vzduchotechnika'!P92</f>
        <v>0</v>
      </c>
      <c r="AV58" s="98">
        <f>'5 - Vzduchotechnika'!J34</f>
        <v>0</v>
      </c>
      <c r="AW58" s="98">
        <f>'5 - Vzduchotechnika'!J35</f>
        <v>0</v>
      </c>
      <c r="AX58" s="98">
        <f>'5 - Vzduchotechnika'!J36</f>
        <v>0</v>
      </c>
      <c r="AY58" s="98">
        <f>'5 - Vzduchotechnika'!J37</f>
        <v>0</v>
      </c>
      <c r="AZ58" s="98">
        <f>'5 - Vzduchotechnika'!F34</f>
        <v>0</v>
      </c>
      <c r="BA58" s="98">
        <f>'5 - Vzduchotechnika'!F35</f>
        <v>0</v>
      </c>
      <c r="BB58" s="98">
        <f>'5 - Vzduchotechnika'!F36</f>
        <v>0</v>
      </c>
      <c r="BC58" s="98">
        <f>'5 - Vzduchotechnika'!F37</f>
        <v>0</v>
      </c>
      <c r="BD58" s="100">
        <f>'5 - Vzduchotechnika'!F38</f>
        <v>0</v>
      </c>
      <c r="BT58" s="101" t="s">
        <v>86</v>
      </c>
      <c r="BV58" s="101" t="s">
        <v>74</v>
      </c>
      <c r="BW58" s="101" t="s">
        <v>97</v>
      </c>
      <c r="BX58" s="101" t="s">
        <v>83</v>
      </c>
      <c r="CL58" s="101" t="s">
        <v>5</v>
      </c>
    </row>
    <row r="59" spans="1:90" s="6" customFormat="1" ht="16.5" customHeight="1">
      <c r="A59" s="102" t="s">
        <v>84</v>
      </c>
      <c r="B59" s="95"/>
      <c r="C59" s="9"/>
      <c r="D59" s="9"/>
      <c r="E59" s="9"/>
      <c r="F59" s="362" t="s">
        <v>98</v>
      </c>
      <c r="G59" s="362"/>
      <c r="H59" s="362"/>
      <c r="I59" s="362"/>
      <c r="J59" s="362"/>
      <c r="K59" s="9"/>
      <c r="L59" s="362" t="s">
        <v>99</v>
      </c>
      <c r="M59" s="362"/>
      <c r="N59" s="362"/>
      <c r="O59" s="362"/>
      <c r="P59" s="362"/>
      <c r="Q59" s="362"/>
      <c r="R59" s="362"/>
      <c r="S59" s="362"/>
      <c r="T59" s="362"/>
      <c r="U59" s="362"/>
      <c r="V59" s="362"/>
      <c r="W59" s="362"/>
      <c r="X59" s="362"/>
      <c r="Y59" s="362"/>
      <c r="Z59" s="362"/>
      <c r="AA59" s="362"/>
      <c r="AB59" s="362"/>
      <c r="AC59" s="362"/>
      <c r="AD59" s="362"/>
      <c r="AE59" s="362"/>
      <c r="AF59" s="362"/>
      <c r="AG59" s="359">
        <f>'6 - Vytápění'!J31</f>
        <v>0</v>
      </c>
      <c r="AH59" s="360"/>
      <c r="AI59" s="360"/>
      <c r="AJ59" s="360"/>
      <c r="AK59" s="360"/>
      <c r="AL59" s="360"/>
      <c r="AM59" s="360"/>
      <c r="AN59" s="359">
        <f t="shared" si="0"/>
        <v>0</v>
      </c>
      <c r="AO59" s="360"/>
      <c r="AP59" s="360"/>
      <c r="AQ59" s="96" t="s">
        <v>82</v>
      </c>
      <c r="AR59" s="95"/>
      <c r="AS59" s="97">
        <v>0</v>
      </c>
      <c r="AT59" s="98">
        <f t="shared" si="1"/>
        <v>0</v>
      </c>
      <c r="AU59" s="99">
        <f>'6 - Vytápění'!P98</f>
        <v>0</v>
      </c>
      <c r="AV59" s="98">
        <f>'6 - Vytápění'!J34</f>
        <v>0</v>
      </c>
      <c r="AW59" s="98">
        <f>'6 - Vytápění'!J35</f>
        <v>0</v>
      </c>
      <c r="AX59" s="98">
        <f>'6 - Vytápění'!J36</f>
        <v>0</v>
      </c>
      <c r="AY59" s="98">
        <f>'6 - Vytápění'!J37</f>
        <v>0</v>
      </c>
      <c r="AZ59" s="98">
        <f>'6 - Vytápění'!F34</f>
        <v>0</v>
      </c>
      <c r="BA59" s="98">
        <f>'6 - Vytápění'!F35</f>
        <v>0</v>
      </c>
      <c r="BB59" s="98">
        <f>'6 - Vytápění'!F36</f>
        <v>0</v>
      </c>
      <c r="BC59" s="98">
        <f>'6 - Vytápění'!F37</f>
        <v>0</v>
      </c>
      <c r="BD59" s="100">
        <f>'6 - Vytápění'!F38</f>
        <v>0</v>
      </c>
      <c r="BT59" s="101" t="s">
        <v>86</v>
      </c>
      <c r="BV59" s="101" t="s">
        <v>74</v>
      </c>
      <c r="BW59" s="101" t="s">
        <v>100</v>
      </c>
      <c r="BX59" s="101" t="s">
        <v>83</v>
      </c>
      <c r="CL59" s="101" t="s">
        <v>5</v>
      </c>
    </row>
    <row r="60" spans="2:90" s="6" customFormat="1" ht="16.5" customHeight="1">
      <c r="B60" s="95"/>
      <c r="C60" s="9"/>
      <c r="D60" s="9"/>
      <c r="E60" s="362" t="s">
        <v>80</v>
      </c>
      <c r="F60" s="362"/>
      <c r="G60" s="362"/>
      <c r="H60" s="362"/>
      <c r="I60" s="362"/>
      <c r="J60" s="9"/>
      <c r="K60" s="362" t="s">
        <v>101</v>
      </c>
      <c r="L60" s="362"/>
      <c r="M60" s="362"/>
      <c r="N60" s="362"/>
      <c r="O60" s="362"/>
      <c r="P60" s="362"/>
      <c r="Q60" s="362"/>
      <c r="R60" s="362"/>
      <c r="S60" s="362"/>
      <c r="T60" s="362"/>
      <c r="U60" s="362"/>
      <c r="V60" s="362"/>
      <c r="W60" s="362"/>
      <c r="X60" s="362"/>
      <c r="Y60" s="362"/>
      <c r="Z60" s="362"/>
      <c r="AA60" s="362"/>
      <c r="AB60" s="362"/>
      <c r="AC60" s="362"/>
      <c r="AD60" s="362"/>
      <c r="AE60" s="362"/>
      <c r="AF60" s="362"/>
      <c r="AG60" s="361">
        <f>ROUND(SUM(AG61:AG64),2)</f>
        <v>0</v>
      </c>
      <c r="AH60" s="360"/>
      <c r="AI60" s="360"/>
      <c r="AJ60" s="360"/>
      <c r="AK60" s="360"/>
      <c r="AL60" s="360"/>
      <c r="AM60" s="360"/>
      <c r="AN60" s="359">
        <f t="shared" si="0"/>
        <v>0</v>
      </c>
      <c r="AO60" s="360"/>
      <c r="AP60" s="360"/>
      <c r="AQ60" s="96" t="s">
        <v>82</v>
      </c>
      <c r="AR60" s="95"/>
      <c r="AS60" s="97">
        <f>ROUND(SUM(AS61:AS64),2)</f>
        <v>0</v>
      </c>
      <c r="AT60" s="98">
        <f t="shared" si="1"/>
        <v>0</v>
      </c>
      <c r="AU60" s="99">
        <f>ROUND(SUM(AU61:AU64),5)</f>
        <v>0</v>
      </c>
      <c r="AV60" s="98">
        <f>ROUND(AZ60*L26,2)</f>
        <v>0</v>
      </c>
      <c r="AW60" s="98">
        <f>ROUND(BA60*L27,2)</f>
        <v>0</v>
      </c>
      <c r="AX60" s="98">
        <f>ROUND(BB60*L26,2)</f>
        <v>0</v>
      </c>
      <c r="AY60" s="98">
        <f>ROUND(BC60*L27,2)</f>
        <v>0</v>
      </c>
      <c r="AZ60" s="98">
        <f>ROUND(SUM(AZ61:AZ64),2)</f>
        <v>0</v>
      </c>
      <c r="BA60" s="98">
        <f>ROUND(SUM(BA61:BA64),2)</f>
        <v>0</v>
      </c>
      <c r="BB60" s="98">
        <f>ROUND(SUM(BB61:BB64),2)</f>
        <v>0</v>
      </c>
      <c r="BC60" s="98">
        <f>ROUND(SUM(BC61:BC64),2)</f>
        <v>0</v>
      </c>
      <c r="BD60" s="100">
        <f>ROUND(SUM(BD61:BD64),2)</f>
        <v>0</v>
      </c>
      <c r="BS60" s="101" t="s">
        <v>71</v>
      </c>
      <c r="BT60" s="101" t="s">
        <v>80</v>
      </c>
      <c r="BU60" s="101" t="s">
        <v>73</v>
      </c>
      <c r="BV60" s="101" t="s">
        <v>74</v>
      </c>
      <c r="BW60" s="101" t="s">
        <v>102</v>
      </c>
      <c r="BX60" s="101" t="s">
        <v>79</v>
      </c>
      <c r="CL60" s="101" t="s">
        <v>5</v>
      </c>
    </row>
    <row r="61" spans="1:90" s="6" customFormat="1" ht="16.5" customHeight="1">
      <c r="A61" s="102" t="s">
        <v>84</v>
      </c>
      <c r="B61" s="95"/>
      <c r="C61" s="9"/>
      <c r="D61" s="9"/>
      <c r="E61" s="9"/>
      <c r="F61" s="362" t="s">
        <v>17</v>
      </c>
      <c r="G61" s="362"/>
      <c r="H61" s="362"/>
      <c r="I61" s="362"/>
      <c r="J61" s="362"/>
      <c r="K61" s="9"/>
      <c r="L61" s="362" t="s">
        <v>103</v>
      </c>
      <c r="M61" s="362"/>
      <c r="N61" s="362"/>
      <c r="O61" s="362"/>
      <c r="P61" s="362"/>
      <c r="Q61" s="362"/>
      <c r="R61" s="362"/>
      <c r="S61" s="362"/>
      <c r="T61" s="362"/>
      <c r="U61" s="362"/>
      <c r="V61" s="362"/>
      <c r="W61" s="362"/>
      <c r="X61" s="362"/>
      <c r="Y61" s="362"/>
      <c r="Z61" s="362"/>
      <c r="AA61" s="362"/>
      <c r="AB61" s="362"/>
      <c r="AC61" s="362"/>
      <c r="AD61" s="362"/>
      <c r="AE61" s="362"/>
      <c r="AF61" s="362"/>
      <c r="AG61" s="359">
        <f>'1 - Sadové úpravy, zeleň ...'!J31</f>
        <v>0</v>
      </c>
      <c r="AH61" s="360"/>
      <c r="AI61" s="360"/>
      <c r="AJ61" s="360"/>
      <c r="AK61" s="360"/>
      <c r="AL61" s="360"/>
      <c r="AM61" s="360"/>
      <c r="AN61" s="359">
        <f t="shared" si="0"/>
        <v>0</v>
      </c>
      <c r="AO61" s="360"/>
      <c r="AP61" s="360"/>
      <c r="AQ61" s="96" t="s">
        <v>82</v>
      </c>
      <c r="AR61" s="95"/>
      <c r="AS61" s="97">
        <v>0</v>
      </c>
      <c r="AT61" s="98">
        <f t="shared" si="1"/>
        <v>0</v>
      </c>
      <c r="AU61" s="99">
        <f>'1 - Sadové úpravy, zeleň ...'!P93</f>
        <v>0</v>
      </c>
      <c r="AV61" s="98">
        <f>'1 - Sadové úpravy, zeleň ...'!J34</f>
        <v>0</v>
      </c>
      <c r="AW61" s="98">
        <f>'1 - Sadové úpravy, zeleň ...'!J35</f>
        <v>0</v>
      </c>
      <c r="AX61" s="98">
        <f>'1 - Sadové úpravy, zeleň ...'!J36</f>
        <v>0</v>
      </c>
      <c r="AY61" s="98">
        <f>'1 - Sadové úpravy, zeleň ...'!J37</f>
        <v>0</v>
      </c>
      <c r="AZ61" s="98">
        <f>'1 - Sadové úpravy, zeleň ...'!F34</f>
        <v>0</v>
      </c>
      <c r="BA61" s="98">
        <f>'1 - Sadové úpravy, zeleň ...'!F35</f>
        <v>0</v>
      </c>
      <c r="BB61" s="98">
        <f>'1 - Sadové úpravy, zeleň ...'!F36</f>
        <v>0</v>
      </c>
      <c r="BC61" s="98">
        <f>'1 - Sadové úpravy, zeleň ...'!F37</f>
        <v>0</v>
      </c>
      <c r="BD61" s="100">
        <f>'1 - Sadové úpravy, zeleň ...'!F38</f>
        <v>0</v>
      </c>
      <c r="BT61" s="101" t="s">
        <v>86</v>
      </c>
      <c r="BV61" s="101" t="s">
        <v>74</v>
      </c>
      <c r="BW61" s="101" t="s">
        <v>104</v>
      </c>
      <c r="BX61" s="101" t="s">
        <v>102</v>
      </c>
      <c r="CL61" s="101" t="s">
        <v>5</v>
      </c>
    </row>
    <row r="62" spans="1:90" s="6" customFormat="1" ht="16.5" customHeight="1">
      <c r="A62" s="102" t="s">
        <v>84</v>
      </c>
      <c r="B62" s="95"/>
      <c r="C62" s="9"/>
      <c r="D62" s="9"/>
      <c r="E62" s="9"/>
      <c r="F62" s="362" t="s">
        <v>80</v>
      </c>
      <c r="G62" s="362"/>
      <c r="H62" s="362"/>
      <c r="I62" s="362"/>
      <c r="J62" s="362"/>
      <c r="K62" s="9"/>
      <c r="L62" s="362" t="s">
        <v>105</v>
      </c>
      <c r="M62" s="362"/>
      <c r="N62" s="362"/>
      <c r="O62" s="362"/>
      <c r="P62" s="362"/>
      <c r="Q62" s="362"/>
      <c r="R62" s="362"/>
      <c r="S62" s="362"/>
      <c r="T62" s="362"/>
      <c r="U62" s="362"/>
      <c r="V62" s="362"/>
      <c r="W62" s="362"/>
      <c r="X62" s="362"/>
      <c r="Y62" s="362"/>
      <c r="Z62" s="362"/>
      <c r="AA62" s="362"/>
      <c r="AB62" s="362"/>
      <c r="AC62" s="362"/>
      <c r="AD62" s="362"/>
      <c r="AE62" s="362"/>
      <c r="AF62" s="362"/>
      <c r="AG62" s="359">
        <f>'2 - Oplocení objektu'!J31</f>
        <v>0</v>
      </c>
      <c r="AH62" s="360"/>
      <c r="AI62" s="360"/>
      <c r="AJ62" s="360"/>
      <c r="AK62" s="360"/>
      <c r="AL62" s="360"/>
      <c r="AM62" s="360"/>
      <c r="AN62" s="359">
        <f t="shared" si="0"/>
        <v>0</v>
      </c>
      <c r="AO62" s="360"/>
      <c r="AP62" s="360"/>
      <c r="AQ62" s="96" t="s">
        <v>82</v>
      </c>
      <c r="AR62" s="95"/>
      <c r="AS62" s="97">
        <v>0</v>
      </c>
      <c r="AT62" s="98">
        <f t="shared" si="1"/>
        <v>0</v>
      </c>
      <c r="AU62" s="99">
        <f>'2 - Oplocení objektu'!P100</f>
        <v>0</v>
      </c>
      <c r="AV62" s="98">
        <f>'2 - Oplocení objektu'!J34</f>
        <v>0</v>
      </c>
      <c r="AW62" s="98">
        <f>'2 - Oplocení objektu'!J35</f>
        <v>0</v>
      </c>
      <c r="AX62" s="98">
        <f>'2 - Oplocení objektu'!J36</f>
        <v>0</v>
      </c>
      <c r="AY62" s="98">
        <f>'2 - Oplocení objektu'!J37</f>
        <v>0</v>
      </c>
      <c r="AZ62" s="98">
        <f>'2 - Oplocení objektu'!F34</f>
        <v>0</v>
      </c>
      <c r="BA62" s="98">
        <f>'2 - Oplocení objektu'!F35</f>
        <v>0</v>
      </c>
      <c r="BB62" s="98">
        <f>'2 - Oplocení objektu'!F36</f>
        <v>0</v>
      </c>
      <c r="BC62" s="98">
        <f>'2 - Oplocení objektu'!F37</f>
        <v>0</v>
      </c>
      <c r="BD62" s="100">
        <f>'2 - Oplocení objektu'!F38</f>
        <v>0</v>
      </c>
      <c r="BT62" s="101" t="s">
        <v>86</v>
      </c>
      <c r="BV62" s="101" t="s">
        <v>74</v>
      </c>
      <c r="BW62" s="101" t="s">
        <v>106</v>
      </c>
      <c r="BX62" s="101" t="s">
        <v>102</v>
      </c>
      <c r="CL62" s="101" t="s">
        <v>5</v>
      </c>
    </row>
    <row r="63" spans="1:90" s="6" customFormat="1" ht="16.5" customHeight="1">
      <c r="A63" s="102" t="s">
        <v>84</v>
      </c>
      <c r="B63" s="95"/>
      <c r="C63" s="9"/>
      <c r="D63" s="9"/>
      <c r="E63" s="9"/>
      <c r="F63" s="362" t="s">
        <v>86</v>
      </c>
      <c r="G63" s="362"/>
      <c r="H63" s="362"/>
      <c r="I63" s="362"/>
      <c r="J63" s="362"/>
      <c r="K63" s="9"/>
      <c r="L63" s="362" t="s">
        <v>107</v>
      </c>
      <c r="M63" s="362"/>
      <c r="N63" s="362"/>
      <c r="O63" s="362"/>
      <c r="P63" s="362"/>
      <c r="Q63" s="362"/>
      <c r="R63" s="362"/>
      <c r="S63" s="362"/>
      <c r="T63" s="362"/>
      <c r="U63" s="362"/>
      <c r="V63" s="362"/>
      <c r="W63" s="362"/>
      <c r="X63" s="362"/>
      <c r="Y63" s="362"/>
      <c r="Z63" s="362"/>
      <c r="AA63" s="362"/>
      <c r="AB63" s="362"/>
      <c r="AC63" s="362"/>
      <c r="AD63" s="362"/>
      <c r="AE63" s="362"/>
      <c r="AF63" s="362"/>
      <c r="AG63" s="359">
        <f>'3 - Příjezdová cesta, par...'!J31</f>
        <v>0</v>
      </c>
      <c r="AH63" s="360"/>
      <c r="AI63" s="360"/>
      <c r="AJ63" s="360"/>
      <c r="AK63" s="360"/>
      <c r="AL63" s="360"/>
      <c r="AM63" s="360"/>
      <c r="AN63" s="359">
        <f t="shared" si="0"/>
        <v>0</v>
      </c>
      <c r="AO63" s="360"/>
      <c r="AP63" s="360"/>
      <c r="AQ63" s="96" t="s">
        <v>82</v>
      </c>
      <c r="AR63" s="95"/>
      <c r="AS63" s="97">
        <v>0</v>
      </c>
      <c r="AT63" s="98">
        <f t="shared" si="1"/>
        <v>0</v>
      </c>
      <c r="AU63" s="99">
        <f>'3 - Příjezdová cesta, par...'!P105</f>
        <v>0</v>
      </c>
      <c r="AV63" s="98">
        <f>'3 - Příjezdová cesta, par...'!J34</f>
        <v>0</v>
      </c>
      <c r="AW63" s="98">
        <f>'3 - Příjezdová cesta, par...'!J35</f>
        <v>0</v>
      </c>
      <c r="AX63" s="98">
        <f>'3 - Příjezdová cesta, par...'!J36</f>
        <v>0</v>
      </c>
      <c r="AY63" s="98">
        <f>'3 - Příjezdová cesta, par...'!J37</f>
        <v>0</v>
      </c>
      <c r="AZ63" s="98">
        <f>'3 - Příjezdová cesta, par...'!F34</f>
        <v>0</v>
      </c>
      <c r="BA63" s="98">
        <f>'3 - Příjezdová cesta, par...'!F35</f>
        <v>0</v>
      </c>
      <c r="BB63" s="98">
        <f>'3 - Příjezdová cesta, par...'!F36</f>
        <v>0</v>
      </c>
      <c r="BC63" s="98">
        <f>'3 - Příjezdová cesta, par...'!F37</f>
        <v>0</v>
      </c>
      <c r="BD63" s="100">
        <f>'3 - Příjezdová cesta, par...'!F38</f>
        <v>0</v>
      </c>
      <c r="BT63" s="101" t="s">
        <v>86</v>
      </c>
      <c r="BV63" s="101" t="s">
        <v>74</v>
      </c>
      <c r="BW63" s="101" t="s">
        <v>108</v>
      </c>
      <c r="BX63" s="101" t="s">
        <v>102</v>
      </c>
      <c r="CL63" s="101" t="s">
        <v>5</v>
      </c>
    </row>
    <row r="64" spans="1:90" s="6" customFormat="1" ht="16.5" customHeight="1">
      <c r="A64" s="102" t="s">
        <v>84</v>
      </c>
      <c r="B64" s="95"/>
      <c r="C64" s="9"/>
      <c r="D64" s="9"/>
      <c r="E64" s="9"/>
      <c r="F64" s="362" t="s">
        <v>92</v>
      </c>
      <c r="G64" s="362"/>
      <c r="H64" s="362"/>
      <c r="I64" s="362"/>
      <c r="J64" s="362"/>
      <c r="K64" s="9"/>
      <c r="L64" s="362" t="s">
        <v>109</v>
      </c>
      <c r="M64" s="362"/>
      <c r="N64" s="362"/>
      <c r="O64" s="362"/>
      <c r="P64" s="362"/>
      <c r="Q64" s="362"/>
      <c r="R64" s="362"/>
      <c r="S64" s="362"/>
      <c r="T64" s="362"/>
      <c r="U64" s="362"/>
      <c r="V64" s="362"/>
      <c r="W64" s="362"/>
      <c r="X64" s="362"/>
      <c r="Y64" s="362"/>
      <c r="Z64" s="362"/>
      <c r="AA64" s="362"/>
      <c r="AB64" s="362"/>
      <c r="AC64" s="362"/>
      <c r="AD64" s="362"/>
      <c r="AE64" s="362"/>
      <c r="AF64" s="362"/>
      <c r="AG64" s="359">
        <f>'4 - Publicita'!J31</f>
        <v>0</v>
      </c>
      <c r="AH64" s="360"/>
      <c r="AI64" s="360"/>
      <c r="AJ64" s="360"/>
      <c r="AK64" s="360"/>
      <c r="AL64" s="360"/>
      <c r="AM64" s="360"/>
      <c r="AN64" s="359">
        <f t="shared" si="0"/>
        <v>0</v>
      </c>
      <c r="AO64" s="360"/>
      <c r="AP64" s="360"/>
      <c r="AQ64" s="96" t="s">
        <v>82</v>
      </c>
      <c r="AR64" s="95"/>
      <c r="AS64" s="97">
        <v>0</v>
      </c>
      <c r="AT64" s="98">
        <f t="shared" si="1"/>
        <v>0</v>
      </c>
      <c r="AU64" s="99">
        <f>'4 - Publicita'!P89</f>
        <v>0</v>
      </c>
      <c r="AV64" s="98">
        <f>'4 - Publicita'!J34</f>
        <v>0</v>
      </c>
      <c r="AW64" s="98">
        <f>'4 - Publicita'!J35</f>
        <v>0</v>
      </c>
      <c r="AX64" s="98">
        <f>'4 - Publicita'!J36</f>
        <v>0</v>
      </c>
      <c r="AY64" s="98">
        <f>'4 - Publicita'!J37</f>
        <v>0</v>
      </c>
      <c r="AZ64" s="98">
        <f>'4 - Publicita'!F34</f>
        <v>0</v>
      </c>
      <c r="BA64" s="98">
        <f>'4 - Publicita'!F35</f>
        <v>0</v>
      </c>
      <c r="BB64" s="98">
        <f>'4 - Publicita'!F36</f>
        <v>0</v>
      </c>
      <c r="BC64" s="98">
        <f>'4 - Publicita'!F37</f>
        <v>0</v>
      </c>
      <c r="BD64" s="100">
        <f>'4 - Publicita'!F38</f>
        <v>0</v>
      </c>
      <c r="BT64" s="101" t="s">
        <v>86</v>
      </c>
      <c r="BV64" s="101" t="s">
        <v>74</v>
      </c>
      <c r="BW64" s="101" t="s">
        <v>110</v>
      </c>
      <c r="BX64" s="101" t="s">
        <v>102</v>
      </c>
      <c r="CL64" s="101" t="s">
        <v>5</v>
      </c>
    </row>
    <row r="65" spans="2:90" s="6" customFormat="1" ht="16.5" customHeight="1">
      <c r="B65" s="95"/>
      <c r="C65" s="9"/>
      <c r="D65" s="9"/>
      <c r="E65" s="362" t="s">
        <v>86</v>
      </c>
      <c r="F65" s="362"/>
      <c r="G65" s="362"/>
      <c r="H65" s="362"/>
      <c r="I65" s="362"/>
      <c r="J65" s="9"/>
      <c r="K65" s="362" t="s">
        <v>111</v>
      </c>
      <c r="L65" s="362"/>
      <c r="M65" s="362"/>
      <c r="N65" s="362"/>
      <c r="O65" s="362"/>
      <c r="P65" s="362"/>
      <c r="Q65" s="362"/>
      <c r="R65" s="362"/>
      <c r="S65" s="362"/>
      <c r="T65" s="362"/>
      <c r="U65" s="362"/>
      <c r="V65" s="362"/>
      <c r="W65" s="362"/>
      <c r="X65" s="362"/>
      <c r="Y65" s="362"/>
      <c r="Z65" s="362"/>
      <c r="AA65" s="362"/>
      <c r="AB65" s="362"/>
      <c r="AC65" s="362"/>
      <c r="AD65" s="362"/>
      <c r="AE65" s="362"/>
      <c r="AF65" s="362"/>
      <c r="AG65" s="361">
        <f>ROUND(AG66,2)</f>
        <v>0</v>
      </c>
      <c r="AH65" s="360"/>
      <c r="AI65" s="360"/>
      <c r="AJ65" s="360"/>
      <c r="AK65" s="360"/>
      <c r="AL65" s="360"/>
      <c r="AM65" s="360"/>
      <c r="AN65" s="359">
        <f t="shared" si="0"/>
        <v>0</v>
      </c>
      <c r="AO65" s="360"/>
      <c r="AP65" s="360"/>
      <c r="AQ65" s="96" t="s">
        <v>82</v>
      </c>
      <c r="AR65" s="95"/>
      <c r="AS65" s="97">
        <f>ROUND(AS66,2)</f>
        <v>0</v>
      </c>
      <c r="AT65" s="98">
        <f t="shared" si="1"/>
        <v>0</v>
      </c>
      <c r="AU65" s="99">
        <f>ROUND(AU66,5)</f>
        <v>0</v>
      </c>
      <c r="AV65" s="98">
        <f>ROUND(AZ65*L26,2)</f>
        <v>0</v>
      </c>
      <c r="AW65" s="98">
        <f>ROUND(BA65*L27,2)</f>
        <v>0</v>
      </c>
      <c r="AX65" s="98">
        <f>ROUND(BB65*L26,2)</f>
        <v>0</v>
      </c>
      <c r="AY65" s="98">
        <f>ROUND(BC65*L27,2)</f>
        <v>0</v>
      </c>
      <c r="AZ65" s="98">
        <f>ROUND(AZ66,2)</f>
        <v>0</v>
      </c>
      <c r="BA65" s="98">
        <f>ROUND(BA66,2)</f>
        <v>0</v>
      </c>
      <c r="BB65" s="98">
        <f>ROUND(BB66,2)</f>
        <v>0</v>
      </c>
      <c r="BC65" s="98">
        <f>ROUND(BC66,2)</f>
        <v>0</v>
      </c>
      <c r="BD65" s="100">
        <f>ROUND(BD66,2)</f>
        <v>0</v>
      </c>
      <c r="BS65" s="101" t="s">
        <v>71</v>
      </c>
      <c r="BT65" s="101" t="s">
        <v>80</v>
      </c>
      <c r="BU65" s="101" t="s">
        <v>73</v>
      </c>
      <c r="BV65" s="101" t="s">
        <v>74</v>
      </c>
      <c r="BW65" s="101" t="s">
        <v>112</v>
      </c>
      <c r="BX65" s="101" t="s">
        <v>79</v>
      </c>
      <c r="CL65" s="101" t="s">
        <v>5</v>
      </c>
    </row>
    <row r="66" spans="1:90" s="6" customFormat="1" ht="16.5" customHeight="1">
      <c r="A66" s="102" t="s">
        <v>84</v>
      </c>
      <c r="B66" s="95"/>
      <c r="C66" s="9"/>
      <c r="D66" s="9"/>
      <c r="E66" s="9"/>
      <c r="F66" s="362" t="s">
        <v>17</v>
      </c>
      <c r="G66" s="362"/>
      <c r="H66" s="362"/>
      <c r="I66" s="362"/>
      <c r="J66" s="362"/>
      <c r="K66" s="9"/>
      <c r="L66" s="362" t="s">
        <v>113</v>
      </c>
      <c r="M66" s="362"/>
      <c r="N66" s="362"/>
      <c r="O66" s="362"/>
      <c r="P66" s="362"/>
      <c r="Q66" s="362"/>
      <c r="R66" s="362"/>
      <c r="S66" s="362"/>
      <c r="T66" s="362"/>
      <c r="U66" s="362"/>
      <c r="V66" s="362"/>
      <c r="W66" s="362"/>
      <c r="X66" s="362"/>
      <c r="Y66" s="362"/>
      <c r="Z66" s="362"/>
      <c r="AA66" s="362"/>
      <c r="AB66" s="362"/>
      <c r="AC66" s="362"/>
      <c r="AD66" s="362"/>
      <c r="AE66" s="362"/>
      <c r="AF66" s="362"/>
      <c r="AG66" s="359">
        <f>'1 - Demolice'!J31</f>
        <v>0</v>
      </c>
      <c r="AH66" s="360"/>
      <c r="AI66" s="360"/>
      <c r="AJ66" s="360"/>
      <c r="AK66" s="360"/>
      <c r="AL66" s="360"/>
      <c r="AM66" s="360"/>
      <c r="AN66" s="359">
        <f t="shared" si="0"/>
        <v>0</v>
      </c>
      <c r="AO66" s="360"/>
      <c r="AP66" s="360"/>
      <c r="AQ66" s="96" t="s">
        <v>82</v>
      </c>
      <c r="AR66" s="95"/>
      <c r="AS66" s="97">
        <v>0</v>
      </c>
      <c r="AT66" s="98">
        <f t="shared" si="1"/>
        <v>0</v>
      </c>
      <c r="AU66" s="99">
        <f>'1 - Demolice'!P96</f>
        <v>0</v>
      </c>
      <c r="AV66" s="98">
        <f>'1 - Demolice'!J34</f>
        <v>0</v>
      </c>
      <c r="AW66" s="98">
        <f>'1 - Demolice'!J35</f>
        <v>0</v>
      </c>
      <c r="AX66" s="98">
        <f>'1 - Demolice'!J36</f>
        <v>0</v>
      </c>
      <c r="AY66" s="98">
        <f>'1 - Demolice'!J37</f>
        <v>0</v>
      </c>
      <c r="AZ66" s="98">
        <f>'1 - Demolice'!F34</f>
        <v>0</v>
      </c>
      <c r="BA66" s="98">
        <f>'1 - Demolice'!F35</f>
        <v>0</v>
      </c>
      <c r="BB66" s="98">
        <f>'1 - Demolice'!F36</f>
        <v>0</v>
      </c>
      <c r="BC66" s="98">
        <f>'1 - Demolice'!F37</f>
        <v>0</v>
      </c>
      <c r="BD66" s="100">
        <f>'1 - Demolice'!F38</f>
        <v>0</v>
      </c>
      <c r="BT66" s="101" t="s">
        <v>86</v>
      </c>
      <c r="BV66" s="101" t="s">
        <v>74</v>
      </c>
      <c r="BW66" s="101" t="s">
        <v>114</v>
      </c>
      <c r="BX66" s="101" t="s">
        <v>112</v>
      </c>
      <c r="CL66" s="101" t="s">
        <v>5</v>
      </c>
    </row>
    <row r="67" spans="1:91" s="5" customFormat="1" ht="16.5" customHeight="1">
      <c r="A67" s="102" t="s">
        <v>84</v>
      </c>
      <c r="B67" s="86"/>
      <c r="C67" s="87"/>
      <c r="D67" s="358" t="s">
        <v>115</v>
      </c>
      <c r="E67" s="358"/>
      <c r="F67" s="358"/>
      <c r="G67" s="358"/>
      <c r="H67" s="358"/>
      <c r="I67" s="88"/>
      <c r="J67" s="358" t="s">
        <v>116</v>
      </c>
      <c r="K67" s="358"/>
      <c r="L67" s="358"/>
      <c r="M67" s="358"/>
      <c r="N67" s="358"/>
      <c r="O67" s="358"/>
      <c r="P67" s="358"/>
      <c r="Q67" s="358"/>
      <c r="R67" s="358"/>
      <c r="S67" s="358"/>
      <c r="T67" s="358"/>
      <c r="U67" s="358"/>
      <c r="V67" s="358"/>
      <c r="W67" s="358"/>
      <c r="X67" s="358"/>
      <c r="Y67" s="358"/>
      <c r="Z67" s="358"/>
      <c r="AA67" s="358"/>
      <c r="AB67" s="358"/>
      <c r="AC67" s="358"/>
      <c r="AD67" s="358"/>
      <c r="AE67" s="358"/>
      <c r="AF67" s="358"/>
      <c r="AG67" s="355">
        <f>'VRN - Ostatní a vedlejší ...'!J27</f>
        <v>0</v>
      </c>
      <c r="AH67" s="356"/>
      <c r="AI67" s="356"/>
      <c r="AJ67" s="356"/>
      <c r="AK67" s="356"/>
      <c r="AL67" s="356"/>
      <c r="AM67" s="356"/>
      <c r="AN67" s="355">
        <f t="shared" si="0"/>
        <v>0</v>
      </c>
      <c r="AO67" s="356"/>
      <c r="AP67" s="356"/>
      <c r="AQ67" s="89" t="s">
        <v>78</v>
      </c>
      <c r="AR67" s="86"/>
      <c r="AS67" s="103">
        <v>0</v>
      </c>
      <c r="AT67" s="104">
        <f t="shared" si="1"/>
        <v>0</v>
      </c>
      <c r="AU67" s="105">
        <f>'VRN - Ostatní a vedlejší ...'!P77</f>
        <v>0</v>
      </c>
      <c r="AV67" s="104">
        <f>'VRN - Ostatní a vedlejší ...'!J30</f>
        <v>0</v>
      </c>
      <c r="AW67" s="104">
        <f>'VRN - Ostatní a vedlejší ...'!J31</f>
        <v>0</v>
      </c>
      <c r="AX67" s="104">
        <f>'VRN - Ostatní a vedlejší ...'!J32</f>
        <v>0</v>
      </c>
      <c r="AY67" s="104">
        <f>'VRN - Ostatní a vedlejší ...'!J33</f>
        <v>0</v>
      </c>
      <c r="AZ67" s="104">
        <f>'VRN - Ostatní a vedlejší ...'!F30</f>
        <v>0</v>
      </c>
      <c r="BA67" s="104">
        <f>'VRN - Ostatní a vedlejší ...'!F31</f>
        <v>0</v>
      </c>
      <c r="BB67" s="104">
        <f>'VRN - Ostatní a vedlejší ...'!F32</f>
        <v>0</v>
      </c>
      <c r="BC67" s="104">
        <f>'VRN - Ostatní a vedlejší ...'!F33</f>
        <v>0</v>
      </c>
      <c r="BD67" s="106">
        <f>'VRN - Ostatní a vedlejší ...'!F34</f>
        <v>0</v>
      </c>
      <c r="BT67" s="94" t="s">
        <v>17</v>
      </c>
      <c r="BV67" s="94" t="s">
        <v>74</v>
      </c>
      <c r="BW67" s="94" t="s">
        <v>117</v>
      </c>
      <c r="BX67" s="94" t="s">
        <v>7</v>
      </c>
      <c r="CL67" s="94" t="s">
        <v>5</v>
      </c>
      <c r="CM67" s="94" t="s">
        <v>80</v>
      </c>
    </row>
    <row r="68" spans="2:44" s="1" customFormat="1" ht="30" customHeight="1">
      <c r="B68" s="42"/>
      <c r="AR68" s="42"/>
    </row>
    <row r="69" spans="2:44" s="1" customFormat="1" ht="6.95" customHeight="1">
      <c r="B69" s="57"/>
      <c r="C69" s="58"/>
      <c r="D69" s="58"/>
      <c r="E69" s="58"/>
      <c r="F69" s="58"/>
      <c r="G69" s="58"/>
      <c r="H69" s="58"/>
      <c r="I69" s="58"/>
      <c r="J69" s="58"/>
      <c r="K69" s="58"/>
      <c r="L69" s="58"/>
      <c r="M69" s="58"/>
      <c r="N69" s="58"/>
      <c r="O69" s="58"/>
      <c r="P69" s="58"/>
      <c r="Q69" s="58"/>
      <c r="R69" s="58"/>
      <c r="S69" s="58"/>
      <c r="T69" s="58"/>
      <c r="U69" s="58"/>
      <c r="V69" s="58"/>
      <c r="W69" s="58"/>
      <c r="X69" s="58"/>
      <c r="Y69" s="58"/>
      <c r="Z69" s="58"/>
      <c r="AA69" s="58"/>
      <c r="AB69" s="58"/>
      <c r="AC69" s="58"/>
      <c r="AD69" s="58"/>
      <c r="AE69" s="58"/>
      <c r="AF69" s="58"/>
      <c r="AG69" s="58"/>
      <c r="AH69" s="58"/>
      <c r="AI69" s="58"/>
      <c r="AJ69" s="58"/>
      <c r="AK69" s="58"/>
      <c r="AL69" s="58"/>
      <c r="AM69" s="58"/>
      <c r="AN69" s="58"/>
      <c r="AO69" s="58"/>
      <c r="AP69" s="58"/>
      <c r="AQ69" s="58"/>
      <c r="AR69" s="42"/>
    </row>
  </sheetData>
  <mergeCells count="101">
    <mergeCell ref="AN67:AP67"/>
    <mergeCell ref="AG67:AM67"/>
    <mergeCell ref="D67:H67"/>
    <mergeCell ref="J67:AF67"/>
    <mergeCell ref="AG51:AM51"/>
    <mergeCell ref="AN51:AP51"/>
    <mergeCell ref="AR2:BE2"/>
    <mergeCell ref="AN64:AP64"/>
    <mergeCell ref="AG64:AM64"/>
    <mergeCell ref="F64:J64"/>
    <mergeCell ref="L64:AF64"/>
    <mergeCell ref="AN65:AP65"/>
    <mergeCell ref="AG65:AM65"/>
    <mergeCell ref="E65:I65"/>
    <mergeCell ref="K65:AF65"/>
    <mergeCell ref="AN66:AP66"/>
    <mergeCell ref="AG66:AM66"/>
    <mergeCell ref="F66:J66"/>
    <mergeCell ref="L66:AF66"/>
    <mergeCell ref="AN61:AP61"/>
    <mergeCell ref="AG61:AM61"/>
    <mergeCell ref="F61:J61"/>
    <mergeCell ref="L61:AF61"/>
    <mergeCell ref="AN62:AP62"/>
    <mergeCell ref="AG62:AM62"/>
    <mergeCell ref="F62:J62"/>
    <mergeCell ref="L62:AF62"/>
    <mergeCell ref="AN63:AP63"/>
    <mergeCell ref="AG63:AM63"/>
    <mergeCell ref="F63:J63"/>
    <mergeCell ref="L63:AF63"/>
    <mergeCell ref="AN58:AP58"/>
    <mergeCell ref="AG58:AM58"/>
    <mergeCell ref="F58:J58"/>
    <mergeCell ref="L58:AF58"/>
    <mergeCell ref="AN59:AP59"/>
    <mergeCell ref="AG59:AM59"/>
    <mergeCell ref="F59:J59"/>
    <mergeCell ref="L59:AF59"/>
    <mergeCell ref="AN60:AP60"/>
    <mergeCell ref="AG60:AM60"/>
    <mergeCell ref="E60:I60"/>
    <mergeCell ref="K60:AF60"/>
    <mergeCell ref="AN55:AP55"/>
    <mergeCell ref="AG55:AM55"/>
    <mergeCell ref="F55:J55"/>
    <mergeCell ref="L55:AF55"/>
    <mergeCell ref="AN56:AP56"/>
    <mergeCell ref="AG56:AM56"/>
    <mergeCell ref="F56:J56"/>
    <mergeCell ref="L56:AF56"/>
    <mergeCell ref="AN57:AP57"/>
    <mergeCell ref="AG57:AM57"/>
    <mergeCell ref="F57:J57"/>
    <mergeCell ref="L57:AF57"/>
    <mergeCell ref="AN52:AP52"/>
    <mergeCell ref="AG52:AM52"/>
    <mergeCell ref="D52:H52"/>
    <mergeCell ref="J52:AF52"/>
    <mergeCell ref="AN53:AP53"/>
    <mergeCell ref="AG53:AM53"/>
    <mergeCell ref="E53:I53"/>
    <mergeCell ref="K53:AF53"/>
    <mergeCell ref="AN54:AP54"/>
    <mergeCell ref="AG54:AM54"/>
    <mergeCell ref="F54:J54"/>
    <mergeCell ref="L54:AF54"/>
    <mergeCell ref="X32:AB32"/>
    <mergeCell ref="AK32:AO32"/>
    <mergeCell ref="L42:AO42"/>
    <mergeCell ref="AM44:AN44"/>
    <mergeCell ref="AM46:AP46"/>
    <mergeCell ref="AS46:AT48"/>
    <mergeCell ref="C49:G49"/>
    <mergeCell ref="I49:AF49"/>
    <mergeCell ref="AG49:AM49"/>
    <mergeCell ref="AN49:AP49"/>
    <mergeCell ref="BE5:BE32"/>
    <mergeCell ref="K5:AO5"/>
    <mergeCell ref="K6:AO6"/>
    <mergeCell ref="E14:AJ14"/>
    <mergeCell ref="E20:AN20"/>
    <mergeCell ref="AK23:AO23"/>
    <mergeCell ref="L25:O25"/>
    <mergeCell ref="W25:AE25"/>
    <mergeCell ref="AK25:AO25"/>
    <mergeCell ref="L26:O26"/>
    <mergeCell ref="W26:AE26"/>
    <mergeCell ref="AK26:AO26"/>
    <mergeCell ref="L27:O27"/>
    <mergeCell ref="W27:AE27"/>
    <mergeCell ref="AK27:AO27"/>
    <mergeCell ref="L28:O28"/>
    <mergeCell ref="W28:AE28"/>
    <mergeCell ref="AK28:AO28"/>
    <mergeCell ref="L29:O29"/>
    <mergeCell ref="W29:AE29"/>
    <mergeCell ref="AK29:AO29"/>
    <mergeCell ref="L30:O30"/>
    <mergeCell ref="W30:AE30"/>
    <mergeCell ref="AK30:AO30"/>
  </mergeCells>
  <hyperlinks>
    <hyperlink ref="K1:S1" location="C2" display="1) Rekapitulace stavby"/>
    <hyperlink ref="W1:AI1" location="C51" display="2) Rekapitulace objektů stavby a soupisů prací"/>
    <hyperlink ref="A54" location="'1 - Stavební část'!C2" display="/"/>
    <hyperlink ref="A55" location="'2 - Zdravotně technické i...'!C2" display="/"/>
    <hyperlink ref="A56" location="'3 - Plynoinstalace'!C2" display="/"/>
    <hyperlink ref="A57" location="'4 - Elektromontáže'!C2" display="/"/>
    <hyperlink ref="A58" location="'5 - Vzduchotechnika'!C2" display="/"/>
    <hyperlink ref="A59" location="'6 - Vytápění'!C2" display="/"/>
    <hyperlink ref="A61" location="'1 - Sadové úpravy, zeleň ...'!C2" display="/"/>
    <hyperlink ref="A62" location="'2 - Oplocení objektu'!C2" display="/"/>
    <hyperlink ref="A63" location="'3 - Příjezdová cesta, par...'!C2" display="/"/>
    <hyperlink ref="A64" location="'4 - Publicita'!C2" display="/"/>
    <hyperlink ref="A66" location="'1 - Demolice'!C2" display="/"/>
    <hyperlink ref="A67" location="'VRN - Ostatní a vedlejší ...'!C2" displa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395"/>
  <sheetViews>
    <sheetView showGridLines="0" workbookViewId="0" topLeftCell="A1">
      <pane ySplit="1" topLeftCell="A264" activePane="bottomLeft" state="frozen"/>
      <selection pane="bottomLeft" activeCell="F280" sqref="F280"/>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07"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2"/>
      <c r="B1" s="108"/>
      <c r="C1" s="108"/>
      <c r="D1" s="109" t="s">
        <v>1</v>
      </c>
      <c r="E1" s="108"/>
      <c r="F1" s="110" t="s">
        <v>118</v>
      </c>
      <c r="G1" s="376" t="s">
        <v>119</v>
      </c>
      <c r="H1" s="376"/>
      <c r="I1" s="111"/>
      <c r="J1" s="110" t="s">
        <v>120</v>
      </c>
      <c r="K1" s="109" t="s">
        <v>121</v>
      </c>
      <c r="L1" s="110" t="s">
        <v>122</v>
      </c>
      <c r="M1" s="110"/>
      <c r="N1" s="110"/>
      <c r="O1" s="110"/>
      <c r="P1" s="110"/>
      <c r="Q1" s="110"/>
      <c r="R1" s="110"/>
      <c r="S1" s="110"/>
      <c r="T1" s="110"/>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L2" s="365" t="s">
        <v>8</v>
      </c>
      <c r="M2" s="366"/>
      <c r="N2" s="366"/>
      <c r="O2" s="366"/>
      <c r="P2" s="366"/>
      <c r="Q2" s="366"/>
      <c r="R2" s="366"/>
      <c r="S2" s="366"/>
      <c r="T2" s="366"/>
      <c r="U2" s="366"/>
      <c r="V2" s="366"/>
      <c r="AT2" s="25" t="s">
        <v>108</v>
      </c>
    </row>
    <row r="3" spans="2:46" ht="6.95" customHeight="1">
      <c r="B3" s="26"/>
      <c r="C3" s="27"/>
      <c r="D3" s="27"/>
      <c r="E3" s="27"/>
      <c r="F3" s="27"/>
      <c r="G3" s="27"/>
      <c r="H3" s="27"/>
      <c r="I3" s="112"/>
      <c r="J3" s="27"/>
      <c r="K3" s="28"/>
      <c r="AT3" s="25" t="s">
        <v>80</v>
      </c>
    </row>
    <row r="4" spans="2:46" ht="36.95" customHeight="1">
      <c r="B4" s="29"/>
      <c r="C4" s="30"/>
      <c r="D4" s="31" t="s">
        <v>123</v>
      </c>
      <c r="E4" s="30"/>
      <c r="F4" s="30"/>
      <c r="G4" s="30"/>
      <c r="H4" s="30"/>
      <c r="I4" s="113"/>
      <c r="J4" s="30"/>
      <c r="K4" s="32"/>
      <c r="M4" s="33" t="s">
        <v>13</v>
      </c>
      <c r="AT4" s="25" t="s">
        <v>6</v>
      </c>
    </row>
    <row r="5" spans="2:11" ht="6.95" customHeight="1">
      <c r="B5" s="29"/>
      <c r="C5" s="30"/>
      <c r="D5" s="30"/>
      <c r="E5" s="30"/>
      <c r="F5" s="30"/>
      <c r="G5" s="30"/>
      <c r="H5" s="30"/>
      <c r="I5" s="113"/>
      <c r="J5" s="30"/>
      <c r="K5" s="32"/>
    </row>
    <row r="6" spans="2:11" ht="13.5">
      <c r="B6" s="29"/>
      <c r="C6" s="30"/>
      <c r="D6" s="38" t="s">
        <v>19</v>
      </c>
      <c r="E6" s="30"/>
      <c r="F6" s="30"/>
      <c r="G6" s="30"/>
      <c r="H6" s="30"/>
      <c r="I6" s="113"/>
      <c r="J6" s="30"/>
      <c r="K6" s="32"/>
    </row>
    <row r="7" spans="2:11" ht="16.5" customHeight="1">
      <c r="B7" s="29"/>
      <c r="C7" s="30"/>
      <c r="D7" s="30"/>
      <c r="E7" s="367" t="str">
        <f>'Rekapitulace stavby'!K6</f>
        <v>Transformace ÚSP Kvasiny- rekonstrukce v lokalitě Týniště nad Orlicí</v>
      </c>
      <c r="F7" s="368"/>
      <c r="G7" s="368"/>
      <c r="H7" s="368"/>
      <c r="I7" s="113"/>
      <c r="J7" s="30"/>
      <c r="K7" s="32"/>
    </row>
    <row r="8" spans="2:11" ht="13.5">
      <c r="B8" s="29"/>
      <c r="C8" s="30"/>
      <c r="D8" s="38" t="s">
        <v>124</v>
      </c>
      <c r="E8" s="30"/>
      <c r="F8" s="30"/>
      <c r="G8" s="30"/>
      <c r="H8" s="30"/>
      <c r="I8" s="113"/>
      <c r="J8" s="30"/>
      <c r="K8" s="32"/>
    </row>
    <row r="9" spans="2:11" ht="16.5" customHeight="1">
      <c r="B9" s="29"/>
      <c r="C9" s="30"/>
      <c r="D9" s="30"/>
      <c r="E9" s="367" t="s">
        <v>125</v>
      </c>
      <c r="F9" s="328"/>
      <c r="G9" s="328"/>
      <c r="H9" s="328"/>
      <c r="I9" s="113"/>
      <c r="J9" s="30"/>
      <c r="K9" s="32"/>
    </row>
    <row r="10" spans="2:11" ht="13.5">
      <c r="B10" s="29"/>
      <c r="C10" s="30"/>
      <c r="D10" s="38" t="s">
        <v>126</v>
      </c>
      <c r="E10" s="30"/>
      <c r="F10" s="30"/>
      <c r="G10" s="30"/>
      <c r="H10" s="30"/>
      <c r="I10" s="113"/>
      <c r="J10" s="30"/>
      <c r="K10" s="32"/>
    </row>
    <row r="11" spans="2:11" s="1" customFormat="1" ht="16.5" customHeight="1">
      <c r="B11" s="42"/>
      <c r="C11" s="43"/>
      <c r="D11" s="43"/>
      <c r="E11" s="350" t="s">
        <v>5022</v>
      </c>
      <c r="F11" s="369"/>
      <c r="G11" s="369"/>
      <c r="H11" s="369"/>
      <c r="I11" s="114"/>
      <c r="J11" s="43"/>
      <c r="K11" s="46"/>
    </row>
    <row r="12" spans="2:11" s="1" customFormat="1" ht="13.5">
      <c r="B12" s="42"/>
      <c r="C12" s="43"/>
      <c r="D12" s="38" t="s">
        <v>128</v>
      </c>
      <c r="E12" s="43"/>
      <c r="F12" s="43"/>
      <c r="G12" s="43"/>
      <c r="H12" s="43"/>
      <c r="I12" s="114"/>
      <c r="J12" s="43"/>
      <c r="K12" s="46"/>
    </row>
    <row r="13" spans="2:11" s="1" customFormat="1" ht="36.95" customHeight="1">
      <c r="B13" s="42"/>
      <c r="C13" s="43"/>
      <c r="D13" s="43"/>
      <c r="E13" s="370" t="s">
        <v>5433</v>
      </c>
      <c r="F13" s="369"/>
      <c r="G13" s="369"/>
      <c r="H13" s="369"/>
      <c r="I13" s="114"/>
      <c r="J13" s="43"/>
      <c r="K13" s="46"/>
    </row>
    <row r="14" spans="2:11" s="1" customFormat="1" ht="13.5">
      <c r="B14" s="42"/>
      <c r="C14" s="43"/>
      <c r="D14" s="43"/>
      <c r="E14" s="43"/>
      <c r="F14" s="43"/>
      <c r="G14" s="43"/>
      <c r="H14" s="43"/>
      <c r="I14" s="114"/>
      <c r="J14" s="43"/>
      <c r="K14" s="46"/>
    </row>
    <row r="15" spans="2:11" s="1" customFormat="1" ht="14.45" customHeight="1">
      <c r="B15" s="42"/>
      <c r="C15" s="43"/>
      <c r="D15" s="38" t="s">
        <v>21</v>
      </c>
      <c r="E15" s="43"/>
      <c r="F15" s="36" t="s">
        <v>5</v>
      </c>
      <c r="G15" s="43"/>
      <c r="H15" s="43"/>
      <c r="I15" s="115" t="s">
        <v>22</v>
      </c>
      <c r="J15" s="36" t="s">
        <v>5</v>
      </c>
      <c r="K15" s="46"/>
    </row>
    <row r="16" spans="2:11" s="1" customFormat="1" ht="14.45" customHeight="1">
      <c r="B16" s="42"/>
      <c r="C16" s="43"/>
      <c r="D16" s="38" t="s">
        <v>23</v>
      </c>
      <c r="E16" s="43"/>
      <c r="F16" s="36" t="s">
        <v>24</v>
      </c>
      <c r="G16" s="43"/>
      <c r="H16" s="43"/>
      <c r="I16" s="115" t="s">
        <v>25</v>
      </c>
      <c r="J16" s="116" t="str">
        <f>'Rekapitulace stavby'!AN8</f>
        <v>18.4.2017</v>
      </c>
      <c r="K16" s="46"/>
    </row>
    <row r="17" spans="2:11" s="1" customFormat="1" ht="10.9" customHeight="1">
      <c r="B17" s="42"/>
      <c r="C17" s="43"/>
      <c r="D17" s="43"/>
      <c r="E17" s="43"/>
      <c r="F17" s="43"/>
      <c r="G17" s="43"/>
      <c r="H17" s="43"/>
      <c r="I17" s="114"/>
      <c r="J17" s="43"/>
      <c r="K17" s="46"/>
    </row>
    <row r="18" spans="2:11" s="1" customFormat="1" ht="14.45" customHeight="1">
      <c r="B18" s="42"/>
      <c r="C18" s="43"/>
      <c r="D18" s="38" t="s">
        <v>27</v>
      </c>
      <c r="E18" s="43"/>
      <c r="F18" s="43"/>
      <c r="G18" s="43"/>
      <c r="H18" s="43"/>
      <c r="I18" s="115" t="s">
        <v>28</v>
      </c>
      <c r="J18" s="36" t="s">
        <v>5</v>
      </c>
      <c r="K18" s="46"/>
    </row>
    <row r="19" spans="2:11" s="1" customFormat="1" ht="18" customHeight="1">
      <c r="B19" s="42"/>
      <c r="C19" s="43"/>
      <c r="D19" s="43"/>
      <c r="E19" s="36" t="s">
        <v>29</v>
      </c>
      <c r="F19" s="43"/>
      <c r="G19" s="43"/>
      <c r="H19" s="43"/>
      <c r="I19" s="115" t="s">
        <v>30</v>
      </c>
      <c r="J19" s="36" t="s">
        <v>5</v>
      </c>
      <c r="K19" s="46"/>
    </row>
    <row r="20" spans="2:11" s="1" customFormat="1" ht="6.95" customHeight="1">
      <c r="B20" s="42"/>
      <c r="C20" s="43"/>
      <c r="D20" s="43"/>
      <c r="E20" s="43"/>
      <c r="F20" s="43"/>
      <c r="G20" s="43"/>
      <c r="H20" s="43"/>
      <c r="I20" s="114"/>
      <c r="J20" s="43"/>
      <c r="K20" s="46"/>
    </row>
    <row r="21" spans="2:11" s="1" customFormat="1" ht="14.45" customHeight="1">
      <c r="B21" s="42"/>
      <c r="C21" s="43"/>
      <c r="D21" s="38" t="s">
        <v>31</v>
      </c>
      <c r="E21" s="43"/>
      <c r="F21" s="43"/>
      <c r="G21" s="43"/>
      <c r="H21" s="43"/>
      <c r="I21" s="115" t="s">
        <v>28</v>
      </c>
      <c r="J21" s="36" t="str">
        <f>IF('Rekapitulace stavby'!AN13="Vyplň údaj","",IF('Rekapitulace stavby'!AN13="","",'Rekapitulace stavby'!AN13))</f>
        <v/>
      </c>
      <c r="K21" s="46"/>
    </row>
    <row r="22" spans="2:11" s="1" customFormat="1" ht="18" customHeight="1">
      <c r="B22" s="42"/>
      <c r="C22" s="43"/>
      <c r="D22" s="43"/>
      <c r="E22" s="36" t="str">
        <f>IF('Rekapitulace stavby'!E14="Vyplň údaj","",IF('Rekapitulace stavby'!E14="","",'Rekapitulace stavby'!E14))</f>
        <v/>
      </c>
      <c r="F22" s="43"/>
      <c r="G22" s="43"/>
      <c r="H22" s="43"/>
      <c r="I22" s="115" t="s">
        <v>30</v>
      </c>
      <c r="J22" s="36" t="str">
        <f>IF('Rekapitulace stavby'!AN14="Vyplň údaj","",IF('Rekapitulace stavby'!AN14="","",'Rekapitulace stavby'!AN14))</f>
        <v/>
      </c>
      <c r="K22" s="46"/>
    </row>
    <row r="23" spans="2:11" s="1" customFormat="1" ht="6.95" customHeight="1">
      <c r="B23" s="42"/>
      <c r="C23" s="43"/>
      <c r="D23" s="43"/>
      <c r="E23" s="43"/>
      <c r="F23" s="43"/>
      <c r="G23" s="43"/>
      <c r="H23" s="43"/>
      <c r="I23" s="114"/>
      <c r="J23" s="43"/>
      <c r="K23" s="46"/>
    </row>
    <row r="24" spans="2:11" s="1" customFormat="1" ht="14.45" customHeight="1">
      <c r="B24" s="42"/>
      <c r="C24" s="43"/>
      <c r="D24" s="38" t="s">
        <v>33</v>
      </c>
      <c r="E24" s="43"/>
      <c r="F24" s="43"/>
      <c r="G24" s="43"/>
      <c r="H24" s="43"/>
      <c r="I24" s="115" t="s">
        <v>28</v>
      </c>
      <c r="J24" s="36" t="s">
        <v>5</v>
      </c>
      <c r="K24" s="46"/>
    </row>
    <row r="25" spans="2:11" s="1" customFormat="1" ht="18" customHeight="1">
      <c r="B25" s="42"/>
      <c r="C25" s="43"/>
      <c r="D25" s="43"/>
      <c r="E25" s="36" t="s">
        <v>34</v>
      </c>
      <c r="F25" s="43"/>
      <c r="G25" s="43"/>
      <c r="H25" s="43"/>
      <c r="I25" s="115" t="s">
        <v>30</v>
      </c>
      <c r="J25" s="36" t="s">
        <v>5</v>
      </c>
      <c r="K25" s="46"/>
    </row>
    <row r="26" spans="2:11" s="1" customFormat="1" ht="6.95" customHeight="1">
      <c r="B26" s="42"/>
      <c r="C26" s="43"/>
      <c r="D26" s="43"/>
      <c r="E26" s="43"/>
      <c r="F26" s="43"/>
      <c r="G26" s="43"/>
      <c r="H26" s="43"/>
      <c r="I26" s="114"/>
      <c r="J26" s="43"/>
      <c r="K26" s="46"/>
    </row>
    <row r="27" spans="2:11" s="1" customFormat="1" ht="14.45" customHeight="1">
      <c r="B27" s="42"/>
      <c r="C27" s="43"/>
      <c r="D27" s="38" t="s">
        <v>36</v>
      </c>
      <c r="E27" s="43"/>
      <c r="F27" s="43"/>
      <c r="G27" s="43"/>
      <c r="H27" s="43"/>
      <c r="I27" s="114"/>
      <c r="J27" s="43"/>
      <c r="K27" s="46"/>
    </row>
    <row r="28" spans="2:11" s="7" customFormat="1" ht="42.75" customHeight="1">
      <c r="B28" s="117"/>
      <c r="C28" s="118"/>
      <c r="D28" s="118"/>
      <c r="E28" s="332" t="s">
        <v>130</v>
      </c>
      <c r="F28" s="332"/>
      <c r="G28" s="332"/>
      <c r="H28" s="332"/>
      <c r="I28" s="119"/>
      <c r="J28" s="118"/>
      <c r="K28" s="120"/>
    </row>
    <row r="29" spans="2:11" s="1" customFormat="1" ht="6.95" customHeight="1">
      <c r="B29" s="42"/>
      <c r="C29" s="43"/>
      <c r="D29" s="43"/>
      <c r="E29" s="43"/>
      <c r="F29" s="43"/>
      <c r="G29" s="43"/>
      <c r="H29" s="43"/>
      <c r="I29" s="114"/>
      <c r="J29" s="43"/>
      <c r="K29" s="46"/>
    </row>
    <row r="30" spans="2:11" s="1" customFormat="1" ht="6.95" customHeight="1">
      <c r="B30" s="42"/>
      <c r="C30" s="43"/>
      <c r="D30" s="69"/>
      <c r="E30" s="69"/>
      <c r="F30" s="69"/>
      <c r="G30" s="69"/>
      <c r="H30" s="69"/>
      <c r="I30" s="121"/>
      <c r="J30" s="69"/>
      <c r="K30" s="122"/>
    </row>
    <row r="31" spans="2:11" s="1" customFormat="1" ht="25.35" customHeight="1">
      <c r="B31" s="42"/>
      <c r="C31" s="43"/>
      <c r="D31" s="123" t="s">
        <v>38</v>
      </c>
      <c r="E31" s="43"/>
      <c r="F31" s="43"/>
      <c r="G31" s="43"/>
      <c r="H31" s="43"/>
      <c r="I31" s="114"/>
      <c r="J31" s="124">
        <f>ROUND(J105,2)</f>
        <v>0</v>
      </c>
      <c r="K31" s="46"/>
    </row>
    <row r="32" spans="2:11" s="1" customFormat="1" ht="6.95" customHeight="1">
      <c r="B32" s="42"/>
      <c r="C32" s="43"/>
      <c r="D32" s="69"/>
      <c r="E32" s="69"/>
      <c r="F32" s="69"/>
      <c r="G32" s="69"/>
      <c r="H32" s="69"/>
      <c r="I32" s="121"/>
      <c r="J32" s="69"/>
      <c r="K32" s="122"/>
    </row>
    <row r="33" spans="2:11" s="1" customFormat="1" ht="14.45" customHeight="1">
      <c r="B33" s="42"/>
      <c r="C33" s="43"/>
      <c r="D33" s="43"/>
      <c r="E33" s="43"/>
      <c r="F33" s="47" t="s">
        <v>40</v>
      </c>
      <c r="G33" s="43"/>
      <c r="H33" s="43"/>
      <c r="I33" s="125" t="s">
        <v>39</v>
      </c>
      <c r="J33" s="47" t="s">
        <v>41</v>
      </c>
      <c r="K33" s="46"/>
    </row>
    <row r="34" spans="2:11" s="1" customFormat="1" ht="14.45" customHeight="1">
      <c r="B34" s="42"/>
      <c r="C34" s="43"/>
      <c r="D34" s="50" t="s">
        <v>42</v>
      </c>
      <c r="E34" s="50" t="s">
        <v>43</v>
      </c>
      <c r="F34" s="126">
        <f>ROUND(SUM(BE105:BE394),2)</f>
        <v>0</v>
      </c>
      <c r="G34" s="43"/>
      <c r="H34" s="43"/>
      <c r="I34" s="127">
        <v>0.21</v>
      </c>
      <c r="J34" s="126">
        <f>ROUND(ROUND((SUM(BE105:BE394)),2)*I34,2)</f>
        <v>0</v>
      </c>
      <c r="K34" s="46"/>
    </row>
    <row r="35" spans="2:11" s="1" customFormat="1" ht="14.45" customHeight="1">
      <c r="B35" s="42"/>
      <c r="C35" s="43"/>
      <c r="D35" s="43"/>
      <c r="E35" s="50" t="s">
        <v>44</v>
      </c>
      <c r="F35" s="126">
        <f>ROUND(SUM(BF105:BF394),2)</f>
        <v>0</v>
      </c>
      <c r="G35" s="43"/>
      <c r="H35" s="43"/>
      <c r="I35" s="127">
        <v>0.15</v>
      </c>
      <c r="J35" s="126">
        <f>ROUND(ROUND((SUM(BF105:BF394)),2)*I35,2)</f>
        <v>0</v>
      </c>
      <c r="K35" s="46"/>
    </row>
    <row r="36" spans="2:11" s="1" customFormat="1" ht="14.45" customHeight="1" hidden="1">
      <c r="B36" s="42"/>
      <c r="C36" s="43"/>
      <c r="D36" s="43"/>
      <c r="E36" s="50" t="s">
        <v>45</v>
      </c>
      <c r="F36" s="126">
        <f>ROUND(SUM(BG105:BG394),2)</f>
        <v>0</v>
      </c>
      <c r="G36" s="43"/>
      <c r="H36" s="43"/>
      <c r="I36" s="127">
        <v>0.21</v>
      </c>
      <c r="J36" s="126">
        <v>0</v>
      </c>
      <c r="K36" s="46"/>
    </row>
    <row r="37" spans="2:11" s="1" customFormat="1" ht="14.45" customHeight="1" hidden="1">
      <c r="B37" s="42"/>
      <c r="C37" s="43"/>
      <c r="D37" s="43"/>
      <c r="E37" s="50" t="s">
        <v>46</v>
      </c>
      <c r="F37" s="126">
        <f>ROUND(SUM(BH105:BH394),2)</f>
        <v>0</v>
      </c>
      <c r="G37" s="43"/>
      <c r="H37" s="43"/>
      <c r="I37" s="127">
        <v>0.15</v>
      </c>
      <c r="J37" s="126">
        <v>0</v>
      </c>
      <c r="K37" s="46"/>
    </row>
    <row r="38" spans="2:11" s="1" customFormat="1" ht="14.45" customHeight="1" hidden="1">
      <c r="B38" s="42"/>
      <c r="C38" s="43"/>
      <c r="D38" s="43"/>
      <c r="E38" s="50" t="s">
        <v>47</v>
      </c>
      <c r="F38" s="126">
        <f>ROUND(SUM(BI105:BI394),2)</f>
        <v>0</v>
      </c>
      <c r="G38" s="43"/>
      <c r="H38" s="43"/>
      <c r="I38" s="127">
        <v>0</v>
      </c>
      <c r="J38" s="126">
        <v>0</v>
      </c>
      <c r="K38" s="46"/>
    </row>
    <row r="39" spans="2:11" s="1" customFormat="1" ht="6.95" customHeight="1">
      <c r="B39" s="42"/>
      <c r="C39" s="43"/>
      <c r="D39" s="43"/>
      <c r="E39" s="43"/>
      <c r="F39" s="43"/>
      <c r="G39" s="43"/>
      <c r="H39" s="43"/>
      <c r="I39" s="114"/>
      <c r="J39" s="43"/>
      <c r="K39" s="46"/>
    </row>
    <row r="40" spans="2:11" s="1" customFormat="1" ht="25.35" customHeight="1">
      <c r="B40" s="42"/>
      <c r="C40" s="128"/>
      <c r="D40" s="129" t="s">
        <v>48</v>
      </c>
      <c r="E40" s="72"/>
      <c r="F40" s="72"/>
      <c r="G40" s="130" t="s">
        <v>49</v>
      </c>
      <c r="H40" s="131" t="s">
        <v>50</v>
      </c>
      <c r="I40" s="132"/>
      <c r="J40" s="133">
        <f>SUM(J31:J38)</f>
        <v>0</v>
      </c>
      <c r="K40" s="134"/>
    </row>
    <row r="41" spans="2:11" s="1" customFormat="1" ht="14.45" customHeight="1">
      <c r="B41" s="57"/>
      <c r="C41" s="58"/>
      <c r="D41" s="58"/>
      <c r="E41" s="58"/>
      <c r="F41" s="58"/>
      <c r="G41" s="58"/>
      <c r="H41" s="58"/>
      <c r="I41" s="135"/>
      <c r="J41" s="58"/>
      <c r="K41" s="59"/>
    </row>
    <row r="45" spans="2:11" s="1" customFormat="1" ht="6.95" customHeight="1">
      <c r="B45" s="60"/>
      <c r="C45" s="61"/>
      <c r="D45" s="61"/>
      <c r="E45" s="61"/>
      <c r="F45" s="61"/>
      <c r="G45" s="61"/>
      <c r="H45" s="61"/>
      <c r="I45" s="136"/>
      <c r="J45" s="61"/>
      <c r="K45" s="137"/>
    </row>
    <row r="46" spans="2:11" s="1" customFormat="1" ht="36.95" customHeight="1">
      <c r="B46" s="42"/>
      <c r="C46" s="31" t="s">
        <v>131</v>
      </c>
      <c r="D46" s="43"/>
      <c r="E46" s="43"/>
      <c r="F46" s="43"/>
      <c r="G46" s="43"/>
      <c r="H46" s="43"/>
      <c r="I46" s="114"/>
      <c r="J46" s="43"/>
      <c r="K46" s="46"/>
    </row>
    <row r="47" spans="2:11" s="1" customFormat="1" ht="6.95" customHeight="1">
      <c r="B47" s="42"/>
      <c r="C47" s="43"/>
      <c r="D47" s="43"/>
      <c r="E47" s="43"/>
      <c r="F47" s="43"/>
      <c r="G47" s="43"/>
      <c r="H47" s="43"/>
      <c r="I47" s="114"/>
      <c r="J47" s="43"/>
      <c r="K47" s="46"/>
    </row>
    <row r="48" spans="2:11" s="1" customFormat="1" ht="14.45" customHeight="1">
      <c r="B48" s="42"/>
      <c r="C48" s="38" t="s">
        <v>19</v>
      </c>
      <c r="D48" s="43"/>
      <c r="E48" s="43"/>
      <c r="F48" s="43"/>
      <c r="G48" s="43"/>
      <c r="H48" s="43"/>
      <c r="I48" s="114"/>
      <c r="J48" s="43"/>
      <c r="K48" s="46"/>
    </row>
    <row r="49" spans="2:11" s="1" customFormat="1" ht="16.5" customHeight="1">
      <c r="B49" s="42"/>
      <c r="C49" s="43"/>
      <c r="D49" s="43"/>
      <c r="E49" s="367" t="str">
        <f>E7</f>
        <v>Transformace ÚSP Kvasiny- rekonstrukce v lokalitě Týniště nad Orlicí</v>
      </c>
      <c r="F49" s="368"/>
      <c r="G49" s="368"/>
      <c r="H49" s="368"/>
      <c r="I49" s="114"/>
      <c r="J49" s="43"/>
      <c r="K49" s="46"/>
    </row>
    <row r="50" spans="2:11" ht="13.5">
      <c r="B50" s="29"/>
      <c r="C50" s="38" t="s">
        <v>124</v>
      </c>
      <c r="D50" s="30"/>
      <c r="E50" s="30"/>
      <c r="F50" s="30"/>
      <c r="G50" s="30"/>
      <c r="H50" s="30"/>
      <c r="I50" s="113"/>
      <c r="J50" s="30"/>
      <c r="K50" s="32"/>
    </row>
    <row r="51" spans="2:11" ht="16.5" customHeight="1">
      <c r="B51" s="29"/>
      <c r="C51" s="30"/>
      <c r="D51" s="30"/>
      <c r="E51" s="367" t="s">
        <v>125</v>
      </c>
      <c r="F51" s="328"/>
      <c r="G51" s="328"/>
      <c r="H51" s="328"/>
      <c r="I51" s="113"/>
      <c r="J51" s="30"/>
      <c r="K51" s="32"/>
    </row>
    <row r="52" spans="2:11" ht="13.5">
      <c r="B52" s="29"/>
      <c r="C52" s="38" t="s">
        <v>126</v>
      </c>
      <c r="D52" s="30"/>
      <c r="E52" s="30"/>
      <c r="F52" s="30"/>
      <c r="G52" s="30"/>
      <c r="H52" s="30"/>
      <c r="I52" s="113"/>
      <c r="J52" s="30"/>
      <c r="K52" s="32"/>
    </row>
    <row r="53" spans="2:11" s="1" customFormat="1" ht="16.5" customHeight="1">
      <c r="B53" s="42"/>
      <c r="C53" s="43"/>
      <c r="D53" s="43"/>
      <c r="E53" s="350" t="s">
        <v>5022</v>
      </c>
      <c r="F53" s="369"/>
      <c r="G53" s="369"/>
      <c r="H53" s="369"/>
      <c r="I53" s="114"/>
      <c r="J53" s="43"/>
      <c r="K53" s="46"/>
    </row>
    <row r="54" spans="2:11" s="1" customFormat="1" ht="14.45" customHeight="1">
      <c r="B54" s="42"/>
      <c r="C54" s="38" t="s">
        <v>128</v>
      </c>
      <c r="D54" s="43"/>
      <c r="E54" s="43"/>
      <c r="F54" s="43"/>
      <c r="G54" s="43"/>
      <c r="H54" s="43"/>
      <c r="I54" s="114"/>
      <c r="J54" s="43"/>
      <c r="K54" s="46"/>
    </row>
    <row r="55" spans="2:11" s="1" customFormat="1" ht="17.25" customHeight="1">
      <c r="B55" s="42"/>
      <c r="C55" s="43"/>
      <c r="D55" s="43"/>
      <c r="E55" s="370" t="str">
        <f>E13</f>
        <v>3 - Příjezdová cesta, parkovací stání</v>
      </c>
      <c r="F55" s="369"/>
      <c r="G55" s="369"/>
      <c r="H55" s="369"/>
      <c r="I55" s="114"/>
      <c r="J55" s="43"/>
      <c r="K55" s="46"/>
    </row>
    <row r="56" spans="2:11" s="1" customFormat="1" ht="6.95" customHeight="1">
      <c r="B56" s="42"/>
      <c r="C56" s="43"/>
      <c r="D56" s="43"/>
      <c r="E56" s="43"/>
      <c r="F56" s="43"/>
      <c r="G56" s="43"/>
      <c r="H56" s="43"/>
      <c r="I56" s="114"/>
      <c r="J56" s="43"/>
      <c r="K56" s="46"/>
    </row>
    <row r="57" spans="2:11" s="1" customFormat="1" ht="18" customHeight="1">
      <c r="B57" s="42"/>
      <c r="C57" s="38" t="s">
        <v>23</v>
      </c>
      <c r="D57" s="43"/>
      <c r="E57" s="43"/>
      <c r="F57" s="36" t="str">
        <f>F16</f>
        <v xml:space="preserve"> </v>
      </c>
      <c r="G57" s="43"/>
      <c r="H57" s="43"/>
      <c r="I57" s="115" t="s">
        <v>25</v>
      </c>
      <c r="J57" s="116" t="str">
        <f>IF(J16="","",J16)</f>
        <v>18.4.2017</v>
      </c>
      <c r="K57" s="46"/>
    </row>
    <row r="58" spans="2:11" s="1" customFormat="1" ht="6.95" customHeight="1">
      <c r="B58" s="42"/>
      <c r="C58" s="43"/>
      <c r="D58" s="43"/>
      <c r="E58" s="43"/>
      <c r="F58" s="43"/>
      <c r="G58" s="43"/>
      <c r="H58" s="43"/>
      <c r="I58" s="114"/>
      <c r="J58" s="43"/>
      <c r="K58" s="46"/>
    </row>
    <row r="59" spans="2:11" s="1" customFormat="1" ht="13.5">
      <c r="B59" s="42"/>
      <c r="C59" s="38" t="s">
        <v>27</v>
      </c>
      <c r="D59" s="43"/>
      <c r="E59" s="43"/>
      <c r="F59" s="36" t="str">
        <f>E19</f>
        <v>Královéhradecký kraj</v>
      </c>
      <c r="G59" s="43"/>
      <c r="H59" s="43"/>
      <c r="I59" s="115" t="s">
        <v>33</v>
      </c>
      <c r="J59" s="332" t="str">
        <f>E25</f>
        <v>Malý velký ateliér</v>
      </c>
      <c r="K59" s="46"/>
    </row>
    <row r="60" spans="2:11" s="1" customFormat="1" ht="14.45" customHeight="1">
      <c r="B60" s="42"/>
      <c r="C60" s="38" t="s">
        <v>31</v>
      </c>
      <c r="D60" s="43"/>
      <c r="E60" s="43"/>
      <c r="F60" s="36" t="str">
        <f>IF(E22="","",E22)</f>
        <v/>
      </c>
      <c r="G60" s="43"/>
      <c r="H60" s="43"/>
      <c r="I60" s="114"/>
      <c r="J60" s="371"/>
      <c r="K60" s="46"/>
    </row>
    <row r="61" spans="2:11" s="1" customFormat="1" ht="10.35" customHeight="1">
      <c r="B61" s="42"/>
      <c r="C61" s="43"/>
      <c r="D61" s="43"/>
      <c r="E61" s="43"/>
      <c r="F61" s="43"/>
      <c r="G61" s="43"/>
      <c r="H61" s="43"/>
      <c r="I61" s="114"/>
      <c r="J61" s="43"/>
      <c r="K61" s="46"/>
    </row>
    <row r="62" spans="2:11" s="1" customFormat="1" ht="29.25" customHeight="1">
      <c r="B62" s="42"/>
      <c r="C62" s="138" t="s">
        <v>132</v>
      </c>
      <c r="D62" s="128"/>
      <c r="E62" s="128"/>
      <c r="F62" s="128"/>
      <c r="G62" s="128"/>
      <c r="H62" s="128"/>
      <c r="I62" s="139"/>
      <c r="J62" s="140" t="s">
        <v>133</v>
      </c>
      <c r="K62" s="141"/>
    </row>
    <row r="63" spans="2:11" s="1" customFormat="1" ht="10.35" customHeight="1">
      <c r="B63" s="42"/>
      <c r="C63" s="43"/>
      <c r="D63" s="43"/>
      <c r="E63" s="43"/>
      <c r="F63" s="43"/>
      <c r="G63" s="43"/>
      <c r="H63" s="43"/>
      <c r="I63" s="114"/>
      <c r="J63" s="43"/>
      <c r="K63" s="46"/>
    </row>
    <row r="64" spans="2:47" s="1" customFormat="1" ht="29.25" customHeight="1">
      <c r="B64" s="42"/>
      <c r="C64" s="142" t="s">
        <v>134</v>
      </c>
      <c r="D64" s="43"/>
      <c r="E64" s="43"/>
      <c r="F64" s="43"/>
      <c r="G64" s="43"/>
      <c r="H64" s="43"/>
      <c r="I64" s="114"/>
      <c r="J64" s="124">
        <f>J105</f>
        <v>0</v>
      </c>
      <c r="K64" s="46"/>
      <c r="AU64" s="25" t="s">
        <v>135</v>
      </c>
    </row>
    <row r="65" spans="2:11" s="8" customFormat="1" ht="24.95" customHeight="1">
      <c r="B65" s="143"/>
      <c r="C65" s="144"/>
      <c r="D65" s="145" t="s">
        <v>136</v>
      </c>
      <c r="E65" s="146"/>
      <c r="F65" s="146"/>
      <c r="G65" s="146"/>
      <c r="H65" s="146"/>
      <c r="I65" s="147"/>
      <c r="J65" s="148">
        <f>J106</f>
        <v>0</v>
      </c>
      <c r="K65" s="149"/>
    </row>
    <row r="66" spans="2:11" s="9" customFormat="1" ht="19.9" customHeight="1">
      <c r="B66" s="150"/>
      <c r="C66" s="151"/>
      <c r="D66" s="152" t="s">
        <v>137</v>
      </c>
      <c r="E66" s="153"/>
      <c r="F66" s="153"/>
      <c r="G66" s="153"/>
      <c r="H66" s="153"/>
      <c r="I66" s="154"/>
      <c r="J66" s="155">
        <f>J107</f>
        <v>0</v>
      </c>
      <c r="K66" s="156"/>
    </row>
    <row r="67" spans="2:11" s="9" customFormat="1" ht="19.9" customHeight="1">
      <c r="B67" s="150"/>
      <c r="C67" s="151"/>
      <c r="D67" s="152" t="s">
        <v>138</v>
      </c>
      <c r="E67" s="153"/>
      <c r="F67" s="153"/>
      <c r="G67" s="153"/>
      <c r="H67" s="153"/>
      <c r="I67" s="154"/>
      <c r="J67" s="155">
        <f>J144</f>
        <v>0</v>
      </c>
      <c r="K67" s="156"/>
    </row>
    <row r="68" spans="2:11" s="9" customFormat="1" ht="19.9" customHeight="1">
      <c r="B68" s="150"/>
      <c r="C68" s="151"/>
      <c r="D68" s="152" t="s">
        <v>139</v>
      </c>
      <c r="E68" s="153"/>
      <c r="F68" s="153"/>
      <c r="G68" s="153"/>
      <c r="H68" s="153"/>
      <c r="I68" s="154"/>
      <c r="J68" s="155">
        <f>J162</f>
        <v>0</v>
      </c>
      <c r="K68" s="156"/>
    </row>
    <row r="69" spans="2:11" s="9" customFormat="1" ht="19.9" customHeight="1">
      <c r="B69" s="150"/>
      <c r="C69" s="151"/>
      <c r="D69" s="152" t="s">
        <v>140</v>
      </c>
      <c r="E69" s="153"/>
      <c r="F69" s="153"/>
      <c r="G69" s="153"/>
      <c r="H69" s="153"/>
      <c r="I69" s="154"/>
      <c r="J69" s="155">
        <f>J207</f>
        <v>0</v>
      </c>
      <c r="K69" s="156"/>
    </row>
    <row r="70" spans="2:11" s="9" customFormat="1" ht="19.9" customHeight="1">
      <c r="B70" s="150"/>
      <c r="C70" s="151"/>
      <c r="D70" s="152" t="s">
        <v>141</v>
      </c>
      <c r="E70" s="153"/>
      <c r="F70" s="153"/>
      <c r="G70" s="153"/>
      <c r="H70" s="153"/>
      <c r="I70" s="154"/>
      <c r="J70" s="155">
        <f>J238</f>
        <v>0</v>
      </c>
      <c r="K70" s="156"/>
    </row>
    <row r="71" spans="2:11" s="9" customFormat="1" ht="19.9" customHeight="1">
      <c r="B71" s="150"/>
      <c r="C71" s="151"/>
      <c r="D71" s="152" t="s">
        <v>142</v>
      </c>
      <c r="E71" s="153"/>
      <c r="F71" s="153"/>
      <c r="G71" s="153"/>
      <c r="H71" s="153"/>
      <c r="I71" s="154"/>
      <c r="J71" s="155">
        <f>J253</f>
        <v>0</v>
      </c>
      <c r="K71" s="156"/>
    </row>
    <row r="72" spans="2:11" s="9" customFormat="1" ht="14.85" customHeight="1">
      <c r="B72" s="150"/>
      <c r="C72" s="151"/>
      <c r="D72" s="152" t="s">
        <v>144</v>
      </c>
      <c r="E72" s="153"/>
      <c r="F72" s="153"/>
      <c r="G72" s="153"/>
      <c r="H72" s="153"/>
      <c r="I72" s="154"/>
      <c r="J72" s="155">
        <f>J254</f>
        <v>0</v>
      </c>
      <c r="K72" s="156"/>
    </row>
    <row r="73" spans="2:11" s="9" customFormat="1" ht="19.9" customHeight="1">
      <c r="B73" s="150"/>
      <c r="C73" s="151"/>
      <c r="D73" s="152" t="s">
        <v>147</v>
      </c>
      <c r="E73" s="153"/>
      <c r="F73" s="153"/>
      <c r="G73" s="153"/>
      <c r="H73" s="153"/>
      <c r="I73" s="154"/>
      <c r="J73" s="155">
        <f>J301</f>
        <v>0</v>
      </c>
      <c r="K73" s="156"/>
    </row>
    <row r="74" spans="2:11" s="9" customFormat="1" ht="14.85" customHeight="1">
      <c r="B74" s="150"/>
      <c r="C74" s="151"/>
      <c r="D74" s="152" t="s">
        <v>148</v>
      </c>
      <c r="E74" s="153"/>
      <c r="F74" s="153"/>
      <c r="G74" s="153"/>
      <c r="H74" s="153"/>
      <c r="I74" s="154"/>
      <c r="J74" s="155">
        <f>J302</f>
        <v>0</v>
      </c>
      <c r="K74" s="156"/>
    </row>
    <row r="75" spans="2:11" s="9" customFormat="1" ht="14.85" customHeight="1">
      <c r="B75" s="150"/>
      <c r="C75" s="151"/>
      <c r="D75" s="152" t="s">
        <v>149</v>
      </c>
      <c r="E75" s="153"/>
      <c r="F75" s="153"/>
      <c r="G75" s="153"/>
      <c r="H75" s="153"/>
      <c r="I75" s="154"/>
      <c r="J75" s="155">
        <f>J307</f>
        <v>0</v>
      </c>
      <c r="K75" s="156"/>
    </row>
    <row r="76" spans="2:11" s="9" customFormat="1" ht="19.9" customHeight="1">
      <c r="B76" s="150"/>
      <c r="C76" s="151"/>
      <c r="D76" s="152" t="s">
        <v>151</v>
      </c>
      <c r="E76" s="153"/>
      <c r="F76" s="153"/>
      <c r="G76" s="153"/>
      <c r="H76" s="153"/>
      <c r="I76" s="154"/>
      <c r="J76" s="155">
        <f>J317</f>
        <v>0</v>
      </c>
      <c r="K76" s="156"/>
    </row>
    <row r="77" spans="2:11" s="9" customFormat="1" ht="19.9" customHeight="1">
      <c r="B77" s="150"/>
      <c r="C77" s="151"/>
      <c r="D77" s="152" t="s">
        <v>152</v>
      </c>
      <c r="E77" s="153"/>
      <c r="F77" s="153"/>
      <c r="G77" s="153"/>
      <c r="H77" s="153"/>
      <c r="I77" s="154"/>
      <c r="J77" s="155">
        <f>J323</f>
        <v>0</v>
      </c>
      <c r="K77" s="156"/>
    </row>
    <row r="78" spans="2:11" s="8" customFormat="1" ht="24.95" customHeight="1">
      <c r="B78" s="143"/>
      <c r="C78" s="144"/>
      <c r="D78" s="145" t="s">
        <v>153</v>
      </c>
      <c r="E78" s="146"/>
      <c r="F78" s="146"/>
      <c r="G78" s="146"/>
      <c r="H78" s="146"/>
      <c r="I78" s="147"/>
      <c r="J78" s="148">
        <f>J325</f>
        <v>0</v>
      </c>
      <c r="K78" s="149"/>
    </row>
    <row r="79" spans="2:11" s="9" customFormat="1" ht="19.9" customHeight="1">
      <c r="B79" s="150"/>
      <c r="C79" s="151"/>
      <c r="D79" s="152" t="s">
        <v>160</v>
      </c>
      <c r="E79" s="153"/>
      <c r="F79" s="153"/>
      <c r="G79" s="153"/>
      <c r="H79" s="153"/>
      <c r="I79" s="154"/>
      <c r="J79" s="155">
        <f>J326</f>
        <v>0</v>
      </c>
      <c r="K79" s="156"/>
    </row>
    <row r="80" spans="2:11" s="9" customFormat="1" ht="19.9" customHeight="1">
      <c r="B80" s="150"/>
      <c r="C80" s="151"/>
      <c r="D80" s="152" t="s">
        <v>163</v>
      </c>
      <c r="E80" s="153"/>
      <c r="F80" s="153"/>
      <c r="G80" s="153"/>
      <c r="H80" s="153"/>
      <c r="I80" s="154"/>
      <c r="J80" s="155">
        <f>J335</f>
        <v>0</v>
      </c>
      <c r="K80" s="156"/>
    </row>
    <row r="81" spans="2:11" s="9" customFormat="1" ht="19.9" customHeight="1">
      <c r="B81" s="150"/>
      <c r="C81" s="151"/>
      <c r="D81" s="152" t="s">
        <v>169</v>
      </c>
      <c r="E81" s="153"/>
      <c r="F81" s="153"/>
      <c r="G81" s="153"/>
      <c r="H81" s="153"/>
      <c r="I81" s="154"/>
      <c r="J81" s="155">
        <f>J377</f>
        <v>0</v>
      </c>
      <c r="K81" s="156"/>
    </row>
    <row r="82" spans="2:11" s="1" customFormat="1" ht="21.75" customHeight="1">
      <c r="B82" s="42"/>
      <c r="C82" s="43"/>
      <c r="D82" s="43"/>
      <c r="E82" s="43"/>
      <c r="F82" s="43"/>
      <c r="G82" s="43"/>
      <c r="H82" s="43"/>
      <c r="I82" s="114"/>
      <c r="J82" s="43"/>
      <c r="K82" s="46"/>
    </row>
    <row r="83" spans="2:11" s="1" customFormat="1" ht="6.95" customHeight="1">
      <c r="B83" s="57"/>
      <c r="C83" s="58"/>
      <c r="D83" s="58"/>
      <c r="E83" s="58"/>
      <c r="F83" s="58"/>
      <c r="G83" s="58"/>
      <c r="H83" s="58"/>
      <c r="I83" s="135"/>
      <c r="J83" s="58"/>
      <c r="K83" s="59"/>
    </row>
    <row r="87" spans="2:12" s="1" customFormat="1" ht="6.95" customHeight="1">
      <c r="B87" s="60"/>
      <c r="C87" s="61"/>
      <c r="D87" s="61"/>
      <c r="E87" s="61"/>
      <c r="F87" s="61"/>
      <c r="G87" s="61"/>
      <c r="H87" s="61"/>
      <c r="I87" s="136"/>
      <c r="J87" s="61"/>
      <c r="K87" s="61"/>
      <c r="L87" s="42"/>
    </row>
    <row r="88" spans="2:12" s="1" customFormat="1" ht="36.95" customHeight="1">
      <c r="B88" s="42"/>
      <c r="C88" s="62" t="s">
        <v>174</v>
      </c>
      <c r="L88" s="42"/>
    </row>
    <row r="89" spans="2:12" s="1" customFormat="1" ht="6.95" customHeight="1">
      <c r="B89" s="42"/>
      <c r="L89" s="42"/>
    </row>
    <row r="90" spans="2:12" s="1" customFormat="1" ht="14.45" customHeight="1">
      <c r="B90" s="42"/>
      <c r="C90" s="64" t="s">
        <v>19</v>
      </c>
      <c r="L90" s="42"/>
    </row>
    <row r="91" spans="2:12" s="1" customFormat="1" ht="16.5" customHeight="1">
      <c r="B91" s="42"/>
      <c r="E91" s="372" t="str">
        <f>E7</f>
        <v>Transformace ÚSP Kvasiny- rekonstrukce v lokalitě Týniště nad Orlicí</v>
      </c>
      <c r="F91" s="373"/>
      <c r="G91" s="373"/>
      <c r="H91" s="373"/>
      <c r="L91" s="42"/>
    </row>
    <row r="92" spans="2:12" ht="13.5">
      <c r="B92" s="29"/>
      <c r="C92" s="64" t="s">
        <v>124</v>
      </c>
      <c r="L92" s="29"/>
    </row>
    <row r="93" spans="2:12" ht="16.5" customHeight="1">
      <c r="B93" s="29"/>
      <c r="E93" s="372" t="s">
        <v>125</v>
      </c>
      <c r="F93" s="366"/>
      <c r="G93" s="366"/>
      <c r="H93" s="366"/>
      <c r="L93" s="29"/>
    </row>
    <row r="94" spans="2:12" ht="13.5">
      <c r="B94" s="29"/>
      <c r="C94" s="64" t="s">
        <v>126</v>
      </c>
      <c r="L94" s="29"/>
    </row>
    <row r="95" spans="2:12" s="1" customFormat="1" ht="16.5" customHeight="1">
      <c r="B95" s="42"/>
      <c r="E95" s="374" t="s">
        <v>5022</v>
      </c>
      <c r="F95" s="375"/>
      <c r="G95" s="375"/>
      <c r="H95" s="375"/>
      <c r="L95" s="42"/>
    </row>
    <row r="96" spans="2:12" s="1" customFormat="1" ht="14.45" customHeight="1">
      <c r="B96" s="42"/>
      <c r="C96" s="64" t="s">
        <v>128</v>
      </c>
      <c r="L96" s="42"/>
    </row>
    <row r="97" spans="2:12" s="1" customFormat="1" ht="17.25" customHeight="1">
      <c r="B97" s="42"/>
      <c r="E97" s="343" t="str">
        <f>E13</f>
        <v>3 - Příjezdová cesta, parkovací stání</v>
      </c>
      <c r="F97" s="375"/>
      <c r="G97" s="375"/>
      <c r="H97" s="375"/>
      <c r="L97" s="42"/>
    </row>
    <row r="98" spans="2:12" s="1" customFormat="1" ht="6.95" customHeight="1">
      <c r="B98" s="42"/>
      <c r="L98" s="42"/>
    </row>
    <row r="99" spans="2:12" s="1" customFormat="1" ht="18" customHeight="1">
      <c r="B99" s="42"/>
      <c r="C99" s="64" t="s">
        <v>23</v>
      </c>
      <c r="F99" s="157" t="str">
        <f>F16</f>
        <v xml:space="preserve"> </v>
      </c>
      <c r="I99" s="158" t="s">
        <v>25</v>
      </c>
      <c r="J99" s="68" t="str">
        <f>IF(J16="","",J16)</f>
        <v>18.4.2017</v>
      </c>
      <c r="L99" s="42"/>
    </row>
    <row r="100" spans="2:12" s="1" customFormat="1" ht="6.95" customHeight="1">
      <c r="B100" s="42"/>
      <c r="L100" s="42"/>
    </row>
    <row r="101" spans="2:12" s="1" customFormat="1" ht="13.5">
      <c r="B101" s="42"/>
      <c r="C101" s="64" t="s">
        <v>27</v>
      </c>
      <c r="F101" s="157" t="str">
        <f>E19</f>
        <v>Královéhradecký kraj</v>
      </c>
      <c r="I101" s="158" t="s">
        <v>33</v>
      </c>
      <c r="J101" s="157" t="str">
        <f>E25</f>
        <v>Malý velký ateliér</v>
      </c>
      <c r="L101" s="42"/>
    </row>
    <row r="102" spans="2:12" s="1" customFormat="1" ht="14.45" customHeight="1">
      <c r="B102" s="42"/>
      <c r="C102" s="64" t="s">
        <v>31</v>
      </c>
      <c r="F102" s="157" t="str">
        <f>IF(E22="","",E22)</f>
        <v/>
      </c>
      <c r="L102" s="42"/>
    </row>
    <row r="103" spans="2:12" s="1" customFormat="1" ht="10.35" customHeight="1">
      <c r="B103" s="42"/>
      <c r="L103" s="42"/>
    </row>
    <row r="104" spans="2:20" s="10" customFormat="1" ht="29.25" customHeight="1">
      <c r="B104" s="159"/>
      <c r="C104" s="160" t="s">
        <v>175</v>
      </c>
      <c r="D104" s="161" t="s">
        <v>57</v>
      </c>
      <c r="E104" s="161" t="s">
        <v>53</v>
      </c>
      <c r="F104" s="161" t="s">
        <v>176</v>
      </c>
      <c r="G104" s="161" t="s">
        <v>177</v>
      </c>
      <c r="H104" s="161" t="s">
        <v>178</v>
      </c>
      <c r="I104" s="162" t="s">
        <v>179</v>
      </c>
      <c r="J104" s="161" t="s">
        <v>133</v>
      </c>
      <c r="K104" s="163" t="s">
        <v>180</v>
      </c>
      <c r="L104" s="159"/>
      <c r="M104" s="74" t="s">
        <v>181</v>
      </c>
      <c r="N104" s="75" t="s">
        <v>42</v>
      </c>
      <c r="O104" s="75" t="s">
        <v>182</v>
      </c>
      <c r="P104" s="75" t="s">
        <v>183</v>
      </c>
      <c r="Q104" s="75" t="s">
        <v>184</v>
      </c>
      <c r="R104" s="75" t="s">
        <v>185</v>
      </c>
      <c r="S104" s="75" t="s">
        <v>186</v>
      </c>
      <c r="T104" s="76" t="s">
        <v>187</v>
      </c>
    </row>
    <row r="105" spans="2:63" s="1" customFormat="1" ht="29.25" customHeight="1">
      <c r="B105" s="42"/>
      <c r="C105" s="78" t="s">
        <v>134</v>
      </c>
      <c r="J105" s="164">
        <f>BK105</f>
        <v>0</v>
      </c>
      <c r="L105" s="42"/>
      <c r="M105" s="77"/>
      <c r="N105" s="69"/>
      <c r="O105" s="69"/>
      <c r="P105" s="165">
        <f>P106+P325</f>
        <v>0</v>
      </c>
      <c r="Q105" s="69"/>
      <c r="R105" s="165">
        <f>R106+R325</f>
        <v>116.20465371</v>
      </c>
      <c r="S105" s="69"/>
      <c r="T105" s="166">
        <f>T106+T325</f>
        <v>17.059500000000003</v>
      </c>
      <c r="AT105" s="25" t="s">
        <v>71</v>
      </c>
      <c r="AU105" s="25" t="s">
        <v>135</v>
      </c>
      <c r="BK105" s="167">
        <f>BK106+BK325</f>
        <v>0</v>
      </c>
    </row>
    <row r="106" spans="2:63" s="11" customFormat="1" ht="37.35" customHeight="1">
      <c r="B106" s="168"/>
      <c r="D106" s="169" t="s">
        <v>71</v>
      </c>
      <c r="E106" s="170" t="s">
        <v>188</v>
      </c>
      <c r="F106" s="170" t="s">
        <v>189</v>
      </c>
      <c r="I106" s="171"/>
      <c r="J106" s="172">
        <f>BK106</f>
        <v>0</v>
      </c>
      <c r="L106" s="168"/>
      <c r="M106" s="173"/>
      <c r="N106" s="174"/>
      <c r="O106" s="174"/>
      <c r="P106" s="175">
        <f>P107+P144+P162+P207+P238+P253+P301+P317+P323</f>
        <v>0</v>
      </c>
      <c r="Q106" s="174"/>
      <c r="R106" s="175">
        <f>R107+R144+R162+R207+R238+R253+R301+R317+R323</f>
        <v>115.53925371</v>
      </c>
      <c r="S106" s="174"/>
      <c r="T106" s="176">
        <f>T107+T144+T162+T207+T238+T253+T301+T317+T323</f>
        <v>17.059500000000003</v>
      </c>
      <c r="AR106" s="169" t="s">
        <v>17</v>
      </c>
      <c r="AT106" s="177" t="s">
        <v>71</v>
      </c>
      <c r="AU106" s="177" t="s">
        <v>72</v>
      </c>
      <c r="AY106" s="169" t="s">
        <v>190</v>
      </c>
      <c r="BK106" s="178">
        <f>BK107+BK144+BK162+BK207+BK238+BK253+BK301+BK317+BK323</f>
        <v>0</v>
      </c>
    </row>
    <row r="107" spans="2:63" s="11" customFormat="1" ht="19.9" customHeight="1">
      <c r="B107" s="168"/>
      <c r="D107" s="169" t="s">
        <v>71</v>
      </c>
      <c r="E107" s="179" t="s">
        <v>17</v>
      </c>
      <c r="F107" s="179" t="s">
        <v>191</v>
      </c>
      <c r="I107" s="171"/>
      <c r="J107" s="180">
        <f>BK107</f>
        <v>0</v>
      </c>
      <c r="L107" s="168"/>
      <c r="M107" s="173"/>
      <c r="N107" s="174"/>
      <c r="O107" s="174"/>
      <c r="P107" s="175">
        <f>SUM(P108:P143)</f>
        <v>0</v>
      </c>
      <c r="Q107" s="174"/>
      <c r="R107" s="175">
        <f>SUM(R108:R143)</f>
        <v>0</v>
      </c>
      <c r="S107" s="174"/>
      <c r="T107" s="176">
        <f>SUM(T108:T143)</f>
        <v>17.059500000000003</v>
      </c>
      <c r="AR107" s="169" t="s">
        <v>17</v>
      </c>
      <c r="AT107" s="177" t="s">
        <v>71</v>
      </c>
      <c r="AU107" s="177" t="s">
        <v>17</v>
      </c>
      <c r="AY107" s="169" t="s">
        <v>190</v>
      </c>
      <c r="BK107" s="178">
        <f>SUM(BK108:BK143)</f>
        <v>0</v>
      </c>
    </row>
    <row r="108" spans="2:65" s="1" customFormat="1" ht="51" customHeight="1">
      <c r="B108" s="181"/>
      <c r="C108" s="182" t="s">
        <v>17</v>
      </c>
      <c r="D108" s="182" t="s">
        <v>192</v>
      </c>
      <c r="E108" s="183" t="s">
        <v>5434</v>
      </c>
      <c r="F108" s="184" t="s">
        <v>5435</v>
      </c>
      <c r="G108" s="185" t="s">
        <v>275</v>
      </c>
      <c r="H108" s="186">
        <v>66.9</v>
      </c>
      <c r="I108" s="187"/>
      <c r="J108" s="188">
        <f>ROUND(I108*H108,2)</f>
        <v>0</v>
      </c>
      <c r="K108" s="184" t="s">
        <v>196</v>
      </c>
      <c r="L108" s="42"/>
      <c r="M108" s="189" t="s">
        <v>5</v>
      </c>
      <c r="N108" s="190" t="s">
        <v>43</v>
      </c>
      <c r="O108" s="43"/>
      <c r="P108" s="191">
        <f>O108*H108</f>
        <v>0</v>
      </c>
      <c r="Q108" s="191">
        <v>0</v>
      </c>
      <c r="R108" s="191">
        <f>Q108*H108</f>
        <v>0</v>
      </c>
      <c r="S108" s="191">
        <v>0.255</v>
      </c>
      <c r="T108" s="192">
        <f>S108*H108</f>
        <v>17.059500000000003</v>
      </c>
      <c r="AR108" s="25" t="s">
        <v>92</v>
      </c>
      <c r="AT108" s="25" t="s">
        <v>192</v>
      </c>
      <c r="AU108" s="25" t="s">
        <v>80</v>
      </c>
      <c r="AY108" s="25" t="s">
        <v>190</v>
      </c>
      <c r="BE108" s="193">
        <f>IF(N108="základní",J108,0)</f>
        <v>0</v>
      </c>
      <c r="BF108" s="193">
        <f>IF(N108="snížená",J108,0)</f>
        <v>0</v>
      </c>
      <c r="BG108" s="193">
        <f>IF(N108="zákl. přenesená",J108,0)</f>
        <v>0</v>
      </c>
      <c r="BH108" s="193">
        <f>IF(N108="sníž. přenesená",J108,0)</f>
        <v>0</v>
      </c>
      <c r="BI108" s="193">
        <f>IF(N108="nulová",J108,0)</f>
        <v>0</v>
      </c>
      <c r="BJ108" s="25" t="s">
        <v>17</v>
      </c>
      <c r="BK108" s="193">
        <f>ROUND(I108*H108,2)</f>
        <v>0</v>
      </c>
      <c r="BL108" s="25" t="s">
        <v>92</v>
      </c>
      <c r="BM108" s="25" t="s">
        <v>5436</v>
      </c>
    </row>
    <row r="109" spans="2:51" s="12" customFormat="1" ht="13.5">
      <c r="B109" s="194"/>
      <c r="D109" s="195" t="s">
        <v>198</v>
      </c>
      <c r="E109" s="196" t="s">
        <v>5</v>
      </c>
      <c r="F109" s="197" t="s">
        <v>5437</v>
      </c>
      <c r="H109" s="196" t="s">
        <v>5</v>
      </c>
      <c r="I109" s="198"/>
      <c r="L109" s="194"/>
      <c r="M109" s="199"/>
      <c r="N109" s="200"/>
      <c r="O109" s="200"/>
      <c r="P109" s="200"/>
      <c r="Q109" s="200"/>
      <c r="R109" s="200"/>
      <c r="S109" s="200"/>
      <c r="T109" s="201"/>
      <c r="AT109" s="196" t="s">
        <v>198</v>
      </c>
      <c r="AU109" s="196" t="s">
        <v>80</v>
      </c>
      <c r="AV109" s="12" t="s">
        <v>17</v>
      </c>
      <c r="AW109" s="12" t="s">
        <v>35</v>
      </c>
      <c r="AX109" s="12" t="s">
        <v>72</v>
      </c>
      <c r="AY109" s="196" t="s">
        <v>190</v>
      </c>
    </row>
    <row r="110" spans="2:51" s="13" customFormat="1" ht="13.5">
      <c r="B110" s="202"/>
      <c r="D110" s="195" t="s">
        <v>198</v>
      </c>
      <c r="E110" s="203" t="s">
        <v>5</v>
      </c>
      <c r="F110" s="204" t="s">
        <v>5438</v>
      </c>
      <c r="H110" s="205">
        <v>66.9</v>
      </c>
      <c r="I110" s="206"/>
      <c r="L110" s="202"/>
      <c r="M110" s="207"/>
      <c r="N110" s="208"/>
      <c r="O110" s="208"/>
      <c r="P110" s="208"/>
      <c r="Q110" s="208"/>
      <c r="R110" s="208"/>
      <c r="S110" s="208"/>
      <c r="T110" s="209"/>
      <c r="AT110" s="203" t="s">
        <v>198</v>
      </c>
      <c r="AU110" s="203" t="s">
        <v>80</v>
      </c>
      <c r="AV110" s="13" t="s">
        <v>80</v>
      </c>
      <c r="AW110" s="13" t="s">
        <v>35</v>
      </c>
      <c r="AX110" s="13" t="s">
        <v>17</v>
      </c>
      <c r="AY110" s="203" t="s">
        <v>190</v>
      </c>
    </row>
    <row r="111" spans="2:65" s="1" customFormat="1" ht="38.25" customHeight="1">
      <c r="B111" s="181"/>
      <c r="C111" s="182" t="s">
        <v>80</v>
      </c>
      <c r="D111" s="182" t="s">
        <v>192</v>
      </c>
      <c r="E111" s="183" t="s">
        <v>5439</v>
      </c>
      <c r="F111" s="184" t="s">
        <v>5440</v>
      </c>
      <c r="G111" s="185" t="s">
        <v>209</v>
      </c>
      <c r="H111" s="186">
        <v>42.128</v>
      </c>
      <c r="I111" s="187"/>
      <c r="J111" s="188">
        <f>ROUND(I111*H111,2)</f>
        <v>0</v>
      </c>
      <c r="K111" s="184" t="s">
        <v>196</v>
      </c>
      <c r="L111" s="42"/>
      <c r="M111" s="189" t="s">
        <v>5</v>
      </c>
      <c r="N111" s="190" t="s">
        <v>43</v>
      </c>
      <c r="O111" s="43"/>
      <c r="P111" s="191">
        <f>O111*H111</f>
        <v>0</v>
      </c>
      <c r="Q111" s="191">
        <v>0</v>
      </c>
      <c r="R111" s="191">
        <f>Q111*H111</f>
        <v>0</v>
      </c>
      <c r="S111" s="191">
        <v>0</v>
      </c>
      <c r="T111" s="192">
        <f>S111*H111</f>
        <v>0</v>
      </c>
      <c r="AR111" s="25" t="s">
        <v>92</v>
      </c>
      <c r="AT111" s="25" t="s">
        <v>192</v>
      </c>
      <c r="AU111" s="25" t="s">
        <v>80</v>
      </c>
      <c r="AY111" s="25" t="s">
        <v>190</v>
      </c>
      <c r="BE111" s="193">
        <f>IF(N111="základní",J111,0)</f>
        <v>0</v>
      </c>
      <c r="BF111" s="193">
        <f>IF(N111="snížená",J111,0)</f>
        <v>0</v>
      </c>
      <c r="BG111" s="193">
        <f>IF(N111="zákl. přenesená",J111,0)</f>
        <v>0</v>
      </c>
      <c r="BH111" s="193">
        <f>IF(N111="sníž. přenesená",J111,0)</f>
        <v>0</v>
      </c>
      <c r="BI111" s="193">
        <f>IF(N111="nulová",J111,0)</f>
        <v>0</v>
      </c>
      <c r="BJ111" s="25" t="s">
        <v>17</v>
      </c>
      <c r="BK111" s="193">
        <f>ROUND(I111*H111,2)</f>
        <v>0</v>
      </c>
      <c r="BL111" s="25" t="s">
        <v>92</v>
      </c>
      <c r="BM111" s="25" t="s">
        <v>5441</v>
      </c>
    </row>
    <row r="112" spans="2:51" s="12" customFormat="1" ht="13.5">
      <c r="B112" s="194"/>
      <c r="D112" s="195" t="s">
        <v>198</v>
      </c>
      <c r="E112" s="196" t="s">
        <v>5</v>
      </c>
      <c r="F112" s="197" t="s">
        <v>5442</v>
      </c>
      <c r="H112" s="196" t="s">
        <v>5</v>
      </c>
      <c r="I112" s="198"/>
      <c r="L112" s="194"/>
      <c r="M112" s="199"/>
      <c r="N112" s="200"/>
      <c r="O112" s="200"/>
      <c r="P112" s="200"/>
      <c r="Q112" s="200"/>
      <c r="R112" s="200"/>
      <c r="S112" s="200"/>
      <c r="T112" s="201"/>
      <c r="AT112" s="196" t="s">
        <v>198</v>
      </c>
      <c r="AU112" s="196" t="s">
        <v>80</v>
      </c>
      <c r="AV112" s="12" t="s">
        <v>17</v>
      </c>
      <c r="AW112" s="12" t="s">
        <v>35</v>
      </c>
      <c r="AX112" s="12" t="s">
        <v>72</v>
      </c>
      <c r="AY112" s="196" t="s">
        <v>190</v>
      </c>
    </row>
    <row r="113" spans="2:51" s="13" customFormat="1" ht="13.5">
      <c r="B113" s="202"/>
      <c r="D113" s="195" t="s">
        <v>198</v>
      </c>
      <c r="E113" s="203" t="s">
        <v>5</v>
      </c>
      <c r="F113" s="204" t="s">
        <v>5443</v>
      </c>
      <c r="H113" s="205">
        <v>42.128</v>
      </c>
      <c r="I113" s="206"/>
      <c r="L113" s="202"/>
      <c r="M113" s="207"/>
      <c r="N113" s="208"/>
      <c r="O113" s="208"/>
      <c r="P113" s="208"/>
      <c r="Q113" s="208"/>
      <c r="R113" s="208"/>
      <c r="S113" s="208"/>
      <c r="T113" s="209"/>
      <c r="AT113" s="203" t="s">
        <v>198</v>
      </c>
      <c r="AU113" s="203" t="s">
        <v>80</v>
      </c>
      <c r="AV113" s="13" t="s">
        <v>80</v>
      </c>
      <c r="AW113" s="13" t="s">
        <v>35</v>
      </c>
      <c r="AX113" s="13" t="s">
        <v>72</v>
      </c>
      <c r="AY113" s="203" t="s">
        <v>190</v>
      </c>
    </row>
    <row r="114" spans="2:51" s="14" customFormat="1" ht="13.5">
      <c r="B114" s="210"/>
      <c r="D114" s="195" t="s">
        <v>198</v>
      </c>
      <c r="E114" s="211" t="s">
        <v>5</v>
      </c>
      <c r="F114" s="212" t="s">
        <v>221</v>
      </c>
      <c r="H114" s="213">
        <v>42.128</v>
      </c>
      <c r="I114" s="214"/>
      <c r="L114" s="210"/>
      <c r="M114" s="215"/>
      <c r="N114" s="216"/>
      <c r="O114" s="216"/>
      <c r="P114" s="216"/>
      <c r="Q114" s="216"/>
      <c r="R114" s="216"/>
      <c r="S114" s="216"/>
      <c r="T114" s="217"/>
      <c r="AT114" s="211" t="s">
        <v>198</v>
      </c>
      <c r="AU114" s="211" t="s">
        <v>80</v>
      </c>
      <c r="AV114" s="14" t="s">
        <v>92</v>
      </c>
      <c r="AW114" s="14" t="s">
        <v>35</v>
      </c>
      <c r="AX114" s="14" t="s">
        <v>17</v>
      </c>
      <c r="AY114" s="211" t="s">
        <v>190</v>
      </c>
    </row>
    <row r="115" spans="2:65" s="1" customFormat="1" ht="38.25" customHeight="1">
      <c r="B115" s="181"/>
      <c r="C115" s="182" t="s">
        <v>86</v>
      </c>
      <c r="D115" s="182" t="s">
        <v>192</v>
      </c>
      <c r="E115" s="183" t="s">
        <v>5444</v>
      </c>
      <c r="F115" s="184" t="s">
        <v>5445</v>
      </c>
      <c r="G115" s="185" t="s">
        <v>209</v>
      </c>
      <c r="H115" s="186">
        <v>42.128</v>
      </c>
      <c r="I115" s="187"/>
      <c r="J115" s="188">
        <f>ROUND(I115*H115,2)</f>
        <v>0</v>
      </c>
      <c r="K115" s="184" t="s">
        <v>196</v>
      </c>
      <c r="L115" s="42"/>
      <c r="M115" s="189" t="s">
        <v>5</v>
      </c>
      <c r="N115" s="190" t="s">
        <v>43</v>
      </c>
      <c r="O115" s="43"/>
      <c r="P115" s="191">
        <f>O115*H115</f>
        <v>0</v>
      </c>
      <c r="Q115" s="191">
        <v>0</v>
      </c>
      <c r="R115" s="191">
        <f>Q115*H115</f>
        <v>0</v>
      </c>
      <c r="S115" s="191">
        <v>0</v>
      </c>
      <c r="T115" s="192">
        <f>S115*H115</f>
        <v>0</v>
      </c>
      <c r="AR115" s="25" t="s">
        <v>92</v>
      </c>
      <c r="AT115" s="25" t="s">
        <v>192</v>
      </c>
      <c r="AU115" s="25" t="s">
        <v>80</v>
      </c>
      <c r="AY115" s="25" t="s">
        <v>190</v>
      </c>
      <c r="BE115" s="193">
        <f>IF(N115="základní",J115,0)</f>
        <v>0</v>
      </c>
      <c r="BF115" s="193">
        <f>IF(N115="snížená",J115,0)</f>
        <v>0</v>
      </c>
      <c r="BG115" s="193">
        <f>IF(N115="zákl. přenesená",J115,0)</f>
        <v>0</v>
      </c>
      <c r="BH115" s="193">
        <f>IF(N115="sníž. přenesená",J115,0)</f>
        <v>0</v>
      </c>
      <c r="BI115" s="193">
        <f>IF(N115="nulová",J115,0)</f>
        <v>0</v>
      </c>
      <c r="BJ115" s="25" t="s">
        <v>17</v>
      </c>
      <c r="BK115" s="193">
        <f>ROUND(I115*H115,2)</f>
        <v>0</v>
      </c>
      <c r="BL115" s="25" t="s">
        <v>92</v>
      </c>
      <c r="BM115" s="25" t="s">
        <v>5446</v>
      </c>
    </row>
    <row r="116" spans="2:51" s="12" customFormat="1" ht="13.5">
      <c r="B116" s="194"/>
      <c r="D116" s="195" t="s">
        <v>198</v>
      </c>
      <c r="E116" s="196" t="s">
        <v>5</v>
      </c>
      <c r="F116" s="197" t="s">
        <v>5447</v>
      </c>
      <c r="H116" s="196" t="s">
        <v>5</v>
      </c>
      <c r="I116" s="198"/>
      <c r="L116" s="194"/>
      <c r="M116" s="199"/>
      <c r="N116" s="200"/>
      <c r="O116" s="200"/>
      <c r="P116" s="200"/>
      <c r="Q116" s="200"/>
      <c r="R116" s="200"/>
      <c r="S116" s="200"/>
      <c r="T116" s="201"/>
      <c r="AT116" s="196" t="s">
        <v>198</v>
      </c>
      <c r="AU116" s="196" t="s">
        <v>80</v>
      </c>
      <c r="AV116" s="12" t="s">
        <v>17</v>
      </c>
      <c r="AW116" s="12" t="s">
        <v>35</v>
      </c>
      <c r="AX116" s="12" t="s">
        <v>72</v>
      </c>
      <c r="AY116" s="196" t="s">
        <v>190</v>
      </c>
    </row>
    <row r="117" spans="2:51" s="13" customFormat="1" ht="13.5">
      <c r="B117" s="202"/>
      <c r="D117" s="195" t="s">
        <v>198</v>
      </c>
      <c r="E117" s="203" t="s">
        <v>5</v>
      </c>
      <c r="F117" s="204" t="s">
        <v>5448</v>
      </c>
      <c r="H117" s="205">
        <v>42.128</v>
      </c>
      <c r="I117" s="206"/>
      <c r="L117" s="202"/>
      <c r="M117" s="207"/>
      <c r="N117" s="208"/>
      <c r="O117" s="208"/>
      <c r="P117" s="208"/>
      <c r="Q117" s="208"/>
      <c r="R117" s="208"/>
      <c r="S117" s="208"/>
      <c r="T117" s="209"/>
      <c r="AT117" s="203" t="s">
        <v>198</v>
      </c>
      <c r="AU117" s="203" t="s">
        <v>80</v>
      </c>
      <c r="AV117" s="13" t="s">
        <v>80</v>
      </c>
      <c r="AW117" s="13" t="s">
        <v>35</v>
      </c>
      <c r="AX117" s="13" t="s">
        <v>17</v>
      </c>
      <c r="AY117" s="203" t="s">
        <v>190</v>
      </c>
    </row>
    <row r="118" spans="2:65" s="1" customFormat="1" ht="25.5" customHeight="1">
      <c r="B118" s="181"/>
      <c r="C118" s="182" t="s">
        <v>92</v>
      </c>
      <c r="D118" s="182" t="s">
        <v>192</v>
      </c>
      <c r="E118" s="183" t="s">
        <v>3739</v>
      </c>
      <c r="F118" s="184" t="s">
        <v>5228</v>
      </c>
      <c r="G118" s="185" t="s">
        <v>209</v>
      </c>
      <c r="H118" s="186">
        <v>41.424</v>
      </c>
      <c r="I118" s="187"/>
      <c r="J118" s="188">
        <f>ROUND(I118*H118,2)</f>
        <v>0</v>
      </c>
      <c r="K118" s="184" t="s">
        <v>196</v>
      </c>
      <c r="L118" s="42"/>
      <c r="M118" s="189" t="s">
        <v>5</v>
      </c>
      <c r="N118" s="190" t="s">
        <v>43</v>
      </c>
      <c r="O118" s="43"/>
      <c r="P118" s="191">
        <f>O118*H118</f>
        <v>0</v>
      </c>
      <c r="Q118" s="191">
        <v>0</v>
      </c>
      <c r="R118" s="191">
        <f>Q118*H118</f>
        <v>0</v>
      </c>
      <c r="S118" s="191">
        <v>0</v>
      </c>
      <c r="T118" s="192">
        <f>S118*H118</f>
        <v>0</v>
      </c>
      <c r="AR118" s="25" t="s">
        <v>92</v>
      </c>
      <c r="AT118" s="25" t="s">
        <v>192</v>
      </c>
      <c r="AU118" s="25" t="s">
        <v>80</v>
      </c>
      <c r="AY118" s="25" t="s">
        <v>190</v>
      </c>
      <c r="BE118" s="193">
        <f>IF(N118="základní",J118,0)</f>
        <v>0</v>
      </c>
      <c r="BF118" s="193">
        <f>IF(N118="snížená",J118,0)</f>
        <v>0</v>
      </c>
      <c r="BG118" s="193">
        <f>IF(N118="zákl. přenesená",J118,0)</f>
        <v>0</v>
      </c>
      <c r="BH118" s="193">
        <f>IF(N118="sníž. přenesená",J118,0)</f>
        <v>0</v>
      </c>
      <c r="BI118" s="193">
        <f>IF(N118="nulová",J118,0)</f>
        <v>0</v>
      </c>
      <c r="BJ118" s="25" t="s">
        <v>17</v>
      </c>
      <c r="BK118" s="193">
        <f>ROUND(I118*H118,2)</f>
        <v>0</v>
      </c>
      <c r="BL118" s="25" t="s">
        <v>92</v>
      </c>
      <c r="BM118" s="25" t="s">
        <v>5449</v>
      </c>
    </row>
    <row r="119" spans="2:51" s="12" customFormat="1" ht="13.5">
      <c r="B119" s="194"/>
      <c r="D119" s="195" t="s">
        <v>198</v>
      </c>
      <c r="E119" s="196" t="s">
        <v>5</v>
      </c>
      <c r="F119" s="197" t="s">
        <v>5450</v>
      </c>
      <c r="H119" s="196" t="s">
        <v>5</v>
      </c>
      <c r="I119" s="198"/>
      <c r="L119" s="194"/>
      <c r="M119" s="199"/>
      <c r="N119" s="200"/>
      <c r="O119" s="200"/>
      <c r="P119" s="200"/>
      <c r="Q119" s="200"/>
      <c r="R119" s="200"/>
      <c r="S119" s="200"/>
      <c r="T119" s="201"/>
      <c r="AT119" s="196" t="s">
        <v>198</v>
      </c>
      <c r="AU119" s="196" t="s">
        <v>80</v>
      </c>
      <c r="AV119" s="12" t="s">
        <v>17</v>
      </c>
      <c r="AW119" s="12" t="s">
        <v>35</v>
      </c>
      <c r="AX119" s="12" t="s">
        <v>72</v>
      </c>
      <c r="AY119" s="196" t="s">
        <v>190</v>
      </c>
    </row>
    <row r="120" spans="2:51" s="13" customFormat="1" ht="13.5">
      <c r="B120" s="202"/>
      <c r="D120" s="195" t="s">
        <v>198</v>
      </c>
      <c r="E120" s="203" t="s">
        <v>5</v>
      </c>
      <c r="F120" s="204" t="s">
        <v>5451</v>
      </c>
      <c r="H120" s="205">
        <v>9.36</v>
      </c>
      <c r="I120" s="206"/>
      <c r="L120" s="202"/>
      <c r="M120" s="207"/>
      <c r="N120" s="208"/>
      <c r="O120" s="208"/>
      <c r="P120" s="208"/>
      <c r="Q120" s="208"/>
      <c r="R120" s="208"/>
      <c r="S120" s="208"/>
      <c r="T120" s="209"/>
      <c r="AT120" s="203" t="s">
        <v>198</v>
      </c>
      <c r="AU120" s="203" t="s">
        <v>80</v>
      </c>
      <c r="AV120" s="13" t="s">
        <v>80</v>
      </c>
      <c r="AW120" s="13" t="s">
        <v>35</v>
      </c>
      <c r="AX120" s="13" t="s">
        <v>72</v>
      </c>
      <c r="AY120" s="203" t="s">
        <v>190</v>
      </c>
    </row>
    <row r="121" spans="2:51" s="12" customFormat="1" ht="13.5">
      <c r="B121" s="194"/>
      <c r="D121" s="195" t="s">
        <v>198</v>
      </c>
      <c r="E121" s="196" t="s">
        <v>5</v>
      </c>
      <c r="F121" s="197" t="s">
        <v>5452</v>
      </c>
      <c r="H121" s="196" t="s">
        <v>5</v>
      </c>
      <c r="I121" s="198"/>
      <c r="L121" s="194"/>
      <c r="M121" s="199"/>
      <c r="N121" s="200"/>
      <c r="O121" s="200"/>
      <c r="P121" s="200"/>
      <c r="Q121" s="200"/>
      <c r="R121" s="200"/>
      <c r="S121" s="200"/>
      <c r="T121" s="201"/>
      <c r="AT121" s="196" t="s">
        <v>198</v>
      </c>
      <c r="AU121" s="196" t="s">
        <v>80</v>
      </c>
      <c r="AV121" s="12" t="s">
        <v>17</v>
      </c>
      <c r="AW121" s="12" t="s">
        <v>35</v>
      </c>
      <c r="AX121" s="12" t="s">
        <v>72</v>
      </c>
      <c r="AY121" s="196" t="s">
        <v>190</v>
      </c>
    </row>
    <row r="122" spans="2:51" s="13" customFormat="1" ht="13.5">
      <c r="B122" s="202"/>
      <c r="D122" s="195" t="s">
        <v>198</v>
      </c>
      <c r="E122" s="203" t="s">
        <v>5</v>
      </c>
      <c r="F122" s="204" t="s">
        <v>5453</v>
      </c>
      <c r="H122" s="205">
        <v>4.8</v>
      </c>
      <c r="I122" s="206"/>
      <c r="L122" s="202"/>
      <c r="M122" s="207"/>
      <c r="N122" s="208"/>
      <c r="O122" s="208"/>
      <c r="P122" s="208"/>
      <c r="Q122" s="208"/>
      <c r="R122" s="208"/>
      <c r="S122" s="208"/>
      <c r="T122" s="209"/>
      <c r="AT122" s="203" t="s">
        <v>198</v>
      </c>
      <c r="AU122" s="203" t="s">
        <v>80</v>
      </c>
      <c r="AV122" s="13" t="s">
        <v>80</v>
      </c>
      <c r="AW122" s="13" t="s">
        <v>35</v>
      </c>
      <c r="AX122" s="13" t="s">
        <v>72</v>
      </c>
      <c r="AY122" s="203" t="s">
        <v>190</v>
      </c>
    </row>
    <row r="123" spans="2:51" s="12" customFormat="1" ht="13.5">
      <c r="B123" s="194"/>
      <c r="D123" s="195" t="s">
        <v>198</v>
      </c>
      <c r="E123" s="196" t="s">
        <v>5</v>
      </c>
      <c r="F123" s="197" t="s">
        <v>5454</v>
      </c>
      <c r="H123" s="196" t="s">
        <v>5</v>
      </c>
      <c r="I123" s="198"/>
      <c r="L123" s="194"/>
      <c r="M123" s="199"/>
      <c r="N123" s="200"/>
      <c r="O123" s="200"/>
      <c r="P123" s="200"/>
      <c r="Q123" s="200"/>
      <c r="R123" s="200"/>
      <c r="S123" s="200"/>
      <c r="T123" s="201"/>
      <c r="AT123" s="196" t="s">
        <v>198</v>
      </c>
      <c r="AU123" s="196" t="s">
        <v>80</v>
      </c>
      <c r="AV123" s="12" t="s">
        <v>17</v>
      </c>
      <c r="AW123" s="12" t="s">
        <v>35</v>
      </c>
      <c r="AX123" s="12" t="s">
        <v>72</v>
      </c>
      <c r="AY123" s="196" t="s">
        <v>190</v>
      </c>
    </row>
    <row r="124" spans="2:51" s="13" customFormat="1" ht="13.5">
      <c r="B124" s="202"/>
      <c r="D124" s="195" t="s">
        <v>198</v>
      </c>
      <c r="E124" s="203" t="s">
        <v>5</v>
      </c>
      <c r="F124" s="204" t="s">
        <v>5455</v>
      </c>
      <c r="H124" s="205">
        <v>7.968</v>
      </c>
      <c r="I124" s="206"/>
      <c r="L124" s="202"/>
      <c r="M124" s="207"/>
      <c r="N124" s="208"/>
      <c r="O124" s="208"/>
      <c r="P124" s="208"/>
      <c r="Q124" s="208"/>
      <c r="R124" s="208"/>
      <c r="S124" s="208"/>
      <c r="T124" s="209"/>
      <c r="AT124" s="203" t="s">
        <v>198</v>
      </c>
      <c r="AU124" s="203" t="s">
        <v>80</v>
      </c>
      <c r="AV124" s="13" t="s">
        <v>80</v>
      </c>
      <c r="AW124" s="13" t="s">
        <v>35</v>
      </c>
      <c r="AX124" s="13" t="s">
        <v>72</v>
      </c>
      <c r="AY124" s="203" t="s">
        <v>190</v>
      </c>
    </row>
    <row r="125" spans="2:51" s="12" customFormat="1" ht="13.5">
      <c r="B125" s="194"/>
      <c r="D125" s="195" t="s">
        <v>198</v>
      </c>
      <c r="E125" s="196" t="s">
        <v>5</v>
      </c>
      <c r="F125" s="197" t="s">
        <v>5456</v>
      </c>
      <c r="H125" s="196" t="s">
        <v>5</v>
      </c>
      <c r="I125" s="198"/>
      <c r="L125" s="194"/>
      <c r="M125" s="199"/>
      <c r="N125" s="200"/>
      <c r="O125" s="200"/>
      <c r="P125" s="200"/>
      <c r="Q125" s="200"/>
      <c r="R125" s="200"/>
      <c r="S125" s="200"/>
      <c r="T125" s="201"/>
      <c r="AT125" s="196" t="s">
        <v>198</v>
      </c>
      <c r="AU125" s="196" t="s">
        <v>80</v>
      </c>
      <c r="AV125" s="12" t="s">
        <v>17</v>
      </c>
      <c r="AW125" s="12" t="s">
        <v>35</v>
      </c>
      <c r="AX125" s="12" t="s">
        <v>72</v>
      </c>
      <c r="AY125" s="196" t="s">
        <v>190</v>
      </c>
    </row>
    <row r="126" spans="2:51" s="13" customFormat="1" ht="13.5">
      <c r="B126" s="202"/>
      <c r="D126" s="195" t="s">
        <v>198</v>
      </c>
      <c r="E126" s="203" t="s">
        <v>5</v>
      </c>
      <c r="F126" s="204" t="s">
        <v>5457</v>
      </c>
      <c r="H126" s="205">
        <v>5.376</v>
      </c>
      <c r="I126" s="206"/>
      <c r="L126" s="202"/>
      <c r="M126" s="207"/>
      <c r="N126" s="208"/>
      <c r="O126" s="208"/>
      <c r="P126" s="208"/>
      <c r="Q126" s="208"/>
      <c r="R126" s="208"/>
      <c r="S126" s="208"/>
      <c r="T126" s="209"/>
      <c r="AT126" s="203" t="s">
        <v>198</v>
      </c>
      <c r="AU126" s="203" t="s">
        <v>80</v>
      </c>
      <c r="AV126" s="13" t="s">
        <v>80</v>
      </c>
      <c r="AW126" s="13" t="s">
        <v>35</v>
      </c>
      <c r="AX126" s="13" t="s">
        <v>72</v>
      </c>
      <c r="AY126" s="203" t="s">
        <v>190</v>
      </c>
    </row>
    <row r="127" spans="2:51" s="12" customFormat="1" ht="13.5">
      <c r="B127" s="194"/>
      <c r="D127" s="195" t="s">
        <v>198</v>
      </c>
      <c r="E127" s="196" t="s">
        <v>5</v>
      </c>
      <c r="F127" s="197" t="s">
        <v>5458</v>
      </c>
      <c r="H127" s="196" t="s">
        <v>5</v>
      </c>
      <c r="I127" s="198"/>
      <c r="L127" s="194"/>
      <c r="M127" s="199"/>
      <c r="N127" s="200"/>
      <c r="O127" s="200"/>
      <c r="P127" s="200"/>
      <c r="Q127" s="200"/>
      <c r="R127" s="200"/>
      <c r="S127" s="200"/>
      <c r="T127" s="201"/>
      <c r="AT127" s="196" t="s">
        <v>198</v>
      </c>
      <c r="AU127" s="196" t="s">
        <v>80</v>
      </c>
      <c r="AV127" s="12" t="s">
        <v>17</v>
      </c>
      <c r="AW127" s="12" t="s">
        <v>35</v>
      </c>
      <c r="AX127" s="12" t="s">
        <v>72</v>
      </c>
      <c r="AY127" s="196" t="s">
        <v>190</v>
      </c>
    </row>
    <row r="128" spans="2:51" s="13" customFormat="1" ht="13.5">
      <c r="B128" s="202"/>
      <c r="D128" s="195" t="s">
        <v>198</v>
      </c>
      <c r="E128" s="203" t="s">
        <v>5</v>
      </c>
      <c r="F128" s="204" t="s">
        <v>5459</v>
      </c>
      <c r="H128" s="205">
        <v>13.92</v>
      </c>
      <c r="I128" s="206"/>
      <c r="L128" s="202"/>
      <c r="M128" s="207"/>
      <c r="N128" s="208"/>
      <c r="O128" s="208"/>
      <c r="P128" s="208"/>
      <c r="Q128" s="208"/>
      <c r="R128" s="208"/>
      <c r="S128" s="208"/>
      <c r="T128" s="209"/>
      <c r="AT128" s="203" t="s">
        <v>198</v>
      </c>
      <c r="AU128" s="203" t="s">
        <v>80</v>
      </c>
      <c r="AV128" s="13" t="s">
        <v>80</v>
      </c>
      <c r="AW128" s="13" t="s">
        <v>35</v>
      </c>
      <c r="AX128" s="13" t="s">
        <v>72</v>
      </c>
      <c r="AY128" s="203" t="s">
        <v>190</v>
      </c>
    </row>
    <row r="129" spans="2:51" s="14" customFormat="1" ht="13.5">
      <c r="B129" s="210"/>
      <c r="D129" s="195" t="s">
        <v>198</v>
      </c>
      <c r="E129" s="211" t="s">
        <v>5</v>
      </c>
      <c r="F129" s="212" t="s">
        <v>221</v>
      </c>
      <c r="H129" s="213">
        <v>41.424</v>
      </c>
      <c r="I129" s="214"/>
      <c r="L129" s="210"/>
      <c r="M129" s="215"/>
      <c r="N129" s="216"/>
      <c r="O129" s="216"/>
      <c r="P129" s="216"/>
      <c r="Q129" s="216"/>
      <c r="R129" s="216"/>
      <c r="S129" s="216"/>
      <c r="T129" s="217"/>
      <c r="AT129" s="211" t="s">
        <v>198</v>
      </c>
      <c r="AU129" s="211" t="s">
        <v>80</v>
      </c>
      <c r="AV129" s="14" t="s">
        <v>92</v>
      </c>
      <c r="AW129" s="14" t="s">
        <v>35</v>
      </c>
      <c r="AX129" s="14" t="s">
        <v>17</v>
      </c>
      <c r="AY129" s="211" t="s">
        <v>190</v>
      </c>
    </row>
    <row r="130" spans="2:65" s="1" customFormat="1" ht="38.25" customHeight="1">
      <c r="B130" s="181"/>
      <c r="C130" s="182" t="s">
        <v>95</v>
      </c>
      <c r="D130" s="182" t="s">
        <v>192</v>
      </c>
      <c r="E130" s="183" t="s">
        <v>3742</v>
      </c>
      <c r="F130" s="184" t="s">
        <v>5241</v>
      </c>
      <c r="G130" s="185" t="s">
        <v>209</v>
      </c>
      <c r="H130" s="186">
        <v>41.424</v>
      </c>
      <c r="I130" s="187"/>
      <c r="J130" s="188">
        <f>ROUND(I130*H130,2)</f>
        <v>0</v>
      </c>
      <c r="K130" s="184" t="s">
        <v>196</v>
      </c>
      <c r="L130" s="42"/>
      <c r="M130" s="189" t="s">
        <v>5</v>
      </c>
      <c r="N130" s="190" t="s">
        <v>43</v>
      </c>
      <c r="O130" s="43"/>
      <c r="P130" s="191">
        <f>O130*H130</f>
        <v>0</v>
      </c>
      <c r="Q130" s="191">
        <v>0</v>
      </c>
      <c r="R130" s="191">
        <f>Q130*H130</f>
        <v>0</v>
      </c>
      <c r="S130" s="191">
        <v>0</v>
      </c>
      <c r="T130" s="192">
        <f>S130*H130</f>
        <v>0</v>
      </c>
      <c r="AR130" s="25" t="s">
        <v>92</v>
      </c>
      <c r="AT130" s="25" t="s">
        <v>192</v>
      </c>
      <c r="AU130" s="25" t="s">
        <v>80</v>
      </c>
      <c r="AY130" s="25" t="s">
        <v>190</v>
      </c>
      <c r="BE130" s="193">
        <f>IF(N130="základní",J130,0)</f>
        <v>0</v>
      </c>
      <c r="BF130" s="193">
        <f>IF(N130="snížená",J130,0)</f>
        <v>0</v>
      </c>
      <c r="BG130" s="193">
        <f>IF(N130="zákl. přenesená",J130,0)</f>
        <v>0</v>
      </c>
      <c r="BH130" s="193">
        <f>IF(N130="sníž. přenesená",J130,0)</f>
        <v>0</v>
      </c>
      <c r="BI130" s="193">
        <f>IF(N130="nulová",J130,0)</f>
        <v>0</v>
      </c>
      <c r="BJ130" s="25" t="s">
        <v>17</v>
      </c>
      <c r="BK130" s="193">
        <f>ROUND(I130*H130,2)</f>
        <v>0</v>
      </c>
      <c r="BL130" s="25" t="s">
        <v>92</v>
      </c>
      <c r="BM130" s="25" t="s">
        <v>5460</v>
      </c>
    </row>
    <row r="131" spans="2:51" s="12" customFormat="1" ht="13.5">
      <c r="B131" s="194"/>
      <c r="D131" s="195" t="s">
        <v>198</v>
      </c>
      <c r="E131" s="196" t="s">
        <v>5</v>
      </c>
      <c r="F131" s="197" t="s">
        <v>5461</v>
      </c>
      <c r="H131" s="196" t="s">
        <v>5</v>
      </c>
      <c r="I131" s="198"/>
      <c r="L131" s="194"/>
      <c r="M131" s="199"/>
      <c r="N131" s="200"/>
      <c r="O131" s="200"/>
      <c r="P131" s="200"/>
      <c r="Q131" s="200"/>
      <c r="R131" s="200"/>
      <c r="S131" s="200"/>
      <c r="T131" s="201"/>
      <c r="AT131" s="196" t="s">
        <v>198</v>
      </c>
      <c r="AU131" s="196" t="s">
        <v>80</v>
      </c>
      <c r="AV131" s="12" t="s">
        <v>17</v>
      </c>
      <c r="AW131" s="12" t="s">
        <v>35</v>
      </c>
      <c r="AX131" s="12" t="s">
        <v>72</v>
      </c>
      <c r="AY131" s="196" t="s">
        <v>190</v>
      </c>
    </row>
    <row r="132" spans="2:51" s="13" customFormat="1" ht="13.5">
      <c r="B132" s="202"/>
      <c r="D132" s="195" t="s">
        <v>198</v>
      </c>
      <c r="E132" s="203" t="s">
        <v>5</v>
      </c>
      <c r="F132" s="204" t="s">
        <v>5462</v>
      </c>
      <c r="H132" s="205">
        <v>41.424</v>
      </c>
      <c r="I132" s="206"/>
      <c r="L132" s="202"/>
      <c r="M132" s="207"/>
      <c r="N132" s="208"/>
      <c r="O132" s="208"/>
      <c r="P132" s="208"/>
      <c r="Q132" s="208"/>
      <c r="R132" s="208"/>
      <c r="S132" s="208"/>
      <c r="T132" s="209"/>
      <c r="AT132" s="203" t="s">
        <v>198</v>
      </c>
      <c r="AU132" s="203" t="s">
        <v>80</v>
      </c>
      <c r="AV132" s="13" t="s">
        <v>80</v>
      </c>
      <c r="AW132" s="13" t="s">
        <v>35</v>
      </c>
      <c r="AX132" s="13" t="s">
        <v>17</v>
      </c>
      <c r="AY132" s="203" t="s">
        <v>190</v>
      </c>
    </row>
    <row r="133" spans="2:65" s="1" customFormat="1" ht="25.5" customHeight="1">
      <c r="B133" s="181"/>
      <c r="C133" s="182" t="s">
        <v>98</v>
      </c>
      <c r="D133" s="182" t="s">
        <v>192</v>
      </c>
      <c r="E133" s="183" t="s">
        <v>267</v>
      </c>
      <c r="F133" s="184" t="s">
        <v>268</v>
      </c>
      <c r="G133" s="185" t="s">
        <v>209</v>
      </c>
      <c r="H133" s="186">
        <v>83.552</v>
      </c>
      <c r="I133" s="187"/>
      <c r="J133" s="188">
        <f>ROUND(I133*H133,2)</f>
        <v>0</v>
      </c>
      <c r="K133" s="184" t="s">
        <v>196</v>
      </c>
      <c r="L133" s="42"/>
      <c r="M133" s="189" t="s">
        <v>5</v>
      </c>
      <c r="N133" s="190" t="s">
        <v>43</v>
      </c>
      <c r="O133" s="43"/>
      <c r="P133" s="191">
        <f>O133*H133</f>
        <v>0</v>
      </c>
      <c r="Q133" s="191">
        <v>0</v>
      </c>
      <c r="R133" s="191">
        <f>Q133*H133</f>
        <v>0</v>
      </c>
      <c r="S133" s="191">
        <v>0</v>
      </c>
      <c r="T133" s="192">
        <f>S133*H133</f>
        <v>0</v>
      </c>
      <c r="AR133" s="25" t="s">
        <v>92</v>
      </c>
      <c r="AT133" s="25" t="s">
        <v>192</v>
      </c>
      <c r="AU133" s="25" t="s">
        <v>80</v>
      </c>
      <c r="AY133" s="25" t="s">
        <v>190</v>
      </c>
      <c r="BE133" s="193">
        <f>IF(N133="základní",J133,0)</f>
        <v>0</v>
      </c>
      <c r="BF133" s="193">
        <f>IF(N133="snížená",J133,0)</f>
        <v>0</v>
      </c>
      <c r="BG133" s="193">
        <f>IF(N133="zákl. přenesená",J133,0)</f>
        <v>0</v>
      </c>
      <c r="BH133" s="193">
        <f>IF(N133="sníž. přenesená",J133,0)</f>
        <v>0</v>
      </c>
      <c r="BI133" s="193">
        <f>IF(N133="nulová",J133,0)</f>
        <v>0</v>
      </c>
      <c r="BJ133" s="25" t="s">
        <v>17</v>
      </c>
      <c r="BK133" s="193">
        <f>ROUND(I133*H133,2)</f>
        <v>0</v>
      </c>
      <c r="BL133" s="25" t="s">
        <v>92</v>
      </c>
      <c r="BM133" s="25" t="s">
        <v>5463</v>
      </c>
    </row>
    <row r="134" spans="2:51" s="13" customFormat="1" ht="13.5">
      <c r="B134" s="202"/>
      <c r="D134" s="195" t="s">
        <v>198</v>
      </c>
      <c r="E134" s="203" t="s">
        <v>5</v>
      </c>
      <c r="F134" s="204" t="s">
        <v>5464</v>
      </c>
      <c r="H134" s="205">
        <v>83.552</v>
      </c>
      <c r="I134" s="206"/>
      <c r="L134" s="202"/>
      <c r="M134" s="207"/>
      <c r="N134" s="208"/>
      <c r="O134" s="208"/>
      <c r="P134" s="208"/>
      <c r="Q134" s="208"/>
      <c r="R134" s="208"/>
      <c r="S134" s="208"/>
      <c r="T134" s="209"/>
      <c r="AT134" s="203" t="s">
        <v>198</v>
      </c>
      <c r="AU134" s="203" t="s">
        <v>80</v>
      </c>
      <c r="AV134" s="13" t="s">
        <v>80</v>
      </c>
      <c r="AW134" s="13" t="s">
        <v>35</v>
      </c>
      <c r="AX134" s="13" t="s">
        <v>17</v>
      </c>
      <c r="AY134" s="203" t="s">
        <v>190</v>
      </c>
    </row>
    <row r="135" spans="2:65" s="1" customFormat="1" ht="25.5" customHeight="1">
      <c r="B135" s="181"/>
      <c r="C135" s="182" t="s">
        <v>232</v>
      </c>
      <c r="D135" s="182" t="s">
        <v>192</v>
      </c>
      <c r="E135" s="183" t="s">
        <v>273</v>
      </c>
      <c r="F135" s="184" t="s">
        <v>274</v>
      </c>
      <c r="G135" s="185" t="s">
        <v>275</v>
      </c>
      <c r="H135" s="186">
        <v>67.76</v>
      </c>
      <c r="I135" s="187"/>
      <c r="J135" s="188">
        <f>ROUND(I135*H135,2)</f>
        <v>0</v>
      </c>
      <c r="K135" s="184" t="s">
        <v>196</v>
      </c>
      <c r="L135" s="42"/>
      <c r="M135" s="189" t="s">
        <v>5</v>
      </c>
      <c r="N135" s="190" t="s">
        <v>43</v>
      </c>
      <c r="O135" s="43"/>
      <c r="P135" s="191">
        <f>O135*H135</f>
        <v>0</v>
      </c>
      <c r="Q135" s="191">
        <v>0</v>
      </c>
      <c r="R135" s="191">
        <f>Q135*H135</f>
        <v>0</v>
      </c>
      <c r="S135" s="191">
        <v>0</v>
      </c>
      <c r="T135" s="192">
        <f>S135*H135</f>
        <v>0</v>
      </c>
      <c r="AR135" s="25" t="s">
        <v>92</v>
      </c>
      <c r="AT135" s="25" t="s">
        <v>192</v>
      </c>
      <c r="AU135" s="25" t="s">
        <v>80</v>
      </c>
      <c r="AY135" s="25" t="s">
        <v>190</v>
      </c>
      <c r="BE135" s="193">
        <f>IF(N135="základní",J135,0)</f>
        <v>0</v>
      </c>
      <c r="BF135" s="193">
        <f>IF(N135="snížená",J135,0)</f>
        <v>0</v>
      </c>
      <c r="BG135" s="193">
        <f>IF(N135="zákl. přenesená",J135,0)</f>
        <v>0</v>
      </c>
      <c r="BH135" s="193">
        <f>IF(N135="sníž. přenesená",J135,0)</f>
        <v>0</v>
      </c>
      <c r="BI135" s="193">
        <f>IF(N135="nulová",J135,0)</f>
        <v>0</v>
      </c>
      <c r="BJ135" s="25" t="s">
        <v>17</v>
      </c>
      <c r="BK135" s="193">
        <f>ROUND(I135*H135,2)</f>
        <v>0</v>
      </c>
      <c r="BL135" s="25" t="s">
        <v>92</v>
      </c>
      <c r="BM135" s="25" t="s">
        <v>5465</v>
      </c>
    </row>
    <row r="136" spans="2:51" s="12" customFormat="1" ht="13.5">
      <c r="B136" s="194"/>
      <c r="D136" s="195" t="s">
        <v>198</v>
      </c>
      <c r="E136" s="196" t="s">
        <v>5</v>
      </c>
      <c r="F136" s="197" t="s">
        <v>5466</v>
      </c>
      <c r="H136" s="196" t="s">
        <v>5</v>
      </c>
      <c r="I136" s="198"/>
      <c r="L136" s="194"/>
      <c r="M136" s="199"/>
      <c r="N136" s="200"/>
      <c r="O136" s="200"/>
      <c r="P136" s="200"/>
      <c r="Q136" s="200"/>
      <c r="R136" s="200"/>
      <c r="S136" s="200"/>
      <c r="T136" s="201"/>
      <c r="AT136" s="196" t="s">
        <v>198</v>
      </c>
      <c r="AU136" s="196" t="s">
        <v>80</v>
      </c>
      <c r="AV136" s="12" t="s">
        <v>17</v>
      </c>
      <c r="AW136" s="12" t="s">
        <v>35</v>
      </c>
      <c r="AX136" s="12" t="s">
        <v>72</v>
      </c>
      <c r="AY136" s="196" t="s">
        <v>190</v>
      </c>
    </row>
    <row r="137" spans="2:51" s="13" customFormat="1" ht="13.5">
      <c r="B137" s="202"/>
      <c r="D137" s="195" t="s">
        <v>198</v>
      </c>
      <c r="E137" s="203" t="s">
        <v>5</v>
      </c>
      <c r="F137" s="204" t="s">
        <v>5467</v>
      </c>
      <c r="H137" s="205">
        <v>25.632</v>
      </c>
      <c r="I137" s="206"/>
      <c r="L137" s="202"/>
      <c r="M137" s="207"/>
      <c r="N137" s="208"/>
      <c r="O137" s="208"/>
      <c r="P137" s="208"/>
      <c r="Q137" s="208"/>
      <c r="R137" s="208"/>
      <c r="S137" s="208"/>
      <c r="T137" s="209"/>
      <c r="AT137" s="203" t="s">
        <v>198</v>
      </c>
      <c r="AU137" s="203" t="s">
        <v>80</v>
      </c>
      <c r="AV137" s="13" t="s">
        <v>80</v>
      </c>
      <c r="AW137" s="13" t="s">
        <v>35</v>
      </c>
      <c r="AX137" s="13" t="s">
        <v>72</v>
      </c>
      <c r="AY137" s="203" t="s">
        <v>190</v>
      </c>
    </row>
    <row r="138" spans="2:51" s="12" customFormat="1" ht="13.5">
      <c r="B138" s="194"/>
      <c r="D138" s="195" t="s">
        <v>198</v>
      </c>
      <c r="E138" s="196" t="s">
        <v>5</v>
      </c>
      <c r="F138" s="197" t="s">
        <v>5468</v>
      </c>
      <c r="H138" s="196" t="s">
        <v>5</v>
      </c>
      <c r="I138" s="198"/>
      <c r="L138" s="194"/>
      <c r="M138" s="199"/>
      <c r="N138" s="200"/>
      <c r="O138" s="200"/>
      <c r="P138" s="200"/>
      <c r="Q138" s="200"/>
      <c r="R138" s="200"/>
      <c r="S138" s="200"/>
      <c r="T138" s="201"/>
      <c r="AT138" s="196" t="s">
        <v>198</v>
      </c>
      <c r="AU138" s="196" t="s">
        <v>80</v>
      </c>
      <c r="AV138" s="12" t="s">
        <v>17</v>
      </c>
      <c r="AW138" s="12" t="s">
        <v>35</v>
      </c>
      <c r="AX138" s="12" t="s">
        <v>72</v>
      </c>
      <c r="AY138" s="196" t="s">
        <v>190</v>
      </c>
    </row>
    <row r="139" spans="2:51" s="13" customFormat="1" ht="13.5">
      <c r="B139" s="202"/>
      <c r="D139" s="195" t="s">
        <v>198</v>
      </c>
      <c r="E139" s="203" t="s">
        <v>5</v>
      </c>
      <c r="F139" s="204" t="s">
        <v>5443</v>
      </c>
      <c r="H139" s="205">
        <v>42.128</v>
      </c>
      <c r="I139" s="206"/>
      <c r="L139" s="202"/>
      <c r="M139" s="207"/>
      <c r="N139" s="208"/>
      <c r="O139" s="208"/>
      <c r="P139" s="208"/>
      <c r="Q139" s="208"/>
      <c r="R139" s="208"/>
      <c r="S139" s="208"/>
      <c r="T139" s="209"/>
      <c r="AT139" s="203" t="s">
        <v>198</v>
      </c>
      <c r="AU139" s="203" t="s">
        <v>80</v>
      </c>
      <c r="AV139" s="13" t="s">
        <v>80</v>
      </c>
      <c r="AW139" s="13" t="s">
        <v>35</v>
      </c>
      <c r="AX139" s="13" t="s">
        <v>72</v>
      </c>
      <c r="AY139" s="203" t="s">
        <v>190</v>
      </c>
    </row>
    <row r="140" spans="2:51" s="14" customFormat="1" ht="13.5">
      <c r="B140" s="210"/>
      <c r="D140" s="195" t="s">
        <v>198</v>
      </c>
      <c r="E140" s="211" t="s">
        <v>5</v>
      </c>
      <c r="F140" s="212" t="s">
        <v>221</v>
      </c>
      <c r="H140" s="213">
        <v>67.76</v>
      </c>
      <c r="I140" s="214"/>
      <c r="L140" s="210"/>
      <c r="M140" s="215"/>
      <c r="N140" s="216"/>
      <c r="O140" s="216"/>
      <c r="P140" s="216"/>
      <c r="Q140" s="216"/>
      <c r="R140" s="216"/>
      <c r="S140" s="216"/>
      <c r="T140" s="217"/>
      <c r="AT140" s="211" t="s">
        <v>198</v>
      </c>
      <c r="AU140" s="211" t="s">
        <v>80</v>
      </c>
      <c r="AV140" s="14" t="s">
        <v>92</v>
      </c>
      <c r="AW140" s="14" t="s">
        <v>35</v>
      </c>
      <c r="AX140" s="14" t="s">
        <v>17</v>
      </c>
      <c r="AY140" s="211" t="s">
        <v>190</v>
      </c>
    </row>
    <row r="141" spans="2:65" s="1" customFormat="1" ht="25.5" customHeight="1">
      <c r="B141" s="181"/>
      <c r="C141" s="182" t="s">
        <v>238</v>
      </c>
      <c r="D141" s="182" t="s">
        <v>192</v>
      </c>
      <c r="E141" s="183" t="s">
        <v>5113</v>
      </c>
      <c r="F141" s="184" t="s">
        <v>5469</v>
      </c>
      <c r="G141" s="185" t="s">
        <v>209</v>
      </c>
      <c r="H141" s="186">
        <v>190</v>
      </c>
      <c r="I141" s="187"/>
      <c r="J141" s="188">
        <f>ROUND(I141*H141,2)</f>
        <v>0</v>
      </c>
      <c r="K141" s="184" t="s">
        <v>5</v>
      </c>
      <c r="L141" s="42"/>
      <c r="M141" s="189" t="s">
        <v>5</v>
      </c>
      <c r="N141" s="190" t="s">
        <v>43</v>
      </c>
      <c r="O141" s="43"/>
      <c r="P141" s="191">
        <f>O141*H141</f>
        <v>0</v>
      </c>
      <c r="Q141" s="191">
        <v>0</v>
      </c>
      <c r="R141" s="191">
        <f>Q141*H141</f>
        <v>0</v>
      </c>
      <c r="S141" s="191">
        <v>0</v>
      </c>
      <c r="T141" s="192">
        <f>S141*H141</f>
        <v>0</v>
      </c>
      <c r="AR141" s="25" t="s">
        <v>92</v>
      </c>
      <c r="AT141" s="25" t="s">
        <v>192</v>
      </c>
      <c r="AU141" s="25" t="s">
        <v>80</v>
      </c>
      <c r="AY141" s="25" t="s">
        <v>190</v>
      </c>
      <c r="BE141" s="193">
        <f>IF(N141="základní",J141,0)</f>
        <v>0</v>
      </c>
      <c r="BF141" s="193">
        <f>IF(N141="snížená",J141,0)</f>
        <v>0</v>
      </c>
      <c r="BG141" s="193">
        <f>IF(N141="zákl. přenesená",J141,0)</f>
        <v>0</v>
      </c>
      <c r="BH141" s="193">
        <f>IF(N141="sníž. přenesená",J141,0)</f>
        <v>0</v>
      </c>
      <c r="BI141" s="193">
        <f>IF(N141="nulová",J141,0)</f>
        <v>0</v>
      </c>
      <c r="BJ141" s="25" t="s">
        <v>17</v>
      </c>
      <c r="BK141" s="193">
        <f>ROUND(I141*H141,2)</f>
        <v>0</v>
      </c>
      <c r="BL141" s="25" t="s">
        <v>92</v>
      </c>
      <c r="BM141" s="25" t="s">
        <v>5470</v>
      </c>
    </row>
    <row r="142" spans="2:51" s="12" customFormat="1" ht="13.5">
      <c r="B142" s="194"/>
      <c r="D142" s="195" t="s">
        <v>198</v>
      </c>
      <c r="E142" s="196" t="s">
        <v>5</v>
      </c>
      <c r="F142" s="197" t="s">
        <v>5471</v>
      </c>
      <c r="H142" s="196" t="s">
        <v>5</v>
      </c>
      <c r="I142" s="198"/>
      <c r="L142" s="194"/>
      <c r="M142" s="199"/>
      <c r="N142" s="200"/>
      <c r="O142" s="200"/>
      <c r="P142" s="200"/>
      <c r="Q142" s="200"/>
      <c r="R142" s="200"/>
      <c r="S142" s="200"/>
      <c r="T142" s="201"/>
      <c r="AT142" s="196" t="s">
        <v>198</v>
      </c>
      <c r="AU142" s="196" t="s">
        <v>80</v>
      </c>
      <c r="AV142" s="12" t="s">
        <v>17</v>
      </c>
      <c r="AW142" s="12" t="s">
        <v>35</v>
      </c>
      <c r="AX142" s="12" t="s">
        <v>72</v>
      </c>
      <c r="AY142" s="196" t="s">
        <v>190</v>
      </c>
    </row>
    <row r="143" spans="2:51" s="13" customFormat="1" ht="13.5">
      <c r="B143" s="202"/>
      <c r="D143" s="195" t="s">
        <v>198</v>
      </c>
      <c r="E143" s="203" t="s">
        <v>5</v>
      </c>
      <c r="F143" s="204" t="s">
        <v>5472</v>
      </c>
      <c r="H143" s="205">
        <v>190</v>
      </c>
      <c r="I143" s="206"/>
      <c r="L143" s="202"/>
      <c r="M143" s="207"/>
      <c r="N143" s="208"/>
      <c r="O143" s="208"/>
      <c r="P143" s="208"/>
      <c r="Q143" s="208"/>
      <c r="R143" s="208"/>
      <c r="S143" s="208"/>
      <c r="T143" s="209"/>
      <c r="AT143" s="203" t="s">
        <v>198</v>
      </c>
      <c r="AU143" s="203" t="s">
        <v>80</v>
      </c>
      <c r="AV143" s="13" t="s">
        <v>80</v>
      </c>
      <c r="AW143" s="13" t="s">
        <v>35</v>
      </c>
      <c r="AX143" s="13" t="s">
        <v>17</v>
      </c>
      <c r="AY143" s="203" t="s">
        <v>190</v>
      </c>
    </row>
    <row r="144" spans="2:63" s="11" customFormat="1" ht="29.85" customHeight="1">
      <c r="B144" s="168"/>
      <c r="D144" s="169" t="s">
        <v>71</v>
      </c>
      <c r="E144" s="179" t="s">
        <v>80</v>
      </c>
      <c r="F144" s="179" t="s">
        <v>282</v>
      </c>
      <c r="I144" s="171"/>
      <c r="J144" s="180">
        <f>BK144</f>
        <v>0</v>
      </c>
      <c r="L144" s="168"/>
      <c r="M144" s="173"/>
      <c r="N144" s="174"/>
      <c r="O144" s="174"/>
      <c r="P144" s="175">
        <f>SUM(P145:P161)</f>
        <v>0</v>
      </c>
      <c r="Q144" s="174"/>
      <c r="R144" s="175">
        <f>SUM(R145:R161)</f>
        <v>24.367836829999998</v>
      </c>
      <c r="S144" s="174"/>
      <c r="T144" s="176">
        <f>SUM(T145:T161)</f>
        <v>0</v>
      </c>
      <c r="AR144" s="169" t="s">
        <v>17</v>
      </c>
      <c r="AT144" s="177" t="s">
        <v>71</v>
      </c>
      <c r="AU144" s="177" t="s">
        <v>17</v>
      </c>
      <c r="AY144" s="169" t="s">
        <v>190</v>
      </c>
      <c r="BK144" s="178">
        <f>SUM(BK145:BK161)</f>
        <v>0</v>
      </c>
    </row>
    <row r="145" spans="2:65" s="1" customFormat="1" ht="25.5" customHeight="1">
      <c r="B145" s="181"/>
      <c r="C145" s="182" t="s">
        <v>244</v>
      </c>
      <c r="D145" s="182" t="s">
        <v>192</v>
      </c>
      <c r="E145" s="183" t="s">
        <v>330</v>
      </c>
      <c r="F145" s="184" t="s">
        <v>331</v>
      </c>
      <c r="G145" s="185" t="s">
        <v>209</v>
      </c>
      <c r="H145" s="186">
        <v>0.944</v>
      </c>
      <c r="I145" s="187"/>
      <c r="J145" s="188">
        <f>ROUND(I145*H145,2)</f>
        <v>0</v>
      </c>
      <c r="K145" s="184" t="s">
        <v>196</v>
      </c>
      <c r="L145" s="42"/>
      <c r="M145" s="189" t="s">
        <v>5</v>
      </c>
      <c r="N145" s="190" t="s">
        <v>43</v>
      </c>
      <c r="O145" s="43"/>
      <c r="P145" s="191">
        <f>O145*H145</f>
        <v>0</v>
      </c>
      <c r="Q145" s="191">
        <v>2.45329</v>
      </c>
      <c r="R145" s="191">
        <f>Q145*H145</f>
        <v>2.3159057599999997</v>
      </c>
      <c r="S145" s="191">
        <v>0</v>
      </c>
      <c r="T145" s="192">
        <f>S145*H145</f>
        <v>0</v>
      </c>
      <c r="AR145" s="25" t="s">
        <v>92</v>
      </c>
      <c r="AT145" s="25" t="s">
        <v>192</v>
      </c>
      <c r="AU145" s="25" t="s">
        <v>80</v>
      </c>
      <c r="AY145" s="25" t="s">
        <v>190</v>
      </c>
      <c r="BE145" s="193">
        <f>IF(N145="základní",J145,0)</f>
        <v>0</v>
      </c>
      <c r="BF145" s="193">
        <f>IF(N145="snížená",J145,0)</f>
        <v>0</v>
      </c>
      <c r="BG145" s="193">
        <f>IF(N145="zákl. přenesená",J145,0)</f>
        <v>0</v>
      </c>
      <c r="BH145" s="193">
        <f>IF(N145="sníž. přenesená",J145,0)</f>
        <v>0</v>
      </c>
      <c r="BI145" s="193">
        <f>IF(N145="nulová",J145,0)</f>
        <v>0</v>
      </c>
      <c r="BJ145" s="25" t="s">
        <v>17</v>
      </c>
      <c r="BK145" s="193">
        <f>ROUND(I145*H145,2)</f>
        <v>0</v>
      </c>
      <c r="BL145" s="25" t="s">
        <v>92</v>
      </c>
      <c r="BM145" s="25" t="s">
        <v>5473</v>
      </c>
    </row>
    <row r="146" spans="2:51" s="12" customFormat="1" ht="13.5">
      <c r="B146" s="194"/>
      <c r="D146" s="195" t="s">
        <v>198</v>
      </c>
      <c r="E146" s="196" t="s">
        <v>5</v>
      </c>
      <c r="F146" s="197" t="s">
        <v>5250</v>
      </c>
      <c r="H146" s="196" t="s">
        <v>5</v>
      </c>
      <c r="I146" s="198"/>
      <c r="L146" s="194"/>
      <c r="M146" s="199"/>
      <c r="N146" s="200"/>
      <c r="O146" s="200"/>
      <c r="P146" s="200"/>
      <c r="Q146" s="200"/>
      <c r="R146" s="200"/>
      <c r="S146" s="200"/>
      <c r="T146" s="201"/>
      <c r="AT146" s="196" t="s">
        <v>198</v>
      </c>
      <c r="AU146" s="196" t="s">
        <v>80</v>
      </c>
      <c r="AV146" s="12" t="s">
        <v>17</v>
      </c>
      <c r="AW146" s="12" t="s">
        <v>35</v>
      </c>
      <c r="AX146" s="12" t="s">
        <v>72</v>
      </c>
      <c r="AY146" s="196" t="s">
        <v>190</v>
      </c>
    </row>
    <row r="147" spans="2:51" s="12" customFormat="1" ht="13.5">
      <c r="B147" s="194"/>
      <c r="D147" s="195" t="s">
        <v>198</v>
      </c>
      <c r="E147" s="196" t="s">
        <v>5</v>
      </c>
      <c r="F147" s="197" t="s">
        <v>5450</v>
      </c>
      <c r="H147" s="196" t="s">
        <v>5</v>
      </c>
      <c r="I147" s="198"/>
      <c r="L147" s="194"/>
      <c r="M147" s="199"/>
      <c r="N147" s="200"/>
      <c r="O147" s="200"/>
      <c r="P147" s="200"/>
      <c r="Q147" s="200"/>
      <c r="R147" s="200"/>
      <c r="S147" s="200"/>
      <c r="T147" s="201"/>
      <c r="AT147" s="196" t="s">
        <v>198</v>
      </c>
      <c r="AU147" s="196" t="s">
        <v>80</v>
      </c>
      <c r="AV147" s="12" t="s">
        <v>17</v>
      </c>
      <c r="AW147" s="12" t="s">
        <v>35</v>
      </c>
      <c r="AX147" s="12" t="s">
        <v>72</v>
      </c>
      <c r="AY147" s="196" t="s">
        <v>190</v>
      </c>
    </row>
    <row r="148" spans="2:51" s="13" customFormat="1" ht="13.5">
      <c r="B148" s="202"/>
      <c r="D148" s="195" t="s">
        <v>198</v>
      </c>
      <c r="E148" s="203" t="s">
        <v>5</v>
      </c>
      <c r="F148" s="204" t="s">
        <v>5474</v>
      </c>
      <c r="H148" s="205">
        <v>0.624</v>
      </c>
      <c r="I148" s="206"/>
      <c r="L148" s="202"/>
      <c r="M148" s="207"/>
      <c r="N148" s="208"/>
      <c r="O148" s="208"/>
      <c r="P148" s="208"/>
      <c r="Q148" s="208"/>
      <c r="R148" s="208"/>
      <c r="S148" s="208"/>
      <c r="T148" s="209"/>
      <c r="AT148" s="203" t="s">
        <v>198</v>
      </c>
      <c r="AU148" s="203" t="s">
        <v>80</v>
      </c>
      <c r="AV148" s="13" t="s">
        <v>80</v>
      </c>
      <c r="AW148" s="13" t="s">
        <v>35</v>
      </c>
      <c r="AX148" s="13" t="s">
        <v>72</v>
      </c>
      <c r="AY148" s="203" t="s">
        <v>190</v>
      </c>
    </row>
    <row r="149" spans="2:51" s="12" customFormat="1" ht="13.5">
      <c r="B149" s="194"/>
      <c r="D149" s="195" t="s">
        <v>198</v>
      </c>
      <c r="E149" s="196" t="s">
        <v>5</v>
      </c>
      <c r="F149" s="197" t="s">
        <v>5452</v>
      </c>
      <c r="H149" s="196" t="s">
        <v>5</v>
      </c>
      <c r="I149" s="198"/>
      <c r="L149" s="194"/>
      <c r="M149" s="199"/>
      <c r="N149" s="200"/>
      <c r="O149" s="200"/>
      <c r="P149" s="200"/>
      <c r="Q149" s="200"/>
      <c r="R149" s="200"/>
      <c r="S149" s="200"/>
      <c r="T149" s="201"/>
      <c r="AT149" s="196" t="s">
        <v>198</v>
      </c>
      <c r="AU149" s="196" t="s">
        <v>80</v>
      </c>
      <c r="AV149" s="12" t="s">
        <v>17</v>
      </c>
      <c r="AW149" s="12" t="s">
        <v>35</v>
      </c>
      <c r="AX149" s="12" t="s">
        <v>72</v>
      </c>
      <c r="AY149" s="196" t="s">
        <v>190</v>
      </c>
    </row>
    <row r="150" spans="2:51" s="13" customFormat="1" ht="13.5">
      <c r="B150" s="202"/>
      <c r="D150" s="195" t="s">
        <v>198</v>
      </c>
      <c r="E150" s="203" t="s">
        <v>5</v>
      </c>
      <c r="F150" s="204" t="s">
        <v>5475</v>
      </c>
      <c r="H150" s="205">
        <v>0.32</v>
      </c>
      <c r="I150" s="206"/>
      <c r="L150" s="202"/>
      <c r="M150" s="207"/>
      <c r="N150" s="208"/>
      <c r="O150" s="208"/>
      <c r="P150" s="208"/>
      <c r="Q150" s="208"/>
      <c r="R150" s="208"/>
      <c r="S150" s="208"/>
      <c r="T150" s="209"/>
      <c r="AT150" s="203" t="s">
        <v>198</v>
      </c>
      <c r="AU150" s="203" t="s">
        <v>80</v>
      </c>
      <c r="AV150" s="13" t="s">
        <v>80</v>
      </c>
      <c r="AW150" s="13" t="s">
        <v>35</v>
      </c>
      <c r="AX150" s="13" t="s">
        <v>72</v>
      </c>
      <c r="AY150" s="203" t="s">
        <v>190</v>
      </c>
    </row>
    <row r="151" spans="2:51" s="14" customFormat="1" ht="13.5">
      <c r="B151" s="210"/>
      <c r="D151" s="195" t="s">
        <v>198</v>
      </c>
      <c r="E151" s="211" t="s">
        <v>5</v>
      </c>
      <c r="F151" s="212" t="s">
        <v>221</v>
      </c>
      <c r="H151" s="213">
        <v>0.944</v>
      </c>
      <c r="I151" s="214"/>
      <c r="L151" s="210"/>
      <c r="M151" s="215"/>
      <c r="N151" s="216"/>
      <c r="O151" s="216"/>
      <c r="P151" s="216"/>
      <c r="Q151" s="216"/>
      <c r="R151" s="216"/>
      <c r="S151" s="216"/>
      <c r="T151" s="217"/>
      <c r="AT151" s="211" t="s">
        <v>198</v>
      </c>
      <c r="AU151" s="211" t="s">
        <v>80</v>
      </c>
      <c r="AV151" s="14" t="s">
        <v>92</v>
      </c>
      <c r="AW151" s="14" t="s">
        <v>35</v>
      </c>
      <c r="AX151" s="14" t="s">
        <v>17</v>
      </c>
      <c r="AY151" s="211" t="s">
        <v>190</v>
      </c>
    </row>
    <row r="152" spans="2:65" s="1" customFormat="1" ht="25.5" customHeight="1">
      <c r="B152" s="181"/>
      <c r="C152" s="182" t="s">
        <v>250</v>
      </c>
      <c r="D152" s="182" t="s">
        <v>192</v>
      </c>
      <c r="E152" s="183" t="s">
        <v>5476</v>
      </c>
      <c r="F152" s="184" t="s">
        <v>5477</v>
      </c>
      <c r="G152" s="185" t="s">
        <v>209</v>
      </c>
      <c r="H152" s="186">
        <v>8.85</v>
      </c>
      <c r="I152" s="187"/>
      <c r="J152" s="188">
        <f>ROUND(I152*H152,2)</f>
        <v>0</v>
      </c>
      <c r="K152" s="184" t="s">
        <v>196</v>
      </c>
      <c r="L152" s="42"/>
      <c r="M152" s="189" t="s">
        <v>5</v>
      </c>
      <c r="N152" s="190" t="s">
        <v>43</v>
      </c>
      <c r="O152" s="43"/>
      <c r="P152" s="191">
        <f>O152*H152</f>
        <v>0</v>
      </c>
      <c r="Q152" s="191">
        <v>2.45329</v>
      </c>
      <c r="R152" s="191">
        <f>Q152*H152</f>
        <v>21.711616499999998</v>
      </c>
      <c r="S152" s="191">
        <v>0</v>
      </c>
      <c r="T152" s="192">
        <f>S152*H152</f>
        <v>0</v>
      </c>
      <c r="AR152" s="25" t="s">
        <v>92</v>
      </c>
      <c r="AT152" s="25" t="s">
        <v>192</v>
      </c>
      <c r="AU152" s="25" t="s">
        <v>80</v>
      </c>
      <c r="AY152" s="25" t="s">
        <v>190</v>
      </c>
      <c r="BE152" s="193">
        <f>IF(N152="základní",J152,0)</f>
        <v>0</v>
      </c>
      <c r="BF152" s="193">
        <f>IF(N152="snížená",J152,0)</f>
        <v>0</v>
      </c>
      <c r="BG152" s="193">
        <f>IF(N152="zákl. přenesená",J152,0)</f>
        <v>0</v>
      </c>
      <c r="BH152" s="193">
        <f>IF(N152="sníž. přenesená",J152,0)</f>
        <v>0</v>
      </c>
      <c r="BI152" s="193">
        <f>IF(N152="nulová",J152,0)</f>
        <v>0</v>
      </c>
      <c r="BJ152" s="25" t="s">
        <v>17</v>
      </c>
      <c r="BK152" s="193">
        <f>ROUND(I152*H152,2)</f>
        <v>0</v>
      </c>
      <c r="BL152" s="25" t="s">
        <v>92</v>
      </c>
      <c r="BM152" s="25" t="s">
        <v>5478</v>
      </c>
    </row>
    <row r="153" spans="2:51" s="12" customFormat="1" ht="13.5">
      <c r="B153" s="194"/>
      <c r="D153" s="195" t="s">
        <v>198</v>
      </c>
      <c r="E153" s="196" t="s">
        <v>5</v>
      </c>
      <c r="F153" s="197" t="s">
        <v>5450</v>
      </c>
      <c r="H153" s="196" t="s">
        <v>5</v>
      </c>
      <c r="I153" s="198"/>
      <c r="L153" s="194"/>
      <c r="M153" s="199"/>
      <c r="N153" s="200"/>
      <c r="O153" s="200"/>
      <c r="P153" s="200"/>
      <c r="Q153" s="200"/>
      <c r="R153" s="200"/>
      <c r="S153" s="200"/>
      <c r="T153" s="201"/>
      <c r="AT153" s="196" t="s">
        <v>198</v>
      </c>
      <c r="AU153" s="196" t="s">
        <v>80</v>
      </c>
      <c r="AV153" s="12" t="s">
        <v>17</v>
      </c>
      <c r="AW153" s="12" t="s">
        <v>35</v>
      </c>
      <c r="AX153" s="12" t="s">
        <v>72</v>
      </c>
      <c r="AY153" s="196" t="s">
        <v>190</v>
      </c>
    </row>
    <row r="154" spans="2:51" s="13" customFormat="1" ht="13.5">
      <c r="B154" s="202"/>
      <c r="D154" s="195" t="s">
        <v>198</v>
      </c>
      <c r="E154" s="203" t="s">
        <v>5</v>
      </c>
      <c r="F154" s="204" t="s">
        <v>5479</v>
      </c>
      <c r="H154" s="205">
        <v>5.85</v>
      </c>
      <c r="I154" s="206"/>
      <c r="L154" s="202"/>
      <c r="M154" s="207"/>
      <c r="N154" s="208"/>
      <c r="O154" s="208"/>
      <c r="P154" s="208"/>
      <c r="Q154" s="208"/>
      <c r="R154" s="208"/>
      <c r="S154" s="208"/>
      <c r="T154" s="209"/>
      <c r="AT154" s="203" t="s">
        <v>198</v>
      </c>
      <c r="AU154" s="203" t="s">
        <v>80</v>
      </c>
      <c r="AV154" s="13" t="s">
        <v>80</v>
      </c>
      <c r="AW154" s="13" t="s">
        <v>35</v>
      </c>
      <c r="AX154" s="13" t="s">
        <v>72</v>
      </c>
      <c r="AY154" s="203" t="s">
        <v>190</v>
      </c>
    </row>
    <row r="155" spans="2:51" s="12" customFormat="1" ht="13.5">
      <c r="B155" s="194"/>
      <c r="D155" s="195" t="s">
        <v>198</v>
      </c>
      <c r="E155" s="196" t="s">
        <v>5</v>
      </c>
      <c r="F155" s="197" t="s">
        <v>5452</v>
      </c>
      <c r="H155" s="196" t="s">
        <v>5</v>
      </c>
      <c r="I155" s="198"/>
      <c r="L155" s="194"/>
      <c r="M155" s="199"/>
      <c r="N155" s="200"/>
      <c r="O155" s="200"/>
      <c r="P155" s="200"/>
      <c r="Q155" s="200"/>
      <c r="R155" s="200"/>
      <c r="S155" s="200"/>
      <c r="T155" s="201"/>
      <c r="AT155" s="196" t="s">
        <v>198</v>
      </c>
      <c r="AU155" s="196" t="s">
        <v>80</v>
      </c>
      <c r="AV155" s="12" t="s">
        <v>17</v>
      </c>
      <c r="AW155" s="12" t="s">
        <v>35</v>
      </c>
      <c r="AX155" s="12" t="s">
        <v>72</v>
      </c>
      <c r="AY155" s="196" t="s">
        <v>190</v>
      </c>
    </row>
    <row r="156" spans="2:51" s="13" customFormat="1" ht="13.5">
      <c r="B156" s="202"/>
      <c r="D156" s="195" t="s">
        <v>198</v>
      </c>
      <c r="E156" s="203" t="s">
        <v>5</v>
      </c>
      <c r="F156" s="204" t="s">
        <v>5480</v>
      </c>
      <c r="H156" s="205">
        <v>3</v>
      </c>
      <c r="I156" s="206"/>
      <c r="L156" s="202"/>
      <c r="M156" s="207"/>
      <c r="N156" s="208"/>
      <c r="O156" s="208"/>
      <c r="P156" s="208"/>
      <c r="Q156" s="208"/>
      <c r="R156" s="208"/>
      <c r="S156" s="208"/>
      <c r="T156" s="209"/>
      <c r="AT156" s="203" t="s">
        <v>198</v>
      </c>
      <c r="AU156" s="203" t="s">
        <v>80</v>
      </c>
      <c r="AV156" s="13" t="s">
        <v>80</v>
      </c>
      <c r="AW156" s="13" t="s">
        <v>35</v>
      </c>
      <c r="AX156" s="13" t="s">
        <v>72</v>
      </c>
      <c r="AY156" s="203" t="s">
        <v>190</v>
      </c>
    </row>
    <row r="157" spans="2:51" s="14" customFormat="1" ht="13.5">
      <c r="B157" s="210"/>
      <c r="D157" s="195" t="s">
        <v>198</v>
      </c>
      <c r="E157" s="211" t="s">
        <v>5</v>
      </c>
      <c r="F157" s="212" t="s">
        <v>221</v>
      </c>
      <c r="H157" s="213">
        <v>8.85</v>
      </c>
      <c r="I157" s="214"/>
      <c r="L157" s="210"/>
      <c r="M157" s="215"/>
      <c r="N157" s="216"/>
      <c r="O157" s="216"/>
      <c r="P157" s="216"/>
      <c r="Q157" s="216"/>
      <c r="R157" s="216"/>
      <c r="S157" s="216"/>
      <c r="T157" s="217"/>
      <c r="AT157" s="211" t="s">
        <v>198</v>
      </c>
      <c r="AU157" s="211" t="s">
        <v>80</v>
      </c>
      <c r="AV157" s="14" t="s">
        <v>92</v>
      </c>
      <c r="AW157" s="14" t="s">
        <v>35</v>
      </c>
      <c r="AX157" s="14" t="s">
        <v>17</v>
      </c>
      <c r="AY157" s="211" t="s">
        <v>190</v>
      </c>
    </row>
    <row r="158" spans="2:65" s="1" customFormat="1" ht="16.5" customHeight="1">
      <c r="B158" s="181"/>
      <c r="C158" s="182" t="s">
        <v>76</v>
      </c>
      <c r="D158" s="182" t="s">
        <v>192</v>
      </c>
      <c r="E158" s="183" t="s">
        <v>5266</v>
      </c>
      <c r="F158" s="184" t="s">
        <v>5267</v>
      </c>
      <c r="G158" s="185" t="s">
        <v>316</v>
      </c>
      <c r="H158" s="186">
        <v>0.321</v>
      </c>
      <c r="I158" s="187"/>
      <c r="J158" s="188">
        <f>ROUND(I158*H158,2)</f>
        <v>0</v>
      </c>
      <c r="K158" s="184" t="s">
        <v>196</v>
      </c>
      <c r="L158" s="42"/>
      <c r="M158" s="189" t="s">
        <v>5</v>
      </c>
      <c r="N158" s="190" t="s">
        <v>43</v>
      </c>
      <c r="O158" s="43"/>
      <c r="P158" s="191">
        <f>O158*H158</f>
        <v>0</v>
      </c>
      <c r="Q158" s="191">
        <v>1.06017</v>
      </c>
      <c r="R158" s="191">
        <f>Q158*H158</f>
        <v>0.34031457000000004</v>
      </c>
      <c r="S158" s="191">
        <v>0</v>
      </c>
      <c r="T158" s="192">
        <f>S158*H158</f>
        <v>0</v>
      </c>
      <c r="AR158" s="25" t="s">
        <v>92</v>
      </c>
      <c r="AT158" s="25" t="s">
        <v>192</v>
      </c>
      <c r="AU158" s="25" t="s">
        <v>80</v>
      </c>
      <c r="AY158" s="25" t="s">
        <v>190</v>
      </c>
      <c r="BE158" s="193">
        <f>IF(N158="základní",J158,0)</f>
        <v>0</v>
      </c>
      <c r="BF158" s="193">
        <f>IF(N158="snížená",J158,0)</f>
        <v>0</v>
      </c>
      <c r="BG158" s="193">
        <f>IF(N158="zákl. přenesená",J158,0)</f>
        <v>0</v>
      </c>
      <c r="BH158" s="193">
        <f>IF(N158="sníž. přenesená",J158,0)</f>
        <v>0</v>
      </c>
      <c r="BI158" s="193">
        <f>IF(N158="nulová",J158,0)</f>
        <v>0</v>
      </c>
      <c r="BJ158" s="25" t="s">
        <v>17</v>
      </c>
      <c r="BK158" s="193">
        <f>ROUND(I158*H158,2)</f>
        <v>0</v>
      </c>
      <c r="BL158" s="25" t="s">
        <v>92</v>
      </c>
      <c r="BM158" s="25" t="s">
        <v>5481</v>
      </c>
    </row>
    <row r="159" spans="2:51" s="12" customFormat="1" ht="13.5">
      <c r="B159" s="194"/>
      <c r="D159" s="195" t="s">
        <v>198</v>
      </c>
      <c r="E159" s="196" t="s">
        <v>5</v>
      </c>
      <c r="F159" s="197" t="s">
        <v>590</v>
      </c>
      <c r="H159" s="196" t="s">
        <v>5</v>
      </c>
      <c r="I159" s="198"/>
      <c r="L159" s="194"/>
      <c r="M159" s="199"/>
      <c r="N159" s="200"/>
      <c r="O159" s="200"/>
      <c r="P159" s="200"/>
      <c r="Q159" s="200"/>
      <c r="R159" s="200"/>
      <c r="S159" s="200"/>
      <c r="T159" s="201"/>
      <c r="AT159" s="196" t="s">
        <v>198</v>
      </c>
      <c r="AU159" s="196" t="s">
        <v>80</v>
      </c>
      <c r="AV159" s="12" t="s">
        <v>17</v>
      </c>
      <c r="AW159" s="12" t="s">
        <v>35</v>
      </c>
      <c r="AX159" s="12" t="s">
        <v>72</v>
      </c>
      <c r="AY159" s="196" t="s">
        <v>190</v>
      </c>
    </row>
    <row r="160" spans="2:51" s="13" customFormat="1" ht="13.5">
      <c r="B160" s="202"/>
      <c r="D160" s="195" t="s">
        <v>198</v>
      </c>
      <c r="E160" s="203" t="s">
        <v>5</v>
      </c>
      <c r="F160" s="204" t="s">
        <v>5482</v>
      </c>
      <c r="H160" s="205">
        <v>0.297</v>
      </c>
      <c r="I160" s="206"/>
      <c r="L160" s="202"/>
      <c r="M160" s="207"/>
      <c r="N160" s="208"/>
      <c r="O160" s="208"/>
      <c r="P160" s="208"/>
      <c r="Q160" s="208"/>
      <c r="R160" s="208"/>
      <c r="S160" s="208"/>
      <c r="T160" s="209"/>
      <c r="AT160" s="203" t="s">
        <v>198</v>
      </c>
      <c r="AU160" s="203" t="s">
        <v>80</v>
      </c>
      <c r="AV160" s="13" t="s">
        <v>80</v>
      </c>
      <c r="AW160" s="13" t="s">
        <v>35</v>
      </c>
      <c r="AX160" s="13" t="s">
        <v>17</v>
      </c>
      <c r="AY160" s="203" t="s">
        <v>190</v>
      </c>
    </row>
    <row r="161" spans="2:51" s="13" customFormat="1" ht="13.5">
      <c r="B161" s="202"/>
      <c r="D161" s="195" t="s">
        <v>198</v>
      </c>
      <c r="F161" s="204" t="s">
        <v>5483</v>
      </c>
      <c r="H161" s="205">
        <v>0.321</v>
      </c>
      <c r="I161" s="206"/>
      <c r="L161" s="202"/>
      <c r="M161" s="207"/>
      <c r="N161" s="208"/>
      <c r="O161" s="208"/>
      <c r="P161" s="208"/>
      <c r="Q161" s="208"/>
      <c r="R161" s="208"/>
      <c r="S161" s="208"/>
      <c r="T161" s="209"/>
      <c r="AT161" s="203" t="s">
        <v>198</v>
      </c>
      <c r="AU161" s="203" t="s">
        <v>80</v>
      </c>
      <c r="AV161" s="13" t="s">
        <v>80</v>
      </c>
      <c r="AW161" s="13" t="s">
        <v>6</v>
      </c>
      <c r="AX161" s="13" t="s">
        <v>17</v>
      </c>
      <c r="AY161" s="203" t="s">
        <v>190</v>
      </c>
    </row>
    <row r="162" spans="2:63" s="11" customFormat="1" ht="29.85" customHeight="1">
      <c r="B162" s="168"/>
      <c r="D162" s="169" t="s">
        <v>71</v>
      </c>
      <c r="E162" s="179" t="s">
        <v>86</v>
      </c>
      <c r="F162" s="179" t="s">
        <v>367</v>
      </c>
      <c r="I162" s="171"/>
      <c r="J162" s="180">
        <f>BK162</f>
        <v>0</v>
      </c>
      <c r="L162" s="168"/>
      <c r="M162" s="173"/>
      <c r="N162" s="174"/>
      <c r="O162" s="174"/>
      <c r="P162" s="175">
        <f>SUM(P163:P206)</f>
        <v>0</v>
      </c>
      <c r="Q162" s="174"/>
      <c r="R162" s="175">
        <f>SUM(R163:R206)</f>
        <v>7.426848659999999</v>
      </c>
      <c r="S162" s="174"/>
      <c r="T162" s="176">
        <f>SUM(T163:T206)</f>
        <v>0</v>
      </c>
      <c r="AR162" s="169" t="s">
        <v>17</v>
      </c>
      <c r="AT162" s="177" t="s">
        <v>71</v>
      </c>
      <c r="AU162" s="177" t="s">
        <v>17</v>
      </c>
      <c r="AY162" s="169" t="s">
        <v>190</v>
      </c>
      <c r="BK162" s="178">
        <f>SUM(BK163:BK206)</f>
        <v>0</v>
      </c>
    </row>
    <row r="163" spans="2:65" s="1" customFormat="1" ht="38.25" customHeight="1">
      <c r="B163" s="181"/>
      <c r="C163" s="182" t="s">
        <v>261</v>
      </c>
      <c r="D163" s="182" t="s">
        <v>192</v>
      </c>
      <c r="E163" s="183" t="s">
        <v>5484</v>
      </c>
      <c r="F163" s="184" t="s">
        <v>5485</v>
      </c>
      <c r="G163" s="185" t="s">
        <v>209</v>
      </c>
      <c r="H163" s="186">
        <v>40.43</v>
      </c>
      <c r="I163" s="187"/>
      <c r="J163" s="188">
        <f>ROUND(I163*H163,2)</f>
        <v>0</v>
      </c>
      <c r="K163" s="184" t="s">
        <v>5</v>
      </c>
      <c r="L163" s="42"/>
      <c r="M163" s="189" t="s">
        <v>5</v>
      </c>
      <c r="N163" s="190" t="s">
        <v>43</v>
      </c>
      <c r="O163" s="43"/>
      <c r="P163" s="191">
        <f>O163*H163</f>
        <v>0</v>
      </c>
      <c r="Q163" s="191">
        <v>0</v>
      </c>
      <c r="R163" s="191">
        <f>Q163*H163</f>
        <v>0</v>
      </c>
      <c r="S163" s="191">
        <v>0</v>
      </c>
      <c r="T163" s="192">
        <f>S163*H163</f>
        <v>0</v>
      </c>
      <c r="AR163" s="25" t="s">
        <v>92</v>
      </c>
      <c r="AT163" s="25" t="s">
        <v>192</v>
      </c>
      <c r="AU163" s="25" t="s">
        <v>80</v>
      </c>
      <c r="AY163" s="25" t="s">
        <v>190</v>
      </c>
      <c r="BE163" s="193">
        <f>IF(N163="základní",J163,0)</f>
        <v>0</v>
      </c>
      <c r="BF163" s="193">
        <f>IF(N163="snížená",J163,0)</f>
        <v>0</v>
      </c>
      <c r="BG163" s="193">
        <f>IF(N163="zákl. přenesená",J163,0)</f>
        <v>0</v>
      </c>
      <c r="BH163" s="193">
        <f>IF(N163="sníž. přenesená",J163,0)</f>
        <v>0</v>
      </c>
      <c r="BI163" s="193">
        <f>IF(N163="nulová",J163,0)</f>
        <v>0</v>
      </c>
      <c r="BJ163" s="25" t="s">
        <v>17</v>
      </c>
      <c r="BK163" s="193">
        <f>ROUND(I163*H163,2)</f>
        <v>0</v>
      </c>
      <c r="BL163" s="25" t="s">
        <v>92</v>
      </c>
      <c r="BM163" s="25" t="s">
        <v>5486</v>
      </c>
    </row>
    <row r="164" spans="2:51" s="12" customFormat="1" ht="13.5">
      <c r="B164" s="194"/>
      <c r="D164" s="195" t="s">
        <v>198</v>
      </c>
      <c r="E164" s="196" t="s">
        <v>5</v>
      </c>
      <c r="F164" s="197" t="s">
        <v>5454</v>
      </c>
      <c r="H164" s="196" t="s">
        <v>5</v>
      </c>
      <c r="I164" s="198"/>
      <c r="L164" s="194"/>
      <c r="M164" s="199"/>
      <c r="N164" s="200"/>
      <c r="O164" s="200"/>
      <c r="P164" s="200"/>
      <c r="Q164" s="200"/>
      <c r="R164" s="200"/>
      <c r="S164" s="200"/>
      <c r="T164" s="201"/>
      <c r="AT164" s="196" t="s">
        <v>198</v>
      </c>
      <c r="AU164" s="196" t="s">
        <v>80</v>
      </c>
      <c r="AV164" s="12" t="s">
        <v>17</v>
      </c>
      <c r="AW164" s="12" t="s">
        <v>35</v>
      </c>
      <c r="AX164" s="12" t="s">
        <v>72</v>
      </c>
      <c r="AY164" s="196" t="s">
        <v>190</v>
      </c>
    </row>
    <row r="165" spans="2:51" s="13" customFormat="1" ht="13.5">
      <c r="B165" s="202"/>
      <c r="D165" s="195" t="s">
        <v>198</v>
      </c>
      <c r="E165" s="203" t="s">
        <v>5</v>
      </c>
      <c r="F165" s="204" t="s">
        <v>5487</v>
      </c>
      <c r="H165" s="205">
        <v>4.98</v>
      </c>
      <c r="I165" s="206"/>
      <c r="L165" s="202"/>
      <c r="M165" s="207"/>
      <c r="N165" s="208"/>
      <c r="O165" s="208"/>
      <c r="P165" s="208"/>
      <c r="Q165" s="208"/>
      <c r="R165" s="208"/>
      <c r="S165" s="208"/>
      <c r="T165" s="209"/>
      <c r="AT165" s="203" t="s">
        <v>198</v>
      </c>
      <c r="AU165" s="203" t="s">
        <v>80</v>
      </c>
      <c r="AV165" s="13" t="s">
        <v>80</v>
      </c>
      <c r="AW165" s="13" t="s">
        <v>35</v>
      </c>
      <c r="AX165" s="13" t="s">
        <v>72</v>
      </c>
      <c r="AY165" s="203" t="s">
        <v>190</v>
      </c>
    </row>
    <row r="166" spans="2:51" s="13" customFormat="1" ht="13.5">
      <c r="B166" s="202"/>
      <c r="D166" s="195" t="s">
        <v>198</v>
      </c>
      <c r="E166" s="203" t="s">
        <v>5</v>
      </c>
      <c r="F166" s="204" t="s">
        <v>5488</v>
      </c>
      <c r="H166" s="205">
        <v>8.015</v>
      </c>
      <c r="I166" s="206"/>
      <c r="L166" s="202"/>
      <c r="M166" s="207"/>
      <c r="N166" s="208"/>
      <c r="O166" s="208"/>
      <c r="P166" s="208"/>
      <c r="Q166" s="208"/>
      <c r="R166" s="208"/>
      <c r="S166" s="208"/>
      <c r="T166" s="209"/>
      <c r="AT166" s="203" t="s">
        <v>198</v>
      </c>
      <c r="AU166" s="203" t="s">
        <v>80</v>
      </c>
      <c r="AV166" s="13" t="s">
        <v>80</v>
      </c>
      <c r="AW166" s="13" t="s">
        <v>35</v>
      </c>
      <c r="AX166" s="13" t="s">
        <v>72</v>
      </c>
      <c r="AY166" s="203" t="s">
        <v>190</v>
      </c>
    </row>
    <row r="167" spans="2:51" s="12" customFormat="1" ht="13.5">
      <c r="B167" s="194"/>
      <c r="D167" s="195" t="s">
        <v>198</v>
      </c>
      <c r="E167" s="196" t="s">
        <v>5</v>
      </c>
      <c r="F167" s="197" t="s">
        <v>5456</v>
      </c>
      <c r="H167" s="196" t="s">
        <v>5</v>
      </c>
      <c r="I167" s="198"/>
      <c r="L167" s="194"/>
      <c r="M167" s="199"/>
      <c r="N167" s="200"/>
      <c r="O167" s="200"/>
      <c r="P167" s="200"/>
      <c r="Q167" s="200"/>
      <c r="R167" s="200"/>
      <c r="S167" s="200"/>
      <c r="T167" s="201"/>
      <c r="AT167" s="196" t="s">
        <v>198</v>
      </c>
      <c r="AU167" s="196" t="s">
        <v>80</v>
      </c>
      <c r="AV167" s="12" t="s">
        <v>17</v>
      </c>
      <c r="AW167" s="12" t="s">
        <v>35</v>
      </c>
      <c r="AX167" s="12" t="s">
        <v>72</v>
      </c>
      <c r="AY167" s="196" t="s">
        <v>190</v>
      </c>
    </row>
    <row r="168" spans="2:51" s="13" customFormat="1" ht="13.5">
      <c r="B168" s="202"/>
      <c r="D168" s="195" t="s">
        <v>198</v>
      </c>
      <c r="E168" s="203" t="s">
        <v>5</v>
      </c>
      <c r="F168" s="204" t="s">
        <v>5489</v>
      </c>
      <c r="H168" s="205">
        <v>3.36</v>
      </c>
      <c r="I168" s="206"/>
      <c r="L168" s="202"/>
      <c r="M168" s="207"/>
      <c r="N168" s="208"/>
      <c r="O168" s="208"/>
      <c r="P168" s="208"/>
      <c r="Q168" s="208"/>
      <c r="R168" s="208"/>
      <c r="S168" s="208"/>
      <c r="T168" s="209"/>
      <c r="AT168" s="203" t="s">
        <v>198</v>
      </c>
      <c r="AU168" s="203" t="s">
        <v>80</v>
      </c>
      <c r="AV168" s="13" t="s">
        <v>80</v>
      </c>
      <c r="AW168" s="13" t="s">
        <v>35</v>
      </c>
      <c r="AX168" s="13" t="s">
        <v>72</v>
      </c>
      <c r="AY168" s="203" t="s">
        <v>190</v>
      </c>
    </row>
    <row r="169" spans="2:51" s="13" customFormat="1" ht="13.5">
      <c r="B169" s="202"/>
      <c r="D169" s="195" t="s">
        <v>198</v>
      </c>
      <c r="E169" s="203" t="s">
        <v>5</v>
      </c>
      <c r="F169" s="204" t="s">
        <v>5490</v>
      </c>
      <c r="H169" s="205">
        <v>4.612</v>
      </c>
      <c r="I169" s="206"/>
      <c r="L169" s="202"/>
      <c r="M169" s="207"/>
      <c r="N169" s="208"/>
      <c r="O169" s="208"/>
      <c r="P169" s="208"/>
      <c r="Q169" s="208"/>
      <c r="R169" s="208"/>
      <c r="S169" s="208"/>
      <c r="T169" s="209"/>
      <c r="AT169" s="203" t="s">
        <v>198</v>
      </c>
      <c r="AU169" s="203" t="s">
        <v>80</v>
      </c>
      <c r="AV169" s="13" t="s">
        <v>80</v>
      </c>
      <c r="AW169" s="13" t="s">
        <v>35</v>
      </c>
      <c r="AX169" s="13" t="s">
        <v>72</v>
      </c>
      <c r="AY169" s="203" t="s">
        <v>190</v>
      </c>
    </row>
    <row r="170" spans="2:51" s="12" customFormat="1" ht="13.5">
      <c r="B170" s="194"/>
      <c r="D170" s="195" t="s">
        <v>198</v>
      </c>
      <c r="E170" s="196" t="s">
        <v>5</v>
      </c>
      <c r="F170" s="197" t="s">
        <v>5458</v>
      </c>
      <c r="H170" s="196" t="s">
        <v>5</v>
      </c>
      <c r="I170" s="198"/>
      <c r="L170" s="194"/>
      <c r="M170" s="199"/>
      <c r="N170" s="200"/>
      <c r="O170" s="200"/>
      <c r="P170" s="200"/>
      <c r="Q170" s="200"/>
      <c r="R170" s="200"/>
      <c r="S170" s="200"/>
      <c r="T170" s="201"/>
      <c r="AT170" s="196" t="s">
        <v>198</v>
      </c>
      <c r="AU170" s="196" t="s">
        <v>80</v>
      </c>
      <c r="AV170" s="12" t="s">
        <v>17</v>
      </c>
      <c r="AW170" s="12" t="s">
        <v>35</v>
      </c>
      <c r="AX170" s="12" t="s">
        <v>72</v>
      </c>
      <c r="AY170" s="196" t="s">
        <v>190</v>
      </c>
    </row>
    <row r="171" spans="2:51" s="13" customFormat="1" ht="13.5">
      <c r="B171" s="202"/>
      <c r="D171" s="195" t="s">
        <v>198</v>
      </c>
      <c r="E171" s="203" t="s">
        <v>5</v>
      </c>
      <c r="F171" s="204" t="s">
        <v>5491</v>
      </c>
      <c r="H171" s="205">
        <v>4.64</v>
      </c>
      <c r="I171" s="206"/>
      <c r="L171" s="202"/>
      <c r="M171" s="207"/>
      <c r="N171" s="208"/>
      <c r="O171" s="208"/>
      <c r="P171" s="208"/>
      <c r="Q171" s="208"/>
      <c r="R171" s="208"/>
      <c r="S171" s="208"/>
      <c r="T171" s="209"/>
      <c r="AT171" s="203" t="s">
        <v>198</v>
      </c>
      <c r="AU171" s="203" t="s">
        <v>80</v>
      </c>
      <c r="AV171" s="13" t="s">
        <v>80</v>
      </c>
      <c r="AW171" s="13" t="s">
        <v>35</v>
      </c>
      <c r="AX171" s="13" t="s">
        <v>72</v>
      </c>
      <c r="AY171" s="203" t="s">
        <v>190</v>
      </c>
    </row>
    <row r="172" spans="2:51" s="13" customFormat="1" ht="13.5">
      <c r="B172" s="202"/>
      <c r="D172" s="195" t="s">
        <v>198</v>
      </c>
      <c r="E172" s="203" t="s">
        <v>5</v>
      </c>
      <c r="F172" s="204" t="s">
        <v>5492</v>
      </c>
      <c r="H172" s="205">
        <v>14.823</v>
      </c>
      <c r="I172" s="206"/>
      <c r="L172" s="202"/>
      <c r="M172" s="207"/>
      <c r="N172" s="208"/>
      <c r="O172" s="208"/>
      <c r="P172" s="208"/>
      <c r="Q172" s="208"/>
      <c r="R172" s="208"/>
      <c r="S172" s="208"/>
      <c r="T172" s="209"/>
      <c r="AT172" s="203" t="s">
        <v>198</v>
      </c>
      <c r="AU172" s="203" t="s">
        <v>80</v>
      </c>
      <c r="AV172" s="13" t="s">
        <v>80</v>
      </c>
      <c r="AW172" s="13" t="s">
        <v>35</v>
      </c>
      <c r="AX172" s="13" t="s">
        <v>72</v>
      </c>
      <c r="AY172" s="203" t="s">
        <v>190</v>
      </c>
    </row>
    <row r="173" spans="2:51" s="14" customFormat="1" ht="13.5">
      <c r="B173" s="210"/>
      <c r="D173" s="195" t="s">
        <v>198</v>
      </c>
      <c r="E173" s="211" t="s">
        <v>5</v>
      </c>
      <c r="F173" s="212" t="s">
        <v>221</v>
      </c>
      <c r="H173" s="213">
        <v>40.43</v>
      </c>
      <c r="I173" s="214"/>
      <c r="L173" s="210"/>
      <c r="M173" s="215"/>
      <c r="N173" s="216"/>
      <c r="O173" s="216"/>
      <c r="P173" s="216"/>
      <c r="Q173" s="216"/>
      <c r="R173" s="216"/>
      <c r="S173" s="216"/>
      <c r="T173" s="217"/>
      <c r="AT173" s="211" t="s">
        <v>198</v>
      </c>
      <c r="AU173" s="211" t="s">
        <v>80</v>
      </c>
      <c r="AV173" s="14" t="s">
        <v>92</v>
      </c>
      <c r="AW173" s="14" t="s">
        <v>35</v>
      </c>
      <c r="AX173" s="14" t="s">
        <v>17</v>
      </c>
      <c r="AY173" s="211" t="s">
        <v>190</v>
      </c>
    </row>
    <row r="174" spans="2:65" s="1" customFormat="1" ht="16.5" customHeight="1">
      <c r="B174" s="181"/>
      <c r="C174" s="182" t="s">
        <v>266</v>
      </c>
      <c r="D174" s="182" t="s">
        <v>192</v>
      </c>
      <c r="E174" s="183" t="s">
        <v>5286</v>
      </c>
      <c r="F174" s="184" t="s">
        <v>5287</v>
      </c>
      <c r="G174" s="185" t="s">
        <v>275</v>
      </c>
      <c r="H174" s="186">
        <v>154.126</v>
      </c>
      <c r="I174" s="187"/>
      <c r="J174" s="188">
        <f>ROUND(I174*H174,2)</f>
        <v>0</v>
      </c>
      <c r="K174" s="184" t="s">
        <v>196</v>
      </c>
      <c r="L174" s="42"/>
      <c r="M174" s="189" t="s">
        <v>5</v>
      </c>
      <c r="N174" s="190" t="s">
        <v>43</v>
      </c>
      <c r="O174" s="43"/>
      <c r="P174" s="191">
        <f>O174*H174</f>
        <v>0</v>
      </c>
      <c r="Q174" s="191">
        <v>0.00251</v>
      </c>
      <c r="R174" s="191">
        <f>Q174*H174</f>
        <v>0.38685626</v>
      </c>
      <c r="S174" s="191">
        <v>0</v>
      </c>
      <c r="T174" s="192">
        <f>S174*H174</f>
        <v>0</v>
      </c>
      <c r="AR174" s="25" t="s">
        <v>92</v>
      </c>
      <c r="AT174" s="25" t="s">
        <v>192</v>
      </c>
      <c r="AU174" s="25" t="s">
        <v>80</v>
      </c>
      <c r="AY174" s="25" t="s">
        <v>190</v>
      </c>
      <c r="BE174" s="193">
        <f>IF(N174="základní",J174,0)</f>
        <v>0</v>
      </c>
      <c r="BF174" s="193">
        <f>IF(N174="snížená",J174,0)</f>
        <v>0</v>
      </c>
      <c r="BG174" s="193">
        <f>IF(N174="zákl. přenesená",J174,0)</f>
        <v>0</v>
      </c>
      <c r="BH174" s="193">
        <f>IF(N174="sníž. přenesená",J174,0)</f>
        <v>0</v>
      </c>
      <c r="BI174" s="193">
        <f>IF(N174="nulová",J174,0)</f>
        <v>0</v>
      </c>
      <c r="BJ174" s="25" t="s">
        <v>17</v>
      </c>
      <c r="BK174" s="193">
        <f>ROUND(I174*H174,2)</f>
        <v>0</v>
      </c>
      <c r="BL174" s="25" t="s">
        <v>92</v>
      </c>
      <c r="BM174" s="25" t="s">
        <v>5493</v>
      </c>
    </row>
    <row r="175" spans="2:51" s="12" customFormat="1" ht="13.5">
      <c r="B175" s="194"/>
      <c r="D175" s="195" t="s">
        <v>198</v>
      </c>
      <c r="E175" s="196" t="s">
        <v>5</v>
      </c>
      <c r="F175" s="197" t="s">
        <v>5454</v>
      </c>
      <c r="H175" s="196" t="s">
        <v>5</v>
      </c>
      <c r="I175" s="198"/>
      <c r="L175" s="194"/>
      <c r="M175" s="199"/>
      <c r="N175" s="200"/>
      <c r="O175" s="200"/>
      <c r="P175" s="200"/>
      <c r="Q175" s="200"/>
      <c r="R175" s="200"/>
      <c r="S175" s="200"/>
      <c r="T175" s="201"/>
      <c r="AT175" s="196" t="s">
        <v>198</v>
      </c>
      <c r="AU175" s="196" t="s">
        <v>80</v>
      </c>
      <c r="AV175" s="12" t="s">
        <v>17</v>
      </c>
      <c r="AW175" s="12" t="s">
        <v>35</v>
      </c>
      <c r="AX175" s="12" t="s">
        <v>72</v>
      </c>
      <c r="AY175" s="196" t="s">
        <v>190</v>
      </c>
    </row>
    <row r="176" spans="2:51" s="13" customFormat="1" ht="13.5">
      <c r="B176" s="202"/>
      <c r="D176" s="195" t="s">
        <v>198</v>
      </c>
      <c r="E176" s="203" t="s">
        <v>5</v>
      </c>
      <c r="F176" s="204" t="s">
        <v>5494</v>
      </c>
      <c r="H176" s="205">
        <v>12.45</v>
      </c>
      <c r="I176" s="206"/>
      <c r="L176" s="202"/>
      <c r="M176" s="207"/>
      <c r="N176" s="208"/>
      <c r="O176" s="208"/>
      <c r="P176" s="208"/>
      <c r="Q176" s="208"/>
      <c r="R176" s="208"/>
      <c r="S176" s="208"/>
      <c r="T176" s="209"/>
      <c r="AT176" s="203" t="s">
        <v>198</v>
      </c>
      <c r="AU176" s="203" t="s">
        <v>80</v>
      </c>
      <c r="AV176" s="13" t="s">
        <v>80</v>
      </c>
      <c r="AW176" s="13" t="s">
        <v>35</v>
      </c>
      <c r="AX176" s="13" t="s">
        <v>72</v>
      </c>
      <c r="AY176" s="203" t="s">
        <v>190</v>
      </c>
    </row>
    <row r="177" spans="2:51" s="13" customFormat="1" ht="13.5">
      <c r="B177" s="202"/>
      <c r="D177" s="195" t="s">
        <v>198</v>
      </c>
      <c r="E177" s="203" t="s">
        <v>5</v>
      </c>
      <c r="F177" s="204" t="s">
        <v>5495</v>
      </c>
      <c r="H177" s="205">
        <v>26.718</v>
      </c>
      <c r="I177" s="206"/>
      <c r="L177" s="202"/>
      <c r="M177" s="207"/>
      <c r="N177" s="208"/>
      <c r="O177" s="208"/>
      <c r="P177" s="208"/>
      <c r="Q177" s="208"/>
      <c r="R177" s="208"/>
      <c r="S177" s="208"/>
      <c r="T177" s="209"/>
      <c r="AT177" s="203" t="s">
        <v>198</v>
      </c>
      <c r="AU177" s="203" t="s">
        <v>80</v>
      </c>
      <c r="AV177" s="13" t="s">
        <v>80</v>
      </c>
      <c r="AW177" s="13" t="s">
        <v>35</v>
      </c>
      <c r="AX177" s="13" t="s">
        <v>72</v>
      </c>
      <c r="AY177" s="203" t="s">
        <v>190</v>
      </c>
    </row>
    <row r="178" spans="2:51" s="13" customFormat="1" ht="13.5">
      <c r="B178" s="202"/>
      <c r="D178" s="195" t="s">
        <v>198</v>
      </c>
      <c r="E178" s="203" t="s">
        <v>5</v>
      </c>
      <c r="F178" s="204" t="s">
        <v>5496</v>
      </c>
      <c r="H178" s="205">
        <v>5.84</v>
      </c>
      <c r="I178" s="206"/>
      <c r="L178" s="202"/>
      <c r="M178" s="207"/>
      <c r="N178" s="208"/>
      <c r="O178" s="208"/>
      <c r="P178" s="208"/>
      <c r="Q178" s="208"/>
      <c r="R178" s="208"/>
      <c r="S178" s="208"/>
      <c r="T178" s="209"/>
      <c r="AT178" s="203" t="s">
        <v>198</v>
      </c>
      <c r="AU178" s="203" t="s">
        <v>80</v>
      </c>
      <c r="AV178" s="13" t="s">
        <v>80</v>
      </c>
      <c r="AW178" s="13" t="s">
        <v>35</v>
      </c>
      <c r="AX178" s="13" t="s">
        <v>72</v>
      </c>
      <c r="AY178" s="203" t="s">
        <v>190</v>
      </c>
    </row>
    <row r="179" spans="2:51" s="13" customFormat="1" ht="13.5">
      <c r="B179" s="202"/>
      <c r="D179" s="195" t="s">
        <v>198</v>
      </c>
      <c r="E179" s="203" t="s">
        <v>5</v>
      </c>
      <c r="F179" s="204" t="s">
        <v>5497</v>
      </c>
      <c r="H179" s="205">
        <v>2.064</v>
      </c>
      <c r="I179" s="206"/>
      <c r="L179" s="202"/>
      <c r="M179" s="207"/>
      <c r="N179" s="208"/>
      <c r="O179" s="208"/>
      <c r="P179" s="208"/>
      <c r="Q179" s="208"/>
      <c r="R179" s="208"/>
      <c r="S179" s="208"/>
      <c r="T179" s="209"/>
      <c r="AT179" s="203" t="s">
        <v>198</v>
      </c>
      <c r="AU179" s="203" t="s">
        <v>80</v>
      </c>
      <c r="AV179" s="13" t="s">
        <v>80</v>
      </c>
      <c r="AW179" s="13" t="s">
        <v>35</v>
      </c>
      <c r="AX179" s="13" t="s">
        <v>72</v>
      </c>
      <c r="AY179" s="203" t="s">
        <v>190</v>
      </c>
    </row>
    <row r="180" spans="2:51" s="12" customFormat="1" ht="13.5">
      <c r="B180" s="194"/>
      <c r="D180" s="195" t="s">
        <v>198</v>
      </c>
      <c r="E180" s="196" t="s">
        <v>5</v>
      </c>
      <c r="F180" s="197" t="s">
        <v>5456</v>
      </c>
      <c r="H180" s="196" t="s">
        <v>5</v>
      </c>
      <c r="I180" s="198"/>
      <c r="L180" s="194"/>
      <c r="M180" s="199"/>
      <c r="N180" s="200"/>
      <c r="O180" s="200"/>
      <c r="P180" s="200"/>
      <c r="Q180" s="200"/>
      <c r="R180" s="200"/>
      <c r="S180" s="200"/>
      <c r="T180" s="201"/>
      <c r="AT180" s="196" t="s">
        <v>198</v>
      </c>
      <c r="AU180" s="196" t="s">
        <v>80</v>
      </c>
      <c r="AV180" s="12" t="s">
        <v>17</v>
      </c>
      <c r="AW180" s="12" t="s">
        <v>35</v>
      </c>
      <c r="AX180" s="12" t="s">
        <v>72</v>
      </c>
      <c r="AY180" s="196" t="s">
        <v>190</v>
      </c>
    </row>
    <row r="181" spans="2:51" s="13" customFormat="1" ht="13.5">
      <c r="B181" s="202"/>
      <c r="D181" s="195" t="s">
        <v>198</v>
      </c>
      <c r="E181" s="203" t="s">
        <v>5</v>
      </c>
      <c r="F181" s="204" t="s">
        <v>5498</v>
      </c>
      <c r="H181" s="205">
        <v>8.4</v>
      </c>
      <c r="I181" s="206"/>
      <c r="L181" s="202"/>
      <c r="M181" s="207"/>
      <c r="N181" s="208"/>
      <c r="O181" s="208"/>
      <c r="P181" s="208"/>
      <c r="Q181" s="208"/>
      <c r="R181" s="208"/>
      <c r="S181" s="208"/>
      <c r="T181" s="209"/>
      <c r="AT181" s="203" t="s">
        <v>198</v>
      </c>
      <c r="AU181" s="203" t="s">
        <v>80</v>
      </c>
      <c r="AV181" s="13" t="s">
        <v>80</v>
      </c>
      <c r="AW181" s="13" t="s">
        <v>35</v>
      </c>
      <c r="AX181" s="13" t="s">
        <v>72</v>
      </c>
      <c r="AY181" s="203" t="s">
        <v>190</v>
      </c>
    </row>
    <row r="182" spans="2:51" s="13" customFormat="1" ht="13.5">
      <c r="B182" s="202"/>
      <c r="D182" s="195" t="s">
        <v>198</v>
      </c>
      <c r="E182" s="203" t="s">
        <v>5</v>
      </c>
      <c r="F182" s="204" t="s">
        <v>5499</v>
      </c>
      <c r="H182" s="205">
        <v>15.372</v>
      </c>
      <c r="I182" s="206"/>
      <c r="L182" s="202"/>
      <c r="M182" s="207"/>
      <c r="N182" s="208"/>
      <c r="O182" s="208"/>
      <c r="P182" s="208"/>
      <c r="Q182" s="208"/>
      <c r="R182" s="208"/>
      <c r="S182" s="208"/>
      <c r="T182" s="209"/>
      <c r="AT182" s="203" t="s">
        <v>198</v>
      </c>
      <c r="AU182" s="203" t="s">
        <v>80</v>
      </c>
      <c r="AV182" s="13" t="s">
        <v>80</v>
      </c>
      <c r="AW182" s="13" t="s">
        <v>35</v>
      </c>
      <c r="AX182" s="13" t="s">
        <v>72</v>
      </c>
      <c r="AY182" s="203" t="s">
        <v>190</v>
      </c>
    </row>
    <row r="183" spans="2:51" s="13" customFormat="1" ht="13.5">
      <c r="B183" s="202"/>
      <c r="D183" s="195" t="s">
        <v>198</v>
      </c>
      <c r="E183" s="203" t="s">
        <v>5</v>
      </c>
      <c r="F183" s="204" t="s">
        <v>5496</v>
      </c>
      <c r="H183" s="205">
        <v>5.84</v>
      </c>
      <c r="I183" s="206"/>
      <c r="L183" s="202"/>
      <c r="M183" s="207"/>
      <c r="N183" s="208"/>
      <c r="O183" s="208"/>
      <c r="P183" s="208"/>
      <c r="Q183" s="208"/>
      <c r="R183" s="208"/>
      <c r="S183" s="208"/>
      <c r="T183" s="209"/>
      <c r="AT183" s="203" t="s">
        <v>198</v>
      </c>
      <c r="AU183" s="203" t="s">
        <v>80</v>
      </c>
      <c r="AV183" s="13" t="s">
        <v>80</v>
      </c>
      <c r="AW183" s="13" t="s">
        <v>35</v>
      </c>
      <c r="AX183" s="13" t="s">
        <v>72</v>
      </c>
      <c r="AY183" s="203" t="s">
        <v>190</v>
      </c>
    </row>
    <row r="184" spans="2:51" s="13" customFormat="1" ht="13.5">
      <c r="B184" s="202"/>
      <c r="D184" s="195" t="s">
        <v>198</v>
      </c>
      <c r="E184" s="203" t="s">
        <v>5</v>
      </c>
      <c r="F184" s="204" t="s">
        <v>5497</v>
      </c>
      <c r="H184" s="205">
        <v>2.064</v>
      </c>
      <c r="I184" s="206"/>
      <c r="L184" s="202"/>
      <c r="M184" s="207"/>
      <c r="N184" s="208"/>
      <c r="O184" s="208"/>
      <c r="P184" s="208"/>
      <c r="Q184" s="208"/>
      <c r="R184" s="208"/>
      <c r="S184" s="208"/>
      <c r="T184" s="209"/>
      <c r="AT184" s="203" t="s">
        <v>198</v>
      </c>
      <c r="AU184" s="203" t="s">
        <v>80</v>
      </c>
      <c r="AV184" s="13" t="s">
        <v>80</v>
      </c>
      <c r="AW184" s="13" t="s">
        <v>35</v>
      </c>
      <c r="AX184" s="13" t="s">
        <v>72</v>
      </c>
      <c r="AY184" s="203" t="s">
        <v>190</v>
      </c>
    </row>
    <row r="185" spans="2:51" s="12" customFormat="1" ht="13.5">
      <c r="B185" s="194"/>
      <c r="D185" s="195" t="s">
        <v>198</v>
      </c>
      <c r="E185" s="196" t="s">
        <v>5</v>
      </c>
      <c r="F185" s="197" t="s">
        <v>5458</v>
      </c>
      <c r="H185" s="196" t="s">
        <v>5</v>
      </c>
      <c r="I185" s="198"/>
      <c r="L185" s="194"/>
      <c r="M185" s="199"/>
      <c r="N185" s="200"/>
      <c r="O185" s="200"/>
      <c r="P185" s="200"/>
      <c r="Q185" s="200"/>
      <c r="R185" s="200"/>
      <c r="S185" s="200"/>
      <c r="T185" s="201"/>
      <c r="AT185" s="196" t="s">
        <v>198</v>
      </c>
      <c r="AU185" s="196" t="s">
        <v>80</v>
      </c>
      <c r="AV185" s="12" t="s">
        <v>17</v>
      </c>
      <c r="AW185" s="12" t="s">
        <v>35</v>
      </c>
      <c r="AX185" s="12" t="s">
        <v>72</v>
      </c>
      <c r="AY185" s="196" t="s">
        <v>190</v>
      </c>
    </row>
    <row r="186" spans="2:51" s="13" customFormat="1" ht="13.5">
      <c r="B186" s="202"/>
      <c r="D186" s="195" t="s">
        <v>198</v>
      </c>
      <c r="E186" s="203" t="s">
        <v>5</v>
      </c>
      <c r="F186" s="204" t="s">
        <v>5500</v>
      </c>
      <c r="H186" s="205">
        <v>11.6</v>
      </c>
      <c r="I186" s="206"/>
      <c r="L186" s="202"/>
      <c r="M186" s="207"/>
      <c r="N186" s="208"/>
      <c r="O186" s="208"/>
      <c r="P186" s="208"/>
      <c r="Q186" s="208"/>
      <c r="R186" s="208"/>
      <c r="S186" s="208"/>
      <c r="T186" s="209"/>
      <c r="AT186" s="203" t="s">
        <v>198</v>
      </c>
      <c r="AU186" s="203" t="s">
        <v>80</v>
      </c>
      <c r="AV186" s="13" t="s">
        <v>80</v>
      </c>
      <c r="AW186" s="13" t="s">
        <v>35</v>
      </c>
      <c r="AX186" s="13" t="s">
        <v>72</v>
      </c>
      <c r="AY186" s="203" t="s">
        <v>190</v>
      </c>
    </row>
    <row r="187" spans="2:51" s="13" customFormat="1" ht="13.5">
      <c r="B187" s="202"/>
      <c r="D187" s="195" t="s">
        <v>198</v>
      </c>
      <c r="E187" s="203" t="s">
        <v>5</v>
      </c>
      <c r="F187" s="204" t="s">
        <v>5501</v>
      </c>
      <c r="H187" s="205">
        <v>49.41</v>
      </c>
      <c r="I187" s="206"/>
      <c r="L187" s="202"/>
      <c r="M187" s="207"/>
      <c r="N187" s="208"/>
      <c r="O187" s="208"/>
      <c r="P187" s="208"/>
      <c r="Q187" s="208"/>
      <c r="R187" s="208"/>
      <c r="S187" s="208"/>
      <c r="T187" s="209"/>
      <c r="AT187" s="203" t="s">
        <v>198</v>
      </c>
      <c r="AU187" s="203" t="s">
        <v>80</v>
      </c>
      <c r="AV187" s="13" t="s">
        <v>80</v>
      </c>
      <c r="AW187" s="13" t="s">
        <v>35</v>
      </c>
      <c r="AX187" s="13" t="s">
        <v>72</v>
      </c>
      <c r="AY187" s="203" t="s">
        <v>190</v>
      </c>
    </row>
    <row r="188" spans="2:51" s="13" customFormat="1" ht="13.5">
      <c r="B188" s="202"/>
      <c r="D188" s="195" t="s">
        <v>198</v>
      </c>
      <c r="E188" s="203" t="s">
        <v>5</v>
      </c>
      <c r="F188" s="204" t="s">
        <v>5502</v>
      </c>
      <c r="H188" s="205">
        <v>10.8</v>
      </c>
      <c r="I188" s="206"/>
      <c r="L188" s="202"/>
      <c r="M188" s="207"/>
      <c r="N188" s="208"/>
      <c r="O188" s="208"/>
      <c r="P188" s="208"/>
      <c r="Q188" s="208"/>
      <c r="R188" s="208"/>
      <c r="S188" s="208"/>
      <c r="T188" s="209"/>
      <c r="AT188" s="203" t="s">
        <v>198</v>
      </c>
      <c r="AU188" s="203" t="s">
        <v>80</v>
      </c>
      <c r="AV188" s="13" t="s">
        <v>80</v>
      </c>
      <c r="AW188" s="13" t="s">
        <v>35</v>
      </c>
      <c r="AX188" s="13" t="s">
        <v>72</v>
      </c>
      <c r="AY188" s="203" t="s">
        <v>190</v>
      </c>
    </row>
    <row r="189" spans="2:51" s="13" customFormat="1" ht="13.5">
      <c r="B189" s="202"/>
      <c r="D189" s="195" t="s">
        <v>198</v>
      </c>
      <c r="E189" s="203" t="s">
        <v>5</v>
      </c>
      <c r="F189" s="204" t="s">
        <v>5503</v>
      </c>
      <c r="H189" s="205">
        <v>3.568</v>
      </c>
      <c r="I189" s="206"/>
      <c r="L189" s="202"/>
      <c r="M189" s="207"/>
      <c r="N189" s="208"/>
      <c r="O189" s="208"/>
      <c r="P189" s="208"/>
      <c r="Q189" s="208"/>
      <c r="R189" s="208"/>
      <c r="S189" s="208"/>
      <c r="T189" s="209"/>
      <c r="AT189" s="203" t="s">
        <v>198</v>
      </c>
      <c r="AU189" s="203" t="s">
        <v>80</v>
      </c>
      <c r="AV189" s="13" t="s">
        <v>80</v>
      </c>
      <c r="AW189" s="13" t="s">
        <v>35</v>
      </c>
      <c r="AX189" s="13" t="s">
        <v>72</v>
      </c>
      <c r="AY189" s="203" t="s">
        <v>190</v>
      </c>
    </row>
    <row r="190" spans="2:51" s="14" customFormat="1" ht="13.5">
      <c r="B190" s="210"/>
      <c r="D190" s="195" t="s">
        <v>198</v>
      </c>
      <c r="E190" s="211" t="s">
        <v>5</v>
      </c>
      <c r="F190" s="212" t="s">
        <v>221</v>
      </c>
      <c r="H190" s="213">
        <v>154.126</v>
      </c>
      <c r="I190" s="214"/>
      <c r="L190" s="210"/>
      <c r="M190" s="215"/>
      <c r="N190" s="216"/>
      <c r="O190" s="216"/>
      <c r="P190" s="216"/>
      <c r="Q190" s="216"/>
      <c r="R190" s="216"/>
      <c r="S190" s="216"/>
      <c r="T190" s="217"/>
      <c r="AT190" s="211" t="s">
        <v>198</v>
      </c>
      <c r="AU190" s="211" t="s">
        <v>80</v>
      </c>
      <c r="AV190" s="14" t="s">
        <v>92</v>
      </c>
      <c r="AW190" s="14" t="s">
        <v>35</v>
      </c>
      <c r="AX190" s="14" t="s">
        <v>17</v>
      </c>
      <c r="AY190" s="211" t="s">
        <v>190</v>
      </c>
    </row>
    <row r="191" spans="2:65" s="1" customFormat="1" ht="25.5" customHeight="1">
      <c r="B191" s="181"/>
      <c r="C191" s="182" t="s">
        <v>206</v>
      </c>
      <c r="D191" s="182" t="s">
        <v>192</v>
      </c>
      <c r="E191" s="183" t="s">
        <v>5293</v>
      </c>
      <c r="F191" s="184" t="s">
        <v>5294</v>
      </c>
      <c r="G191" s="185" t="s">
        <v>275</v>
      </c>
      <c r="H191" s="186">
        <v>154.126</v>
      </c>
      <c r="I191" s="187"/>
      <c r="J191" s="188">
        <f>ROUND(I191*H191,2)</f>
        <v>0</v>
      </c>
      <c r="K191" s="184" t="s">
        <v>196</v>
      </c>
      <c r="L191" s="42"/>
      <c r="M191" s="189" t="s">
        <v>5</v>
      </c>
      <c r="N191" s="190" t="s">
        <v>43</v>
      </c>
      <c r="O191" s="43"/>
      <c r="P191" s="191">
        <f>O191*H191</f>
        <v>0</v>
      </c>
      <c r="Q191" s="191">
        <v>0</v>
      </c>
      <c r="R191" s="191">
        <f>Q191*H191</f>
        <v>0</v>
      </c>
      <c r="S191" s="191">
        <v>0</v>
      </c>
      <c r="T191" s="192">
        <f>S191*H191</f>
        <v>0</v>
      </c>
      <c r="AR191" s="25" t="s">
        <v>92</v>
      </c>
      <c r="AT191" s="25" t="s">
        <v>192</v>
      </c>
      <c r="AU191" s="25" t="s">
        <v>80</v>
      </c>
      <c r="AY191" s="25" t="s">
        <v>190</v>
      </c>
      <c r="BE191" s="193">
        <f>IF(N191="základní",J191,0)</f>
        <v>0</v>
      </c>
      <c r="BF191" s="193">
        <f>IF(N191="snížená",J191,0)</f>
        <v>0</v>
      </c>
      <c r="BG191" s="193">
        <f>IF(N191="zákl. přenesená",J191,0)</f>
        <v>0</v>
      </c>
      <c r="BH191" s="193">
        <f>IF(N191="sníž. přenesená",J191,0)</f>
        <v>0</v>
      </c>
      <c r="BI191" s="193">
        <f>IF(N191="nulová",J191,0)</f>
        <v>0</v>
      </c>
      <c r="BJ191" s="25" t="s">
        <v>17</v>
      </c>
      <c r="BK191" s="193">
        <f>ROUND(I191*H191,2)</f>
        <v>0</v>
      </c>
      <c r="BL191" s="25" t="s">
        <v>92</v>
      </c>
      <c r="BM191" s="25" t="s">
        <v>5504</v>
      </c>
    </row>
    <row r="192" spans="2:51" s="12" customFormat="1" ht="13.5">
      <c r="B192" s="194"/>
      <c r="D192" s="195" t="s">
        <v>198</v>
      </c>
      <c r="E192" s="196" t="s">
        <v>5</v>
      </c>
      <c r="F192" s="197" t="s">
        <v>312</v>
      </c>
      <c r="H192" s="196" t="s">
        <v>5</v>
      </c>
      <c r="I192" s="198"/>
      <c r="L192" s="194"/>
      <c r="M192" s="199"/>
      <c r="N192" s="200"/>
      <c r="O192" s="200"/>
      <c r="P192" s="200"/>
      <c r="Q192" s="200"/>
      <c r="R192" s="200"/>
      <c r="S192" s="200"/>
      <c r="T192" s="201"/>
      <c r="AT192" s="196" t="s">
        <v>198</v>
      </c>
      <c r="AU192" s="196" t="s">
        <v>80</v>
      </c>
      <c r="AV192" s="12" t="s">
        <v>17</v>
      </c>
      <c r="AW192" s="12" t="s">
        <v>35</v>
      </c>
      <c r="AX192" s="12" t="s">
        <v>72</v>
      </c>
      <c r="AY192" s="196" t="s">
        <v>190</v>
      </c>
    </row>
    <row r="193" spans="2:51" s="13" customFormat="1" ht="13.5">
      <c r="B193" s="202"/>
      <c r="D193" s="195" t="s">
        <v>198</v>
      </c>
      <c r="E193" s="203" t="s">
        <v>5</v>
      </c>
      <c r="F193" s="204" t="s">
        <v>5505</v>
      </c>
      <c r="H193" s="205">
        <v>154.126</v>
      </c>
      <c r="I193" s="206"/>
      <c r="L193" s="202"/>
      <c r="M193" s="207"/>
      <c r="N193" s="208"/>
      <c r="O193" s="208"/>
      <c r="P193" s="208"/>
      <c r="Q193" s="208"/>
      <c r="R193" s="208"/>
      <c r="S193" s="208"/>
      <c r="T193" s="209"/>
      <c r="AT193" s="203" t="s">
        <v>198</v>
      </c>
      <c r="AU193" s="203" t="s">
        <v>80</v>
      </c>
      <c r="AV193" s="13" t="s">
        <v>80</v>
      </c>
      <c r="AW193" s="13" t="s">
        <v>35</v>
      </c>
      <c r="AX193" s="13" t="s">
        <v>17</v>
      </c>
      <c r="AY193" s="203" t="s">
        <v>190</v>
      </c>
    </row>
    <row r="194" spans="2:65" s="1" customFormat="1" ht="25.5" customHeight="1">
      <c r="B194" s="181"/>
      <c r="C194" s="182" t="s">
        <v>11</v>
      </c>
      <c r="D194" s="182" t="s">
        <v>192</v>
      </c>
      <c r="E194" s="183" t="s">
        <v>5297</v>
      </c>
      <c r="F194" s="184" t="s">
        <v>5298</v>
      </c>
      <c r="G194" s="185" t="s">
        <v>316</v>
      </c>
      <c r="H194" s="186">
        <v>2.28</v>
      </c>
      <c r="I194" s="187"/>
      <c r="J194" s="188">
        <f>ROUND(I194*H194,2)</f>
        <v>0</v>
      </c>
      <c r="K194" s="184" t="s">
        <v>196</v>
      </c>
      <c r="L194" s="42"/>
      <c r="M194" s="189" t="s">
        <v>5</v>
      </c>
      <c r="N194" s="190" t="s">
        <v>43</v>
      </c>
      <c r="O194" s="43"/>
      <c r="P194" s="191">
        <f>O194*H194</f>
        <v>0</v>
      </c>
      <c r="Q194" s="191">
        <v>1.04331</v>
      </c>
      <c r="R194" s="191">
        <f>Q194*H194</f>
        <v>2.3787467999999996</v>
      </c>
      <c r="S194" s="191">
        <v>0</v>
      </c>
      <c r="T194" s="192">
        <f>S194*H194</f>
        <v>0</v>
      </c>
      <c r="AR194" s="25" t="s">
        <v>92</v>
      </c>
      <c r="AT194" s="25" t="s">
        <v>192</v>
      </c>
      <c r="AU194" s="25" t="s">
        <v>80</v>
      </c>
      <c r="AY194" s="25" t="s">
        <v>190</v>
      </c>
      <c r="BE194" s="193">
        <f>IF(N194="základní",J194,0)</f>
        <v>0</v>
      </c>
      <c r="BF194" s="193">
        <f>IF(N194="snížená",J194,0)</f>
        <v>0</v>
      </c>
      <c r="BG194" s="193">
        <f>IF(N194="zákl. přenesená",J194,0)</f>
        <v>0</v>
      </c>
      <c r="BH194" s="193">
        <f>IF(N194="sníž. přenesená",J194,0)</f>
        <v>0</v>
      </c>
      <c r="BI194" s="193">
        <f>IF(N194="nulová",J194,0)</f>
        <v>0</v>
      </c>
      <c r="BJ194" s="25" t="s">
        <v>17</v>
      </c>
      <c r="BK194" s="193">
        <f>ROUND(I194*H194,2)</f>
        <v>0</v>
      </c>
      <c r="BL194" s="25" t="s">
        <v>92</v>
      </c>
      <c r="BM194" s="25" t="s">
        <v>5506</v>
      </c>
    </row>
    <row r="195" spans="2:51" s="12" customFormat="1" ht="13.5">
      <c r="B195" s="194"/>
      <c r="D195" s="195" t="s">
        <v>198</v>
      </c>
      <c r="E195" s="196" t="s">
        <v>5</v>
      </c>
      <c r="F195" s="197" t="s">
        <v>449</v>
      </c>
      <c r="H195" s="196" t="s">
        <v>5</v>
      </c>
      <c r="I195" s="198"/>
      <c r="L195" s="194"/>
      <c r="M195" s="199"/>
      <c r="N195" s="200"/>
      <c r="O195" s="200"/>
      <c r="P195" s="200"/>
      <c r="Q195" s="200"/>
      <c r="R195" s="200"/>
      <c r="S195" s="200"/>
      <c r="T195" s="201"/>
      <c r="AT195" s="196" t="s">
        <v>198</v>
      </c>
      <c r="AU195" s="196" t="s">
        <v>80</v>
      </c>
      <c r="AV195" s="12" t="s">
        <v>17</v>
      </c>
      <c r="AW195" s="12" t="s">
        <v>35</v>
      </c>
      <c r="AX195" s="12" t="s">
        <v>72</v>
      </c>
      <c r="AY195" s="196" t="s">
        <v>190</v>
      </c>
    </row>
    <row r="196" spans="2:51" s="13" customFormat="1" ht="13.5">
      <c r="B196" s="202"/>
      <c r="D196" s="195" t="s">
        <v>198</v>
      </c>
      <c r="E196" s="203" t="s">
        <v>5</v>
      </c>
      <c r="F196" s="204" t="s">
        <v>5507</v>
      </c>
      <c r="H196" s="205">
        <v>2.111</v>
      </c>
      <c r="I196" s="206"/>
      <c r="L196" s="202"/>
      <c r="M196" s="207"/>
      <c r="N196" s="208"/>
      <c r="O196" s="208"/>
      <c r="P196" s="208"/>
      <c r="Q196" s="208"/>
      <c r="R196" s="208"/>
      <c r="S196" s="208"/>
      <c r="T196" s="209"/>
      <c r="AT196" s="203" t="s">
        <v>198</v>
      </c>
      <c r="AU196" s="203" t="s">
        <v>80</v>
      </c>
      <c r="AV196" s="13" t="s">
        <v>80</v>
      </c>
      <c r="AW196" s="13" t="s">
        <v>35</v>
      </c>
      <c r="AX196" s="13" t="s">
        <v>17</v>
      </c>
      <c r="AY196" s="203" t="s">
        <v>190</v>
      </c>
    </row>
    <row r="197" spans="2:51" s="13" customFormat="1" ht="13.5">
      <c r="B197" s="202"/>
      <c r="D197" s="195" t="s">
        <v>198</v>
      </c>
      <c r="F197" s="204" t="s">
        <v>5508</v>
      </c>
      <c r="H197" s="205">
        <v>2.28</v>
      </c>
      <c r="I197" s="206"/>
      <c r="L197" s="202"/>
      <c r="M197" s="207"/>
      <c r="N197" s="208"/>
      <c r="O197" s="208"/>
      <c r="P197" s="208"/>
      <c r="Q197" s="208"/>
      <c r="R197" s="208"/>
      <c r="S197" s="208"/>
      <c r="T197" s="209"/>
      <c r="AT197" s="203" t="s">
        <v>198</v>
      </c>
      <c r="AU197" s="203" t="s">
        <v>80</v>
      </c>
      <c r="AV197" s="13" t="s">
        <v>80</v>
      </c>
      <c r="AW197" s="13" t="s">
        <v>6</v>
      </c>
      <c r="AX197" s="13" t="s">
        <v>17</v>
      </c>
      <c r="AY197" s="203" t="s">
        <v>190</v>
      </c>
    </row>
    <row r="198" spans="2:65" s="1" customFormat="1" ht="25.5" customHeight="1">
      <c r="B198" s="181"/>
      <c r="C198" s="182" t="s">
        <v>283</v>
      </c>
      <c r="D198" s="182" t="s">
        <v>192</v>
      </c>
      <c r="E198" s="183" t="s">
        <v>5509</v>
      </c>
      <c r="F198" s="184" t="s">
        <v>5510</v>
      </c>
      <c r="G198" s="185" t="s">
        <v>625</v>
      </c>
      <c r="H198" s="186">
        <v>13.5</v>
      </c>
      <c r="I198" s="187"/>
      <c r="J198" s="188">
        <f>ROUND(I198*H198,2)</f>
        <v>0</v>
      </c>
      <c r="K198" s="184" t="s">
        <v>196</v>
      </c>
      <c r="L198" s="42"/>
      <c r="M198" s="189" t="s">
        <v>5</v>
      </c>
      <c r="N198" s="190" t="s">
        <v>43</v>
      </c>
      <c r="O198" s="43"/>
      <c r="P198" s="191">
        <f>O198*H198</f>
        <v>0</v>
      </c>
      <c r="Q198" s="191">
        <v>0.12064</v>
      </c>
      <c r="R198" s="191">
        <f>Q198*H198</f>
        <v>1.6286399999999999</v>
      </c>
      <c r="S198" s="191">
        <v>0</v>
      </c>
      <c r="T198" s="192">
        <f>S198*H198</f>
        <v>0</v>
      </c>
      <c r="AR198" s="25" t="s">
        <v>92</v>
      </c>
      <c r="AT198" s="25" t="s">
        <v>192</v>
      </c>
      <c r="AU198" s="25" t="s">
        <v>80</v>
      </c>
      <c r="AY198" s="25" t="s">
        <v>190</v>
      </c>
      <c r="BE198" s="193">
        <f>IF(N198="základní",J198,0)</f>
        <v>0</v>
      </c>
      <c r="BF198" s="193">
        <f>IF(N198="snížená",J198,0)</f>
        <v>0</v>
      </c>
      <c r="BG198" s="193">
        <f>IF(N198="zákl. přenesená",J198,0)</f>
        <v>0</v>
      </c>
      <c r="BH198" s="193">
        <f>IF(N198="sníž. přenesená",J198,0)</f>
        <v>0</v>
      </c>
      <c r="BI198" s="193">
        <f>IF(N198="nulová",J198,0)</f>
        <v>0</v>
      </c>
      <c r="BJ198" s="25" t="s">
        <v>17</v>
      </c>
      <c r="BK198" s="193">
        <f>ROUND(I198*H198,2)</f>
        <v>0</v>
      </c>
      <c r="BL198" s="25" t="s">
        <v>92</v>
      </c>
      <c r="BM198" s="25" t="s">
        <v>5511</v>
      </c>
    </row>
    <row r="199" spans="2:51" s="12" customFormat="1" ht="13.5">
      <c r="B199" s="194"/>
      <c r="D199" s="195" t="s">
        <v>198</v>
      </c>
      <c r="E199" s="196" t="s">
        <v>5</v>
      </c>
      <c r="F199" s="197" t="s">
        <v>5512</v>
      </c>
      <c r="H199" s="196" t="s">
        <v>5</v>
      </c>
      <c r="I199" s="198"/>
      <c r="L199" s="194"/>
      <c r="M199" s="199"/>
      <c r="N199" s="200"/>
      <c r="O199" s="200"/>
      <c r="P199" s="200"/>
      <c r="Q199" s="200"/>
      <c r="R199" s="200"/>
      <c r="S199" s="200"/>
      <c r="T199" s="201"/>
      <c r="AT199" s="196" t="s">
        <v>198</v>
      </c>
      <c r="AU199" s="196" t="s">
        <v>80</v>
      </c>
      <c r="AV199" s="12" t="s">
        <v>17</v>
      </c>
      <c r="AW199" s="12" t="s">
        <v>35</v>
      </c>
      <c r="AX199" s="12" t="s">
        <v>72</v>
      </c>
      <c r="AY199" s="196" t="s">
        <v>190</v>
      </c>
    </row>
    <row r="200" spans="2:51" s="13" customFormat="1" ht="13.5">
      <c r="B200" s="202"/>
      <c r="D200" s="195" t="s">
        <v>198</v>
      </c>
      <c r="E200" s="203" t="s">
        <v>5</v>
      </c>
      <c r="F200" s="204" t="s">
        <v>5513</v>
      </c>
      <c r="H200" s="205">
        <v>13.5</v>
      </c>
      <c r="I200" s="206"/>
      <c r="L200" s="202"/>
      <c r="M200" s="207"/>
      <c r="N200" s="208"/>
      <c r="O200" s="208"/>
      <c r="P200" s="208"/>
      <c r="Q200" s="208"/>
      <c r="R200" s="208"/>
      <c r="S200" s="208"/>
      <c r="T200" s="209"/>
      <c r="AT200" s="203" t="s">
        <v>198</v>
      </c>
      <c r="AU200" s="203" t="s">
        <v>80</v>
      </c>
      <c r="AV200" s="13" t="s">
        <v>80</v>
      </c>
      <c r="AW200" s="13" t="s">
        <v>35</v>
      </c>
      <c r="AX200" s="13" t="s">
        <v>17</v>
      </c>
      <c r="AY200" s="203" t="s">
        <v>190</v>
      </c>
    </row>
    <row r="201" spans="2:65" s="1" customFormat="1" ht="16.5" customHeight="1">
      <c r="B201" s="181"/>
      <c r="C201" s="218" t="s">
        <v>289</v>
      </c>
      <c r="D201" s="218" t="s">
        <v>465</v>
      </c>
      <c r="E201" s="219" t="s">
        <v>5514</v>
      </c>
      <c r="F201" s="220" t="s">
        <v>5515</v>
      </c>
      <c r="G201" s="221" t="s">
        <v>410</v>
      </c>
      <c r="H201" s="222">
        <v>125</v>
      </c>
      <c r="I201" s="223"/>
      <c r="J201" s="224">
        <f>ROUND(I201*H201,2)</f>
        <v>0</v>
      </c>
      <c r="K201" s="220" t="s">
        <v>196</v>
      </c>
      <c r="L201" s="225"/>
      <c r="M201" s="226" t="s">
        <v>5</v>
      </c>
      <c r="N201" s="227" t="s">
        <v>43</v>
      </c>
      <c r="O201" s="43"/>
      <c r="P201" s="191">
        <f>O201*H201</f>
        <v>0</v>
      </c>
      <c r="Q201" s="191">
        <v>0.011</v>
      </c>
      <c r="R201" s="191">
        <f>Q201*H201</f>
        <v>1.375</v>
      </c>
      <c r="S201" s="191">
        <v>0</v>
      </c>
      <c r="T201" s="192">
        <f>S201*H201</f>
        <v>0</v>
      </c>
      <c r="AR201" s="25" t="s">
        <v>238</v>
      </c>
      <c r="AT201" s="25" t="s">
        <v>465</v>
      </c>
      <c r="AU201" s="25" t="s">
        <v>80</v>
      </c>
      <c r="AY201" s="25" t="s">
        <v>190</v>
      </c>
      <c r="BE201" s="193">
        <f>IF(N201="základní",J201,0)</f>
        <v>0</v>
      </c>
      <c r="BF201" s="193">
        <f>IF(N201="snížená",J201,0)</f>
        <v>0</v>
      </c>
      <c r="BG201" s="193">
        <f>IF(N201="zákl. přenesená",J201,0)</f>
        <v>0</v>
      </c>
      <c r="BH201" s="193">
        <f>IF(N201="sníž. přenesená",J201,0)</f>
        <v>0</v>
      </c>
      <c r="BI201" s="193">
        <f>IF(N201="nulová",J201,0)</f>
        <v>0</v>
      </c>
      <c r="BJ201" s="25" t="s">
        <v>17</v>
      </c>
      <c r="BK201" s="193">
        <f>ROUND(I201*H201,2)</f>
        <v>0</v>
      </c>
      <c r="BL201" s="25" t="s">
        <v>92</v>
      </c>
      <c r="BM201" s="25" t="s">
        <v>5516</v>
      </c>
    </row>
    <row r="202" spans="2:65" s="1" customFormat="1" ht="38.25" customHeight="1">
      <c r="B202" s="181"/>
      <c r="C202" s="182" t="s">
        <v>295</v>
      </c>
      <c r="D202" s="182" t="s">
        <v>192</v>
      </c>
      <c r="E202" s="183" t="s">
        <v>734</v>
      </c>
      <c r="F202" s="184" t="s">
        <v>735</v>
      </c>
      <c r="G202" s="185" t="s">
        <v>209</v>
      </c>
      <c r="H202" s="186">
        <v>0.798</v>
      </c>
      <c r="I202" s="187"/>
      <c r="J202" s="188">
        <f>ROUND(I202*H202,2)</f>
        <v>0</v>
      </c>
      <c r="K202" s="184" t="s">
        <v>5</v>
      </c>
      <c r="L202" s="42"/>
      <c r="M202" s="189" t="s">
        <v>5</v>
      </c>
      <c r="N202" s="190" t="s">
        <v>43</v>
      </c>
      <c r="O202" s="43"/>
      <c r="P202" s="191">
        <f>O202*H202</f>
        <v>0</v>
      </c>
      <c r="Q202" s="191">
        <v>2.0772</v>
      </c>
      <c r="R202" s="191">
        <f>Q202*H202</f>
        <v>1.6576056000000001</v>
      </c>
      <c r="S202" s="191">
        <v>0</v>
      </c>
      <c r="T202" s="192">
        <f>S202*H202</f>
        <v>0</v>
      </c>
      <c r="AR202" s="25" t="s">
        <v>92</v>
      </c>
      <c r="AT202" s="25" t="s">
        <v>192</v>
      </c>
      <c r="AU202" s="25" t="s">
        <v>80</v>
      </c>
      <c r="AY202" s="25" t="s">
        <v>190</v>
      </c>
      <c r="BE202" s="193">
        <f>IF(N202="základní",J202,0)</f>
        <v>0</v>
      </c>
      <c r="BF202" s="193">
        <f>IF(N202="snížená",J202,0)</f>
        <v>0</v>
      </c>
      <c r="BG202" s="193">
        <f>IF(N202="zákl. přenesená",J202,0)</f>
        <v>0</v>
      </c>
      <c r="BH202" s="193">
        <f>IF(N202="sníž. přenesená",J202,0)</f>
        <v>0</v>
      </c>
      <c r="BI202" s="193">
        <f>IF(N202="nulová",J202,0)</f>
        <v>0</v>
      </c>
      <c r="BJ202" s="25" t="s">
        <v>17</v>
      </c>
      <c r="BK202" s="193">
        <f>ROUND(I202*H202,2)</f>
        <v>0</v>
      </c>
      <c r="BL202" s="25" t="s">
        <v>92</v>
      </c>
      <c r="BM202" s="25" t="s">
        <v>5517</v>
      </c>
    </row>
    <row r="203" spans="2:51" s="12" customFormat="1" ht="13.5">
      <c r="B203" s="194"/>
      <c r="D203" s="195" t="s">
        <v>198</v>
      </c>
      <c r="E203" s="196" t="s">
        <v>5</v>
      </c>
      <c r="F203" s="197" t="s">
        <v>737</v>
      </c>
      <c r="H203" s="196" t="s">
        <v>5</v>
      </c>
      <c r="I203" s="198"/>
      <c r="L203" s="194"/>
      <c r="M203" s="199"/>
      <c r="N203" s="200"/>
      <c r="O203" s="200"/>
      <c r="P203" s="200"/>
      <c r="Q203" s="200"/>
      <c r="R203" s="200"/>
      <c r="S203" s="200"/>
      <c r="T203" s="201"/>
      <c r="AT203" s="196" t="s">
        <v>198</v>
      </c>
      <c r="AU203" s="196" t="s">
        <v>80</v>
      </c>
      <c r="AV203" s="12" t="s">
        <v>17</v>
      </c>
      <c r="AW203" s="12" t="s">
        <v>35</v>
      </c>
      <c r="AX203" s="12" t="s">
        <v>72</v>
      </c>
      <c r="AY203" s="196" t="s">
        <v>190</v>
      </c>
    </row>
    <row r="204" spans="2:51" s="13" customFormat="1" ht="13.5">
      <c r="B204" s="202"/>
      <c r="D204" s="195" t="s">
        <v>198</v>
      </c>
      <c r="E204" s="203" t="s">
        <v>5</v>
      </c>
      <c r="F204" s="204" t="s">
        <v>5518</v>
      </c>
      <c r="H204" s="205">
        <v>0.38</v>
      </c>
      <c r="I204" s="206"/>
      <c r="L204" s="202"/>
      <c r="M204" s="207"/>
      <c r="N204" s="208"/>
      <c r="O204" s="208"/>
      <c r="P204" s="208"/>
      <c r="Q204" s="208"/>
      <c r="R204" s="208"/>
      <c r="S204" s="208"/>
      <c r="T204" s="209"/>
      <c r="AT204" s="203" t="s">
        <v>198</v>
      </c>
      <c r="AU204" s="203" t="s">
        <v>80</v>
      </c>
      <c r="AV204" s="13" t="s">
        <v>80</v>
      </c>
      <c r="AW204" s="13" t="s">
        <v>35</v>
      </c>
      <c r="AX204" s="13" t="s">
        <v>72</v>
      </c>
      <c r="AY204" s="203" t="s">
        <v>190</v>
      </c>
    </row>
    <row r="205" spans="2:51" s="13" customFormat="1" ht="13.5">
      <c r="B205" s="202"/>
      <c r="D205" s="195" t="s">
        <v>198</v>
      </c>
      <c r="E205" s="203" t="s">
        <v>5</v>
      </c>
      <c r="F205" s="204" t="s">
        <v>5519</v>
      </c>
      <c r="H205" s="205">
        <v>0.418</v>
      </c>
      <c r="I205" s="206"/>
      <c r="L205" s="202"/>
      <c r="M205" s="207"/>
      <c r="N205" s="208"/>
      <c r="O205" s="208"/>
      <c r="P205" s="208"/>
      <c r="Q205" s="208"/>
      <c r="R205" s="208"/>
      <c r="S205" s="208"/>
      <c r="T205" s="209"/>
      <c r="AT205" s="203" t="s">
        <v>198</v>
      </c>
      <c r="AU205" s="203" t="s">
        <v>80</v>
      </c>
      <c r="AV205" s="13" t="s">
        <v>80</v>
      </c>
      <c r="AW205" s="13" t="s">
        <v>35</v>
      </c>
      <c r="AX205" s="13" t="s">
        <v>72</v>
      </c>
      <c r="AY205" s="203" t="s">
        <v>190</v>
      </c>
    </row>
    <row r="206" spans="2:51" s="14" customFormat="1" ht="13.5">
      <c r="B206" s="210"/>
      <c r="D206" s="195" t="s">
        <v>198</v>
      </c>
      <c r="E206" s="211" t="s">
        <v>5</v>
      </c>
      <c r="F206" s="212" t="s">
        <v>221</v>
      </c>
      <c r="H206" s="213">
        <v>0.798</v>
      </c>
      <c r="I206" s="214"/>
      <c r="L206" s="210"/>
      <c r="M206" s="215"/>
      <c r="N206" s="216"/>
      <c r="O206" s="216"/>
      <c r="P206" s="216"/>
      <c r="Q206" s="216"/>
      <c r="R206" s="216"/>
      <c r="S206" s="216"/>
      <c r="T206" s="217"/>
      <c r="AT206" s="211" t="s">
        <v>198</v>
      </c>
      <c r="AU206" s="211" t="s">
        <v>80</v>
      </c>
      <c r="AV206" s="14" t="s">
        <v>92</v>
      </c>
      <c r="AW206" s="14" t="s">
        <v>35</v>
      </c>
      <c r="AX206" s="14" t="s">
        <v>17</v>
      </c>
      <c r="AY206" s="211" t="s">
        <v>190</v>
      </c>
    </row>
    <row r="207" spans="2:63" s="11" customFormat="1" ht="29.85" customHeight="1">
      <c r="B207" s="168"/>
      <c r="D207" s="169" t="s">
        <v>71</v>
      </c>
      <c r="E207" s="179" t="s">
        <v>92</v>
      </c>
      <c r="F207" s="179" t="s">
        <v>781</v>
      </c>
      <c r="I207" s="171"/>
      <c r="J207" s="180">
        <f>BK207</f>
        <v>0</v>
      </c>
      <c r="L207" s="168"/>
      <c r="M207" s="173"/>
      <c r="N207" s="174"/>
      <c r="O207" s="174"/>
      <c r="P207" s="175">
        <f>SUM(P208:P237)</f>
        <v>0</v>
      </c>
      <c r="Q207" s="174"/>
      <c r="R207" s="175">
        <f>SUM(R208:R237)</f>
        <v>57.36934685999999</v>
      </c>
      <c r="S207" s="174"/>
      <c r="T207" s="176">
        <f>SUM(T208:T237)</f>
        <v>0</v>
      </c>
      <c r="AR207" s="169" t="s">
        <v>17</v>
      </c>
      <c r="AT207" s="177" t="s">
        <v>71</v>
      </c>
      <c r="AU207" s="177" t="s">
        <v>17</v>
      </c>
      <c r="AY207" s="169" t="s">
        <v>190</v>
      </c>
      <c r="BK207" s="178">
        <f>SUM(BK208:BK237)</f>
        <v>0</v>
      </c>
    </row>
    <row r="208" spans="2:65" s="1" customFormat="1" ht="38.25" customHeight="1">
      <c r="B208" s="181"/>
      <c r="C208" s="182" t="s">
        <v>301</v>
      </c>
      <c r="D208" s="182" t="s">
        <v>192</v>
      </c>
      <c r="E208" s="183" t="s">
        <v>5520</v>
      </c>
      <c r="F208" s="184" t="s">
        <v>5521</v>
      </c>
      <c r="G208" s="185" t="s">
        <v>275</v>
      </c>
      <c r="H208" s="186">
        <v>96.675</v>
      </c>
      <c r="I208" s="187"/>
      <c r="J208" s="188">
        <f>ROUND(I208*H208,2)</f>
        <v>0</v>
      </c>
      <c r="K208" s="184" t="s">
        <v>196</v>
      </c>
      <c r="L208" s="42"/>
      <c r="M208" s="189" t="s">
        <v>5</v>
      </c>
      <c r="N208" s="190" t="s">
        <v>43</v>
      </c>
      <c r="O208" s="43"/>
      <c r="P208" s="191">
        <f>O208*H208</f>
        <v>0</v>
      </c>
      <c r="Q208" s="191">
        <v>0.00215</v>
      </c>
      <c r="R208" s="191">
        <f>Q208*H208</f>
        <v>0.20785125</v>
      </c>
      <c r="S208" s="191">
        <v>0</v>
      </c>
      <c r="T208" s="192">
        <f>S208*H208</f>
        <v>0</v>
      </c>
      <c r="AR208" s="25" t="s">
        <v>92</v>
      </c>
      <c r="AT208" s="25" t="s">
        <v>192</v>
      </c>
      <c r="AU208" s="25" t="s">
        <v>80</v>
      </c>
      <c r="AY208" s="25" t="s">
        <v>190</v>
      </c>
      <c r="BE208" s="193">
        <f>IF(N208="základní",J208,0)</f>
        <v>0</v>
      </c>
      <c r="BF208" s="193">
        <f>IF(N208="snížená",J208,0)</f>
        <v>0</v>
      </c>
      <c r="BG208" s="193">
        <f>IF(N208="zákl. přenesená",J208,0)</f>
        <v>0</v>
      </c>
      <c r="BH208" s="193">
        <f>IF(N208="sníž. přenesená",J208,0)</f>
        <v>0</v>
      </c>
      <c r="BI208" s="193">
        <f>IF(N208="nulová",J208,0)</f>
        <v>0</v>
      </c>
      <c r="BJ208" s="25" t="s">
        <v>17</v>
      </c>
      <c r="BK208" s="193">
        <f>ROUND(I208*H208,2)</f>
        <v>0</v>
      </c>
      <c r="BL208" s="25" t="s">
        <v>92</v>
      </c>
      <c r="BM208" s="25" t="s">
        <v>5522</v>
      </c>
    </row>
    <row r="209" spans="2:51" s="12" customFormat="1" ht="13.5">
      <c r="B209" s="194"/>
      <c r="D209" s="195" t="s">
        <v>198</v>
      </c>
      <c r="E209" s="196" t="s">
        <v>5</v>
      </c>
      <c r="F209" s="197" t="s">
        <v>5523</v>
      </c>
      <c r="H209" s="196" t="s">
        <v>5</v>
      </c>
      <c r="I209" s="198"/>
      <c r="L209" s="194"/>
      <c r="M209" s="199"/>
      <c r="N209" s="200"/>
      <c r="O209" s="200"/>
      <c r="P209" s="200"/>
      <c r="Q209" s="200"/>
      <c r="R209" s="200"/>
      <c r="S209" s="200"/>
      <c r="T209" s="201"/>
      <c r="AT209" s="196" t="s">
        <v>198</v>
      </c>
      <c r="AU209" s="196" t="s">
        <v>80</v>
      </c>
      <c r="AV209" s="12" t="s">
        <v>17</v>
      </c>
      <c r="AW209" s="12" t="s">
        <v>35</v>
      </c>
      <c r="AX209" s="12" t="s">
        <v>72</v>
      </c>
      <c r="AY209" s="196" t="s">
        <v>190</v>
      </c>
    </row>
    <row r="210" spans="2:51" s="13" customFormat="1" ht="13.5">
      <c r="B210" s="202"/>
      <c r="D210" s="195" t="s">
        <v>198</v>
      </c>
      <c r="E210" s="203" t="s">
        <v>5</v>
      </c>
      <c r="F210" s="204" t="s">
        <v>5524</v>
      </c>
      <c r="H210" s="205">
        <v>46.5</v>
      </c>
      <c r="I210" s="206"/>
      <c r="L210" s="202"/>
      <c r="M210" s="207"/>
      <c r="N210" s="208"/>
      <c r="O210" s="208"/>
      <c r="P210" s="208"/>
      <c r="Q210" s="208"/>
      <c r="R210" s="208"/>
      <c r="S210" s="208"/>
      <c r="T210" s="209"/>
      <c r="AT210" s="203" t="s">
        <v>198</v>
      </c>
      <c r="AU210" s="203" t="s">
        <v>80</v>
      </c>
      <c r="AV210" s="13" t="s">
        <v>80</v>
      </c>
      <c r="AW210" s="13" t="s">
        <v>35</v>
      </c>
      <c r="AX210" s="13" t="s">
        <v>72</v>
      </c>
      <c r="AY210" s="203" t="s">
        <v>190</v>
      </c>
    </row>
    <row r="211" spans="2:51" s="13" customFormat="1" ht="13.5">
      <c r="B211" s="202"/>
      <c r="D211" s="195" t="s">
        <v>198</v>
      </c>
      <c r="E211" s="203" t="s">
        <v>5</v>
      </c>
      <c r="F211" s="204" t="s">
        <v>5525</v>
      </c>
      <c r="H211" s="205">
        <v>7.56</v>
      </c>
      <c r="I211" s="206"/>
      <c r="L211" s="202"/>
      <c r="M211" s="207"/>
      <c r="N211" s="208"/>
      <c r="O211" s="208"/>
      <c r="P211" s="208"/>
      <c r="Q211" s="208"/>
      <c r="R211" s="208"/>
      <c r="S211" s="208"/>
      <c r="T211" s="209"/>
      <c r="AT211" s="203" t="s">
        <v>198</v>
      </c>
      <c r="AU211" s="203" t="s">
        <v>80</v>
      </c>
      <c r="AV211" s="13" t="s">
        <v>80</v>
      </c>
      <c r="AW211" s="13" t="s">
        <v>35</v>
      </c>
      <c r="AX211" s="13" t="s">
        <v>72</v>
      </c>
      <c r="AY211" s="203" t="s">
        <v>190</v>
      </c>
    </row>
    <row r="212" spans="2:51" s="12" customFormat="1" ht="13.5">
      <c r="B212" s="194"/>
      <c r="D212" s="195" t="s">
        <v>198</v>
      </c>
      <c r="E212" s="196" t="s">
        <v>5</v>
      </c>
      <c r="F212" s="197" t="s">
        <v>5526</v>
      </c>
      <c r="H212" s="196" t="s">
        <v>5</v>
      </c>
      <c r="I212" s="198"/>
      <c r="L212" s="194"/>
      <c r="M212" s="199"/>
      <c r="N212" s="200"/>
      <c r="O212" s="200"/>
      <c r="P212" s="200"/>
      <c r="Q212" s="200"/>
      <c r="R212" s="200"/>
      <c r="S212" s="200"/>
      <c r="T212" s="201"/>
      <c r="AT212" s="196" t="s">
        <v>198</v>
      </c>
      <c r="AU212" s="196" t="s">
        <v>80</v>
      </c>
      <c r="AV212" s="12" t="s">
        <v>17</v>
      </c>
      <c r="AW212" s="12" t="s">
        <v>35</v>
      </c>
      <c r="AX212" s="12" t="s">
        <v>72</v>
      </c>
      <c r="AY212" s="196" t="s">
        <v>190</v>
      </c>
    </row>
    <row r="213" spans="2:51" s="13" customFormat="1" ht="13.5">
      <c r="B213" s="202"/>
      <c r="D213" s="195" t="s">
        <v>198</v>
      </c>
      <c r="E213" s="203" t="s">
        <v>5</v>
      </c>
      <c r="F213" s="204" t="s">
        <v>5527</v>
      </c>
      <c r="H213" s="205">
        <v>36</v>
      </c>
      <c r="I213" s="206"/>
      <c r="L213" s="202"/>
      <c r="M213" s="207"/>
      <c r="N213" s="208"/>
      <c r="O213" s="208"/>
      <c r="P213" s="208"/>
      <c r="Q213" s="208"/>
      <c r="R213" s="208"/>
      <c r="S213" s="208"/>
      <c r="T213" s="209"/>
      <c r="AT213" s="203" t="s">
        <v>198</v>
      </c>
      <c r="AU213" s="203" t="s">
        <v>80</v>
      </c>
      <c r="AV213" s="13" t="s">
        <v>80</v>
      </c>
      <c r="AW213" s="13" t="s">
        <v>35</v>
      </c>
      <c r="AX213" s="13" t="s">
        <v>72</v>
      </c>
      <c r="AY213" s="203" t="s">
        <v>190</v>
      </c>
    </row>
    <row r="214" spans="2:51" s="13" customFormat="1" ht="13.5">
      <c r="B214" s="202"/>
      <c r="D214" s="195" t="s">
        <v>198</v>
      </c>
      <c r="E214" s="203" t="s">
        <v>5</v>
      </c>
      <c r="F214" s="204" t="s">
        <v>5528</v>
      </c>
      <c r="H214" s="205">
        <v>6.615</v>
      </c>
      <c r="I214" s="206"/>
      <c r="L214" s="202"/>
      <c r="M214" s="207"/>
      <c r="N214" s="208"/>
      <c r="O214" s="208"/>
      <c r="P214" s="208"/>
      <c r="Q214" s="208"/>
      <c r="R214" s="208"/>
      <c r="S214" s="208"/>
      <c r="T214" s="209"/>
      <c r="AT214" s="203" t="s">
        <v>198</v>
      </c>
      <c r="AU214" s="203" t="s">
        <v>80</v>
      </c>
      <c r="AV214" s="13" t="s">
        <v>80</v>
      </c>
      <c r="AW214" s="13" t="s">
        <v>35</v>
      </c>
      <c r="AX214" s="13" t="s">
        <v>72</v>
      </c>
      <c r="AY214" s="203" t="s">
        <v>190</v>
      </c>
    </row>
    <row r="215" spans="2:51" s="14" customFormat="1" ht="13.5">
      <c r="B215" s="210"/>
      <c r="D215" s="195" t="s">
        <v>198</v>
      </c>
      <c r="E215" s="211" t="s">
        <v>5</v>
      </c>
      <c r="F215" s="212" t="s">
        <v>221</v>
      </c>
      <c r="H215" s="213">
        <v>96.675</v>
      </c>
      <c r="I215" s="214"/>
      <c r="L215" s="210"/>
      <c r="M215" s="215"/>
      <c r="N215" s="216"/>
      <c r="O215" s="216"/>
      <c r="P215" s="216"/>
      <c r="Q215" s="216"/>
      <c r="R215" s="216"/>
      <c r="S215" s="216"/>
      <c r="T215" s="217"/>
      <c r="AT215" s="211" t="s">
        <v>198</v>
      </c>
      <c r="AU215" s="211" t="s">
        <v>80</v>
      </c>
      <c r="AV215" s="14" t="s">
        <v>92</v>
      </c>
      <c r="AW215" s="14" t="s">
        <v>35</v>
      </c>
      <c r="AX215" s="14" t="s">
        <v>17</v>
      </c>
      <c r="AY215" s="211" t="s">
        <v>190</v>
      </c>
    </row>
    <row r="216" spans="2:65" s="1" customFormat="1" ht="38.25" customHeight="1">
      <c r="B216" s="181"/>
      <c r="C216" s="182" t="s">
        <v>308</v>
      </c>
      <c r="D216" s="182" t="s">
        <v>192</v>
      </c>
      <c r="E216" s="183" t="s">
        <v>5529</v>
      </c>
      <c r="F216" s="184" t="s">
        <v>5530</v>
      </c>
      <c r="G216" s="185" t="s">
        <v>275</v>
      </c>
      <c r="H216" s="186">
        <v>96.675</v>
      </c>
      <c r="I216" s="187"/>
      <c r="J216" s="188">
        <f>ROUND(I216*H216,2)</f>
        <v>0</v>
      </c>
      <c r="K216" s="184" t="s">
        <v>196</v>
      </c>
      <c r="L216" s="42"/>
      <c r="M216" s="189" t="s">
        <v>5</v>
      </c>
      <c r="N216" s="190" t="s">
        <v>43</v>
      </c>
      <c r="O216" s="43"/>
      <c r="P216" s="191">
        <f>O216*H216</f>
        <v>0</v>
      </c>
      <c r="Q216" s="191">
        <v>0</v>
      </c>
      <c r="R216" s="191">
        <f>Q216*H216</f>
        <v>0</v>
      </c>
      <c r="S216" s="191">
        <v>0</v>
      </c>
      <c r="T216" s="192">
        <f>S216*H216</f>
        <v>0</v>
      </c>
      <c r="AR216" s="25" t="s">
        <v>92</v>
      </c>
      <c r="AT216" s="25" t="s">
        <v>192</v>
      </c>
      <c r="AU216" s="25" t="s">
        <v>80</v>
      </c>
      <c r="AY216" s="25" t="s">
        <v>190</v>
      </c>
      <c r="BE216" s="193">
        <f>IF(N216="základní",J216,0)</f>
        <v>0</v>
      </c>
      <c r="BF216" s="193">
        <f>IF(N216="snížená",J216,0)</f>
        <v>0</v>
      </c>
      <c r="BG216" s="193">
        <f>IF(N216="zákl. přenesená",J216,0)</f>
        <v>0</v>
      </c>
      <c r="BH216" s="193">
        <f>IF(N216="sníž. přenesená",J216,0)</f>
        <v>0</v>
      </c>
      <c r="BI216" s="193">
        <f>IF(N216="nulová",J216,0)</f>
        <v>0</v>
      </c>
      <c r="BJ216" s="25" t="s">
        <v>17</v>
      </c>
      <c r="BK216" s="193">
        <f>ROUND(I216*H216,2)</f>
        <v>0</v>
      </c>
      <c r="BL216" s="25" t="s">
        <v>92</v>
      </c>
      <c r="BM216" s="25" t="s">
        <v>5531</v>
      </c>
    </row>
    <row r="217" spans="2:51" s="12" customFormat="1" ht="13.5">
      <c r="B217" s="194"/>
      <c r="D217" s="195" t="s">
        <v>198</v>
      </c>
      <c r="E217" s="196" t="s">
        <v>5</v>
      </c>
      <c r="F217" s="197" t="s">
        <v>312</v>
      </c>
      <c r="H217" s="196" t="s">
        <v>5</v>
      </c>
      <c r="I217" s="198"/>
      <c r="L217" s="194"/>
      <c r="M217" s="199"/>
      <c r="N217" s="200"/>
      <c r="O217" s="200"/>
      <c r="P217" s="200"/>
      <c r="Q217" s="200"/>
      <c r="R217" s="200"/>
      <c r="S217" s="200"/>
      <c r="T217" s="201"/>
      <c r="AT217" s="196" t="s">
        <v>198</v>
      </c>
      <c r="AU217" s="196" t="s">
        <v>80</v>
      </c>
      <c r="AV217" s="12" t="s">
        <v>17</v>
      </c>
      <c r="AW217" s="12" t="s">
        <v>35</v>
      </c>
      <c r="AX217" s="12" t="s">
        <v>72</v>
      </c>
      <c r="AY217" s="196" t="s">
        <v>190</v>
      </c>
    </row>
    <row r="218" spans="2:51" s="13" customFormat="1" ht="13.5">
      <c r="B218" s="202"/>
      <c r="D218" s="195" t="s">
        <v>198</v>
      </c>
      <c r="E218" s="203" t="s">
        <v>5</v>
      </c>
      <c r="F218" s="204" t="s">
        <v>5532</v>
      </c>
      <c r="H218" s="205">
        <v>96.675</v>
      </c>
      <c r="I218" s="206"/>
      <c r="L218" s="202"/>
      <c r="M218" s="207"/>
      <c r="N218" s="208"/>
      <c r="O218" s="208"/>
      <c r="P218" s="208"/>
      <c r="Q218" s="208"/>
      <c r="R218" s="208"/>
      <c r="S218" s="208"/>
      <c r="T218" s="209"/>
      <c r="AT218" s="203" t="s">
        <v>198</v>
      </c>
      <c r="AU218" s="203" t="s">
        <v>80</v>
      </c>
      <c r="AV218" s="13" t="s">
        <v>80</v>
      </c>
      <c r="AW218" s="13" t="s">
        <v>35</v>
      </c>
      <c r="AX218" s="13" t="s">
        <v>17</v>
      </c>
      <c r="AY218" s="203" t="s">
        <v>190</v>
      </c>
    </row>
    <row r="219" spans="2:65" s="1" customFormat="1" ht="38.25" customHeight="1">
      <c r="B219" s="181"/>
      <c r="C219" s="182" t="s">
        <v>10</v>
      </c>
      <c r="D219" s="182" t="s">
        <v>192</v>
      </c>
      <c r="E219" s="183" t="s">
        <v>5533</v>
      </c>
      <c r="F219" s="184" t="s">
        <v>5534</v>
      </c>
      <c r="G219" s="185" t="s">
        <v>275</v>
      </c>
      <c r="H219" s="186">
        <v>82.5</v>
      </c>
      <c r="I219" s="187"/>
      <c r="J219" s="188">
        <f>ROUND(I219*H219,2)</f>
        <v>0</v>
      </c>
      <c r="K219" s="184" t="s">
        <v>196</v>
      </c>
      <c r="L219" s="42"/>
      <c r="M219" s="189" t="s">
        <v>5</v>
      </c>
      <c r="N219" s="190" t="s">
        <v>43</v>
      </c>
      <c r="O219" s="43"/>
      <c r="P219" s="191">
        <f>O219*H219</f>
        <v>0</v>
      </c>
      <c r="Q219" s="191">
        <v>0.00747</v>
      </c>
      <c r="R219" s="191">
        <f>Q219*H219</f>
        <v>0.616275</v>
      </c>
      <c r="S219" s="191">
        <v>0</v>
      </c>
      <c r="T219" s="192">
        <f>S219*H219</f>
        <v>0</v>
      </c>
      <c r="AR219" s="25" t="s">
        <v>92</v>
      </c>
      <c r="AT219" s="25" t="s">
        <v>192</v>
      </c>
      <c r="AU219" s="25" t="s">
        <v>80</v>
      </c>
      <c r="AY219" s="25" t="s">
        <v>190</v>
      </c>
      <c r="BE219" s="193">
        <f>IF(N219="základní",J219,0)</f>
        <v>0</v>
      </c>
      <c r="BF219" s="193">
        <f>IF(N219="snížená",J219,0)</f>
        <v>0</v>
      </c>
      <c r="BG219" s="193">
        <f>IF(N219="zákl. přenesená",J219,0)</f>
        <v>0</v>
      </c>
      <c r="BH219" s="193">
        <f>IF(N219="sníž. přenesená",J219,0)</f>
        <v>0</v>
      </c>
      <c r="BI219" s="193">
        <f>IF(N219="nulová",J219,0)</f>
        <v>0</v>
      </c>
      <c r="BJ219" s="25" t="s">
        <v>17</v>
      </c>
      <c r="BK219" s="193">
        <f>ROUND(I219*H219,2)</f>
        <v>0</v>
      </c>
      <c r="BL219" s="25" t="s">
        <v>92</v>
      </c>
      <c r="BM219" s="25" t="s">
        <v>5535</v>
      </c>
    </row>
    <row r="220" spans="2:51" s="12" customFormat="1" ht="13.5">
      <c r="B220" s="194"/>
      <c r="D220" s="195" t="s">
        <v>198</v>
      </c>
      <c r="E220" s="196" t="s">
        <v>5</v>
      </c>
      <c r="F220" s="197" t="s">
        <v>5523</v>
      </c>
      <c r="H220" s="196" t="s">
        <v>5</v>
      </c>
      <c r="I220" s="198"/>
      <c r="L220" s="194"/>
      <c r="M220" s="199"/>
      <c r="N220" s="200"/>
      <c r="O220" s="200"/>
      <c r="P220" s="200"/>
      <c r="Q220" s="200"/>
      <c r="R220" s="200"/>
      <c r="S220" s="200"/>
      <c r="T220" s="201"/>
      <c r="AT220" s="196" t="s">
        <v>198</v>
      </c>
      <c r="AU220" s="196" t="s">
        <v>80</v>
      </c>
      <c r="AV220" s="12" t="s">
        <v>17</v>
      </c>
      <c r="AW220" s="12" t="s">
        <v>35</v>
      </c>
      <c r="AX220" s="12" t="s">
        <v>72</v>
      </c>
      <c r="AY220" s="196" t="s">
        <v>190</v>
      </c>
    </row>
    <row r="221" spans="2:51" s="13" customFormat="1" ht="13.5">
      <c r="B221" s="202"/>
      <c r="D221" s="195" t="s">
        <v>198</v>
      </c>
      <c r="E221" s="203" t="s">
        <v>5</v>
      </c>
      <c r="F221" s="204" t="s">
        <v>5524</v>
      </c>
      <c r="H221" s="205">
        <v>46.5</v>
      </c>
      <c r="I221" s="206"/>
      <c r="L221" s="202"/>
      <c r="M221" s="207"/>
      <c r="N221" s="208"/>
      <c r="O221" s="208"/>
      <c r="P221" s="208"/>
      <c r="Q221" s="208"/>
      <c r="R221" s="208"/>
      <c r="S221" s="208"/>
      <c r="T221" s="209"/>
      <c r="AT221" s="203" t="s">
        <v>198</v>
      </c>
      <c r="AU221" s="203" t="s">
        <v>80</v>
      </c>
      <c r="AV221" s="13" t="s">
        <v>80</v>
      </c>
      <c r="AW221" s="13" t="s">
        <v>35</v>
      </c>
      <c r="AX221" s="13" t="s">
        <v>72</v>
      </c>
      <c r="AY221" s="203" t="s">
        <v>190</v>
      </c>
    </row>
    <row r="222" spans="2:51" s="12" customFormat="1" ht="13.5">
      <c r="B222" s="194"/>
      <c r="D222" s="195" t="s">
        <v>198</v>
      </c>
      <c r="E222" s="196" t="s">
        <v>5</v>
      </c>
      <c r="F222" s="197" t="s">
        <v>5526</v>
      </c>
      <c r="H222" s="196" t="s">
        <v>5</v>
      </c>
      <c r="I222" s="198"/>
      <c r="L222" s="194"/>
      <c r="M222" s="199"/>
      <c r="N222" s="200"/>
      <c r="O222" s="200"/>
      <c r="P222" s="200"/>
      <c r="Q222" s="200"/>
      <c r="R222" s="200"/>
      <c r="S222" s="200"/>
      <c r="T222" s="201"/>
      <c r="AT222" s="196" t="s">
        <v>198</v>
      </c>
      <c r="AU222" s="196" t="s">
        <v>80</v>
      </c>
      <c r="AV222" s="12" t="s">
        <v>17</v>
      </c>
      <c r="AW222" s="12" t="s">
        <v>35</v>
      </c>
      <c r="AX222" s="12" t="s">
        <v>72</v>
      </c>
      <c r="AY222" s="196" t="s">
        <v>190</v>
      </c>
    </row>
    <row r="223" spans="2:51" s="13" customFormat="1" ht="13.5">
      <c r="B223" s="202"/>
      <c r="D223" s="195" t="s">
        <v>198</v>
      </c>
      <c r="E223" s="203" t="s">
        <v>5</v>
      </c>
      <c r="F223" s="204" t="s">
        <v>5527</v>
      </c>
      <c r="H223" s="205">
        <v>36</v>
      </c>
      <c r="I223" s="206"/>
      <c r="L223" s="202"/>
      <c r="M223" s="207"/>
      <c r="N223" s="208"/>
      <c r="O223" s="208"/>
      <c r="P223" s="208"/>
      <c r="Q223" s="208"/>
      <c r="R223" s="208"/>
      <c r="S223" s="208"/>
      <c r="T223" s="209"/>
      <c r="AT223" s="203" t="s">
        <v>198</v>
      </c>
      <c r="AU223" s="203" t="s">
        <v>80</v>
      </c>
      <c r="AV223" s="13" t="s">
        <v>80</v>
      </c>
      <c r="AW223" s="13" t="s">
        <v>35</v>
      </c>
      <c r="AX223" s="13" t="s">
        <v>72</v>
      </c>
      <c r="AY223" s="203" t="s">
        <v>190</v>
      </c>
    </row>
    <row r="224" spans="2:51" s="14" customFormat="1" ht="13.5">
      <c r="B224" s="210"/>
      <c r="D224" s="195" t="s">
        <v>198</v>
      </c>
      <c r="E224" s="211" t="s">
        <v>5</v>
      </c>
      <c r="F224" s="212" t="s">
        <v>221</v>
      </c>
      <c r="H224" s="213">
        <v>82.5</v>
      </c>
      <c r="I224" s="214"/>
      <c r="L224" s="210"/>
      <c r="M224" s="215"/>
      <c r="N224" s="216"/>
      <c r="O224" s="216"/>
      <c r="P224" s="216"/>
      <c r="Q224" s="216"/>
      <c r="R224" s="216"/>
      <c r="S224" s="216"/>
      <c r="T224" s="217"/>
      <c r="AT224" s="211" t="s">
        <v>198</v>
      </c>
      <c r="AU224" s="211" t="s">
        <v>80</v>
      </c>
      <c r="AV224" s="14" t="s">
        <v>92</v>
      </c>
      <c r="AW224" s="14" t="s">
        <v>35</v>
      </c>
      <c r="AX224" s="14" t="s">
        <v>17</v>
      </c>
      <c r="AY224" s="211" t="s">
        <v>190</v>
      </c>
    </row>
    <row r="225" spans="2:65" s="1" customFormat="1" ht="38.25" customHeight="1">
      <c r="B225" s="181"/>
      <c r="C225" s="182" t="s">
        <v>321</v>
      </c>
      <c r="D225" s="182" t="s">
        <v>192</v>
      </c>
      <c r="E225" s="183" t="s">
        <v>5536</v>
      </c>
      <c r="F225" s="184" t="s">
        <v>5537</v>
      </c>
      <c r="G225" s="185" t="s">
        <v>275</v>
      </c>
      <c r="H225" s="186">
        <v>82.5</v>
      </c>
      <c r="I225" s="187"/>
      <c r="J225" s="188">
        <f>ROUND(I225*H225,2)</f>
        <v>0</v>
      </c>
      <c r="K225" s="184" t="s">
        <v>196</v>
      </c>
      <c r="L225" s="42"/>
      <c r="M225" s="189" t="s">
        <v>5</v>
      </c>
      <c r="N225" s="190" t="s">
        <v>43</v>
      </c>
      <c r="O225" s="43"/>
      <c r="P225" s="191">
        <f>O225*H225</f>
        <v>0</v>
      </c>
      <c r="Q225" s="191">
        <v>0</v>
      </c>
      <c r="R225" s="191">
        <f>Q225*H225</f>
        <v>0</v>
      </c>
      <c r="S225" s="191">
        <v>0</v>
      </c>
      <c r="T225" s="192">
        <f>S225*H225</f>
        <v>0</v>
      </c>
      <c r="AR225" s="25" t="s">
        <v>92</v>
      </c>
      <c r="AT225" s="25" t="s">
        <v>192</v>
      </c>
      <c r="AU225" s="25" t="s">
        <v>80</v>
      </c>
      <c r="AY225" s="25" t="s">
        <v>190</v>
      </c>
      <c r="BE225" s="193">
        <f>IF(N225="základní",J225,0)</f>
        <v>0</v>
      </c>
      <c r="BF225" s="193">
        <f>IF(N225="snížená",J225,0)</f>
        <v>0</v>
      </c>
      <c r="BG225" s="193">
        <f>IF(N225="zákl. přenesená",J225,0)</f>
        <v>0</v>
      </c>
      <c r="BH225" s="193">
        <f>IF(N225="sníž. přenesená",J225,0)</f>
        <v>0</v>
      </c>
      <c r="BI225" s="193">
        <f>IF(N225="nulová",J225,0)</f>
        <v>0</v>
      </c>
      <c r="BJ225" s="25" t="s">
        <v>17</v>
      </c>
      <c r="BK225" s="193">
        <f>ROUND(I225*H225,2)</f>
        <v>0</v>
      </c>
      <c r="BL225" s="25" t="s">
        <v>92</v>
      </c>
      <c r="BM225" s="25" t="s">
        <v>5538</v>
      </c>
    </row>
    <row r="226" spans="2:51" s="12" customFormat="1" ht="13.5">
      <c r="B226" s="194"/>
      <c r="D226" s="195" t="s">
        <v>198</v>
      </c>
      <c r="E226" s="196" t="s">
        <v>5</v>
      </c>
      <c r="F226" s="197" t="s">
        <v>5539</v>
      </c>
      <c r="H226" s="196" t="s">
        <v>5</v>
      </c>
      <c r="I226" s="198"/>
      <c r="L226" s="194"/>
      <c r="M226" s="199"/>
      <c r="N226" s="200"/>
      <c r="O226" s="200"/>
      <c r="P226" s="200"/>
      <c r="Q226" s="200"/>
      <c r="R226" s="200"/>
      <c r="S226" s="200"/>
      <c r="T226" s="201"/>
      <c r="AT226" s="196" t="s">
        <v>198</v>
      </c>
      <c r="AU226" s="196" t="s">
        <v>80</v>
      </c>
      <c r="AV226" s="12" t="s">
        <v>17</v>
      </c>
      <c r="AW226" s="12" t="s">
        <v>35</v>
      </c>
      <c r="AX226" s="12" t="s">
        <v>72</v>
      </c>
      <c r="AY226" s="196" t="s">
        <v>190</v>
      </c>
    </row>
    <row r="227" spans="2:51" s="13" customFormat="1" ht="13.5">
      <c r="B227" s="202"/>
      <c r="D227" s="195" t="s">
        <v>198</v>
      </c>
      <c r="E227" s="203" t="s">
        <v>5</v>
      </c>
      <c r="F227" s="204" t="s">
        <v>5540</v>
      </c>
      <c r="H227" s="205">
        <v>82.5</v>
      </c>
      <c r="I227" s="206"/>
      <c r="L227" s="202"/>
      <c r="M227" s="207"/>
      <c r="N227" s="208"/>
      <c r="O227" s="208"/>
      <c r="P227" s="208"/>
      <c r="Q227" s="208"/>
      <c r="R227" s="208"/>
      <c r="S227" s="208"/>
      <c r="T227" s="209"/>
      <c r="AT227" s="203" t="s">
        <v>198</v>
      </c>
      <c r="AU227" s="203" t="s">
        <v>80</v>
      </c>
      <c r="AV227" s="13" t="s">
        <v>80</v>
      </c>
      <c r="AW227" s="13" t="s">
        <v>35</v>
      </c>
      <c r="AX227" s="13" t="s">
        <v>17</v>
      </c>
      <c r="AY227" s="203" t="s">
        <v>190</v>
      </c>
    </row>
    <row r="228" spans="2:65" s="1" customFormat="1" ht="63.75" customHeight="1">
      <c r="B228" s="181"/>
      <c r="C228" s="182" t="s">
        <v>329</v>
      </c>
      <c r="D228" s="182" t="s">
        <v>192</v>
      </c>
      <c r="E228" s="183" t="s">
        <v>795</v>
      </c>
      <c r="F228" s="184" t="s">
        <v>796</v>
      </c>
      <c r="G228" s="185" t="s">
        <v>316</v>
      </c>
      <c r="H228" s="186">
        <v>1.796</v>
      </c>
      <c r="I228" s="187"/>
      <c r="J228" s="188">
        <f>ROUND(I228*H228,2)</f>
        <v>0</v>
      </c>
      <c r="K228" s="184" t="s">
        <v>196</v>
      </c>
      <c r="L228" s="42"/>
      <c r="M228" s="189" t="s">
        <v>5</v>
      </c>
      <c r="N228" s="190" t="s">
        <v>43</v>
      </c>
      <c r="O228" s="43"/>
      <c r="P228" s="191">
        <f>O228*H228</f>
        <v>0</v>
      </c>
      <c r="Q228" s="191">
        <v>1.05516</v>
      </c>
      <c r="R228" s="191">
        <f>Q228*H228</f>
        <v>1.8950673600000003</v>
      </c>
      <c r="S228" s="191">
        <v>0</v>
      </c>
      <c r="T228" s="192">
        <f>S228*H228</f>
        <v>0</v>
      </c>
      <c r="AR228" s="25" t="s">
        <v>92</v>
      </c>
      <c r="AT228" s="25" t="s">
        <v>192</v>
      </c>
      <c r="AU228" s="25" t="s">
        <v>80</v>
      </c>
      <c r="AY228" s="25" t="s">
        <v>190</v>
      </c>
      <c r="BE228" s="193">
        <f>IF(N228="základní",J228,0)</f>
        <v>0</v>
      </c>
      <c r="BF228" s="193">
        <f>IF(N228="snížená",J228,0)</f>
        <v>0</v>
      </c>
      <c r="BG228" s="193">
        <f>IF(N228="zákl. přenesená",J228,0)</f>
        <v>0</v>
      </c>
      <c r="BH228" s="193">
        <f>IF(N228="sníž. přenesená",J228,0)</f>
        <v>0</v>
      </c>
      <c r="BI228" s="193">
        <f>IF(N228="nulová",J228,0)</f>
        <v>0</v>
      </c>
      <c r="BJ228" s="25" t="s">
        <v>17</v>
      </c>
      <c r="BK228" s="193">
        <f>ROUND(I228*H228,2)</f>
        <v>0</v>
      </c>
      <c r="BL228" s="25" t="s">
        <v>92</v>
      </c>
      <c r="BM228" s="25" t="s">
        <v>5541</v>
      </c>
    </row>
    <row r="229" spans="2:51" s="12" customFormat="1" ht="13.5">
      <c r="B229" s="194"/>
      <c r="D229" s="195" t="s">
        <v>198</v>
      </c>
      <c r="E229" s="196" t="s">
        <v>5</v>
      </c>
      <c r="F229" s="197" t="s">
        <v>590</v>
      </c>
      <c r="H229" s="196" t="s">
        <v>5</v>
      </c>
      <c r="I229" s="198"/>
      <c r="L229" s="194"/>
      <c r="M229" s="199"/>
      <c r="N229" s="200"/>
      <c r="O229" s="200"/>
      <c r="P229" s="200"/>
      <c r="Q229" s="200"/>
      <c r="R229" s="200"/>
      <c r="S229" s="200"/>
      <c r="T229" s="201"/>
      <c r="AT229" s="196" t="s">
        <v>198</v>
      </c>
      <c r="AU229" s="196" t="s">
        <v>80</v>
      </c>
      <c r="AV229" s="12" t="s">
        <v>17</v>
      </c>
      <c r="AW229" s="12" t="s">
        <v>35</v>
      </c>
      <c r="AX229" s="12" t="s">
        <v>72</v>
      </c>
      <c r="AY229" s="196" t="s">
        <v>190</v>
      </c>
    </row>
    <row r="230" spans="2:51" s="13" customFormat="1" ht="13.5">
      <c r="B230" s="202"/>
      <c r="D230" s="195" t="s">
        <v>198</v>
      </c>
      <c r="E230" s="203" t="s">
        <v>5</v>
      </c>
      <c r="F230" s="204" t="s">
        <v>5542</v>
      </c>
      <c r="H230" s="205">
        <v>1.663</v>
      </c>
      <c r="I230" s="206"/>
      <c r="L230" s="202"/>
      <c r="M230" s="207"/>
      <c r="N230" s="208"/>
      <c r="O230" s="208"/>
      <c r="P230" s="208"/>
      <c r="Q230" s="208"/>
      <c r="R230" s="208"/>
      <c r="S230" s="208"/>
      <c r="T230" s="209"/>
      <c r="AT230" s="203" t="s">
        <v>198</v>
      </c>
      <c r="AU230" s="203" t="s">
        <v>80</v>
      </c>
      <c r="AV230" s="13" t="s">
        <v>80</v>
      </c>
      <c r="AW230" s="13" t="s">
        <v>35</v>
      </c>
      <c r="AX230" s="13" t="s">
        <v>17</v>
      </c>
      <c r="AY230" s="203" t="s">
        <v>190</v>
      </c>
    </row>
    <row r="231" spans="2:51" s="13" customFormat="1" ht="13.5">
      <c r="B231" s="202"/>
      <c r="D231" s="195" t="s">
        <v>198</v>
      </c>
      <c r="F231" s="204" t="s">
        <v>5543</v>
      </c>
      <c r="H231" s="205">
        <v>1.796</v>
      </c>
      <c r="I231" s="206"/>
      <c r="L231" s="202"/>
      <c r="M231" s="207"/>
      <c r="N231" s="208"/>
      <c r="O231" s="208"/>
      <c r="P231" s="208"/>
      <c r="Q231" s="208"/>
      <c r="R231" s="208"/>
      <c r="S231" s="208"/>
      <c r="T231" s="209"/>
      <c r="AT231" s="203" t="s">
        <v>198</v>
      </c>
      <c r="AU231" s="203" t="s">
        <v>80</v>
      </c>
      <c r="AV231" s="13" t="s">
        <v>80</v>
      </c>
      <c r="AW231" s="13" t="s">
        <v>6</v>
      </c>
      <c r="AX231" s="13" t="s">
        <v>17</v>
      </c>
      <c r="AY231" s="203" t="s">
        <v>190</v>
      </c>
    </row>
    <row r="232" spans="2:65" s="1" customFormat="1" ht="51" customHeight="1">
      <c r="B232" s="181"/>
      <c r="C232" s="182" t="s">
        <v>335</v>
      </c>
      <c r="D232" s="182" t="s">
        <v>192</v>
      </c>
      <c r="E232" s="183" t="s">
        <v>2191</v>
      </c>
      <c r="F232" s="184" t="s">
        <v>5544</v>
      </c>
      <c r="G232" s="185" t="s">
        <v>209</v>
      </c>
      <c r="H232" s="186">
        <v>22.275</v>
      </c>
      <c r="I232" s="187"/>
      <c r="J232" s="188">
        <f>ROUND(I232*H232,2)</f>
        <v>0</v>
      </c>
      <c r="K232" s="184" t="s">
        <v>5</v>
      </c>
      <c r="L232" s="42"/>
      <c r="M232" s="189" t="s">
        <v>5</v>
      </c>
      <c r="N232" s="190" t="s">
        <v>43</v>
      </c>
      <c r="O232" s="43"/>
      <c r="P232" s="191">
        <f>O232*H232</f>
        <v>0</v>
      </c>
      <c r="Q232" s="191">
        <v>2.45343</v>
      </c>
      <c r="R232" s="191">
        <f>Q232*H232</f>
        <v>54.650153249999995</v>
      </c>
      <c r="S232" s="191">
        <v>0</v>
      </c>
      <c r="T232" s="192">
        <f>S232*H232</f>
        <v>0</v>
      </c>
      <c r="AR232" s="25" t="s">
        <v>92</v>
      </c>
      <c r="AT232" s="25" t="s">
        <v>192</v>
      </c>
      <c r="AU232" s="25" t="s">
        <v>80</v>
      </c>
      <c r="AY232" s="25" t="s">
        <v>190</v>
      </c>
      <c r="BE232" s="193">
        <f>IF(N232="základní",J232,0)</f>
        <v>0</v>
      </c>
      <c r="BF232" s="193">
        <f>IF(N232="snížená",J232,0)</f>
        <v>0</v>
      </c>
      <c r="BG232" s="193">
        <f>IF(N232="zákl. přenesená",J232,0)</f>
        <v>0</v>
      </c>
      <c r="BH232" s="193">
        <f>IF(N232="sníž. přenesená",J232,0)</f>
        <v>0</v>
      </c>
      <c r="BI232" s="193">
        <f>IF(N232="nulová",J232,0)</f>
        <v>0</v>
      </c>
      <c r="BJ232" s="25" t="s">
        <v>17</v>
      </c>
      <c r="BK232" s="193">
        <f>ROUND(I232*H232,2)</f>
        <v>0</v>
      </c>
      <c r="BL232" s="25" t="s">
        <v>92</v>
      </c>
      <c r="BM232" s="25" t="s">
        <v>5545</v>
      </c>
    </row>
    <row r="233" spans="2:51" s="12" customFormat="1" ht="13.5">
      <c r="B233" s="194"/>
      <c r="D233" s="195" t="s">
        <v>198</v>
      </c>
      <c r="E233" s="196" t="s">
        <v>5</v>
      </c>
      <c r="F233" s="197" t="s">
        <v>5523</v>
      </c>
      <c r="H233" s="196" t="s">
        <v>5</v>
      </c>
      <c r="I233" s="198"/>
      <c r="L233" s="194"/>
      <c r="M233" s="199"/>
      <c r="N233" s="200"/>
      <c r="O233" s="200"/>
      <c r="P233" s="200"/>
      <c r="Q233" s="200"/>
      <c r="R233" s="200"/>
      <c r="S233" s="200"/>
      <c r="T233" s="201"/>
      <c r="AT233" s="196" t="s">
        <v>198</v>
      </c>
      <c r="AU233" s="196" t="s">
        <v>80</v>
      </c>
      <c r="AV233" s="12" t="s">
        <v>17</v>
      </c>
      <c r="AW233" s="12" t="s">
        <v>35</v>
      </c>
      <c r="AX233" s="12" t="s">
        <v>72</v>
      </c>
      <c r="AY233" s="196" t="s">
        <v>190</v>
      </c>
    </row>
    <row r="234" spans="2:51" s="13" customFormat="1" ht="13.5">
      <c r="B234" s="202"/>
      <c r="D234" s="195" t="s">
        <v>198</v>
      </c>
      <c r="E234" s="203" t="s">
        <v>5</v>
      </c>
      <c r="F234" s="204" t="s">
        <v>5546</v>
      </c>
      <c r="H234" s="205">
        <v>12.555</v>
      </c>
      <c r="I234" s="206"/>
      <c r="L234" s="202"/>
      <c r="M234" s="207"/>
      <c r="N234" s="208"/>
      <c r="O234" s="208"/>
      <c r="P234" s="208"/>
      <c r="Q234" s="208"/>
      <c r="R234" s="208"/>
      <c r="S234" s="208"/>
      <c r="T234" s="209"/>
      <c r="AT234" s="203" t="s">
        <v>198</v>
      </c>
      <c r="AU234" s="203" t="s">
        <v>80</v>
      </c>
      <c r="AV234" s="13" t="s">
        <v>80</v>
      </c>
      <c r="AW234" s="13" t="s">
        <v>35</v>
      </c>
      <c r="AX234" s="13" t="s">
        <v>72</v>
      </c>
      <c r="AY234" s="203" t="s">
        <v>190</v>
      </c>
    </row>
    <row r="235" spans="2:51" s="12" customFormat="1" ht="13.5">
      <c r="B235" s="194"/>
      <c r="D235" s="195" t="s">
        <v>198</v>
      </c>
      <c r="E235" s="196" t="s">
        <v>5</v>
      </c>
      <c r="F235" s="197" t="s">
        <v>5526</v>
      </c>
      <c r="H235" s="196" t="s">
        <v>5</v>
      </c>
      <c r="I235" s="198"/>
      <c r="L235" s="194"/>
      <c r="M235" s="199"/>
      <c r="N235" s="200"/>
      <c r="O235" s="200"/>
      <c r="P235" s="200"/>
      <c r="Q235" s="200"/>
      <c r="R235" s="200"/>
      <c r="S235" s="200"/>
      <c r="T235" s="201"/>
      <c r="AT235" s="196" t="s">
        <v>198</v>
      </c>
      <c r="AU235" s="196" t="s">
        <v>80</v>
      </c>
      <c r="AV235" s="12" t="s">
        <v>17</v>
      </c>
      <c r="AW235" s="12" t="s">
        <v>35</v>
      </c>
      <c r="AX235" s="12" t="s">
        <v>72</v>
      </c>
      <c r="AY235" s="196" t="s">
        <v>190</v>
      </c>
    </row>
    <row r="236" spans="2:51" s="13" customFormat="1" ht="13.5">
      <c r="B236" s="202"/>
      <c r="D236" s="195" t="s">
        <v>198</v>
      </c>
      <c r="E236" s="203" t="s">
        <v>5</v>
      </c>
      <c r="F236" s="204" t="s">
        <v>5547</v>
      </c>
      <c r="H236" s="205">
        <v>9.72</v>
      </c>
      <c r="I236" s="206"/>
      <c r="L236" s="202"/>
      <c r="M236" s="207"/>
      <c r="N236" s="208"/>
      <c r="O236" s="208"/>
      <c r="P236" s="208"/>
      <c r="Q236" s="208"/>
      <c r="R236" s="208"/>
      <c r="S236" s="208"/>
      <c r="T236" s="209"/>
      <c r="AT236" s="203" t="s">
        <v>198</v>
      </c>
      <c r="AU236" s="203" t="s">
        <v>80</v>
      </c>
      <c r="AV236" s="13" t="s">
        <v>80</v>
      </c>
      <c r="AW236" s="13" t="s">
        <v>35</v>
      </c>
      <c r="AX236" s="13" t="s">
        <v>72</v>
      </c>
      <c r="AY236" s="203" t="s">
        <v>190</v>
      </c>
    </row>
    <row r="237" spans="2:51" s="14" customFormat="1" ht="13.5">
      <c r="B237" s="210"/>
      <c r="D237" s="195" t="s">
        <v>198</v>
      </c>
      <c r="E237" s="211" t="s">
        <v>5</v>
      </c>
      <c r="F237" s="212" t="s">
        <v>221</v>
      </c>
      <c r="H237" s="213">
        <v>22.275</v>
      </c>
      <c r="I237" s="214"/>
      <c r="L237" s="210"/>
      <c r="M237" s="215"/>
      <c r="N237" s="216"/>
      <c r="O237" s="216"/>
      <c r="P237" s="216"/>
      <c r="Q237" s="216"/>
      <c r="R237" s="216"/>
      <c r="S237" s="216"/>
      <c r="T237" s="217"/>
      <c r="AT237" s="211" t="s">
        <v>198</v>
      </c>
      <c r="AU237" s="211" t="s">
        <v>80</v>
      </c>
      <c r="AV237" s="14" t="s">
        <v>92</v>
      </c>
      <c r="AW237" s="14" t="s">
        <v>35</v>
      </c>
      <c r="AX237" s="14" t="s">
        <v>17</v>
      </c>
      <c r="AY237" s="211" t="s">
        <v>190</v>
      </c>
    </row>
    <row r="238" spans="2:63" s="11" customFormat="1" ht="29.85" customHeight="1">
      <c r="B238" s="168"/>
      <c r="D238" s="169" t="s">
        <v>71</v>
      </c>
      <c r="E238" s="179" t="s">
        <v>95</v>
      </c>
      <c r="F238" s="179" t="s">
        <v>861</v>
      </c>
      <c r="I238" s="171"/>
      <c r="J238" s="180">
        <f>BK238</f>
        <v>0</v>
      </c>
      <c r="L238" s="168"/>
      <c r="M238" s="173"/>
      <c r="N238" s="174"/>
      <c r="O238" s="174"/>
      <c r="P238" s="175">
        <f>SUM(P239:P252)</f>
        <v>0</v>
      </c>
      <c r="Q238" s="174"/>
      <c r="R238" s="175">
        <f>SUM(R239:R252)</f>
        <v>21.386750000000003</v>
      </c>
      <c r="S238" s="174"/>
      <c r="T238" s="176">
        <f>SUM(T239:T252)</f>
        <v>0</v>
      </c>
      <c r="AR238" s="169" t="s">
        <v>17</v>
      </c>
      <c r="AT238" s="177" t="s">
        <v>71</v>
      </c>
      <c r="AU238" s="177" t="s">
        <v>17</v>
      </c>
      <c r="AY238" s="169" t="s">
        <v>190</v>
      </c>
      <c r="BK238" s="178">
        <f>SUM(BK239:BK252)</f>
        <v>0</v>
      </c>
    </row>
    <row r="239" spans="2:65" s="1" customFormat="1" ht="25.5" customHeight="1">
      <c r="B239" s="181"/>
      <c r="C239" s="182" t="s">
        <v>339</v>
      </c>
      <c r="D239" s="182" t="s">
        <v>192</v>
      </c>
      <c r="E239" s="183" t="s">
        <v>863</v>
      </c>
      <c r="F239" s="184" t="s">
        <v>864</v>
      </c>
      <c r="G239" s="185" t="s">
        <v>275</v>
      </c>
      <c r="H239" s="186">
        <v>211.75</v>
      </c>
      <c r="I239" s="187"/>
      <c r="J239" s="188">
        <f>ROUND(I239*H239,2)</f>
        <v>0</v>
      </c>
      <c r="K239" s="184" t="s">
        <v>5</v>
      </c>
      <c r="L239" s="42"/>
      <c r="M239" s="189" t="s">
        <v>5</v>
      </c>
      <c r="N239" s="190" t="s">
        <v>43</v>
      </c>
      <c r="O239" s="43"/>
      <c r="P239" s="191">
        <f>O239*H239</f>
        <v>0</v>
      </c>
      <c r="Q239" s="191">
        <v>0</v>
      </c>
      <c r="R239" s="191">
        <f>Q239*H239</f>
        <v>0</v>
      </c>
      <c r="S239" s="191">
        <v>0</v>
      </c>
      <c r="T239" s="192">
        <f>S239*H239</f>
        <v>0</v>
      </c>
      <c r="AR239" s="25" t="s">
        <v>92</v>
      </c>
      <c r="AT239" s="25" t="s">
        <v>192</v>
      </c>
      <c r="AU239" s="25" t="s">
        <v>80</v>
      </c>
      <c r="AY239" s="25" t="s">
        <v>190</v>
      </c>
      <c r="BE239" s="193">
        <f>IF(N239="základní",J239,0)</f>
        <v>0</v>
      </c>
      <c r="BF239" s="193">
        <f>IF(N239="snížená",J239,0)</f>
        <v>0</v>
      </c>
      <c r="BG239" s="193">
        <f>IF(N239="zákl. přenesená",J239,0)</f>
        <v>0</v>
      </c>
      <c r="BH239" s="193">
        <f>IF(N239="sníž. přenesená",J239,0)</f>
        <v>0</v>
      </c>
      <c r="BI239" s="193">
        <f>IF(N239="nulová",J239,0)</f>
        <v>0</v>
      </c>
      <c r="BJ239" s="25" t="s">
        <v>17</v>
      </c>
      <c r="BK239" s="193">
        <f>ROUND(I239*H239,2)</f>
        <v>0</v>
      </c>
      <c r="BL239" s="25" t="s">
        <v>92</v>
      </c>
      <c r="BM239" s="25" t="s">
        <v>5548</v>
      </c>
    </row>
    <row r="240" spans="2:51" s="12" customFormat="1" ht="13.5">
      <c r="B240" s="194"/>
      <c r="D240" s="195" t="s">
        <v>198</v>
      </c>
      <c r="E240" s="196" t="s">
        <v>5</v>
      </c>
      <c r="F240" s="197" t="s">
        <v>5466</v>
      </c>
      <c r="H240" s="196" t="s">
        <v>5</v>
      </c>
      <c r="I240" s="198"/>
      <c r="L240" s="194"/>
      <c r="M240" s="199"/>
      <c r="N240" s="200"/>
      <c r="O240" s="200"/>
      <c r="P240" s="200"/>
      <c r="Q240" s="200"/>
      <c r="R240" s="200"/>
      <c r="S240" s="200"/>
      <c r="T240" s="201"/>
      <c r="AT240" s="196" t="s">
        <v>198</v>
      </c>
      <c r="AU240" s="196" t="s">
        <v>80</v>
      </c>
      <c r="AV240" s="12" t="s">
        <v>17</v>
      </c>
      <c r="AW240" s="12" t="s">
        <v>35</v>
      </c>
      <c r="AX240" s="12" t="s">
        <v>72</v>
      </c>
      <c r="AY240" s="196" t="s">
        <v>190</v>
      </c>
    </row>
    <row r="241" spans="2:51" s="13" customFormat="1" ht="13.5">
      <c r="B241" s="202"/>
      <c r="D241" s="195" t="s">
        <v>198</v>
      </c>
      <c r="E241" s="203" t="s">
        <v>5</v>
      </c>
      <c r="F241" s="204" t="s">
        <v>5549</v>
      </c>
      <c r="H241" s="205">
        <v>80.1</v>
      </c>
      <c r="I241" s="206"/>
      <c r="L241" s="202"/>
      <c r="M241" s="207"/>
      <c r="N241" s="208"/>
      <c r="O241" s="208"/>
      <c r="P241" s="208"/>
      <c r="Q241" s="208"/>
      <c r="R241" s="208"/>
      <c r="S241" s="208"/>
      <c r="T241" s="209"/>
      <c r="AT241" s="203" t="s">
        <v>198</v>
      </c>
      <c r="AU241" s="203" t="s">
        <v>80</v>
      </c>
      <c r="AV241" s="13" t="s">
        <v>80</v>
      </c>
      <c r="AW241" s="13" t="s">
        <v>35</v>
      </c>
      <c r="AX241" s="13" t="s">
        <v>72</v>
      </c>
      <c r="AY241" s="203" t="s">
        <v>190</v>
      </c>
    </row>
    <row r="242" spans="2:51" s="12" customFormat="1" ht="13.5">
      <c r="B242" s="194"/>
      <c r="D242" s="195" t="s">
        <v>198</v>
      </c>
      <c r="E242" s="196" t="s">
        <v>5</v>
      </c>
      <c r="F242" s="197" t="s">
        <v>5468</v>
      </c>
      <c r="H242" s="196" t="s">
        <v>5</v>
      </c>
      <c r="I242" s="198"/>
      <c r="L242" s="194"/>
      <c r="M242" s="199"/>
      <c r="N242" s="200"/>
      <c r="O242" s="200"/>
      <c r="P242" s="200"/>
      <c r="Q242" s="200"/>
      <c r="R242" s="200"/>
      <c r="S242" s="200"/>
      <c r="T242" s="201"/>
      <c r="AT242" s="196" t="s">
        <v>198</v>
      </c>
      <c r="AU242" s="196" t="s">
        <v>80</v>
      </c>
      <c r="AV242" s="12" t="s">
        <v>17</v>
      </c>
      <c r="AW242" s="12" t="s">
        <v>35</v>
      </c>
      <c r="AX242" s="12" t="s">
        <v>72</v>
      </c>
      <c r="AY242" s="196" t="s">
        <v>190</v>
      </c>
    </row>
    <row r="243" spans="2:51" s="13" customFormat="1" ht="13.5">
      <c r="B243" s="202"/>
      <c r="D243" s="195" t="s">
        <v>198</v>
      </c>
      <c r="E243" s="203" t="s">
        <v>5</v>
      </c>
      <c r="F243" s="204" t="s">
        <v>5550</v>
      </c>
      <c r="H243" s="205">
        <v>131.65</v>
      </c>
      <c r="I243" s="206"/>
      <c r="L243" s="202"/>
      <c r="M243" s="207"/>
      <c r="N243" s="208"/>
      <c r="O243" s="208"/>
      <c r="P243" s="208"/>
      <c r="Q243" s="208"/>
      <c r="R243" s="208"/>
      <c r="S243" s="208"/>
      <c r="T243" s="209"/>
      <c r="AT243" s="203" t="s">
        <v>198</v>
      </c>
      <c r="AU243" s="203" t="s">
        <v>80</v>
      </c>
      <c r="AV243" s="13" t="s">
        <v>80</v>
      </c>
      <c r="AW243" s="13" t="s">
        <v>35</v>
      </c>
      <c r="AX243" s="13" t="s">
        <v>72</v>
      </c>
      <c r="AY243" s="203" t="s">
        <v>190</v>
      </c>
    </row>
    <row r="244" spans="2:51" s="14" customFormat="1" ht="13.5">
      <c r="B244" s="210"/>
      <c r="D244" s="195" t="s">
        <v>198</v>
      </c>
      <c r="E244" s="211" t="s">
        <v>5</v>
      </c>
      <c r="F244" s="212" t="s">
        <v>221</v>
      </c>
      <c r="H244" s="213">
        <v>211.75</v>
      </c>
      <c r="I244" s="214"/>
      <c r="L244" s="210"/>
      <c r="M244" s="215"/>
      <c r="N244" s="216"/>
      <c r="O244" s="216"/>
      <c r="P244" s="216"/>
      <c r="Q244" s="216"/>
      <c r="R244" s="216"/>
      <c r="S244" s="216"/>
      <c r="T244" s="217"/>
      <c r="AT244" s="211" t="s">
        <v>198</v>
      </c>
      <c r="AU244" s="211" t="s">
        <v>80</v>
      </c>
      <c r="AV244" s="14" t="s">
        <v>92</v>
      </c>
      <c r="AW244" s="14" t="s">
        <v>35</v>
      </c>
      <c r="AX244" s="14" t="s">
        <v>17</v>
      </c>
      <c r="AY244" s="211" t="s">
        <v>190</v>
      </c>
    </row>
    <row r="245" spans="2:65" s="1" customFormat="1" ht="51" customHeight="1">
      <c r="B245" s="181"/>
      <c r="C245" s="182" t="s">
        <v>350</v>
      </c>
      <c r="D245" s="182" t="s">
        <v>192</v>
      </c>
      <c r="E245" s="183" t="s">
        <v>869</v>
      </c>
      <c r="F245" s="184" t="s">
        <v>5551</v>
      </c>
      <c r="G245" s="185" t="s">
        <v>275</v>
      </c>
      <c r="H245" s="186">
        <v>211.75</v>
      </c>
      <c r="I245" s="187"/>
      <c r="J245" s="188">
        <f>ROUND(I245*H245,2)</f>
        <v>0</v>
      </c>
      <c r="K245" s="184" t="s">
        <v>5</v>
      </c>
      <c r="L245" s="42"/>
      <c r="M245" s="189" t="s">
        <v>5</v>
      </c>
      <c r="N245" s="190" t="s">
        <v>43</v>
      </c>
      <c r="O245" s="43"/>
      <c r="P245" s="191">
        <f>O245*H245</f>
        <v>0</v>
      </c>
      <c r="Q245" s="191">
        <v>0.101</v>
      </c>
      <c r="R245" s="191">
        <f>Q245*H245</f>
        <v>21.386750000000003</v>
      </c>
      <c r="S245" s="191">
        <v>0</v>
      </c>
      <c r="T245" s="192">
        <f>S245*H245</f>
        <v>0</v>
      </c>
      <c r="AR245" s="25" t="s">
        <v>92</v>
      </c>
      <c r="AT245" s="25" t="s">
        <v>192</v>
      </c>
      <c r="AU245" s="25" t="s">
        <v>80</v>
      </c>
      <c r="AY245" s="25" t="s">
        <v>190</v>
      </c>
      <c r="BE245" s="193">
        <f>IF(N245="základní",J245,0)</f>
        <v>0</v>
      </c>
      <c r="BF245" s="193">
        <f>IF(N245="snížená",J245,0)</f>
        <v>0</v>
      </c>
      <c r="BG245" s="193">
        <f>IF(N245="zákl. přenesená",J245,0)</f>
        <v>0</v>
      </c>
      <c r="BH245" s="193">
        <f>IF(N245="sníž. přenesená",J245,0)</f>
        <v>0</v>
      </c>
      <c r="BI245" s="193">
        <f>IF(N245="nulová",J245,0)</f>
        <v>0</v>
      </c>
      <c r="BJ245" s="25" t="s">
        <v>17</v>
      </c>
      <c r="BK245" s="193">
        <f>ROUND(I245*H245,2)</f>
        <v>0</v>
      </c>
      <c r="BL245" s="25" t="s">
        <v>92</v>
      </c>
      <c r="BM245" s="25" t="s">
        <v>5552</v>
      </c>
    </row>
    <row r="246" spans="2:51" s="12" customFormat="1" ht="13.5">
      <c r="B246" s="194"/>
      <c r="D246" s="195" t="s">
        <v>198</v>
      </c>
      <c r="E246" s="196" t="s">
        <v>5</v>
      </c>
      <c r="F246" s="197" t="s">
        <v>5466</v>
      </c>
      <c r="H246" s="196" t="s">
        <v>5</v>
      </c>
      <c r="I246" s="198"/>
      <c r="L246" s="194"/>
      <c r="M246" s="199"/>
      <c r="N246" s="200"/>
      <c r="O246" s="200"/>
      <c r="P246" s="200"/>
      <c r="Q246" s="200"/>
      <c r="R246" s="200"/>
      <c r="S246" s="200"/>
      <c r="T246" s="201"/>
      <c r="AT246" s="196" t="s">
        <v>198</v>
      </c>
      <c r="AU246" s="196" t="s">
        <v>80</v>
      </c>
      <c r="AV246" s="12" t="s">
        <v>17</v>
      </c>
      <c r="AW246" s="12" t="s">
        <v>35</v>
      </c>
      <c r="AX246" s="12" t="s">
        <v>72</v>
      </c>
      <c r="AY246" s="196" t="s">
        <v>190</v>
      </c>
    </row>
    <row r="247" spans="2:51" s="13" customFormat="1" ht="13.5">
      <c r="B247" s="202"/>
      <c r="D247" s="195" t="s">
        <v>198</v>
      </c>
      <c r="E247" s="203" t="s">
        <v>5</v>
      </c>
      <c r="F247" s="204" t="s">
        <v>5549</v>
      </c>
      <c r="H247" s="205">
        <v>80.1</v>
      </c>
      <c r="I247" s="206"/>
      <c r="L247" s="202"/>
      <c r="M247" s="207"/>
      <c r="N247" s="208"/>
      <c r="O247" s="208"/>
      <c r="P247" s="208"/>
      <c r="Q247" s="208"/>
      <c r="R247" s="208"/>
      <c r="S247" s="208"/>
      <c r="T247" s="209"/>
      <c r="AT247" s="203" t="s">
        <v>198</v>
      </c>
      <c r="AU247" s="203" t="s">
        <v>80</v>
      </c>
      <c r="AV247" s="13" t="s">
        <v>80</v>
      </c>
      <c r="AW247" s="13" t="s">
        <v>35</v>
      </c>
      <c r="AX247" s="13" t="s">
        <v>72</v>
      </c>
      <c r="AY247" s="203" t="s">
        <v>190</v>
      </c>
    </row>
    <row r="248" spans="2:51" s="12" customFormat="1" ht="13.5">
      <c r="B248" s="194"/>
      <c r="D248" s="195" t="s">
        <v>198</v>
      </c>
      <c r="E248" s="196" t="s">
        <v>5</v>
      </c>
      <c r="F248" s="197" t="s">
        <v>5468</v>
      </c>
      <c r="H248" s="196" t="s">
        <v>5</v>
      </c>
      <c r="I248" s="198"/>
      <c r="L248" s="194"/>
      <c r="M248" s="199"/>
      <c r="N248" s="200"/>
      <c r="O248" s="200"/>
      <c r="P248" s="200"/>
      <c r="Q248" s="200"/>
      <c r="R248" s="200"/>
      <c r="S248" s="200"/>
      <c r="T248" s="201"/>
      <c r="AT248" s="196" t="s">
        <v>198</v>
      </c>
      <c r="AU248" s="196" t="s">
        <v>80</v>
      </c>
      <c r="AV248" s="12" t="s">
        <v>17</v>
      </c>
      <c r="AW248" s="12" t="s">
        <v>35</v>
      </c>
      <c r="AX248" s="12" t="s">
        <v>72</v>
      </c>
      <c r="AY248" s="196" t="s">
        <v>190</v>
      </c>
    </row>
    <row r="249" spans="2:51" s="13" customFormat="1" ht="13.5">
      <c r="B249" s="202"/>
      <c r="D249" s="195" t="s">
        <v>198</v>
      </c>
      <c r="E249" s="203" t="s">
        <v>5</v>
      </c>
      <c r="F249" s="204" t="s">
        <v>5550</v>
      </c>
      <c r="H249" s="205">
        <v>131.65</v>
      </c>
      <c r="I249" s="206"/>
      <c r="L249" s="202"/>
      <c r="M249" s="207"/>
      <c r="N249" s="208"/>
      <c r="O249" s="208"/>
      <c r="P249" s="208"/>
      <c r="Q249" s="208"/>
      <c r="R249" s="208"/>
      <c r="S249" s="208"/>
      <c r="T249" s="209"/>
      <c r="AT249" s="203" t="s">
        <v>198</v>
      </c>
      <c r="AU249" s="203" t="s">
        <v>80</v>
      </c>
      <c r="AV249" s="13" t="s">
        <v>80</v>
      </c>
      <c r="AW249" s="13" t="s">
        <v>35</v>
      </c>
      <c r="AX249" s="13" t="s">
        <v>72</v>
      </c>
      <c r="AY249" s="203" t="s">
        <v>190</v>
      </c>
    </row>
    <row r="250" spans="2:51" s="14" customFormat="1" ht="13.5">
      <c r="B250" s="210"/>
      <c r="D250" s="195" t="s">
        <v>198</v>
      </c>
      <c r="E250" s="211" t="s">
        <v>5</v>
      </c>
      <c r="F250" s="212" t="s">
        <v>221</v>
      </c>
      <c r="H250" s="213">
        <v>211.75</v>
      </c>
      <c r="I250" s="214"/>
      <c r="L250" s="210"/>
      <c r="M250" s="215"/>
      <c r="N250" s="216"/>
      <c r="O250" s="216"/>
      <c r="P250" s="216"/>
      <c r="Q250" s="216"/>
      <c r="R250" s="216"/>
      <c r="S250" s="216"/>
      <c r="T250" s="217"/>
      <c r="AT250" s="211" t="s">
        <v>198</v>
      </c>
      <c r="AU250" s="211" t="s">
        <v>80</v>
      </c>
      <c r="AV250" s="14" t="s">
        <v>92</v>
      </c>
      <c r="AW250" s="14" t="s">
        <v>35</v>
      </c>
      <c r="AX250" s="14" t="s">
        <v>17</v>
      </c>
      <c r="AY250" s="211" t="s">
        <v>190</v>
      </c>
    </row>
    <row r="251" spans="2:65" s="1" customFormat="1" ht="16.5" customHeight="1">
      <c r="B251" s="181"/>
      <c r="C251" s="218" t="s">
        <v>362</v>
      </c>
      <c r="D251" s="218" t="s">
        <v>465</v>
      </c>
      <c r="E251" s="219" t="s">
        <v>873</v>
      </c>
      <c r="F251" s="220" t="s">
        <v>874</v>
      </c>
      <c r="G251" s="221" t="s">
        <v>275</v>
      </c>
      <c r="H251" s="222">
        <v>232.925</v>
      </c>
      <c r="I251" s="223"/>
      <c r="J251" s="224">
        <f>ROUND(I251*H251,2)</f>
        <v>0</v>
      </c>
      <c r="K251" s="220" t="s">
        <v>5</v>
      </c>
      <c r="L251" s="225"/>
      <c r="M251" s="226" t="s">
        <v>5</v>
      </c>
      <c r="N251" s="227" t="s">
        <v>43</v>
      </c>
      <c r="O251" s="43"/>
      <c r="P251" s="191">
        <f>O251*H251</f>
        <v>0</v>
      </c>
      <c r="Q251" s="191">
        <v>0</v>
      </c>
      <c r="R251" s="191">
        <f>Q251*H251</f>
        <v>0</v>
      </c>
      <c r="S251" s="191">
        <v>0</v>
      </c>
      <c r="T251" s="192">
        <f>S251*H251</f>
        <v>0</v>
      </c>
      <c r="AR251" s="25" t="s">
        <v>238</v>
      </c>
      <c r="AT251" s="25" t="s">
        <v>465</v>
      </c>
      <c r="AU251" s="25" t="s">
        <v>80</v>
      </c>
      <c r="AY251" s="25" t="s">
        <v>190</v>
      </c>
      <c r="BE251" s="193">
        <f>IF(N251="základní",J251,0)</f>
        <v>0</v>
      </c>
      <c r="BF251" s="193">
        <f>IF(N251="snížená",J251,0)</f>
        <v>0</v>
      </c>
      <c r="BG251" s="193">
        <f>IF(N251="zákl. přenesená",J251,0)</f>
        <v>0</v>
      </c>
      <c r="BH251" s="193">
        <f>IF(N251="sníž. přenesená",J251,0)</f>
        <v>0</v>
      </c>
      <c r="BI251" s="193">
        <f>IF(N251="nulová",J251,0)</f>
        <v>0</v>
      </c>
      <c r="BJ251" s="25" t="s">
        <v>17</v>
      </c>
      <c r="BK251" s="193">
        <f>ROUND(I251*H251,2)</f>
        <v>0</v>
      </c>
      <c r="BL251" s="25" t="s">
        <v>92</v>
      </c>
      <c r="BM251" s="25" t="s">
        <v>5553</v>
      </c>
    </row>
    <row r="252" spans="2:51" s="13" customFormat="1" ht="13.5">
      <c r="B252" s="202"/>
      <c r="D252" s="195" t="s">
        <v>198</v>
      </c>
      <c r="F252" s="204" t="s">
        <v>5554</v>
      </c>
      <c r="H252" s="205">
        <v>232.925</v>
      </c>
      <c r="I252" s="206"/>
      <c r="L252" s="202"/>
      <c r="M252" s="207"/>
      <c r="N252" s="208"/>
      <c r="O252" s="208"/>
      <c r="P252" s="208"/>
      <c r="Q252" s="208"/>
      <c r="R252" s="208"/>
      <c r="S252" s="208"/>
      <c r="T252" s="209"/>
      <c r="AT252" s="203" t="s">
        <v>198</v>
      </c>
      <c r="AU252" s="203" t="s">
        <v>80</v>
      </c>
      <c r="AV252" s="13" t="s">
        <v>80</v>
      </c>
      <c r="AW252" s="13" t="s">
        <v>6</v>
      </c>
      <c r="AX252" s="13" t="s">
        <v>17</v>
      </c>
      <c r="AY252" s="203" t="s">
        <v>190</v>
      </c>
    </row>
    <row r="253" spans="2:63" s="11" customFormat="1" ht="29.85" customHeight="1">
      <c r="B253" s="168"/>
      <c r="D253" s="169" t="s">
        <v>71</v>
      </c>
      <c r="E253" s="179" t="s">
        <v>98</v>
      </c>
      <c r="F253" s="179" t="s">
        <v>877</v>
      </c>
      <c r="I253" s="171"/>
      <c r="J253" s="180">
        <f>BK253</f>
        <v>0</v>
      </c>
      <c r="L253" s="168"/>
      <c r="M253" s="173"/>
      <c r="N253" s="174"/>
      <c r="O253" s="174"/>
      <c r="P253" s="175">
        <f>P254</f>
        <v>0</v>
      </c>
      <c r="Q253" s="174"/>
      <c r="R253" s="175">
        <f>R254</f>
        <v>2.91471086</v>
      </c>
      <c r="S253" s="174"/>
      <c r="T253" s="176">
        <f>T254</f>
        <v>0</v>
      </c>
      <c r="AR253" s="169" t="s">
        <v>17</v>
      </c>
      <c r="AT253" s="177" t="s">
        <v>71</v>
      </c>
      <c r="AU253" s="177" t="s">
        <v>17</v>
      </c>
      <c r="AY253" s="169" t="s">
        <v>190</v>
      </c>
      <c r="BK253" s="178">
        <f>BK254</f>
        <v>0</v>
      </c>
    </row>
    <row r="254" spans="2:63" s="11" customFormat="1" ht="14.85" customHeight="1">
      <c r="B254" s="168"/>
      <c r="D254" s="169" t="s">
        <v>71</v>
      </c>
      <c r="E254" s="179" t="s">
        <v>622</v>
      </c>
      <c r="F254" s="179" t="s">
        <v>1040</v>
      </c>
      <c r="I254" s="171"/>
      <c r="J254" s="180">
        <f>BK254</f>
        <v>0</v>
      </c>
      <c r="L254" s="168"/>
      <c r="M254" s="173"/>
      <c r="N254" s="174"/>
      <c r="O254" s="174"/>
      <c r="P254" s="175">
        <f>SUM(P255:P300)</f>
        <v>0</v>
      </c>
      <c r="Q254" s="174"/>
      <c r="R254" s="175">
        <f>SUM(R255:R300)</f>
        <v>2.91471086</v>
      </c>
      <c r="S254" s="174"/>
      <c r="T254" s="176">
        <f>SUM(T255:T300)</f>
        <v>0</v>
      </c>
      <c r="AR254" s="169" t="s">
        <v>17</v>
      </c>
      <c r="AT254" s="177" t="s">
        <v>71</v>
      </c>
      <c r="AU254" s="177" t="s">
        <v>80</v>
      </c>
      <c r="AY254" s="169" t="s">
        <v>190</v>
      </c>
      <c r="BK254" s="178">
        <f>SUM(BK255:BK300)</f>
        <v>0</v>
      </c>
    </row>
    <row r="255" spans="2:65" s="1" customFormat="1" ht="16.5" customHeight="1">
      <c r="B255" s="181"/>
      <c r="C255" s="182" t="s">
        <v>368</v>
      </c>
      <c r="D255" s="182" t="s">
        <v>192</v>
      </c>
      <c r="E255" s="183" t="s">
        <v>1259</v>
      </c>
      <c r="F255" s="184" t="s">
        <v>1260</v>
      </c>
      <c r="G255" s="185" t="s">
        <v>275</v>
      </c>
      <c r="H255" s="186">
        <v>333.301</v>
      </c>
      <c r="I255" s="187"/>
      <c r="J255" s="188">
        <f>ROUND(I255*H255,2)</f>
        <v>0</v>
      </c>
      <c r="K255" s="184" t="s">
        <v>196</v>
      </c>
      <c r="L255" s="42"/>
      <c r="M255" s="189" t="s">
        <v>5</v>
      </c>
      <c r="N255" s="190" t="s">
        <v>43</v>
      </c>
      <c r="O255" s="43"/>
      <c r="P255" s="191">
        <f>O255*H255</f>
        <v>0</v>
      </c>
      <c r="Q255" s="191">
        <v>0.00116</v>
      </c>
      <c r="R255" s="191">
        <f>Q255*H255</f>
        <v>0.38662915999999997</v>
      </c>
      <c r="S255" s="191">
        <v>0</v>
      </c>
      <c r="T255" s="192">
        <f>S255*H255</f>
        <v>0</v>
      </c>
      <c r="AR255" s="25" t="s">
        <v>92</v>
      </c>
      <c r="AT255" s="25" t="s">
        <v>192</v>
      </c>
      <c r="AU255" s="25" t="s">
        <v>86</v>
      </c>
      <c r="AY255" s="25" t="s">
        <v>190</v>
      </c>
      <c r="BE255" s="193">
        <f>IF(N255="základní",J255,0)</f>
        <v>0</v>
      </c>
      <c r="BF255" s="193">
        <f>IF(N255="snížená",J255,0)</f>
        <v>0</v>
      </c>
      <c r="BG255" s="193">
        <f>IF(N255="zákl. přenesená",J255,0)</f>
        <v>0</v>
      </c>
      <c r="BH255" s="193">
        <f>IF(N255="sníž. přenesená",J255,0)</f>
        <v>0</v>
      </c>
      <c r="BI255" s="193">
        <f>IF(N255="nulová",J255,0)</f>
        <v>0</v>
      </c>
      <c r="BJ255" s="25" t="s">
        <v>17</v>
      </c>
      <c r="BK255" s="193">
        <f>ROUND(I255*H255,2)</f>
        <v>0</v>
      </c>
      <c r="BL255" s="25" t="s">
        <v>92</v>
      </c>
      <c r="BM255" s="25" t="s">
        <v>5555</v>
      </c>
    </row>
    <row r="256" spans="2:51" s="12" customFormat="1" ht="13.5">
      <c r="B256" s="194"/>
      <c r="D256" s="195" t="s">
        <v>198</v>
      </c>
      <c r="E256" s="196" t="s">
        <v>5</v>
      </c>
      <c r="F256" s="197" t="s">
        <v>5523</v>
      </c>
      <c r="H256" s="196" t="s">
        <v>5</v>
      </c>
      <c r="I256" s="198"/>
      <c r="L256" s="194"/>
      <c r="M256" s="199"/>
      <c r="N256" s="200"/>
      <c r="O256" s="200"/>
      <c r="P256" s="200"/>
      <c r="Q256" s="200"/>
      <c r="R256" s="200"/>
      <c r="S256" s="200"/>
      <c r="T256" s="201"/>
      <c r="AT256" s="196" t="s">
        <v>198</v>
      </c>
      <c r="AU256" s="196" t="s">
        <v>86</v>
      </c>
      <c r="AV256" s="12" t="s">
        <v>17</v>
      </c>
      <c r="AW256" s="12" t="s">
        <v>35</v>
      </c>
      <c r="AX256" s="12" t="s">
        <v>72</v>
      </c>
      <c r="AY256" s="196" t="s">
        <v>190</v>
      </c>
    </row>
    <row r="257" spans="2:51" s="13" customFormat="1" ht="13.5">
      <c r="B257" s="202"/>
      <c r="D257" s="195" t="s">
        <v>198</v>
      </c>
      <c r="E257" s="203" t="s">
        <v>5</v>
      </c>
      <c r="F257" s="204" t="s">
        <v>5556</v>
      </c>
      <c r="H257" s="205">
        <v>93</v>
      </c>
      <c r="I257" s="206"/>
      <c r="L257" s="202"/>
      <c r="M257" s="207"/>
      <c r="N257" s="208"/>
      <c r="O257" s="208"/>
      <c r="P257" s="208"/>
      <c r="Q257" s="208"/>
      <c r="R257" s="208"/>
      <c r="S257" s="208"/>
      <c r="T257" s="209"/>
      <c r="AT257" s="203" t="s">
        <v>198</v>
      </c>
      <c r="AU257" s="203" t="s">
        <v>86</v>
      </c>
      <c r="AV257" s="13" t="s">
        <v>80</v>
      </c>
      <c r="AW257" s="13" t="s">
        <v>35</v>
      </c>
      <c r="AX257" s="13" t="s">
        <v>72</v>
      </c>
      <c r="AY257" s="203" t="s">
        <v>190</v>
      </c>
    </row>
    <row r="258" spans="2:51" s="13" customFormat="1" ht="13.5">
      <c r="B258" s="202"/>
      <c r="D258" s="195" t="s">
        <v>198</v>
      </c>
      <c r="E258" s="203" t="s">
        <v>5</v>
      </c>
      <c r="F258" s="204" t="s">
        <v>5525</v>
      </c>
      <c r="H258" s="205">
        <v>7.56</v>
      </c>
      <c r="I258" s="206"/>
      <c r="L258" s="202"/>
      <c r="M258" s="207"/>
      <c r="N258" s="208"/>
      <c r="O258" s="208"/>
      <c r="P258" s="208"/>
      <c r="Q258" s="208"/>
      <c r="R258" s="208"/>
      <c r="S258" s="208"/>
      <c r="T258" s="209"/>
      <c r="AT258" s="203" t="s">
        <v>198</v>
      </c>
      <c r="AU258" s="203" t="s">
        <v>86</v>
      </c>
      <c r="AV258" s="13" t="s">
        <v>80</v>
      </c>
      <c r="AW258" s="13" t="s">
        <v>35</v>
      </c>
      <c r="AX258" s="13" t="s">
        <v>72</v>
      </c>
      <c r="AY258" s="203" t="s">
        <v>190</v>
      </c>
    </row>
    <row r="259" spans="2:51" s="12" customFormat="1" ht="13.5">
      <c r="B259" s="194"/>
      <c r="D259" s="195" t="s">
        <v>198</v>
      </c>
      <c r="E259" s="196" t="s">
        <v>5</v>
      </c>
      <c r="F259" s="197" t="s">
        <v>5526</v>
      </c>
      <c r="H259" s="196" t="s">
        <v>5</v>
      </c>
      <c r="I259" s="198"/>
      <c r="L259" s="194"/>
      <c r="M259" s="199"/>
      <c r="N259" s="200"/>
      <c r="O259" s="200"/>
      <c r="P259" s="200"/>
      <c r="Q259" s="200"/>
      <c r="R259" s="200"/>
      <c r="S259" s="200"/>
      <c r="T259" s="201"/>
      <c r="AT259" s="196" t="s">
        <v>198</v>
      </c>
      <c r="AU259" s="196" t="s">
        <v>86</v>
      </c>
      <c r="AV259" s="12" t="s">
        <v>17</v>
      </c>
      <c r="AW259" s="12" t="s">
        <v>35</v>
      </c>
      <c r="AX259" s="12" t="s">
        <v>72</v>
      </c>
      <c r="AY259" s="196" t="s">
        <v>190</v>
      </c>
    </row>
    <row r="260" spans="2:51" s="13" customFormat="1" ht="13.5">
      <c r="B260" s="202"/>
      <c r="D260" s="195" t="s">
        <v>198</v>
      </c>
      <c r="E260" s="203" t="s">
        <v>5</v>
      </c>
      <c r="F260" s="204" t="s">
        <v>5557</v>
      </c>
      <c r="H260" s="205">
        <v>72</v>
      </c>
      <c r="I260" s="206"/>
      <c r="L260" s="202"/>
      <c r="M260" s="207"/>
      <c r="N260" s="208"/>
      <c r="O260" s="208"/>
      <c r="P260" s="208"/>
      <c r="Q260" s="208"/>
      <c r="R260" s="208"/>
      <c r="S260" s="208"/>
      <c r="T260" s="209"/>
      <c r="AT260" s="203" t="s">
        <v>198</v>
      </c>
      <c r="AU260" s="203" t="s">
        <v>86</v>
      </c>
      <c r="AV260" s="13" t="s">
        <v>80</v>
      </c>
      <c r="AW260" s="13" t="s">
        <v>35</v>
      </c>
      <c r="AX260" s="13" t="s">
        <v>72</v>
      </c>
      <c r="AY260" s="203" t="s">
        <v>190</v>
      </c>
    </row>
    <row r="261" spans="2:51" s="13" customFormat="1" ht="13.5">
      <c r="B261" s="202"/>
      <c r="D261" s="195" t="s">
        <v>198</v>
      </c>
      <c r="E261" s="203" t="s">
        <v>5</v>
      </c>
      <c r="F261" s="204" t="s">
        <v>5528</v>
      </c>
      <c r="H261" s="205">
        <v>6.615</v>
      </c>
      <c r="I261" s="206"/>
      <c r="L261" s="202"/>
      <c r="M261" s="207"/>
      <c r="N261" s="208"/>
      <c r="O261" s="208"/>
      <c r="P261" s="208"/>
      <c r="Q261" s="208"/>
      <c r="R261" s="208"/>
      <c r="S261" s="208"/>
      <c r="T261" s="209"/>
      <c r="AT261" s="203" t="s">
        <v>198</v>
      </c>
      <c r="AU261" s="203" t="s">
        <v>86</v>
      </c>
      <c r="AV261" s="13" t="s">
        <v>80</v>
      </c>
      <c r="AW261" s="13" t="s">
        <v>35</v>
      </c>
      <c r="AX261" s="13" t="s">
        <v>72</v>
      </c>
      <c r="AY261" s="203" t="s">
        <v>190</v>
      </c>
    </row>
    <row r="262" spans="2:51" s="12" customFormat="1" ht="13.5">
      <c r="B262" s="194"/>
      <c r="D262" s="195" t="s">
        <v>198</v>
      </c>
      <c r="E262" s="196" t="s">
        <v>5</v>
      </c>
      <c r="F262" s="197" t="s">
        <v>5454</v>
      </c>
      <c r="H262" s="196" t="s">
        <v>5</v>
      </c>
      <c r="I262" s="198"/>
      <c r="L262" s="194"/>
      <c r="M262" s="199"/>
      <c r="N262" s="200"/>
      <c r="O262" s="200"/>
      <c r="P262" s="200"/>
      <c r="Q262" s="200"/>
      <c r="R262" s="200"/>
      <c r="S262" s="200"/>
      <c r="T262" s="201"/>
      <c r="AT262" s="196" t="s">
        <v>198</v>
      </c>
      <c r="AU262" s="196" t="s">
        <v>86</v>
      </c>
      <c r="AV262" s="12" t="s">
        <v>17</v>
      </c>
      <c r="AW262" s="12" t="s">
        <v>35</v>
      </c>
      <c r="AX262" s="12" t="s">
        <v>72</v>
      </c>
      <c r="AY262" s="196" t="s">
        <v>190</v>
      </c>
    </row>
    <row r="263" spans="2:51" s="13" customFormat="1" ht="13.5">
      <c r="B263" s="202"/>
      <c r="D263" s="195" t="s">
        <v>198</v>
      </c>
      <c r="E263" s="203" t="s">
        <v>5</v>
      </c>
      <c r="F263" s="204" t="s">
        <v>5494</v>
      </c>
      <c r="H263" s="205">
        <v>12.45</v>
      </c>
      <c r="I263" s="206"/>
      <c r="L263" s="202"/>
      <c r="M263" s="207"/>
      <c r="N263" s="208"/>
      <c r="O263" s="208"/>
      <c r="P263" s="208"/>
      <c r="Q263" s="208"/>
      <c r="R263" s="208"/>
      <c r="S263" s="208"/>
      <c r="T263" s="209"/>
      <c r="AT263" s="203" t="s">
        <v>198</v>
      </c>
      <c r="AU263" s="203" t="s">
        <v>86</v>
      </c>
      <c r="AV263" s="13" t="s">
        <v>80</v>
      </c>
      <c r="AW263" s="13" t="s">
        <v>35</v>
      </c>
      <c r="AX263" s="13" t="s">
        <v>72</v>
      </c>
      <c r="AY263" s="203" t="s">
        <v>190</v>
      </c>
    </row>
    <row r="264" spans="2:51" s="13" customFormat="1" ht="13.5">
      <c r="B264" s="202"/>
      <c r="D264" s="195" t="s">
        <v>198</v>
      </c>
      <c r="E264" s="203" t="s">
        <v>5</v>
      </c>
      <c r="F264" s="204" t="s">
        <v>5495</v>
      </c>
      <c r="H264" s="205">
        <v>26.718</v>
      </c>
      <c r="I264" s="206"/>
      <c r="L264" s="202"/>
      <c r="M264" s="207"/>
      <c r="N264" s="208"/>
      <c r="O264" s="208"/>
      <c r="P264" s="208"/>
      <c r="Q264" s="208"/>
      <c r="R264" s="208"/>
      <c r="S264" s="208"/>
      <c r="T264" s="209"/>
      <c r="AT264" s="203" t="s">
        <v>198</v>
      </c>
      <c r="AU264" s="203" t="s">
        <v>86</v>
      </c>
      <c r="AV264" s="13" t="s">
        <v>80</v>
      </c>
      <c r="AW264" s="13" t="s">
        <v>35</v>
      </c>
      <c r="AX264" s="13" t="s">
        <v>72</v>
      </c>
      <c r="AY264" s="203" t="s">
        <v>190</v>
      </c>
    </row>
    <row r="265" spans="2:51" s="13" customFormat="1" ht="13.5">
      <c r="B265" s="202"/>
      <c r="D265" s="195" t="s">
        <v>198</v>
      </c>
      <c r="E265" s="203" t="s">
        <v>5</v>
      </c>
      <c r="F265" s="204" t="s">
        <v>5496</v>
      </c>
      <c r="H265" s="205">
        <v>5.84</v>
      </c>
      <c r="I265" s="206"/>
      <c r="L265" s="202"/>
      <c r="M265" s="207"/>
      <c r="N265" s="208"/>
      <c r="O265" s="208"/>
      <c r="P265" s="208"/>
      <c r="Q265" s="208"/>
      <c r="R265" s="208"/>
      <c r="S265" s="208"/>
      <c r="T265" s="209"/>
      <c r="AT265" s="203" t="s">
        <v>198</v>
      </c>
      <c r="AU265" s="203" t="s">
        <v>86</v>
      </c>
      <c r="AV265" s="13" t="s">
        <v>80</v>
      </c>
      <c r="AW265" s="13" t="s">
        <v>35</v>
      </c>
      <c r="AX265" s="13" t="s">
        <v>72</v>
      </c>
      <c r="AY265" s="203" t="s">
        <v>190</v>
      </c>
    </row>
    <row r="266" spans="2:51" s="13" customFormat="1" ht="13.5">
      <c r="B266" s="202"/>
      <c r="D266" s="195" t="s">
        <v>198</v>
      </c>
      <c r="E266" s="203" t="s">
        <v>5</v>
      </c>
      <c r="F266" s="204" t="s">
        <v>5497</v>
      </c>
      <c r="H266" s="205">
        <v>2.064</v>
      </c>
      <c r="I266" s="206"/>
      <c r="L266" s="202"/>
      <c r="M266" s="207"/>
      <c r="N266" s="208"/>
      <c r="O266" s="208"/>
      <c r="P266" s="208"/>
      <c r="Q266" s="208"/>
      <c r="R266" s="208"/>
      <c r="S266" s="208"/>
      <c r="T266" s="209"/>
      <c r="AT266" s="203" t="s">
        <v>198</v>
      </c>
      <c r="AU266" s="203" t="s">
        <v>86</v>
      </c>
      <c r="AV266" s="13" t="s">
        <v>80</v>
      </c>
      <c r="AW266" s="13" t="s">
        <v>35</v>
      </c>
      <c r="AX266" s="13" t="s">
        <v>72</v>
      </c>
      <c r="AY266" s="203" t="s">
        <v>190</v>
      </c>
    </row>
    <row r="267" spans="2:51" s="12" customFormat="1" ht="13.5">
      <c r="B267" s="194"/>
      <c r="D267" s="195" t="s">
        <v>198</v>
      </c>
      <c r="E267" s="196" t="s">
        <v>5</v>
      </c>
      <c r="F267" s="197" t="s">
        <v>5456</v>
      </c>
      <c r="H267" s="196" t="s">
        <v>5</v>
      </c>
      <c r="I267" s="198"/>
      <c r="L267" s="194"/>
      <c r="M267" s="199"/>
      <c r="N267" s="200"/>
      <c r="O267" s="200"/>
      <c r="P267" s="200"/>
      <c r="Q267" s="200"/>
      <c r="R267" s="200"/>
      <c r="S267" s="200"/>
      <c r="T267" s="201"/>
      <c r="AT267" s="196" t="s">
        <v>198</v>
      </c>
      <c r="AU267" s="196" t="s">
        <v>86</v>
      </c>
      <c r="AV267" s="12" t="s">
        <v>17</v>
      </c>
      <c r="AW267" s="12" t="s">
        <v>35</v>
      </c>
      <c r="AX267" s="12" t="s">
        <v>72</v>
      </c>
      <c r="AY267" s="196" t="s">
        <v>190</v>
      </c>
    </row>
    <row r="268" spans="2:51" s="13" customFormat="1" ht="13.5">
      <c r="B268" s="202"/>
      <c r="D268" s="195" t="s">
        <v>198</v>
      </c>
      <c r="E268" s="203" t="s">
        <v>5</v>
      </c>
      <c r="F268" s="204" t="s">
        <v>5498</v>
      </c>
      <c r="H268" s="205">
        <v>8.4</v>
      </c>
      <c r="I268" s="206"/>
      <c r="L268" s="202"/>
      <c r="M268" s="207"/>
      <c r="N268" s="208"/>
      <c r="O268" s="208"/>
      <c r="P268" s="208"/>
      <c r="Q268" s="208"/>
      <c r="R268" s="208"/>
      <c r="S268" s="208"/>
      <c r="T268" s="209"/>
      <c r="AT268" s="203" t="s">
        <v>198</v>
      </c>
      <c r="AU268" s="203" t="s">
        <v>86</v>
      </c>
      <c r="AV268" s="13" t="s">
        <v>80</v>
      </c>
      <c r="AW268" s="13" t="s">
        <v>35</v>
      </c>
      <c r="AX268" s="13" t="s">
        <v>72</v>
      </c>
      <c r="AY268" s="203" t="s">
        <v>190</v>
      </c>
    </row>
    <row r="269" spans="2:51" s="13" customFormat="1" ht="13.5">
      <c r="B269" s="202"/>
      <c r="D269" s="195" t="s">
        <v>198</v>
      </c>
      <c r="E269" s="203" t="s">
        <v>5</v>
      </c>
      <c r="F269" s="204" t="s">
        <v>5499</v>
      </c>
      <c r="H269" s="205">
        <v>15.372</v>
      </c>
      <c r="I269" s="206"/>
      <c r="L269" s="202"/>
      <c r="M269" s="207"/>
      <c r="N269" s="208"/>
      <c r="O269" s="208"/>
      <c r="P269" s="208"/>
      <c r="Q269" s="208"/>
      <c r="R269" s="208"/>
      <c r="S269" s="208"/>
      <c r="T269" s="209"/>
      <c r="AT269" s="203" t="s">
        <v>198</v>
      </c>
      <c r="AU269" s="203" t="s">
        <v>86</v>
      </c>
      <c r="AV269" s="13" t="s">
        <v>80</v>
      </c>
      <c r="AW269" s="13" t="s">
        <v>35</v>
      </c>
      <c r="AX269" s="13" t="s">
        <v>72</v>
      </c>
      <c r="AY269" s="203" t="s">
        <v>190</v>
      </c>
    </row>
    <row r="270" spans="2:51" s="13" customFormat="1" ht="13.5">
      <c r="B270" s="202"/>
      <c r="D270" s="195" t="s">
        <v>198</v>
      </c>
      <c r="E270" s="203" t="s">
        <v>5</v>
      </c>
      <c r="F270" s="204" t="s">
        <v>5496</v>
      </c>
      <c r="H270" s="205">
        <v>5.84</v>
      </c>
      <c r="I270" s="206"/>
      <c r="L270" s="202"/>
      <c r="M270" s="207"/>
      <c r="N270" s="208"/>
      <c r="O270" s="208"/>
      <c r="P270" s="208"/>
      <c r="Q270" s="208"/>
      <c r="R270" s="208"/>
      <c r="S270" s="208"/>
      <c r="T270" s="209"/>
      <c r="AT270" s="203" t="s">
        <v>198</v>
      </c>
      <c r="AU270" s="203" t="s">
        <v>86</v>
      </c>
      <c r="AV270" s="13" t="s">
        <v>80</v>
      </c>
      <c r="AW270" s="13" t="s">
        <v>35</v>
      </c>
      <c r="AX270" s="13" t="s">
        <v>72</v>
      </c>
      <c r="AY270" s="203" t="s">
        <v>190</v>
      </c>
    </row>
    <row r="271" spans="2:51" s="13" customFormat="1" ht="13.5">
      <c r="B271" s="202"/>
      <c r="D271" s="195" t="s">
        <v>198</v>
      </c>
      <c r="E271" s="203" t="s">
        <v>5</v>
      </c>
      <c r="F271" s="204" t="s">
        <v>5497</v>
      </c>
      <c r="H271" s="205">
        <v>2.064</v>
      </c>
      <c r="I271" s="206"/>
      <c r="L271" s="202"/>
      <c r="M271" s="207"/>
      <c r="N271" s="208"/>
      <c r="O271" s="208"/>
      <c r="P271" s="208"/>
      <c r="Q271" s="208"/>
      <c r="R271" s="208"/>
      <c r="S271" s="208"/>
      <c r="T271" s="209"/>
      <c r="AT271" s="203" t="s">
        <v>198</v>
      </c>
      <c r="AU271" s="203" t="s">
        <v>86</v>
      </c>
      <c r="AV271" s="13" t="s">
        <v>80</v>
      </c>
      <c r="AW271" s="13" t="s">
        <v>35</v>
      </c>
      <c r="AX271" s="13" t="s">
        <v>72</v>
      </c>
      <c r="AY271" s="203" t="s">
        <v>190</v>
      </c>
    </row>
    <row r="272" spans="2:51" s="12" customFormat="1" ht="13.5">
      <c r="B272" s="194"/>
      <c r="D272" s="195" t="s">
        <v>198</v>
      </c>
      <c r="E272" s="196" t="s">
        <v>5</v>
      </c>
      <c r="F272" s="197" t="s">
        <v>5458</v>
      </c>
      <c r="H272" s="196" t="s">
        <v>5</v>
      </c>
      <c r="I272" s="198"/>
      <c r="L272" s="194"/>
      <c r="M272" s="199"/>
      <c r="N272" s="200"/>
      <c r="O272" s="200"/>
      <c r="P272" s="200"/>
      <c r="Q272" s="200"/>
      <c r="R272" s="200"/>
      <c r="S272" s="200"/>
      <c r="T272" s="201"/>
      <c r="AT272" s="196" t="s">
        <v>198</v>
      </c>
      <c r="AU272" s="196" t="s">
        <v>86</v>
      </c>
      <c r="AV272" s="12" t="s">
        <v>17</v>
      </c>
      <c r="AW272" s="12" t="s">
        <v>35</v>
      </c>
      <c r="AX272" s="12" t="s">
        <v>72</v>
      </c>
      <c r="AY272" s="196" t="s">
        <v>190</v>
      </c>
    </row>
    <row r="273" spans="2:51" s="13" customFormat="1" ht="13.5">
      <c r="B273" s="202"/>
      <c r="D273" s="195" t="s">
        <v>198</v>
      </c>
      <c r="E273" s="203" t="s">
        <v>5</v>
      </c>
      <c r="F273" s="204" t="s">
        <v>5500</v>
      </c>
      <c r="H273" s="205">
        <v>11.6</v>
      </c>
      <c r="I273" s="206"/>
      <c r="L273" s="202"/>
      <c r="M273" s="207"/>
      <c r="N273" s="208"/>
      <c r="O273" s="208"/>
      <c r="P273" s="208"/>
      <c r="Q273" s="208"/>
      <c r="R273" s="208"/>
      <c r="S273" s="208"/>
      <c r="T273" s="209"/>
      <c r="AT273" s="203" t="s">
        <v>198</v>
      </c>
      <c r="AU273" s="203" t="s">
        <v>86</v>
      </c>
      <c r="AV273" s="13" t="s">
        <v>80</v>
      </c>
      <c r="AW273" s="13" t="s">
        <v>35</v>
      </c>
      <c r="AX273" s="13" t="s">
        <v>72</v>
      </c>
      <c r="AY273" s="203" t="s">
        <v>190</v>
      </c>
    </row>
    <row r="274" spans="2:51" s="13" customFormat="1" ht="13.5">
      <c r="B274" s="202"/>
      <c r="D274" s="195" t="s">
        <v>198</v>
      </c>
      <c r="E274" s="203" t="s">
        <v>5</v>
      </c>
      <c r="F274" s="204" t="s">
        <v>5501</v>
      </c>
      <c r="H274" s="205">
        <v>49.41</v>
      </c>
      <c r="I274" s="206"/>
      <c r="L274" s="202"/>
      <c r="M274" s="207"/>
      <c r="N274" s="208"/>
      <c r="O274" s="208"/>
      <c r="P274" s="208"/>
      <c r="Q274" s="208"/>
      <c r="R274" s="208"/>
      <c r="S274" s="208"/>
      <c r="T274" s="209"/>
      <c r="AT274" s="203" t="s">
        <v>198</v>
      </c>
      <c r="AU274" s="203" t="s">
        <v>86</v>
      </c>
      <c r="AV274" s="13" t="s">
        <v>80</v>
      </c>
      <c r="AW274" s="13" t="s">
        <v>35</v>
      </c>
      <c r="AX274" s="13" t="s">
        <v>72</v>
      </c>
      <c r="AY274" s="203" t="s">
        <v>190</v>
      </c>
    </row>
    <row r="275" spans="2:51" s="13" customFormat="1" ht="13.5">
      <c r="B275" s="202"/>
      <c r="D275" s="195" t="s">
        <v>198</v>
      </c>
      <c r="E275" s="203" t="s">
        <v>5</v>
      </c>
      <c r="F275" s="204" t="s">
        <v>5502</v>
      </c>
      <c r="H275" s="205">
        <v>10.8</v>
      </c>
      <c r="I275" s="206"/>
      <c r="L275" s="202"/>
      <c r="M275" s="207"/>
      <c r="N275" s="208"/>
      <c r="O275" s="208"/>
      <c r="P275" s="208"/>
      <c r="Q275" s="208"/>
      <c r="R275" s="208"/>
      <c r="S275" s="208"/>
      <c r="T275" s="209"/>
      <c r="AT275" s="203" t="s">
        <v>198</v>
      </c>
      <c r="AU275" s="203" t="s">
        <v>86</v>
      </c>
      <c r="AV275" s="13" t="s">
        <v>80</v>
      </c>
      <c r="AW275" s="13" t="s">
        <v>35</v>
      </c>
      <c r="AX275" s="13" t="s">
        <v>72</v>
      </c>
      <c r="AY275" s="203" t="s">
        <v>190</v>
      </c>
    </row>
    <row r="276" spans="2:51" s="13" customFormat="1" ht="13.5">
      <c r="B276" s="202"/>
      <c r="D276" s="195" t="s">
        <v>198</v>
      </c>
      <c r="E276" s="203" t="s">
        <v>5</v>
      </c>
      <c r="F276" s="204" t="s">
        <v>5503</v>
      </c>
      <c r="H276" s="205">
        <v>3.568</v>
      </c>
      <c r="I276" s="206"/>
      <c r="L276" s="202"/>
      <c r="M276" s="207"/>
      <c r="N276" s="208"/>
      <c r="O276" s="208"/>
      <c r="P276" s="208"/>
      <c r="Q276" s="208"/>
      <c r="R276" s="208"/>
      <c r="S276" s="208"/>
      <c r="T276" s="209"/>
      <c r="AT276" s="203" t="s">
        <v>198</v>
      </c>
      <c r="AU276" s="203" t="s">
        <v>86</v>
      </c>
      <c r="AV276" s="13" t="s">
        <v>80</v>
      </c>
      <c r="AW276" s="13" t="s">
        <v>35</v>
      </c>
      <c r="AX276" s="13" t="s">
        <v>72</v>
      </c>
      <c r="AY276" s="203" t="s">
        <v>190</v>
      </c>
    </row>
    <row r="277" spans="2:51" s="14" customFormat="1" ht="13.5">
      <c r="B277" s="210"/>
      <c r="D277" s="195" t="s">
        <v>198</v>
      </c>
      <c r="E277" s="211" t="s">
        <v>5</v>
      </c>
      <c r="F277" s="212" t="s">
        <v>221</v>
      </c>
      <c r="H277" s="213">
        <v>333.301</v>
      </c>
      <c r="I277" s="214"/>
      <c r="L277" s="210"/>
      <c r="M277" s="215"/>
      <c r="N277" s="216"/>
      <c r="O277" s="216"/>
      <c r="P277" s="216"/>
      <c r="Q277" s="216"/>
      <c r="R277" s="216"/>
      <c r="S277" s="216"/>
      <c r="T277" s="217"/>
      <c r="AT277" s="211" t="s">
        <v>198</v>
      </c>
      <c r="AU277" s="211" t="s">
        <v>86</v>
      </c>
      <c r="AV277" s="14" t="s">
        <v>92</v>
      </c>
      <c r="AW277" s="14" t="s">
        <v>35</v>
      </c>
      <c r="AX277" s="14" t="s">
        <v>17</v>
      </c>
      <c r="AY277" s="211" t="s">
        <v>190</v>
      </c>
    </row>
    <row r="278" spans="2:65" s="1" customFormat="1" ht="63.75" customHeight="1">
      <c r="B278" s="181"/>
      <c r="C278" s="182" t="s">
        <v>381</v>
      </c>
      <c r="D278" s="182" t="s">
        <v>192</v>
      </c>
      <c r="E278" s="183" t="s">
        <v>5558</v>
      </c>
      <c r="F278" s="385" t="s">
        <v>5559</v>
      </c>
      <c r="G278" s="185" t="s">
        <v>275</v>
      </c>
      <c r="H278" s="186">
        <v>23.25</v>
      </c>
      <c r="I278" s="187"/>
      <c r="J278" s="188">
        <f>ROUND(I278*H278,2)</f>
        <v>0</v>
      </c>
      <c r="K278" s="184" t="s">
        <v>5</v>
      </c>
      <c r="L278" s="386" t="s">
        <v>6046</v>
      </c>
      <c r="M278" s="189" t="s">
        <v>5</v>
      </c>
      <c r="N278" s="190" t="s">
        <v>43</v>
      </c>
      <c r="O278" s="43"/>
      <c r="P278" s="191">
        <f>O278*H278</f>
        <v>0</v>
      </c>
      <c r="Q278" s="191">
        <v>0.00486</v>
      </c>
      <c r="R278" s="191">
        <f>Q278*H278</f>
        <v>0.112995</v>
      </c>
      <c r="S278" s="191">
        <v>0</v>
      </c>
      <c r="T278" s="192">
        <f>S278*H278</f>
        <v>0</v>
      </c>
      <c r="AR278" s="25" t="s">
        <v>92</v>
      </c>
      <c r="AT278" s="25" t="s">
        <v>192</v>
      </c>
      <c r="AU278" s="25" t="s">
        <v>86</v>
      </c>
      <c r="AY278" s="25" t="s">
        <v>190</v>
      </c>
      <c r="BE278" s="193">
        <f>IF(N278="základní",J278,0)</f>
        <v>0</v>
      </c>
      <c r="BF278" s="193">
        <f>IF(N278="snížená",J278,0)</f>
        <v>0</v>
      </c>
      <c r="BG278" s="193">
        <f>IF(N278="zákl. přenesená",J278,0)</f>
        <v>0</v>
      </c>
      <c r="BH278" s="193">
        <f>IF(N278="sníž. přenesená",J278,0)</f>
        <v>0</v>
      </c>
      <c r="BI278" s="193">
        <f>IF(N278="nulová",J278,0)</f>
        <v>0</v>
      </c>
      <c r="BJ278" s="25" t="s">
        <v>17</v>
      </c>
      <c r="BK278" s="193">
        <f>ROUND(I278*H278,2)</f>
        <v>0</v>
      </c>
      <c r="BL278" s="25" t="s">
        <v>92</v>
      </c>
      <c r="BM278" s="25" t="s">
        <v>5560</v>
      </c>
    </row>
    <row r="279" spans="2:51" s="13" customFormat="1" ht="13.5">
      <c r="B279" s="202"/>
      <c r="D279" s="195" t="s">
        <v>198</v>
      </c>
      <c r="E279" s="203" t="s">
        <v>5</v>
      </c>
      <c r="F279" s="204" t="s">
        <v>5561</v>
      </c>
      <c r="H279" s="205">
        <v>2.97</v>
      </c>
      <c r="I279" s="206"/>
      <c r="L279" s="202"/>
      <c r="M279" s="207"/>
      <c r="N279" s="208"/>
      <c r="O279" s="208"/>
      <c r="P279" s="208"/>
      <c r="Q279" s="208"/>
      <c r="R279" s="208"/>
      <c r="S279" s="208"/>
      <c r="T279" s="209"/>
      <c r="AT279" s="203" t="s">
        <v>198</v>
      </c>
      <c r="AU279" s="203" t="s">
        <v>86</v>
      </c>
      <c r="AV279" s="13" t="s">
        <v>80</v>
      </c>
      <c r="AW279" s="13" t="s">
        <v>35</v>
      </c>
      <c r="AX279" s="13" t="s">
        <v>72</v>
      </c>
      <c r="AY279" s="203" t="s">
        <v>190</v>
      </c>
    </row>
    <row r="280" spans="2:51" s="13" customFormat="1" ht="13.5">
      <c r="B280" s="202"/>
      <c r="D280" s="195" t="s">
        <v>198</v>
      </c>
      <c r="E280" s="203" t="s">
        <v>5</v>
      </c>
      <c r="F280" s="204" t="s">
        <v>5562</v>
      </c>
      <c r="H280" s="205">
        <v>20.28</v>
      </c>
      <c r="I280" s="206"/>
      <c r="L280" s="202"/>
      <c r="M280" s="207"/>
      <c r="N280" s="208"/>
      <c r="O280" s="208"/>
      <c r="P280" s="208"/>
      <c r="Q280" s="208"/>
      <c r="R280" s="208"/>
      <c r="S280" s="208"/>
      <c r="T280" s="209"/>
      <c r="AT280" s="203" t="s">
        <v>198</v>
      </c>
      <c r="AU280" s="203" t="s">
        <v>86</v>
      </c>
      <c r="AV280" s="13" t="s">
        <v>80</v>
      </c>
      <c r="AW280" s="13" t="s">
        <v>35</v>
      </c>
      <c r="AX280" s="13" t="s">
        <v>72</v>
      </c>
      <c r="AY280" s="203" t="s">
        <v>190</v>
      </c>
    </row>
    <row r="281" spans="2:51" s="13" customFormat="1" ht="13.5">
      <c r="B281" s="202"/>
      <c r="D281" s="195" t="s">
        <v>198</v>
      </c>
      <c r="E281" s="203" t="s">
        <v>5</v>
      </c>
      <c r="F281" s="204" t="s">
        <v>5</v>
      </c>
      <c r="H281" s="205">
        <v>0</v>
      </c>
      <c r="I281" s="206"/>
      <c r="L281" s="202"/>
      <c r="M281" s="207"/>
      <c r="N281" s="208"/>
      <c r="O281" s="208"/>
      <c r="P281" s="208"/>
      <c r="Q281" s="208"/>
      <c r="R281" s="208"/>
      <c r="S281" s="208"/>
      <c r="T281" s="209"/>
      <c r="AT281" s="203" t="s">
        <v>198</v>
      </c>
      <c r="AU281" s="203" t="s">
        <v>86</v>
      </c>
      <c r="AV281" s="13" t="s">
        <v>80</v>
      </c>
      <c r="AW281" s="13" t="s">
        <v>35</v>
      </c>
      <c r="AX281" s="13" t="s">
        <v>72</v>
      </c>
      <c r="AY281" s="203" t="s">
        <v>190</v>
      </c>
    </row>
    <row r="282" spans="2:51" s="14" customFormat="1" ht="13.5">
      <c r="B282" s="210"/>
      <c r="D282" s="195" t="s">
        <v>198</v>
      </c>
      <c r="E282" s="211" t="s">
        <v>5</v>
      </c>
      <c r="F282" s="212" t="s">
        <v>221</v>
      </c>
      <c r="H282" s="213">
        <v>23.25</v>
      </c>
      <c r="I282" s="214"/>
      <c r="L282" s="210"/>
      <c r="M282" s="215"/>
      <c r="N282" s="216"/>
      <c r="O282" s="216"/>
      <c r="P282" s="216"/>
      <c r="Q282" s="216"/>
      <c r="R282" s="216"/>
      <c r="S282" s="216"/>
      <c r="T282" s="217"/>
      <c r="AT282" s="211" t="s">
        <v>198</v>
      </c>
      <c r="AU282" s="211" t="s">
        <v>86</v>
      </c>
      <c r="AV282" s="14" t="s">
        <v>92</v>
      </c>
      <c r="AW282" s="14" t="s">
        <v>35</v>
      </c>
      <c r="AX282" s="14" t="s">
        <v>17</v>
      </c>
      <c r="AY282" s="211" t="s">
        <v>190</v>
      </c>
    </row>
    <row r="283" spans="2:65" s="1" customFormat="1" ht="51" customHeight="1">
      <c r="B283" s="181"/>
      <c r="C283" s="218" t="s">
        <v>390</v>
      </c>
      <c r="D283" s="218" t="s">
        <v>465</v>
      </c>
      <c r="E283" s="219" t="s">
        <v>5563</v>
      </c>
      <c r="F283" s="220" t="s">
        <v>1271</v>
      </c>
      <c r="G283" s="221" t="s">
        <v>275</v>
      </c>
      <c r="H283" s="222">
        <v>58.125</v>
      </c>
      <c r="I283" s="223"/>
      <c r="J283" s="224">
        <f>ROUND(I283*H283,2)</f>
        <v>0</v>
      </c>
      <c r="K283" s="220" t="s">
        <v>5</v>
      </c>
      <c r="L283" s="225"/>
      <c r="M283" s="226" t="s">
        <v>5</v>
      </c>
      <c r="N283" s="227" t="s">
        <v>43</v>
      </c>
      <c r="O283" s="43"/>
      <c r="P283" s="191">
        <f>O283*H283</f>
        <v>0</v>
      </c>
      <c r="Q283" s="191">
        <v>0.0125</v>
      </c>
      <c r="R283" s="191">
        <f>Q283*H283</f>
        <v>0.7265625</v>
      </c>
      <c r="S283" s="191">
        <v>0</v>
      </c>
      <c r="T283" s="192">
        <f>S283*H283</f>
        <v>0</v>
      </c>
      <c r="AR283" s="25" t="s">
        <v>238</v>
      </c>
      <c r="AT283" s="25" t="s">
        <v>465</v>
      </c>
      <c r="AU283" s="25" t="s">
        <v>86</v>
      </c>
      <c r="AY283" s="25" t="s">
        <v>190</v>
      </c>
      <c r="BE283" s="193">
        <f>IF(N283="základní",J283,0)</f>
        <v>0</v>
      </c>
      <c r="BF283" s="193">
        <f>IF(N283="snížená",J283,0)</f>
        <v>0</v>
      </c>
      <c r="BG283" s="193">
        <f>IF(N283="zákl. přenesená",J283,0)</f>
        <v>0</v>
      </c>
      <c r="BH283" s="193">
        <f>IF(N283="sníž. přenesená",J283,0)</f>
        <v>0</v>
      </c>
      <c r="BI283" s="193">
        <f>IF(N283="nulová",J283,0)</f>
        <v>0</v>
      </c>
      <c r="BJ283" s="25" t="s">
        <v>17</v>
      </c>
      <c r="BK283" s="193">
        <f>ROUND(I283*H283,2)</f>
        <v>0</v>
      </c>
      <c r="BL283" s="25" t="s">
        <v>92</v>
      </c>
      <c r="BM283" s="25" t="s">
        <v>5564</v>
      </c>
    </row>
    <row r="284" spans="2:51" s="12" customFormat="1" ht="13.5">
      <c r="B284" s="194"/>
      <c r="D284" s="195" t="s">
        <v>198</v>
      </c>
      <c r="E284" s="196" t="s">
        <v>5</v>
      </c>
      <c r="F284" s="197" t="s">
        <v>5565</v>
      </c>
      <c r="H284" s="196" t="s">
        <v>5</v>
      </c>
      <c r="I284" s="198"/>
      <c r="L284" s="194"/>
      <c r="M284" s="199"/>
      <c r="N284" s="200"/>
      <c r="O284" s="200"/>
      <c r="P284" s="200"/>
      <c r="Q284" s="200"/>
      <c r="R284" s="200"/>
      <c r="S284" s="200"/>
      <c r="T284" s="201"/>
      <c r="AT284" s="196" t="s">
        <v>198</v>
      </c>
      <c r="AU284" s="196" t="s">
        <v>86</v>
      </c>
      <c r="AV284" s="12" t="s">
        <v>17</v>
      </c>
      <c r="AW284" s="12" t="s">
        <v>35</v>
      </c>
      <c r="AX284" s="12" t="s">
        <v>72</v>
      </c>
      <c r="AY284" s="196" t="s">
        <v>190</v>
      </c>
    </row>
    <row r="285" spans="2:51" s="13" customFormat="1" ht="13.5">
      <c r="B285" s="202"/>
      <c r="D285" s="195" t="s">
        <v>198</v>
      </c>
      <c r="E285" s="203" t="s">
        <v>5</v>
      </c>
      <c r="F285" s="204" t="s">
        <v>5566</v>
      </c>
      <c r="H285" s="205">
        <v>46.5</v>
      </c>
      <c r="I285" s="206"/>
      <c r="L285" s="202"/>
      <c r="M285" s="207"/>
      <c r="N285" s="208"/>
      <c r="O285" s="208"/>
      <c r="P285" s="208"/>
      <c r="Q285" s="208"/>
      <c r="R285" s="208"/>
      <c r="S285" s="208"/>
      <c r="T285" s="209"/>
      <c r="AT285" s="203" t="s">
        <v>198</v>
      </c>
      <c r="AU285" s="203" t="s">
        <v>86</v>
      </c>
      <c r="AV285" s="13" t="s">
        <v>80</v>
      </c>
      <c r="AW285" s="13" t="s">
        <v>35</v>
      </c>
      <c r="AX285" s="13" t="s">
        <v>17</v>
      </c>
      <c r="AY285" s="203" t="s">
        <v>190</v>
      </c>
    </row>
    <row r="286" spans="2:51" s="13" customFormat="1" ht="13.5">
      <c r="B286" s="202"/>
      <c r="D286" s="195" t="s">
        <v>198</v>
      </c>
      <c r="F286" s="204" t="s">
        <v>5567</v>
      </c>
      <c r="H286" s="205">
        <v>58.125</v>
      </c>
      <c r="I286" s="206"/>
      <c r="L286" s="202"/>
      <c r="M286" s="207"/>
      <c r="N286" s="208"/>
      <c r="O286" s="208"/>
      <c r="P286" s="208"/>
      <c r="Q286" s="208"/>
      <c r="R286" s="208"/>
      <c r="S286" s="208"/>
      <c r="T286" s="209"/>
      <c r="AT286" s="203" t="s">
        <v>198</v>
      </c>
      <c r="AU286" s="203" t="s">
        <v>86</v>
      </c>
      <c r="AV286" s="13" t="s">
        <v>80</v>
      </c>
      <c r="AW286" s="13" t="s">
        <v>6</v>
      </c>
      <c r="AX286" s="13" t="s">
        <v>17</v>
      </c>
      <c r="AY286" s="203" t="s">
        <v>190</v>
      </c>
    </row>
    <row r="287" spans="2:65" s="1" customFormat="1" ht="25.5" customHeight="1">
      <c r="B287" s="181"/>
      <c r="C287" s="182" t="s">
        <v>399</v>
      </c>
      <c r="D287" s="182" t="s">
        <v>192</v>
      </c>
      <c r="E287" s="183" t="s">
        <v>5350</v>
      </c>
      <c r="F287" s="184" t="s">
        <v>5351</v>
      </c>
      <c r="G287" s="185" t="s">
        <v>275</v>
      </c>
      <c r="H287" s="186">
        <v>60.75</v>
      </c>
      <c r="I287" s="187"/>
      <c r="J287" s="188">
        <f>ROUND(I287*H287,2)</f>
        <v>0</v>
      </c>
      <c r="K287" s="184" t="s">
        <v>196</v>
      </c>
      <c r="L287" s="42"/>
      <c r="M287" s="189" t="s">
        <v>5</v>
      </c>
      <c r="N287" s="190" t="s">
        <v>43</v>
      </c>
      <c r="O287" s="43"/>
      <c r="P287" s="191">
        <f>O287*H287</f>
        <v>0</v>
      </c>
      <c r="Q287" s="191">
        <v>0.0014</v>
      </c>
      <c r="R287" s="191">
        <f>Q287*H287</f>
        <v>0.08505</v>
      </c>
      <c r="S287" s="191">
        <v>0</v>
      </c>
      <c r="T287" s="192">
        <f>S287*H287</f>
        <v>0</v>
      </c>
      <c r="AR287" s="25" t="s">
        <v>92</v>
      </c>
      <c r="AT287" s="25" t="s">
        <v>192</v>
      </c>
      <c r="AU287" s="25" t="s">
        <v>86</v>
      </c>
      <c r="AY287" s="25" t="s">
        <v>190</v>
      </c>
      <c r="BE287" s="193">
        <f>IF(N287="základní",J287,0)</f>
        <v>0</v>
      </c>
      <c r="BF287" s="193">
        <f>IF(N287="snížená",J287,0)</f>
        <v>0</v>
      </c>
      <c r="BG287" s="193">
        <f>IF(N287="zákl. přenesená",J287,0)</f>
        <v>0</v>
      </c>
      <c r="BH287" s="193">
        <f>IF(N287="sníž. přenesená",J287,0)</f>
        <v>0</v>
      </c>
      <c r="BI287" s="193">
        <f>IF(N287="nulová",J287,0)</f>
        <v>0</v>
      </c>
      <c r="BJ287" s="25" t="s">
        <v>17</v>
      </c>
      <c r="BK287" s="193">
        <f>ROUND(I287*H287,2)</f>
        <v>0</v>
      </c>
      <c r="BL287" s="25" t="s">
        <v>92</v>
      </c>
      <c r="BM287" s="25" t="s">
        <v>5568</v>
      </c>
    </row>
    <row r="288" spans="2:51" s="12" customFormat="1" ht="13.5">
      <c r="B288" s="194"/>
      <c r="D288" s="195" t="s">
        <v>198</v>
      </c>
      <c r="E288" s="196" t="s">
        <v>5</v>
      </c>
      <c r="F288" s="197" t="s">
        <v>5569</v>
      </c>
      <c r="H288" s="196" t="s">
        <v>5</v>
      </c>
      <c r="I288" s="198"/>
      <c r="L288" s="194"/>
      <c r="M288" s="199"/>
      <c r="N288" s="200"/>
      <c r="O288" s="200"/>
      <c r="P288" s="200"/>
      <c r="Q288" s="200"/>
      <c r="R288" s="200"/>
      <c r="S288" s="200"/>
      <c r="T288" s="201"/>
      <c r="AT288" s="196" t="s">
        <v>198</v>
      </c>
      <c r="AU288" s="196" t="s">
        <v>86</v>
      </c>
      <c r="AV288" s="12" t="s">
        <v>17</v>
      </c>
      <c r="AW288" s="12" t="s">
        <v>35</v>
      </c>
      <c r="AX288" s="12" t="s">
        <v>72</v>
      </c>
      <c r="AY288" s="196" t="s">
        <v>190</v>
      </c>
    </row>
    <row r="289" spans="2:51" s="13" customFormat="1" ht="13.5">
      <c r="B289" s="202"/>
      <c r="D289" s="195" t="s">
        <v>198</v>
      </c>
      <c r="E289" s="203" t="s">
        <v>5</v>
      </c>
      <c r="F289" s="204" t="s">
        <v>5570</v>
      </c>
      <c r="H289" s="205">
        <v>23.2</v>
      </c>
      <c r="I289" s="206"/>
      <c r="L289" s="202"/>
      <c r="M289" s="207"/>
      <c r="N289" s="208"/>
      <c r="O289" s="208"/>
      <c r="P289" s="208"/>
      <c r="Q289" s="208"/>
      <c r="R289" s="208"/>
      <c r="S289" s="208"/>
      <c r="T289" s="209"/>
      <c r="AT289" s="203" t="s">
        <v>198</v>
      </c>
      <c r="AU289" s="203" t="s">
        <v>86</v>
      </c>
      <c r="AV289" s="13" t="s">
        <v>80</v>
      </c>
      <c r="AW289" s="13" t="s">
        <v>35</v>
      </c>
      <c r="AX289" s="13" t="s">
        <v>72</v>
      </c>
      <c r="AY289" s="203" t="s">
        <v>190</v>
      </c>
    </row>
    <row r="290" spans="2:51" s="13" customFormat="1" ht="13.5">
      <c r="B290" s="202"/>
      <c r="D290" s="195" t="s">
        <v>198</v>
      </c>
      <c r="E290" s="203" t="s">
        <v>5</v>
      </c>
      <c r="F290" s="204" t="s">
        <v>5571</v>
      </c>
      <c r="H290" s="205">
        <v>23.22</v>
      </c>
      <c r="I290" s="206"/>
      <c r="L290" s="202"/>
      <c r="M290" s="207"/>
      <c r="N290" s="208"/>
      <c r="O290" s="208"/>
      <c r="P290" s="208"/>
      <c r="Q290" s="208"/>
      <c r="R290" s="208"/>
      <c r="S290" s="208"/>
      <c r="T290" s="209"/>
      <c r="AT290" s="203" t="s">
        <v>198</v>
      </c>
      <c r="AU290" s="203" t="s">
        <v>86</v>
      </c>
      <c r="AV290" s="13" t="s">
        <v>80</v>
      </c>
      <c r="AW290" s="13" t="s">
        <v>35</v>
      </c>
      <c r="AX290" s="13" t="s">
        <v>72</v>
      </c>
      <c r="AY290" s="203" t="s">
        <v>190</v>
      </c>
    </row>
    <row r="291" spans="2:51" s="13" customFormat="1" ht="13.5">
      <c r="B291" s="202"/>
      <c r="D291" s="195" t="s">
        <v>198</v>
      </c>
      <c r="E291" s="203" t="s">
        <v>5</v>
      </c>
      <c r="F291" s="204" t="s">
        <v>5572</v>
      </c>
      <c r="H291" s="205">
        <v>4.25</v>
      </c>
      <c r="I291" s="206"/>
      <c r="L291" s="202"/>
      <c r="M291" s="207"/>
      <c r="N291" s="208"/>
      <c r="O291" s="208"/>
      <c r="P291" s="208"/>
      <c r="Q291" s="208"/>
      <c r="R291" s="208"/>
      <c r="S291" s="208"/>
      <c r="T291" s="209"/>
      <c r="AT291" s="203" t="s">
        <v>198</v>
      </c>
      <c r="AU291" s="203" t="s">
        <v>86</v>
      </c>
      <c r="AV291" s="13" t="s">
        <v>80</v>
      </c>
      <c r="AW291" s="13" t="s">
        <v>35</v>
      </c>
      <c r="AX291" s="13" t="s">
        <v>72</v>
      </c>
      <c r="AY291" s="203" t="s">
        <v>190</v>
      </c>
    </row>
    <row r="292" spans="2:51" s="13" customFormat="1" ht="13.5">
      <c r="B292" s="202"/>
      <c r="D292" s="195" t="s">
        <v>198</v>
      </c>
      <c r="E292" s="203" t="s">
        <v>5</v>
      </c>
      <c r="F292" s="204" t="s">
        <v>5573</v>
      </c>
      <c r="H292" s="205">
        <v>10.08</v>
      </c>
      <c r="I292" s="206"/>
      <c r="L292" s="202"/>
      <c r="M292" s="207"/>
      <c r="N292" s="208"/>
      <c r="O292" s="208"/>
      <c r="P292" s="208"/>
      <c r="Q292" s="208"/>
      <c r="R292" s="208"/>
      <c r="S292" s="208"/>
      <c r="T292" s="209"/>
      <c r="AT292" s="203" t="s">
        <v>198</v>
      </c>
      <c r="AU292" s="203" t="s">
        <v>86</v>
      </c>
      <c r="AV292" s="13" t="s">
        <v>80</v>
      </c>
      <c r="AW292" s="13" t="s">
        <v>35</v>
      </c>
      <c r="AX292" s="13" t="s">
        <v>72</v>
      </c>
      <c r="AY292" s="203" t="s">
        <v>190</v>
      </c>
    </row>
    <row r="293" spans="2:51" s="14" customFormat="1" ht="13.5">
      <c r="B293" s="210"/>
      <c r="D293" s="195" t="s">
        <v>198</v>
      </c>
      <c r="E293" s="211" t="s">
        <v>5</v>
      </c>
      <c r="F293" s="212" t="s">
        <v>221</v>
      </c>
      <c r="H293" s="213">
        <v>60.75</v>
      </c>
      <c r="I293" s="214"/>
      <c r="L293" s="210"/>
      <c r="M293" s="215"/>
      <c r="N293" s="216"/>
      <c r="O293" s="216"/>
      <c r="P293" s="216"/>
      <c r="Q293" s="216"/>
      <c r="R293" s="216"/>
      <c r="S293" s="216"/>
      <c r="T293" s="217"/>
      <c r="AT293" s="211" t="s">
        <v>198</v>
      </c>
      <c r="AU293" s="211" t="s">
        <v>86</v>
      </c>
      <c r="AV293" s="14" t="s">
        <v>92</v>
      </c>
      <c r="AW293" s="14" t="s">
        <v>35</v>
      </c>
      <c r="AX293" s="14" t="s">
        <v>17</v>
      </c>
      <c r="AY293" s="211" t="s">
        <v>190</v>
      </c>
    </row>
    <row r="294" spans="2:65" s="1" customFormat="1" ht="25.5" customHeight="1">
      <c r="B294" s="181"/>
      <c r="C294" s="182" t="s">
        <v>407</v>
      </c>
      <c r="D294" s="182" t="s">
        <v>192</v>
      </c>
      <c r="E294" s="183" t="s">
        <v>5369</v>
      </c>
      <c r="F294" s="184" t="s">
        <v>5370</v>
      </c>
      <c r="G294" s="185" t="s">
        <v>275</v>
      </c>
      <c r="H294" s="186">
        <v>60.75</v>
      </c>
      <c r="I294" s="187"/>
      <c r="J294" s="188">
        <f>ROUND(I294*H294,2)</f>
        <v>0</v>
      </c>
      <c r="K294" s="184" t="s">
        <v>196</v>
      </c>
      <c r="L294" s="42"/>
      <c r="M294" s="189" t="s">
        <v>5</v>
      </c>
      <c r="N294" s="190" t="s">
        <v>43</v>
      </c>
      <c r="O294" s="43"/>
      <c r="P294" s="191">
        <f>O294*H294</f>
        <v>0</v>
      </c>
      <c r="Q294" s="191">
        <v>0.02636</v>
      </c>
      <c r="R294" s="191">
        <f>Q294*H294</f>
        <v>1.6013700000000002</v>
      </c>
      <c r="S294" s="191">
        <v>0</v>
      </c>
      <c r="T294" s="192">
        <f>S294*H294</f>
        <v>0</v>
      </c>
      <c r="AR294" s="25" t="s">
        <v>92</v>
      </c>
      <c r="AT294" s="25" t="s">
        <v>192</v>
      </c>
      <c r="AU294" s="25" t="s">
        <v>86</v>
      </c>
      <c r="AY294" s="25" t="s">
        <v>190</v>
      </c>
      <c r="BE294" s="193">
        <f>IF(N294="základní",J294,0)</f>
        <v>0</v>
      </c>
      <c r="BF294" s="193">
        <f>IF(N294="snížená",J294,0)</f>
        <v>0</v>
      </c>
      <c r="BG294" s="193">
        <f>IF(N294="zákl. přenesená",J294,0)</f>
        <v>0</v>
      </c>
      <c r="BH294" s="193">
        <f>IF(N294="sníž. přenesená",J294,0)</f>
        <v>0</v>
      </c>
      <c r="BI294" s="193">
        <f>IF(N294="nulová",J294,0)</f>
        <v>0</v>
      </c>
      <c r="BJ294" s="25" t="s">
        <v>17</v>
      </c>
      <c r="BK294" s="193">
        <f>ROUND(I294*H294,2)</f>
        <v>0</v>
      </c>
      <c r="BL294" s="25" t="s">
        <v>92</v>
      </c>
      <c r="BM294" s="25" t="s">
        <v>5574</v>
      </c>
    </row>
    <row r="295" spans="2:51" s="12" customFormat="1" ht="13.5">
      <c r="B295" s="194"/>
      <c r="D295" s="195" t="s">
        <v>198</v>
      </c>
      <c r="E295" s="196" t="s">
        <v>5</v>
      </c>
      <c r="F295" s="197" t="s">
        <v>5372</v>
      </c>
      <c r="H295" s="196" t="s">
        <v>5</v>
      </c>
      <c r="I295" s="198"/>
      <c r="L295" s="194"/>
      <c r="M295" s="199"/>
      <c r="N295" s="200"/>
      <c r="O295" s="200"/>
      <c r="P295" s="200"/>
      <c r="Q295" s="200"/>
      <c r="R295" s="200"/>
      <c r="S295" s="200"/>
      <c r="T295" s="201"/>
      <c r="AT295" s="196" t="s">
        <v>198</v>
      </c>
      <c r="AU295" s="196" t="s">
        <v>86</v>
      </c>
      <c r="AV295" s="12" t="s">
        <v>17</v>
      </c>
      <c r="AW295" s="12" t="s">
        <v>35</v>
      </c>
      <c r="AX295" s="12" t="s">
        <v>72</v>
      </c>
      <c r="AY295" s="196" t="s">
        <v>190</v>
      </c>
    </row>
    <row r="296" spans="2:51" s="13" customFormat="1" ht="13.5">
      <c r="B296" s="202"/>
      <c r="D296" s="195" t="s">
        <v>198</v>
      </c>
      <c r="E296" s="203" t="s">
        <v>5</v>
      </c>
      <c r="F296" s="204" t="s">
        <v>5575</v>
      </c>
      <c r="H296" s="205">
        <v>60.75</v>
      </c>
      <c r="I296" s="206"/>
      <c r="L296" s="202"/>
      <c r="M296" s="207"/>
      <c r="N296" s="208"/>
      <c r="O296" s="208"/>
      <c r="P296" s="208"/>
      <c r="Q296" s="208"/>
      <c r="R296" s="208"/>
      <c r="S296" s="208"/>
      <c r="T296" s="209"/>
      <c r="AT296" s="203" t="s">
        <v>198</v>
      </c>
      <c r="AU296" s="203" t="s">
        <v>86</v>
      </c>
      <c r="AV296" s="13" t="s">
        <v>80</v>
      </c>
      <c r="AW296" s="13" t="s">
        <v>35</v>
      </c>
      <c r="AX296" s="13" t="s">
        <v>17</v>
      </c>
      <c r="AY296" s="203" t="s">
        <v>190</v>
      </c>
    </row>
    <row r="297" spans="2:65" s="1" customFormat="1" ht="25.5" customHeight="1">
      <c r="B297" s="181"/>
      <c r="C297" s="182" t="s">
        <v>414</v>
      </c>
      <c r="D297" s="182" t="s">
        <v>192</v>
      </c>
      <c r="E297" s="183" t="s">
        <v>989</v>
      </c>
      <c r="F297" s="184" t="s">
        <v>990</v>
      </c>
      <c r="G297" s="185" t="s">
        <v>625</v>
      </c>
      <c r="H297" s="186">
        <v>66.8</v>
      </c>
      <c r="I297" s="187"/>
      <c r="J297" s="188">
        <f>ROUND(I297*H297,2)</f>
        <v>0</v>
      </c>
      <c r="K297" s="184" t="s">
        <v>196</v>
      </c>
      <c r="L297" s="42"/>
      <c r="M297" s="189" t="s">
        <v>5</v>
      </c>
      <c r="N297" s="190" t="s">
        <v>43</v>
      </c>
      <c r="O297" s="43"/>
      <c r="P297" s="191">
        <f>O297*H297</f>
        <v>0</v>
      </c>
      <c r="Q297" s="191">
        <v>0</v>
      </c>
      <c r="R297" s="191">
        <f>Q297*H297</f>
        <v>0</v>
      </c>
      <c r="S297" s="191">
        <v>0</v>
      </c>
      <c r="T297" s="192">
        <f>S297*H297</f>
        <v>0</v>
      </c>
      <c r="AR297" s="25" t="s">
        <v>92</v>
      </c>
      <c r="AT297" s="25" t="s">
        <v>192</v>
      </c>
      <c r="AU297" s="25" t="s">
        <v>86</v>
      </c>
      <c r="AY297" s="25" t="s">
        <v>190</v>
      </c>
      <c r="BE297" s="193">
        <f>IF(N297="základní",J297,0)</f>
        <v>0</v>
      </c>
      <c r="BF297" s="193">
        <f>IF(N297="snížená",J297,0)</f>
        <v>0</v>
      </c>
      <c r="BG297" s="193">
        <f>IF(N297="zákl. přenesená",J297,0)</f>
        <v>0</v>
      </c>
      <c r="BH297" s="193">
        <f>IF(N297="sníž. přenesená",J297,0)</f>
        <v>0</v>
      </c>
      <c r="BI297" s="193">
        <f>IF(N297="nulová",J297,0)</f>
        <v>0</v>
      </c>
      <c r="BJ297" s="25" t="s">
        <v>17</v>
      </c>
      <c r="BK297" s="193">
        <f>ROUND(I297*H297,2)</f>
        <v>0</v>
      </c>
      <c r="BL297" s="25" t="s">
        <v>92</v>
      </c>
      <c r="BM297" s="25" t="s">
        <v>5576</v>
      </c>
    </row>
    <row r="298" spans="2:51" s="13" customFormat="1" ht="13.5">
      <c r="B298" s="202"/>
      <c r="D298" s="195" t="s">
        <v>198</v>
      </c>
      <c r="E298" s="203" t="s">
        <v>5</v>
      </c>
      <c r="F298" s="204" t="s">
        <v>5577</v>
      </c>
      <c r="H298" s="205">
        <v>66.8</v>
      </c>
      <c r="I298" s="206"/>
      <c r="L298" s="202"/>
      <c r="M298" s="207"/>
      <c r="N298" s="208"/>
      <c r="O298" s="208"/>
      <c r="P298" s="208"/>
      <c r="Q298" s="208"/>
      <c r="R298" s="208"/>
      <c r="S298" s="208"/>
      <c r="T298" s="209"/>
      <c r="AT298" s="203" t="s">
        <v>198</v>
      </c>
      <c r="AU298" s="203" t="s">
        <v>86</v>
      </c>
      <c r="AV298" s="13" t="s">
        <v>80</v>
      </c>
      <c r="AW298" s="13" t="s">
        <v>35</v>
      </c>
      <c r="AX298" s="13" t="s">
        <v>17</v>
      </c>
      <c r="AY298" s="203" t="s">
        <v>190</v>
      </c>
    </row>
    <row r="299" spans="2:65" s="1" customFormat="1" ht="16.5" customHeight="1">
      <c r="B299" s="181"/>
      <c r="C299" s="218" t="s">
        <v>420</v>
      </c>
      <c r="D299" s="218" t="s">
        <v>465</v>
      </c>
      <c r="E299" s="219" t="s">
        <v>998</v>
      </c>
      <c r="F299" s="220" t="s">
        <v>999</v>
      </c>
      <c r="G299" s="221" t="s">
        <v>625</v>
      </c>
      <c r="H299" s="222">
        <v>70.14</v>
      </c>
      <c r="I299" s="223"/>
      <c r="J299" s="224">
        <f>ROUND(I299*H299,2)</f>
        <v>0</v>
      </c>
      <c r="K299" s="220" t="s">
        <v>196</v>
      </c>
      <c r="L299" s="225"/>
      <c r="M299" s="226" t="s">
        <v>5</v>
      </c>
      <c r="N299" s="227" t="s">
        <v>43</v>
      </c>
      <c r="O299" s="43"/>
      <c r="P299" s="191">
        <f>O299*H299</f>
        <v>0</v>
      </c>
      <c r="Q299" s="191">
        <v>3E-05</v>
      </c>
      <c r="R299" s="191">
        <f>Q299*H299</f>
        <v>0.0021042</v>
      </c>
      <c r="S299" s="191">
        <v>0</v>
      </c>
      <c r="T299" s="192">
        <f>S299*H299</f>
        <v>0</v>
      </c>
      <c r="AR299" s="25" t="s">
        <v>238</v>
      </c>
      <c r="AT299" s="25" t="s">
        <v>465</v>
      </c>
      <c r="AU299" s="25" t="s">
        <v>86</v>
      </c>
      <c r="AY299" s="25" t="s">
        <v>190</v>
      </c>
      <c r="BE299" s="193">
        <f>IF(N299="základní",J299,0)</f>
        <v>0</v>
      </c>
      <c r="BF299" s="193">
        <f>IF(N299="snížená",J299,0)</f>
        <v>0</v>
      </c>
      <c r="BG299" s="193">
        <f>IF(N299="zákl. přenesená",J299,0)</f>
        <v>0</v>
      </c>
      <c r="BH299" s="193">
        <f>IF(N299="sníž. přenesená",J299,0)</f>
        <v>0</v>
      </c>
      <c r="BI299" s="193">
        <f>IF(N299="nulová",J299,0)</f>
        <v>0</v>
      </c>
      <c r="BJ299" s="25" t="s">
        <v>17</v>
      </c>
      <c r="BK299" s="193">
        <f>ROUND(I299*H299,2)</f>
        <v>0</v>
      </c>
      <c r="BL299" s="25" t="s">
        <v>92</v>
      </c>
      <c r="BM299" s="25" t="s">
        <v>5578</v>
      </c>
    </row>
    <row r="300" spans="2:51" s="13" customFormat="1" ht="13.5">
      <c r="B300" s="202"/>
      <c r="D300" s="195" t="s">
        <v>198</v>
      </c>
      <c r="F300" s="204" t="s">
        <v>5579</v>
      </c>
      <c r="H300" s="205">
        <v>70.14</v>
      </c>
      <c r="I300" s="206"/>
      <c r="L300" s="202"/>
      <c r="M300" s="207"/>
      <c r="N300" s="208"/>
      <c r="O300" s="208"/>
      <c r="P300" s="208"/>
      <c r="Q300" s="208"/>
      <c r="R300" s="208"/>
      <c r="S300" s="208"/>
      <c r="T300" s="209"/>
      <c r="AT300" s="203" t="s">
        <v>198</v>
      </c>
      <c r="AU300" s="203" t="s">
        <v>86</v>
      </c>
      <c r="AV300" s="13" t="s">
        <v>80</v>
      </c>
      <c r="AW300" s="13" t="s">
        <v>6</v>
      </c>
      <c r="AX300" s="13" t="s">
        <v>17</v>
      </c>
      <c r="AY300" s="203" t="s">
        <v>190</v>
      </c>
    </row>
    <row r="301" spans="2:63" s="11" customFormat="1" ht="29.85" customHeight="1">
      <c r="B301" s="168"/>
      <c r="D301" s="169" t="s">
        <v>71</v>
      </c>
      <c r="E301" s="179" t="s">
        <v>244</v>
      </c>
      <c r="F301" s="179" t="s">
        <v>1433</v>
      </c>
      <c r="I301" s="171"/>
      <c r="J301" s="180">
        <f>BK301</f>
        <v>0</v>
      </c>
      <c r="L301" s="168"/>
      <c r="M301" s="173"/>
      <c r="N301" s="174"/>
      <c r="O301" s="174"/>
      <c r="P301" s="175">
        <f>P302+P307</f>
        <v>0</v>
      </c>
      <c r="Q301" s="174"/>
      <c r="R301" s="175">
        <f>R302+R307</f>
        <v>2.0737604999999997</v>
      </c>
      <c r="S301" s="174"/>
      <c r="T301" s="176">
        <f>T302+T307</f>
        <v>0</v>
      </c>
      <c r="AR301" s="169" t="s">
        <v>17</v>
      </c>
      <c r="AT301" s="177" t="s">
        <v>71</v>
      </c>
      <c r="AU301" s="177" t="s">
        <v>17</v>
      </c>
      <c r="AY301" s="169" t="s">
        <v>190</v>
      </c>
      <c r="BK301" s="178">
        <f>BK302+BK307</f>
        <v>0</v>
      </c>
    </row>
    <row r="302" spans="2:63" s="11" customFormat="1" ht="14.85" customHeight="1">
      <c r="B302" s="168"/>
      <c r="D302" s="169" t="s">
        <v>71</v>
      </c>
      <c r="E302" s="179" t="s">
        <v>851</v>
      </c>
      <c r="F302" s="179" t="s">
        <v>1434</v>
      </c>
      <c r="I302" s="171"/>
      <c r="J302" s="180">
        <f>BK302</f>
        <v>0</v>
      </c>
      <c r="L302" s="168"/>
      <c r="M302" s="173"/>
      <c r="N302" s="174"/>
      <c r="O302" s="174"/>
      <c r="P302" s="175">
        <f>SUM(P303:P306)</f>
        <v>0</v>
      </c>
      <c r="Q302" s="174"/>
      <c r="R302" s="175">
        <f>SUM(R303:R306)</f>
        <v>0.010724999999999998</v>
      </c>
      <c r="S302" s="174"/>
      <c r="T302" s="176">
        <f>SUM(T303:T306)</f>
        <v>0</v>
      </c>
      <c r="AR302" s="169" t="s">
        <v>17</v>
      </c>
      <c r="AT302" s="177" t="s">
        <v>71</v>
      </c>
      <c r="AU302" s="177" t="s">
        <v>80</v>
      </c>
      <c r="AY302" s="169" t="s">
        <v>190</v>
      </c>
      <c r="BK302" s="178">
        <f>SUM(BK303:BK306)</f>
        <v>0</v>
      </c>
    </row>
    <row r="303" spans="2:65" s="1" customFormat="1" ht="25.5" customHeight="1">
      <c r="B303" s="181"/>
      <c r="C303" s="182" t="s">
        <v>445</v>
      </c>
      <c r="D303" s="182" t="s">
        <v>192</v>
      </c>
      <c r="E303" s="183" t="s">
        <v>1466</v>
      </c>
      <c r="F303" s="184" t="s">
        <v>1467</v>
      </c>
      <c r="G303" s="185" t="s">
        <v>275</v>
      </c>
      <c r="H303" s="186">
        <v>82.5</v>
      </c>
      <c r="I303" s="187"/>
      <c r="J303" s="188">
        <f>ROUND(I303*H303,2)</f>
        <v>0</v>
      </c>
      <c r="K303" s="184" t="s">
        <v>196</v>
      </c>
      <c r="L303" s="42"/>
      <c r="M303" s="189" t="s">
        <v>5</v>
      </c>
      <c r="N303" s="190" t="s">
        <v>43</v>
      </c>
      <c r="O303" s="43"/>
      <c r="P303" s="191">
        <f>O303*H303</f>
        <v>0</v>
      </c>
      <c r="Q303" s="191">
        <v>0.00013</v>
      </c>
      <c r="R303" s="191">
        <f>Q303*H303</f>
        <v>0.010724999999999998</v>
      </c>
      <c r="S303" s="191">
        <v>0</v>
      </c>
      <c r="T303" s="192">
        <f>S303*H303</f>
        <v>0</v>
      </c>
      <c r="AR303" s="25" t="s">
        <v>92</v>
      </c>
      <c r="AT303" s="25" t="s">
        <v>192</v>
      </c>
      <c r="AU303" s="25" t="s">
        <v>86</v>
      </c>
      <c r="AY303" s="25" t="s">
        <v>190</v>
      </c>
      <c r="BE303" s="193">
        <f>IF(N303="základní",J303,0)</f>
        <v>0</v>
      </c>
      <c r="BF303" s="193">
        <f>IF(N303="snížená",J303,0)</f>
        <v>0</v>
      </c>
      <c r="BG303" s="193">
        <f>IF(N303="zákl. přenesená",J303,0)</f>
        <v>0</v>
      </c>
      <c r="BH303" s="193">
        <f>IF(N303="sníž. přenesená",J303,0)</f>
        <v>0</v>
      </c>
      <c r="BI303" s="193">
        <f>IF(N303="nulová",J303,0)</f>
        <v>0</v>
      </c>
      <c r="BJ303" s="25" t="s">
        <v>17</v>
      </c>
      <c r="BK303" s="193">
        <f>ROUND(I303*H303,2)</f>
        <v>0</v>
      </c>
      <c r="BL303" s="25" t="s">
        <v>92</v>
      </c>
      <c r="BM303" s="25" t="s">
        <v>5580</v>
      </c>
    </row>
    <row r="304" spans="2:51" s="13" customFormat="1" ht="13.5">
      <c r="B304" s="202"/>
      <c r="D304" s="195" t="s">
        <v>198</v>
      </c>
      <c r="E304" s="203" t="s">
        <v>5</v>
      </c>
      <c r="F304" s="204" t="s">
        <v>5524</v>
      </c>
      <c r="H304" s="205">
        <v>46.5</v>
      </c>
      <c r="I304" s="206"/>
      <c r="L304" s="202"/>
      <c r="M304" s="207"/>
      <c r="N304" s="208"/>
      <c r="O304" s="208"/>
      <c r="P304" s="208"/>
      <c r="Q304" s="208"/>
      <c r="R304" s="208"/>
      <c r="S304" s="208"/>
      <c r="T304" s="209"/>
      <c r="AT304" s="203" t="s">
        <v>198</v>
      </c>
      <c r="AU304" s="203" t="s">
        <v>86</v>
      </c>
      <c r="AV304" s="13" t="s">
        <v>80</v>
      </c>
      <c r="AW304" s="13" t="s">
        <v>35</v>
      </c>
      <c r="AX304" s="13" t="s">
        <v>72</v>
      </c>
      <c r="AY304" s="203" t="s">
        <v>190</v>
      </c>
    </row>
    <row r="305" spans="2:51" s="13" customFormat="1" ht="13.5">
      <c r="B305" s="202"/>
      <c r="D305" s="195" t="s">
        <v>198</v>
      </c>
      <c r="E305" s="203" t="s">
        <v>5</v>
      </c>
      <c r="F305" s="204" t="s">
        <v>5527</v>
      </c>
      <c r="H305" s="205">
        <v>36</v>
      </c>
      <c r="I305" s="206"/>
      <c r="L305" s="202"/>
      <c r="M305" s="207"/>
      <c r="N305" s="208"/>
      <c r="O305" s="208"/>
      <c r="P305" s="208"/>
      <c r="Q305" s="208"/>
      <c r="R305" s="208"/>
      <c r="S305" s="208"/>
      <c r="T305" s="209"/>
      <c r="AT305" s="203" t="s">
        <v>198</v>
      </c>
      <c r="AU305" s="203" t="s">
        <v>86</v>
      </c>
      <c r="AV305" s="13" t="s">
        <v>80</v>
      </c>
      <c r="AW305" s="13" t="s">
        <v>35</v>
      </c>
      <c r="AX305" s="13" t="s">
        <v>72</v>
      </c>
      <c r="AY305" s="203" t="s">
        <v>190</v>
      </c>
    </row>
    <row r="306" spans="2:51" s="14" customFormat="1" ht="13.5">
      <c r="B306" s="210"/>
      <c r="D306" s="195" t="s">
        <v>198</v>
      </c>
      <c r="E306" s="211" t="s">
        <v>5</v>
      </c>
      <c r="F306" s="212" t="s">
        <v>221</v>
      </c>
      <c r="H306" s="213">
        <v>82.5</v>
      </c>
      <c r="I306" s="214"/>
      <c r="L306" s="210"/>
      <c r="M306" s="215"/>
      <c r="N306" s="216"/>
      <c r="O306" s="216"/>
      <c r="P306" s="216"/>
      <c r="Q306" s="216"/>
      <c r="R306" s="216"/>
      <c r="S306" s="216"/>
      <c r="T306" s="217"/>
      <c r="AT306" s="211" t="s">
        <v>198</v>
      </c>
      <c r="AU306" s="211" t="s">
        <v>86</v>
      </c>
      <c r="AV306" s="14" t="s">
        <v>92</v>
      </c>
      <c r="AW306" s="14" t="s">
        <v>35</v>
      </c>
      <c r="AX306" s="14" t="s">
        <v>17</v>
      </c>
      <c r="AY306" s="211" t="s">
        <v>190</v>
      </c>
    </row>
    <row r="307" spans="2:63" s="11" customFormat="1" ht="22.35" customHeight="1">
      <c r="B307" s="168"/>
      <c r="D307" s="169" t="s">
        <v>71</v>
      </c>
      <c r="E307" s="179" t="s">
        <v>862</v>
      </c>
      <c r="F307" s="179" t="s">
        <v>1488</v>
      </c>
      <c r="I307" s="171"/>
      <c r="J307" s="180">
        <f>BK307</f>
        <v>0</v>
      </c>
      <c r="L307" s="168"/>
      <c r="M307" s="173"/>
      <c r="N307" s="174"/>
      <c r="O307" s="174"/>
      <c r="P307" s="175">
        <f>SUM(P308:P316)</f>
        <v>0</v>
      </c>
      <c r="Q307" s="174"/>
      <c r="R307" s="175">
        <f>SUM(R308:R316)</f>
        <v>2.0630355</v>
      </c>
      <c r="S307" s="174"/>
      <c r="T307" s="176">
        <f>SUM(T308:T316)</f>
        <v>0</v>
      </c>
      <c r="AR307" s="169" t="s">
        <v>17</v>
      </c>
      <c r="AT307" s="177" t="s">
        <v>71</v>
      </c>
      <c r="AU307" s="177" t="s">
        <v>80</v>
      </c>
      <c r="AY307" s="169" t="s">
        <v>190</v>
      </c>
      <c r="BK307" s="178">
        <f>SUM(BK308:BK316)</f>
        <v>0</v>
      </c>
    </row>
    <row r="308" spans="2:65" s="1" customFormat="1" ht="25.5" customHeight="1">
      <c r="B308" s="181"/>
      <c r="C308" s="182" t="s">
        <v>453</v>
      </c>
      <c r="D308" s="182" t="s">
        <v>192</v>
      </c>
      <c r="E308" s="183" t="s">
        <v>1499</v>
      </c>
      <c r="F308" s="184" t="s">
        <v>1500</v>
      </c>
      <c r="G308" s="185" t="s">
        <v>275</v>
      </c>
      <c r="H308" s="186">
        <v>211.75</v>
      </c>
      <c r="I308" s="187"/>
      <c r="J308" s="188">
        <f>ROUND(I308*H308,2)</f>
        <v>0</v>
      </c>
      <c r="K308" s="184" t="s">
        <v>196</v>
      </c>
      <c r="L308" s="42"/>
      <c r="M308" s="189" t="s">
        <v>5</v>
      </c>
      <c r="N308" s="190" t="s">
        <v>43</v>
      </c>
      <c r="O308" s="43"/>
      <c r="P308" s="191">
        <f>O308*H308</f>
        <v>0</v>
      </c>
      <c r="Q308" s="191">
        <v>0.00069</v>
      </c>
      <c r="R308" s="191">
        <f>Q308*H308</f>
        <v>0.1461075</v>
      </c>
      <c r="S308" s="191">
        <v>0</v>
      </c>
      <c r="T308" s="192">
        <f>S308*H308</f>
        <v>0</v>
      </c>
      <c r="AR308" s="25" t="s">
        <v>92</v>
      </c>
      <c r="AT308" s="25" t="s">
        <v>192</v>
      </c>
      <c r="AU308" s="25" t="s">
        <v>86</v>
      </c>
      <c r="AY308" s="25" t="s">
        <v>190</v>
      </c>
      <c r="BE308" s="193">
        <f>IF(N308="základní",J308,0)</f>
        <v>0</v>
      </c>
      <c r="BF308" s="193">
        <f>IF(N308="snížená",J308,0)</f>
        <v>0</v>
      </c>
      <c r="BG308" s="193">
        <f>IF(N308="zákl. přenesená",J308,0)</f>
        <v>0</v>
      </c>
      <c r="BH308" s="193">
        <f>IF(N308="sníž. přenesená",J308,0)</f>
        <v>0</v>
      </c>
      <c r="BI308" s="193">
        <f>IF(N308="nulová",J308,0)</f>
        <v>0</v>
      </c>
      <c r="BJ308" s="25" t="s">
        <v>17</v>
      </c>
      <c r="BK308" s="193">
        <f>ROUND(I308*H308,2)</f>
        <v>0</v>
      </c>
      <c r="BL308" s="25" t="s">
        <v>92</v>
      </c>
      <c r="BM308" s="25" t="s">
        <v>5581</v>
      </c>
    </row>
    <row r="309" spans="2:51" s="12" customFormat="1" ht="13.5">
      <c r="B309" s="194"/>
      <c r="D309" s="195" t="s">
        <v>198</v>
      </c>
      <c r="E309" s="196" t="s">
        <v>5</v>
      </c>
      <c r="F309" s="197" t="s">
        <v>5466</v>
      </c>
      <c r="H309" s="196" t="s">
        <v>5</v>
      </c>
      <c r="I309" s="198"/>
      <c r="L309" s="194"/>
      <c r="M309" s="199"/>
      <c r="N309" s="200"/>
      <c r="O309" s="200"/>
      <c r="P309" s="200"/>
      <c r="Q309" s="200"/>
      <c r="R309" s="200"/>
      <c r="S309" s="200"/>
      <c r="T309" s="201"/>
      <c r="AT309" s="196" t="s">
        <v>198</v>
      </c>
      <c r="AU309" s="196" t="s">
        <v>86</v>
      </c>
      <c r="AV309" s="12" t="s">
        <v>17</v>
      </c>
      <c r="AW309" s="12" t="s">
        <v>35</v>
      </c>
      <c r="AX309" s="12" t="s">
        <v>72</v>
      </c>
      <c r="AY309" s="196" t="s">
        <v>190</v>
      </c>
    </row>
    <row r="310" spans="2:51" s="13" customFormat="1" ht="13.5">
      <c r="B310" s="202"/>
      <c r="D310" s="195" t="s">
        <v>198</v>
      </c>
      <c r="E310" s="203" t="s">
        <v>5</v>
      </c>
      <c r="F310" s="204" t="s">
        <v>5549</v>
      </c>
      <c r="H310" s="205">
        <v>80.1</v>
      </c>
      <c r="I310" s="206"/>
      <c r="L310" s="202"/>
      <c r="M310" s="207"/>
      <c r="N310" s="208"/>
      <c r="O310" s="208"/>
      <c r="P310" s="208"/>
      <c r="Q310" s="208"/>
      <c r="R310" s="208"/>
      <c r="S310" s="208"/>
      <c r="T310" s="209"/>
      <c r="AT310" s="203" t="s">
        <v>198</v>
      </c>
      <c r="AU310" s="203" t="s">
        <v>86</v>
      </c>
      <c r="AV310" s="13" t="s">
        <v>80</v>
      </c>
      <c r="AW310" s="13" t="s">
        <v>35</v>
      </c>
      <c r="AX310" s="13" t="s">
        <v>72</v>
      </c>
      <c r="AY310" s="203" t="s">
        <v>190</v>
      </c>
    </row>
    <row r="311" spans="2:51" s="12" customFormat="1" ht="13.5">
      <c r="B311" s="194"/>
      <c r="D311" s="195" t="s">
        <v>198</v>
      </c>
      <c r="E311" s="196" t="s">
        <v>5</v>
      </c>
      <c r="F311" s="197" t="s">
        <v>5468</v>
      </c>
      <c r="H311" s="196" t="s">
        <v>5</v>
      </c>
      <c r="I311" s="198"/>
      <c r="L311" s="194"/>
      <c r="M311" s="199"/>
      <c r="N311" s="200"/>
      <c r="O311" s="200"/>
      <c r="P311" s="200"/>
      <c r="Q311" s="200"/>
      <c r="R311" s="200"/>
      <c r="S311" s="200"/>
      <c r="T311" s="201"/>
      <c r="AT311" s="196" t="s">
        <v>198</v>
      </c>
      <c r="AU311" s="196" t="s">
        <v>86</v>
      </c>
      <c r="AV311" s="12" t="s">
        <v>17</v>
      </c>
      <c r="AW311" s="12" t="s">
        <v>35</v>
      </c>
      <c r="AX311" s="12" t="s">
        <v>72</v>
      </c>
      <c r="AY311" s="196" t="s">
        <v>190</v>
      </c>
    </row>
    <row r="312" spans="2:51" s="13" customFormat="1" ht="13.5">
      <c r="B312" s="202"/>
      <c r="D312" s="195" t="s">
        <v>198</v>
      </c>
      <c r="E312" s="203" t="s">
        <v>5</v>
      </c>
      <c r="F312" s="204" t="s">
        <v>5550</v>
      </c>
      <c r="H312" s="205">
        <v>131.65</v>
      </c>
      <c r="I312" s="206"/>
      <c r="L312" s="202"/>
      <c r="M312" s="207"/>
      <c r="N312" s="208"/>
      <c r="O312" s="208"/>
      <c r="P312" s="208"/>
      <c r="Q312" s="208"/>
      <c r="R312" s="208"/>
      <c r="S312" s="208"/>
      <c r="T312" s="209"/>
      <c r="AT312" s="203" t="s">
        <v>198</v>
      </c>
      <c r="AU312" s="203" t="s">
        <v>86</v>
      </c>
      <c r="AV312" s="13" t="s">
        <v>80</v>
      </c>
      <c r="AW312" s="13" t="s">
        <v>35</v>
      </c>
      <c r="AX312" s="13" t="s">
        <v>72</v>
      </c>
      <c r="AY312" s="203" t="s">
        <v>190</v>
      </c>
    </row>
    <row r="313" spans="2:51" s="14" customFormat="1" ht="13.5">
      <c r="B313" s="210"/>
      <c r="D313" s="195" t="s">
        <v>198</v>
      </c>
      <c r="E313" s="211" t="s">
        <v>5</v>
      </c>
      <c r="F313" s="212" t="s">
        <v>221</v>
      </c>
      <c r="H313" s="213">
        <v>211.75</v>
      </c>
      <c r="I313" s="214"/>
      <c r="L313" s="210"/>
      <c r="M313" s="215"/>
      <c r="N313" s="216"/>
      <c r="O313" s="216"/>
      <c r="P313" s="216"/>
      <c r="Q313" s="216"/>
      <c r="R313" s="216"/>
      <c r="S313" s="216"/>
      <c r="T313" s="217"/>
      <c r="AT313" s="211" t="s">
        <v>198</v>
      </c>
      <c r="AU313" s="211" t="s">
        <v>86</v>
      </c>
      <c r="AV313" s="14" t="s">
        <v>92</v>
      </c>
      <c r="AW313" s="14" t="s">
        <v>35</v>
      </c>
      <c r="AX313" s="14" t="s">
        <v>17</v>
      </c>
      <c r="AY313" s="211" t="s">
        <v>190</v>
      </c>
    </row>
    <row r="314" spans="2:65" s="1" customFormat="1" ht="25.5" customHeight="1">
      <c r="B314" s="181"/>
      <c r="C314" s="182" t="s">
        <v>459</v>
      </c>
      <c r="D314" s="182" t="s">
        <v>192</v>
      </c>
      <c r="E314" s="183" t="s">
        <v>5582</v>
      </c>
      <c r="F314" s="184" t="s">
        <v>5583</v>
      </c>
      <c r="G314" s="185" t="s">
        <v>625</v>
      </c>
      <c r="H314" s="186">
        <v>7.8</v>
      </c>
      <c r="I314" s="187"/>
      <c r="J314" s="188">
        <f>ROUND(I314*H314,2)</f>
        <v>0</v>
      </c>
      <c r="K314" s="184" t="s">
        <v>196</v>
      </c>
      <c r="L314" s="42"/>
      <c r="M314" s="189" t="s">
        <v>5</v>
      </c>
      <c r="N314" s="190" t="s">
        <v>43</v>
      </c>
      <c r="O314" s="43"/>
      <c r="P314" s="191">
        <f>O314*H314</f>
        <v>0</v>
      </c>
      <c r="Q314" s="191">
        <v>0.24576</v>
      </c>
      <c r="R314" s="191">
        <f>Q314*H314</f>
        <v>1.916928</v>
      </c>
      <c r="S314" s="191">
        <v>0</v>
      </c>
      <c r="T314" s="192">
        <f>S314*H314</f>
        <v>0</v>
      </c>
      <c r="AR314" s="25" t="s">
        <v>92</v>
      </c>
      <c r="AT314" s="25" t="s">
        <v>192</v>
      </c>
      <c r="AU314" s="25" t="s">
        <v>86</v>
      </c>
      <c r="AY314" s="25" t="s">
        <v>190</v>
      </c>
      <c r="BE314" s="193">
        <f>IF(N314="základní",J314,0)</f>
        <v>0</v>
      </c>
      <c r="BF314" s="193">
        <f>IF(N314="snížená",J314,0)</f>
        <v>0</v>
      </c>
      <c r="BG314" s="193">
        <f>IF(N314="zákl. přenesená",J314,0)</f>
        <v>0</v>
      </c>
      <c r="BH314" s="193">
        <f>IF(N314="sníž. přenesená",J314,0)</f>
        <v>0</v>
      </c>
      <c r="BI314" s="193">
        <f>IF(N314="nulová",J314,0)</f>
        <v>0</v>
      </c>
      <c r="BJ314" s="25" t="s">
        <v>17</v>
      </c>
      <c r="BK314" s="193">
        <f>ROUND(I314*H314,2)</f>
        <v>0</v>
      </c>
      <c r="BL314" s="25" t="s">
        <v>92</v>
      </c>
      <c r="BM314" s="25" t="s">
        <v>5584</v>
      </c>
    </row>
    <row r="315" spans="2:51" s="12" customFormat="1" ht="13.5">
      <c r="B315" s="194"/>
      <c r="D315" s="195" t="s">
        <v>198</v>
      </c>
      <c r="E315" s="196" t="s">
        <v>5</v>
      </c>
      <c r="F315" s="197" t="s">
        <v>5585</v>
      </c>
      <c r="H315" s="196" t="s">
        <v>5</v>
      </c>
      <c r="I315" s="198"/>
      <c r="L315" s="194"/>
      <c r="M315" s="199"/>
      <c r="N315" s="200"/>
      <c r="O315" s="200"/>
      <c r="P315" s="200"/>
      <c r="Q315" s="200"/>
      <c r="R315" s="200"/>
      <c r="S315" s="200"/>
      <c r="T315" s="201"/>
      <c r="AT315" s="196" t="s">
        <v>198</v>
      </c>
      <c r="AU315" s="196" t="s">
        <v>86</v>
      </c>
      <c r="AV315" s="12" t="s">
        <v>17</v>
      </c>
      <c r="AW315" s="12" t="s">
        <v>35</v>
      </c>
      <c r="AX315" s="12" t="s">
        <v>72</v>
      </c>
      <c r="AY315" s="196" t="s">
        <v>190</v>
      </c>
    </row>
    <row r="316" spans="2:51" s="13" customFormat="1" ht="13.5">
      <c r="B316" s="202"/>
      <c r="D316" s="195" t="s">
        <v>198</v>
      </c>
      <c r="E316" s="203" t="s">
        <v>5</v>
      </c>
      <c r="F316" s="204" t="s">
        <v>5586</v>
      </c>
      <c r="H316" s="205">
        <v>7.8</v>
      </c>
      <c r="I316" s="206"/>
      <c r="L316" s="202"/>
      <c r="M316" s="207"/>
      <c r="N316" s="208"/>
      <c r="O316" s="208"/>
      <c r="P316" s="208"/>
      <c r="Q316" s="208"/>
      <c r="R316" s="208"/>
      <c r="S316" s="208"/>
      <c r="T316" s="209"/>
      <c r="AT316" s="203" t="s">
        <v>198</v>
      </c>
      <c r="AU316" s="203" t="s">
        <v>86</v>
      </c>
      <c r="AV316" s="13" t="s">
        <v>80</v>
      </c>
      <c r="AW316" s="13" t="s">
        <v>35</v>
      </c>
      <c r="AX316" s="13" t="s">
        <v>17</v>
      </c>
      <c r="AY316" s="203" t="s">
        <v>190</v>
      </c>
    </row>
    <row r="317" spans="2:63" s="11" customFormat="1" ht="29.85" customHeight="1">
      <c r="B317" s="168"/>
      <c r="D317" s="169" t="s">
        <v>71</v>
      </c>
      <c r="E317" s="179" t="s">
        <v>1778</v>
      </c>
      <c r="F317" s="179" t="s">
        <v>1779</v>
      </c>
      <c r="I317" s="171"/>
      <c r="J317" s="180">
        <f>BK317</f>
        <v>0</v>
      </c>
      <c r="L317" s="168"/>
      <c r="M317" s="173"/>
      <c r="N317" s="174"/>
      <c r="O317" s="174"/>
      <c r="P317" s="175">
        <f>SUM(P318:P322)</f>
        <v>0</v>
      </c>
      <c r="Q317" s="174"/>
      <c r="R317" s="175">
        <f>SUM(R318:R322)</f>
        <v>0</v>
      </c>
      <c r="S317" s="174"/>
      <c r="T317" s="176">
        <f>SUM(T318:T322)</f>
        <v>0</v>
      </c>
      <c r="AR317" s="169" t="s">
        <v>17</v>
      </c>
      <c r="AT317" s="177" t="s">
        <v>71</v>
      </c>
      <c r="AU317" s="177" t="s">
        <v>17</v>
      </c>
      <c r="AY317" s="169" t="s">
        <v>190</v>
      </c>
      <c r="BK317" s="178">
        <f>SUM(BK318:BK322)</f>
        <v>0</v>
      </c>
    </row>
    <row r="318" spans="2:65" s="1" customFormat="1" ht="25.5" customHeight="1">
      <c r="B318" s="181"/>
      <c r="C318" s="182" t="s">
        <v>464</v>
      </c>
      <c r="D318" s="182" t="s">
        <v>192</v>
      </c>
      <c r="E318" s="183" t="s">
        <v>5390</v>
      </c>
      <c r="F318" s="184" t="s">
        <v>5391</v>
      </c>
      <c r="G318" s="185" t="s">
        <v>316</v>
      </c>
      <c r="H318" s="186">
        <v>17.06</v>
      </c>
      <c r="I318" s="187"/>
      <c r="J318" s="188">
        <f>ROUND(I318*H318,2)</f>
        <v>0</v>
      </c>
      <c r="K318" s="184" t="s">
        <v>196</v>
      </c>
      <c r="L318" s="42"/>
      <c r="M318" s="189" t="s">
        <v>5</v>
      </c>
      <c r="N318" s="190" t="s">
        <v>43</v>
      </c>
      <c r="O318" s="43"/>
      <c r="P318" s="191">
        <f>O318*H318</f>
        <v>0</v>
      </c>
      <c r="Q318" s="191">
        <v>0</v>
      </c>
      <c r="R318" s="191">
        <f>Q318*H318</f>
        <v>0</v>
      </c>
      <c r="S318" s="191">
        <v>0</v>
      </c>
      <c r="T318" s="192">
        <f>S318*H318</f>
        <v>0</v>
      </c>
      <c r="AR318" s="25" t="s">
        <v>92</v>
      </c>
      <c r="AT318" s="25" t="s">
        <v>192</v>
      </c>
      <c r="AU318" s="25" t="s">
        <v>80</v>
      </c>
      <c r="AY318" s="25" t="s">
        <v>190</v>
      </c>
      <c r="BE318" s="193">
        <f>IF(N318="základní",J318,0)</f>
        <v>0</v>
      </c>
      <c r="BF318" s="193">
        <f>IF(N318="snížená",J318,0)</f>
        <v>0</v>
      </c>
      <c r="BG318" s="193">
        <f>IF(N318="zákl. přenesená",J318,0)</f>
        <v>0</v>
      </c>
      <c r="BH318" s="193">
        <f>IF(N318="sníž. přenesená",J318,0)</f>
        <v>0</v>
      </c>
      <c r="BI318" s="193">
        <f>IF(N318="nulová",J318,0)</f>
        <v>0</v>
      </c>
      <c r="BJ318" s="25" t="s">
        <v>17</v>
      </c>
      <c r="BK318" s="193">
        <f>ROUND(I318*H318,2)</f>
        <v>0</v>
      </c>
      <c r="BL318" s="25" t="s">
        <v>92</v>
      </c>
      <c r="BM318" s="25" t="s">
        <v>5587</v>
      </c>
    </row>
    <row r="319" spans="2:65" s="1" customFormat="1" ht="25.5" customHeight="1">
      <c r="B319" s="181"/>
      <c r="C319" s="182" t="s">
        <v>471</v>
      </c>
      <c r="D319" s="182" t="s">
        <v>192</v>
      </c>
      <c r="E319" s="183" t="s">
        <v>1785</v>
      </c>
      <c r="F319" s="184" t="s">
        <v>1786</v>
      </c>
      <c r="G319" s="185" t="s">
        <v>316</v>
      </c>
      <c r="H319" s="186">
        <v>17.06</v>
      </c>
      <c r="I319" s="187"/>
      <c r="J319" s="188">
        <f>ROUND(I319*H319,2)</f>
        <v>0</v>
      </c>
      <c r="K319" s="184" t="s">
        <v>196</v>
      </c>
      <c r="L319" s="42"/>
      <c r="M319" s="189" t="s">
        <v>5</v>
      </c>
      <c r="N319" s="190" t="s">
        <v>43</v>
      </c>
      <c r="O319" s="43"/>
      <c r="P319" s="191">
        <f>O319*H319</f>
        <v>0</v>
      </c>
      <c r="Q319" s="191">
        <v>0</v>
      </c>
      <c r="R319" s="191">
        <f>Q319*H319</f>
        <v>0</v>
      </c>
      <c r="S319" s="191">
        <v>0</v>
      </c>
      <c r="T319" s="192">
        <f>S319*H319</f>
        <v>0</v>
      </c>
      <c r="AR319" s="25" t="s">
        <v>92</v>
      </c>
      <c r="AT319" s="25" t="s">
        <v>192</v>
      </c>
      <c r="AU319" s="25" t="s">
        <v>80</v>
      </c>
      <c r="AY319" s="25" t="s">
        <v>190</v>
      </c>
      <c r="BE319" s="193">
        <f>IF(N319="základní",J319,0)</f>
        <v>0</v>
      </c>
      <c r="BF319" s="193">
        <f>IF(N319="snížená",J319,0)</f>
        <v>0</v>
      </c>
      <c r="BG319" s="193">
        <f>IF(N319="zákl. přenesená",J319,0)</f>
        <v>0</v>
      </c>
      <c r="BH319" s="193">
        <f>IF(N319="sníž. přenesená",J319,0)</f>
        <v>0</v>
      </c>
      <c r="BI319" s="193">
        <f>IF(N319="nulová",J319,0)</f>
        <v>0</v>
      </c>
      <c r="BJ319" s="25" t="s">
        <v>17</v>
      </c>
      <c r="BK319" s="193">
        <f>ROUND(I319*H319,2)</f>
        <v>0</v>
      </c>
      <c r="BL319" s="25" t="s">
        <v>92</v>
      </c>
      <c r="BM319" s="25" t="s">
        <v>5588</v>
      </c>
    </row>
    <row r="320" spans="2:65" s="1" customFormat="1" ht="25.5" customHeight="1">
      <c r="B320" s="181"/>
      <c r="C320" s="182" t="s">
        <v>477</v>
      </c>
      <c r="D320" s="182" t="s">
        <v>192</v>
      </c>
      <c r="E320" s="183" t="s">
        <v>1789</v>
      </c>
      <c r="F320" s="184" t="s">
        <v>1790</v>
      </c>
      <c r="G320" s="185" t="s">
        <v>316</v>
      </c>
      <c r="H320" s="186">
        <v>426.5</v>
      </c>
      <c r="I320" s="187"/>
      <c r="J320" s="188">
        <f>ROUND(I320*H320,2)</f>
        <v>0</v>
      </c>
      <c r="K320" s="184" t="s">
        <v>196</v>
      </c>
      <c r="L320" s="42"/>
      <c r="M320" s="189" t="s">
        <v>5</v>
      </c>
      <c r="N320" s="190" t="s">
        <v>43</v>
      </c>
      <c r="O320" s="43"/>
      <c r="P320" s="191">
        <f>O320*H320</f>
        <v>0</v>
      </c>
      <c r="Q320" s="191">
        <v>0</v>
      </c>
      <c r="R320" s="191">
        <f>Q320*H320</f>
        <v>0</v>
      </c>
      <c r="S320" s="191">
        <v>0</v>
      </c>
      <c r="T320" s="192">
        <f>S320*H320</f>
        <v>0</v>
      </c>
      <c r="AR320" s="25" t="s">
        <v>92</v>
      </c>
      <c r="AT320" s="25" t="s">
        <v>192</v>
      </c>
      <c r="AU320" s="25" t="s">
        <v>80</v>
      </c>
      <c r="AY320" s="25" t="s">
        <v>190</v>
      </c>
      <c r="BE320" s="193">
        <f>IF(N320="základní",J320,0)</f>
        <v>0</v>
      </c>
      <c r="BF320" s="193">
        <f>IF(N320="snížená",J320,0)</f>
        <v>0</v>
      </c>
      <c r="BG320" s="193">
        <f>IF(N320="zákl. přenesená",J320,0)</f>
        <v>0</v>
      </c>
      <c r="BH320" s="193">
        <f>IF(N320="sníž. přenesená",J320,0)</f>
        <v>0</v>
      </c>
      <c r="BI320" s="193">
        <f>IF(N320="nulová",J320,0)</f>
        <v>0</v>
      </c>
      <c r="BJ320" s="25" t="s">
        <v>17</v>
      </c>
      <c r="BK320" s="193">
        <f>ROUND(I320*H320,2)</f>
        <v>0</v>
      </c>
      <c r="BL320" s="25" t="s">
        <v>92</v>
      </c>
      <c r="BM320" s="25" t="s">
        <v>5589</v>
      </c>
    </row>
    <row r="321" spans="2:51" s="13" customFormat="1" ht="13.5">
      <c r="B321" s="202"/>
      <c r="D321" s="195" t="s">
        <v>198</v>
      </c>
      <c r="F321" s="204" t="s">
        <v>5590</v>
      </c>
      <c r="H321" s="205">
        <v>426.5</v>
      </c>
      <c r="I321" s="206"/>
      <c r="L321" s="202"/>
      <c r="M321" s="207"/>
      <c r="N321" s="208"/>
      <c r="O321" s="208"/>
      <c r="P321" s="208"/>
      <c r="Q321" s="208"/>
      <c r="R321" s="208"/>
      <c r="S321" s="208"/>
      <c r="T321" s="209"/>
      <c r="AT321" s="203" t="s">
        <v>198</v>
      </c>
      <c r="AU321" s="203" t="s">
        <v>80</v>
      </c>
      <c r="AV321" s="13" t="s">
        <v>80</v>
      </c>
      <c r="AW321" s="13" t="s">
        <v>6</v>
      </c>
      <c r="AX321" s="13" t="s">
        <v>17</v>
      </c>
      <c r="AY321" s="203" t="s">
        <v>190</v>
      </c>
    </row>
    <row r="322" spans="2:65" s="1" customFormat="1" ht="16.5" customHeight="1">
      <c r="B322" s="181"/>
      <c r="C322" s="182" t="s">
        <v>483</v>
      </c>
      <c r="D322" s="182" t="s">
        <v>192</v>
      </c>
      <c r="E322" s="183" t="s">
        <v>1794</v>
      </c>
      <c r="F322" s="184" t="s">
        <v>1795</v>
      </c>
      <c r="G322" s="185" t="s">
        <v>316</v>
      </c>
      <c r="H322" s="186">
        <v>17.06</v>
      </c>
      <c r="I322" s="187"/>
      <c r="J322" s="188">
        <f>ROUND(I322*H322,2)</f>
        <v>0</v>
      </c>
      <c r="K322" s="184" t="s">
        <v>196</v>
      </c>
      <c r="L322" s="42"/>
      <c r="M322" s="189" t="s">
        <v>5</v>
      </c>
      <c r="N322" s="190" t="s">
        <v>43</v>
      </c>
      <c r="O322" s="43"/>
      <c r="P322" s="191">
        <f>O322*H322</f>
        <v>0</v>
      </c>
      <c r="Q322" s="191">
        <v>0</v>
      </c>
      <c r="R322" s="191">
        <f>Q322*H322</f>
        <v>0</v>
      </c>
      <c r="S322" s="191">
        <v>0</v>
      </c>
      <c r="T322" s="192">
        <f>S322*H322</f>
        <v>0</v>
      </c>
      <c r="AR322" s="25" t="s">
        <v>92</v>
      </c>
      <c r="AT322" s="25" t="s">
        <v>192</v>
      </c>
      <c r="AU322" s="25" t="s">
        <v>80</v>
      </c>
      <c r="AY322" s="25" t="s">
        <v>190</v>
      </c>
      <c r="BE322" s="193">
        <f>IF(N322="základní",J322,0)</f>
        <v>0</v>
      </c>
      <c r="BF322" s="193">
        <f>IF(N322="snížená",J322,0)</f>
        <v>0</v>
      </c>
      <c r="BG322" s="193">
        <f>IF(N322="zákl. přenesená",J322,0)</f>
        <v>0</v>
      </c>
      <c r="BH322" s="193">
        <f>IF(N322="sníž. přenesená",J322,0)</f>
        <v>0</v>
      </c>
      <c r="BI322" s="193">
        <f>IF(N322="nulová",J322,0)</f>
        <v>0</v>
      </c>
      <c r="BJ322" s="25" t="s">
        <v>17</v>
      </c>
      <c r="BK322" s="193">
        <f>ROUND(I322*H322,2)</f>
        <v>0</v>
      </c>
      <c r="BL322" s="25" t="s">
        <v>92</v>
      </c>
      <c r="BM322" s="25" t="s">
        <v>5591</v>
      </c>
    </row>
    <row r="323" spans="2:63" s="11" customFormat="1" ht="29.85" customHeight="1">
      <c r="B323" s="168"/>
      <c r="D323" s="169" t="s">
        <v>71</v>
      </c>
      <c r="E323" s="179" t="s">
        <v>1805</v>
      </c>
      <c r="F323" s="179" t="s">
        <v>1806</v>
      </c>
      <c r="I323" s="171"/>
      <c r="J323" s="180">
        <f>BK323</f>
        <v>0</v>
      </c>
      <c r="L323" s="168"/>
      <c r="M323" s="173"/>
      <c r="N323" s="174"/>
      <c r="O323" s="174"/>
      <c r="P323" s="175">
        <f>P324</f>
        <v>0</v>
      </c>
      <c r="Q323" s="174"/>
      <c r="R323" s="175">
        <f>R324</f>
        <v>0</v>
      </c>
      <c r="S323" s="174"/>
      <c r="T323" s="176">
        <f>T324</f>
        <v>0</v>
      </c>
      <c r="AR323" s="169" t="s">
        <v>17</v>
      </c>
      <c r="AT323" s="177" t="s">
        <v>71</v>
      </c>
      <c r="AU323" s="177" t="s">
        <v>17</v>
      </c>
      <c r="AY323" s="169" t="s">
        <v>190</v>
      </c>
      <c r="BK323" s="178">
        <f>BK324</f>
        <v>0</v>
      </c>
    </row>
    <row r="324" spans="2:65" s="1" customFormat="1" ht="38.25" customHeight="1">
      <c r="B324" s="181"/>
      <c r="C324" s="182" t="s">
        <v>489</v>
      </c>
      <c r="D324" s="182" t="s">
        <v>192</v>
      </c>
      <c r="E324" s="183" t="s">
        <v>5592</v>
      </c>
      <c r="F324" s="184" t="s">
        <v>5593</v>
      </c>
      <c r="G324" s="185" t="s">
        <v>316</v>
      </c>
      <c r="H324" s="186">
        <v>115.539</v>
      </c>
      <c r="I324" s="187"/>
      <c r="J324" s="188">
        <f>ROUND(I324*H324,2)</f>
        <v>0</v>
      </c>
      <c r="K324" s="184" t="s">
        <v>196</v>
      </c>
      <c r="L324" s="42"/>
      <c r="M324" s="189" t="s">
        <v>5</v>
      </c>
      <c r="N324" s="190" t="s">
        <v>43</v>
      </c>
      <c r="O324" s="43"/>
      <c r="P324" s="191">
        <f>O324*H324</f>
        <v>0</v>
      </c>
      <c r="Q324" s="191">
        <v>0</v>
      </c>
      <c r="R324" s="191">
        <f>Q324*H324</f>
        <v>0</v>
      </c>
      <c r="S324" s="191">
        <v>0</v>
      </c>
      <c r="T324" s="192">
        <f>S324*H324</f>
        <v>0</v>
      </c>
      <c r="AR324" s="25" t="s">
        <v>92</v>
      </c>
      <c r="AT324" s="25" t="s">
        <v>192</v>
      </c>
      <c r="AU324" s="25" t="s">
        <v>80</v>
      </c>
      <c r="AY324" s="25" t="s">
        <v>190</v>
      </c>
      <c r="BE324" s="193">
        <f>IF(N324="základní",J324,0)</f>
        <v>0</v>
      </c>
      <c r="BF324" s="193">
        <f>IF(N324="snížená",J324,0)</f>
        <v>0</v>
      </c>
      <c r="BG324" s="193">
        <f>IF(N324="zákl. přenesená",J324,0)</f>
        <v>0</v>
      </c>
      <c r="BH324" s="193">
        <f>IF(N324="sníž. přenesená",J324,0)</f>
        <v>0</v>
      </c>
      <c r="BI324" s="193">
        <f>IF(N324="nulová",J324,0)</f>
        <v>0</v>
      </c>
      <c r="BJ324" s="25" t="s">
        <v>17</v>
      </c>
      <c r="BK324" s="193">
        <f>ROUND(I324*H324,2)</f>
        <v>0</v>
      </c>
      <c r="BL324" s="25" t="s">
        <v>92</v>
      </c>
      <c r="BM324" s="25" t="s">
        <v>5594</v>
      </c>
    </row>
    <row r="325" spans="2:63" s="11" customFormat="1" ht="37.35" customHeight="1">
      <c r="B325" s="168"/>
      <c r="D325" s="169" t="s">
        <v>71</v>
      </c>
      <c r="E325" s="170" t="s">
        <v>1811</v>
      </c>
      <c r="F325" s="170" t="s">
        <v>1812</v>
      </c>
      <c r="I325" s="171"/>
      <c r="J325" s="172">
        <f>BK325</f>
        <v>0</v>
      </c>
      <c r="L325" s="168"/>
      <c r="M325" s="173"/>
      <c r="N325" s="174"/>
      <c r="O325" s="174"/>
      <c r="P325" s="175">
        <f>P326+P335+P377</f>
        <v>0</v>
      </c>
      <c r="Q325" s="174"/>
      <c r="R325" s="175">
        <f>R326+R335+R377</f>
        <v>0.6654</v>
      </c>
      <c r="S325" s="174"/>
      <c r="T325" s="176">
        <f>T326+T335+T377</f>
        <v>0</v>
      </c>
      <c r="AR325" s="169" t="s">
        <v>80</v>
      </c>
      <c r="AT325" s="177" t="s">
        <v>71</v>
      </c>
      <c r="AU325" s="177" t="s">
        <v>72</v>
      </c>
      <c r="AY325" s="169" t="s">
        <v>190</v>
      </c>
      <c r="BK325" s="178">
        <f>BK326+BK335+BK377</f>
        <v>0</v>
      </c>
    </row>
    <row r="326" spans="2:63" s="11" customFormat="1" ht="19.9" customHeight="1">
      <c r="B326" s="168"/>
      <c r="D326" s="169" t="s">
        <v>71</v>
      </c>
      <c r="E326" s="179" t="s">
        <v>2471</v>
      </c>
      <c r="F326" s="179" t="s">
        <v>2472</v>
      </c>
      <c r="I326" s="171"/>
      <c r="J326" s="180">
        <f>BK326</f>
        <v>0</v>
      </c>
      <c r="L326" s="168"/>
      <c r="M326" s="173"/>
      <c r="N326" s="174"/>
      <c r="O326" s="174"/>
      <c r="P326" s="175">
        <f>SUM(P327:P334)</f>
        <v>0</v>
      </c>
      <c r="Q326" s="174"/>
      <c r="R326" s="175">
        <f>SUM(R327:R334)</f>
        <v>0.033044</v>
      </c>
      <c r="S326" s="174"/>
      <c r="T326" s="176">
        <f>SUM(T327:T334)</f>
        <v>0</v>
      </c>
      <c r="AR326" s="169" t="s">
        <v>80</v>
      </c>
      <c r="AT326" s="177" t="s">
        <v>71</v>
      </c>
      <c r="AU326" s="177" t="s">
        <v>17</v>
      </c>
      <c r="AY326" s="169" t="s">
        <v>190</v>
      </c>
      <c r="BK326" s="178">
        <f>SUM(BK327:BK334)</f>
        <v>0</v>
      </c>
    </row>
    <row r="327" spans="2:65" s="1" customFormat="1" ht="25.5" customHeight="1">
      <c r="B327" s="181"/>
      <c r="C327" s="182" t="s">
        <v>495</v>
      </c>
      <c r="D327" s="182" t="s">
        <v>192</v>
      </c>
      <c r="E327" s="183" t="s">
        <v>2607</v>
      </c>
      <c r="F327" s="184" t="s">
        <v>5595</v>
      </c>
      <c r="G327" s="185" t="s">
        <v>625</v>
      </c>
      <c r="H327" s="186">
        <v>20.4</v>
      </c>
      <c r="I327" s="187"/>
      <c r="J327" s="188">
        <f>ROUND(I327*H327,2)</f>
        <v>0</v>
      </c>
      <c r="K327" s="184" t="s">
        <v>196</v>
      </c>
      <c r="L327" s="42"/>
      <c r="M327" s="189" t="s">
        <v>5</v>
      </c>
      <c r="N327" s="190" t="s">
        <v>43</v>
      </c>
      <c r="O327" s="43"/>
      <c r="P327" s="191">
        <f>O327*H327</f>
        <v>0</v>
      </c>
      <c r="Q327" s="191">
        <v>0.00116</v>
      </c>
      <c r="R327" s="191">
        <f>Q327*H327</f>
        <v>0.023663999999999998</v>
      </c>
      <c r="S327" s="191">
        <v>0</v>
      </c>
      <c r="T327" s="192">
        <f>S327*H327</f>
        <v>0</v>
      </c>
      <c r="AR327" s="25" t="s">
        <v>283</v>
      </c>
      <c r="AT327" s="25" t="s">
        <v>192</v>
      </c>
      <c r="AU327" s="25" t="s">
        <v>80</v>
      </c>
      <c r="AY327" s="25" t="s">
        <v>190</v>
      </c>
      <c r="BE327" s="193">
        <f>IF(N327="základní",J327,0)</f>
        <v>0</v>
      </c>
      <c r="BF327" s="193">
        <f>IF(N327="snížená",J327,0)</f>
        <v>0</v>
      </c>
      <c r="BG327" s="193">
        <f>IF(N327="zákl. přenesená",J327,0)</f>
        <v>0</v>
      </c>
      <c r="BH327" s="193">
        <f>IF(N327="sníž. přenesená",J327,0)</f>
        <v>0</v>
      </c>
      <c r="BI327" s="193">
        <f>IF(N327="nulová",J327,0)</f>
        <v>0</v>
      </c>
      <c r="BJ327" s="25" t="s">
        <v>17</v>
      </c>
      <c r="BK327" s="193">
        <f>ROUND(I327*H327,2)</f>
        <v>0</v>
      </c>
      <c r="BL327" s="25" t="s">
        <v>283</v>
      </c>
      <c r="BM327" s="25" t="s">
        <v>5596</v>
      </c>
    </row>
    <row r="328" spans="2:51" s="12" customFormat="1" ht="13.5">
      <c r="B328" s="194"/>
      <c r="D328" s="195" t="s">
        <v>198</v>
      </c>
      <c r="E328" s="196" t="s">
        <v>5</v>
      </c>
      <c r="F328" s="197" t="s">
        <v>5597</v>
      </c>
      <c r="H328" s="196" t="s">
        <v>5</v>
      </c>
      <c r="I328" s="198"/>
      <c r="L328" s="194"/>
      <c r="M328" s="199"/>
      <c r="N328" s="200"/>
      <c r="O328" s="200"/>
      <c r="P328" s="200"/>
      <c r="Q328" s="200"/>
      <c r="R328" s="200"/>
      <c r="S328" s="200"/>
      <c r="T328" s="201"/>
      <c r="AT328" s="196" t="s">
        <v>198</v>
      </c>
      <c r="AU328" s="196" t="s">
        <v>80</v>
      </c>
      <c r="AV328" s="12" t="s">
        <v>17</v>
      </c>
      <c r="AW328" s="12" t="s">
        <v>35</v>
      </c>
      <c r="AX328" s="12" t="s">
        <v>72</v>
      </c>
      <c r="AY328" s="196" t="s">
        <v>190</v>
      </c>
    </row>
    <row r="329" spans="2:51" s="13" customFormat="1" ht="13.5">
      <c r="B329" s="202"/>
      <c r="D329" s="195" t="s">
        <v>198</v>
      </c>
      <c r="E329" s="203" t="s">
        <v>5</v>
      </c>
      <c r="F329" s="204" t="s">
        <v>5598</v>
      </c>
      <c r="H329" s="205">
        <v>20.4</v>
      </c>
      <c r="I329" s="206"/>
      <c r="L329" s="202"/>
      <c r="M329" s="207"/>
      <c r="N329" s="208"/>
      <c r="O329" s="208"/>
      <c r="P329" s="208"/>
      <c r="Q329" s="208"/>
      <c r="R329" s="208"/>
      <c r="S329" s="208"/>
      <c r="T329" s="209"/>
      <c r="AT329" s="203" t="s">
        <v>198</v>
      </c>
      <c r="AU329" s="203" t="s">
        <v>80</v>
      </c>
      <c r="AV329" s="13" t="s">
        <v>80</v>
      </c>
      <c r="AW329" s="13" t="s">
        <v>35</v>
      </c>
      <c r="AX329" s="13" t="s">
        <v>17</v>
      </c>
      <c r="AY329" s="203" t="s">
        <v>190</v>
      </c>
    </row>
    <row r="330" spans="2:65" s="1" customFormat="1" ht="25.5" customHeight="1">
      <c r="B330" s="181"/>
      <c r="C330" s="182" t="s">
        <v>501</v>
      </c>
      <c r="D330" s="182" t="s">
        <v>192</v>
      </c>
      <c r="E330" s="183" t="s">
        <v>2613</v>
      </c>
      <c r="F330" s="184" t="s">
        <v>2614</v>
      </c>
      <c r="G330" s="185" t="s">
        <v>410</v>
      </c>
      <c r="H330" s="186">
        <v>2</v>
      </c>
      <c r="I330" s="187"/>
      <c r="J330" s="188">
        <f>ROUND(I330*H330,2)</f>
        <v>0</v>
      </c>
      <c r="K330" s="184" t="s">
        <v>196</v>
      </c>
      <c r="L330" s="42"/>
      <c r="M330" s="189" t="s">
        <v>5</v>
      </c>
      <c r="N330" s="190" t="s">
        <v>43</v>
      </c>
      <c r="O330" s="43"/>
      <c r="P330" s="191">
        <f>O330*H330</f>
        <v>0</v>
      </c>
      <c r="Q330" s="191">
        <v>0.00013</v>
      </c>
      <c r="R330" s="191">
        <f>Q330*H330</f>
        <v>0.00026</v>
      </c>
      <c r="S330" s="191">
        <v>0</v>
      </c>
      <c r="T330" s="192">
        <f>S330*H330</f>
        <v>0</v>
      </c>
      <c r="AR330" s="25" t="s">
        <v>283</v>
      </c>
      <c r="AT330" s="25" t="s">
        <v>192</v>
      </c>
      <c r="AU330" s="25" t="s">
        <v>80</v>
      </c>
      <c r="AY330" s="25" t="s">
        <v>190</v>
      </c>
      <c r="BE330" s="193">
        <f>IF(N330="základní",J330,0)</f>
        <v>0</v>
      </c>
      <c r="BF330" s="193">
        <f>IF(N330="snížená",J330,0)</f>
        <v>0</v>
      </c>
      <c r="BG330" s="193">
        <f>IF(N330="zákl. přenesená",J330,0)</f>
        <v>0</v>
      </c>
      <c r="BH330" s="193">
        <f>IF(N330="sníž. přenesená",J330,0)</f>
        <v>0</v>
      </c>
      <c r="BI330" s="193">
        <f>IF(N330="nulová",J330,0)</f>
        <v>0</v>
      </c>
      <c r="BJ330" s="25" t="s">
        <v>17</v>
      </c>
      <c r="BK330" s="193">
        <f>ROUND(I330*H330,2)</f>
        <v>0</v>
      </c>
      <c r="BL330" s="25" t="s">
        <v>283</v>
      </c>
      <c r="BM330" s="25" t="s">
        <v>5599</v>
      </c>
    </row>
    <row r="331" spans="2:65" s="1" customFormat="1" ht="25.5" customHeight="1">
      <c r="B331" s="181"/>
      <c r="C331" s="182" t="s">
        <v>507</v>
      </c>
      <c r="D331" s="182" t="s">
        <v>192</v>
      </c>
      <c r="E331" s="183" t="s">
        <v>2617</v>
      </c>
      <c r="F331" s="184" t="s">
        <v>5600</v>
      </c>
      <c r="G331" s="185" t="s">
        <v>625</v>
      </c>
      <c r="H331" s="186">
        <v>6</v>
      </c>
      <c r="I331" s="187"/>
      <c r="J331" s="188">
        <f>ROUND(I331*H331,2)</f>
        <v>0</v>
      </c>
      <c r="K331" s="184" t="s">
        <v>196</v>
      </c>
      <c r="L331" s="42"/>
      <c r="M331" s="189" t="s">
        <v>5</v>
      </c>
      <c r="N331" s="190" t="s">
        <v>43</v>
      </c>
      <c r="O331" s="43"/>
      <c r="P331" s="191">
        <f>O331*H331</f>
        <v>0</v>
      </c>
      <c r="Q331" s="191">
        <v>0.00152</v>
      </c>
      <c r="R331" s="191">
        <f>Q331*H331</f>
        <v>0.00912</v>
      </c>
      <c r="S331" s="191">
        <v>0</v>
      </c>
      <c r="T331" s="192">
        <f>S331*H331</f>
        <v>0</v>
      </c>
      <c r="AR331" s="25" t="s">
        <v>283</v>
      </c>
      <c r="AT331" s="25" t="s">
        <v>192</v>
      </c>
      <c r="AU331" s="25" t="s">
        <v>80</v>
      </c>
      <c r="AY331" s="25" t="s">
        <v>190</v>
      </c>
      <c r="BE331" s="193">
        <f>IF(N331="základní",J331,0)</f>
        <v>0</v>
      </c>
      <c r="BF331" s="193">
        <f>IF(N331="snížená",J331,0)</f>
        <v>0</v>
      </c>
      <c r="BG331" s="193">
        <f>IF(N331="zákl. přenesená",J331,0)</f>
        <v>0</v>
      </c>
      <c r="BH331" s="193">
        <f>IF(N331="sníž. přenesená",J331,0)</f>
        <v>0</v>
      </c>
      <c r="BI331" s="193">
        <f>IF(N331="nulová",J331,0)</f>
        <v>0</v>
      </c>
      <c r="BJ331" s="25" t="s">
        <v>17</v>
      </c>
      <c r="BK331" s="193">
        <f>ROUND(I331*H331,2)</f>
        <v>0</v>
      </c>
      <c r="BL331" s="25" t="s">
        <v>283</v>
      </c>
      <c r="BM331" s="25" t="s">
        <v>5601</v>
      </c>
    </row>
    <row r="332" spans="2:51" s="12" customFormat="1" ht="13.5">
      <c r="B332" s="194"/>
      <c r="D332" s="195" t="s">
        <v>198</v>
      </c>
      <c r="E332" s="196" t="s">
        <v>5</v>
      </c>
      <c r="F332" s="197" t="s">
        <v>5602</v>
      </c>
      <c r="H332" s="196" t="s">
        <v>5</v>
      </c>
      <c r="I332" s="198"/>
      <c r="L332" s="194"/>
      <c r="M332" s="199"/>
      <c r="N332" s="200"/>
      <c r="O332" s="200"/>
      <c r="P332" s="200"/>
      <c r="Q332" s="200"/>
      <c r="R332" s="200"/>
      <c r="S332" s="200"/>
      <c r="T332" s="201"/>
      <c r="AT332" s="196" t="s">
        <v>198</v>
      </c>
      <c r="AU332" s="196" t="s">
        <v>80</v>
      </c>
      <c r="AV332" s="12" t="s">
        <v>17</v>
      </c>
      <c r="AW332" s="12" t="s">
        <v>35</v>
      </c>
      <c r="AX332" s="12" t="s">
        <v>72</v>
      </c>
      <c r="AY332" s="196" t="s">
        <v>190</v>
      </c>
    </row>
    <row r="333" spans="2:51" s="13" customFormat="1" ht="13.5">
      <c r="B333" s="202"/>
      <c r="D333" s="195" t="s">
        <v>198</v>
      </c>
      <c r="E333" s="203" t="s">
        <v>5</v>
      </c>
      <c r="F333" s="204" t="s">
        <v>5603</v>
      </c>
      <c r="H333" s="205">
        <v>6</v>
      </c>
      <c r="I333" s="206"/>
      <c r="L333" s="202"/>
      <c r="M333" s="207"/>
      <c r="N333" s="208"/>
      <c r="O333" s="208"/>
      <c r="P333" s="208"/>
      <c r="Q333" s="208"/>
      <c r="R333" s="208"/>
      <c r="S333" s="208"/>
      <c r="T333" s="209"/>
      <c r="AT333" s="203" t="s">
        <v>198</v>
      </c>
      <c r="AU333" s="203" t="s">
        <v>80</v>
      </c>
      <c r="AV333" s="13" t="s">
        <v>80</v>
      </c>
      <c r="AW333" s="13" t="s">
        <v>35</v>
      </c>
      <c r="AX333" s="13" t="s">
        <v>17</v>
      </c>
      <c r="AY333" s="203" t="s">
        <v>190</v>
      </c>
    </row>
    <row r="334" spans="2:65" s="1" customFormat="1" ht="38.25" customHeight="1">
      <c r="B334" s="181"/>
      <c r="C334" s="182" t="s">
        <v>513</v>
      </c>
      <c r="D334" s="182" t="s">
        <v>192</v>
      </c>
      <c r="E334" s="183" t="s">
        <v>5604</v>
      </c>
      <c r="F334" s="184" t="s">
        <v>5605</v>
      </c>
      <c r="G334" s="185" t="s">
        <v>316</v>
      </c>
      <c r="H334" s="186">
        <v>0.033</v>
      </c>
      <c r="I334" s="187"/>
      <c r="J334" s="188">
        <f>ROUND(I334*H334,2)</f>
        <v>0</v>
      </c>
      <c r="K334" s="184" t="s">
        <v>196</v>
      </c>
      <c r="L334" s="42"/>
      <c r="M334" s="189" t="s">
        <v>5</v>
      </c>
      <c r="N334" s="190" t="s">
        <v>43</v>
      </c>
      <c r="O334" s="43"/>
      <c r="P334" s="191">
        <f>O334*H334</f>
        <v>0</v>
      </c>
      <c r="Q334" s="191">
        <v>0</v>
      </c>
      <c r="R334" s="191">
        <f>Q334*H334</f>
        <v>0</v>
      </c>
      <c r="S334" s="191">
        <v>0</v>
      </c>
      <c r="T334" s="192">
        <f>S334*H334</f>
        <v>0</v>
      </c>
      <c r="AR334" s="25" t="s">
        <v>283</v>
      </c>
      <c r="AT334" s="25" t="s">
        <v>192</v>
      </c>
      <c r="AU334" s="25" t="s">
        <v>80</v>
      </c>
      <c r="AY334" s="25" t="s">
        <v>190</v>
      </c>
      <c r="BE334" s="193">
        <f>IF(N334="základní",J334,0)</f>
        <v>0</v>
      </c>
      <c r="BF334" s="193">
        <f>IF(N334="snížená",J334,0)</f>
        <v>0</v>
      </c>
      <c r="BG334" s="193">
        <f>IF(N334="zákl. přenesená",J334,0)</f>
        <v>0</v>
      </c>
      <c r="BH334" s="193">
        <f>IF(N334="sníž. přenesená",J334,0)</f>
        <v>0</v>
      </c>
      <c r="BI334" s="193">
        <f>IF(N334="nulová",J334,0)</f>
        <v>0</v>
      </c>
      <c r="BJ334" s="25" t="s">
        <v>17</v>
      </c>
      <c r="BK334" s="193">
        <f>ROUND(I334*H334,2)</f>
        <v>0</v>
      </c>
      <c r="BL334" s="25" t="s">
        <v>283</v>
      </c>
      <c r="BM334" s="25" t="s">
        <v>5606</v>
      </c>
    </row>
    <row r="335" spans="2:63" s="11" customFormat="1" ht="29.85" customHeight="1">
      <c r="B335" s="168"/>
      <c r="D335" s="169" t="s">
        <v>71</v>
      </c>
      <c r="E335" s="179" t="s">
        <v>3061</v>
      </c>
      <c r="F335" s="179" t="s">
        <v>3062</v>
      </c>
      <c r="I335" s="171"/>
      <c r="J335" s="180">
        <f>BK335</f>
        <v>0</v>
      </c>
      <c r="L335" s="168"/>
      <c r="M335" s="173"/>
      <c r="N335" s="174"/>
      <c r="O335" s="174"/>
      <c r="P335" s="175">
        <f>SUM(P336:P376)</f>
        <v>0</v>
      </c>
      <c r="Q335" s="174"/>
      <c r="R335" s="175">
        <f>SUM(R336:R376)</f>
        <v>0.588616</v>
      </c>
      <c r="S335" s="174"/>
      <c r="T335" s="176">
        <f>SUM(T336:T376)</f>
        <v>0</v>
      </c>
      <c r="AR335" s="169" t="s">
        <v>80</v>
      </c>
      <c r="AT335" s="177" t="s">
        <v>71</v>
      </c>
      <c r="AU335" s="177" t="s">
        <v>17</v>
      </c>
      <c r="AY335" s="169" t="s">
        <v>190</v>
      </c>
      <c r="BK335" s="178">
        <f>SUM(BK336:BK376)</f>
        <v>0</v>
      </c>
    </row>
    <row r="336" spans="2:65" s="1" customFormat="1" ht="25.5" customHeight="1">
      <c r="B336" s="181"/>
      <c r="C336" s="182" t="s">
        <v>519</v>
      </c>
      <c r="D336" s="182" t="s">
        <v>192</v>
      </c>
      <c r="E336" s="183" t="s">
        <v>3111</v>
      </c>
      <c r="F336" s="184" t="s">
        <v>3112</v>
      </c>
      <c r="G336" s="185" t="s">
        <v>625</v>
      </c>
      <c r="H336" s="186">
        <v>3.1</v>
      </c>
      <c r="I336" s="187"/>
      <c r="J336" s="188">
        <f>ROUND(I336*H336,2)</f>
        <v>0</v>
      </c>
      <c r="K336" s="184" t="s">
        <v>196</v>
      </c>
      <c r="L336" s="42"/>
      <c r="M336" s="189" t="s">
        <v>5</v>
      </c>
      <c r="N336" s="190" t="s">
        <v>43</v>
      </c>
      <c r="O336" s="43"/>
      <c r="P336" s="191">
        <f>O336*H336</f>
        <v>0</v>
      </c>
      <c r="Q336" s="191">
        <v>0</v>
      </c>
      <c r="R336" s="191">
        <f>Q336*H336</f>
        <v>0</v>
      </c>
      <c r="S336" s="191">
        <v>0</v>
      </c>
      <c r="T336" s="192">
        <f>S336*H336</f>
        <v>0</v>
      </c>
      <c r="AR336" s="25" t="s">
        <v>283</v>
      </c>
      <c r="AT336" s="25" t="s">
        <v>192</v>
      </c>
      <c r="AU336" s="25" t="s">
        <v>80</v>
      </c>
      <c r="AY336" s="25" t="s">
        <v>190</v>
      </c>
      <c r="BE336" s="193">
        <f>IF(N336="základní",J336,0)</f>
        <v>0</v>
      </c>
      <c r="BF336" s="193">
        <f>IF(N336="snížená",J336,0)</f>
        <v>0</v>
      </c>
      <c r="BG336" s="193">
        <f>IF(N336="zákl. přenesená",J336,0)</f>
        <v>0</v>
      </c>
      <c r="BH336" s="193">
        <f>IF(N336="sníž. přenesená",J336,0)</f>
        <v>0</v>
      </c>
      <c r="BI336" s="193">
        <f>IF(N336="nulová",J336,0)</f>
        <v>0</v>
      </c>
      <c r="BJ336" s="25" t="s">
        <v>17</v>
      </c>
      <c r="BK336" s="193">
        <f>ROUND(I336*H336,2)</f>
        <v>0</v>
      </c>
      <c r="BL336" s="25" t="s">
        <v>283</v>
      </c>
      <c r="BM336" s="25" t="s">
        <v>5607</v>
      </c>
    </row>
    <row r="337" spans="2:51" s="12" customFormat="1" ht="13.5">
      <c r="B337" s="194"/>
      <c r="D337" s="195" t="s">
        <v>198</v>
      </c>
      <c r="E337" s="196" t="s">
        <v>5</v>
      </c>
      <c r="F337" s="197" t="s">
        <v>5608</v>
      </c>
      <c r="H337" s="196" t="s">
        <v>5</v>
      </c>
      <c r="I337" s="198"/>
      <c r="L337" s="194"/>
      <c r="M337" s="199"/>
      <c r="N337" s="200"/>
      <c r="O337" s="200"/>
      <c r="P337" s="200"/>
      <c r="Q337" s="200"/>
      <c r="R337" s="200"/>
      <c r="S337" s="200"/>
      <c r="T337" s="201"/>
      <c r="AT337" s="196" t="s">
        <v>198</v>
      </c>
      <c r="AU337" s="196" t="s">
        <v>80</v>
      </c>
      <c r="AV337" s="12" t="s">
        <v>17</v>
      </c>
      <c r="AW337" s="12" t="s">
        <v>35</v>
      </c>
      <c r="AX337" s="12" t="s">
        <v>72</v>
      </c>
      <c r="AY337" s="196" t="s">
        <v>190</v>
      </c>
    </row>
    <row r="338" spans="2:51" s="13" customFormat="1" ht="13.5">
      <c r="B338" s="202"/>
      <c r="D338" s="195" t="s">
        <v>198</v>
      </c>
      <c r="E338" s="203" t="s">
        <v>5</v>
      </c>
      <c r="F338" s="204" t="s">
        <v>5609</v>
      </c>
      <c r="H338" s="205">
        <v>3.1</v>
      </c>
      <c r="I338" s="206"/>
      <c r="L338" s="202"/>
      <c r="M338" s="207"/>
      <c r="N338" s="208"/>
      <c r="O338" s="208"/>
      <c r="P338" s="208"/>
      <c r="Q338" s="208"/>
      <c r="R338" s="208"/>
      <c r="S338" s="208"/>
      <c r="T338" s="209"/>
      <c r="AT338" s="203" t="s">
        <v>198</v>
      </c>
      <c r="AU338" s="203" t="s">
        <v>80</v>
      </c>
      <c r="AV338" s="13" t="s">
        <v>80</v>
      </c>
      <c r="AW338" s="13" t="s">
        <v>35</v>
      </c>
      <c r="AX338" s="13" t="s">
        <v>72</v>
      </c>
      <c r="AY338" s="203" t="s">
        <v>190</v>
      </c>
    </row>
    <row r="339" spans="2:51" s="14" customFormat="1" ht="13.5">
      <c r="B339" s="210"/>
      <c r="D339" s="195" t="s">
        <v>198</v>
      </c>
      <c r="E339" s="211" t="s">
        <v>5</v>
      </c>
      <c r="F339" s="212" t="s">
        <v>221</v>
      </c>
      <c r="H339" s="213">
        <v>3.1</v>
      </c>
      <c r="I339" s="214"/>
      <c r="L339" s="210"/>
      <c r="M339" s="215"/>
      <c r="N339" s="216"/>
      <c r="O339" s="216"/>
      <c r="P339" s="216"/>
      <c r="Q339" s="216"/>
      <c r="R339" s="216"/>
      <c r="S339" s="216"/>
      <c r="T339" s="217"/>
      <c r="AT339" s="211" t="s">
        <v>198</v>
      </c>
      <c r="AU339" s="211" t="s">
        <v>80</v>
      </c>
      <c r="AV339" s="14" t="s">
        <v>92</v>
      </c>
      <c r="AW339" s="14" t="s">
        <v>35</v>
      </c>
      <c r="AX339" s="14" t="s">
        <v>17</v>
      </c>
      <c r="AY339" s="211" t="s">
        <v>190</v>
      </c>
    </row>
    <row r="340" spans="2:65" s="1" customFormat="1" ht="16.5" customHeight="1">
      <c r="B340" s="181"/>
      <c r="C340" s="218" t="s">
        <v>525</v>
      </c>
      <c r="D340" s="218" t="s">
        <v>465</v>
      </c>
      <c r="E340" s="219" t="s">
        <v>5610</v>
      </c>
      <c r="F340" s="220" t="s">
        <v>5611</v>
      </c>
      <c r="G340" s="221" t="s">
        <v>410</v>
      </c>
      <c r="H340" s="222">
        <v>1</v>
      </c>
      <c r="I340" s="223"/>
      <c r="J340" s="224">
        <f>ROUND(I340*H340,2)</f>
        <v>0</v>
      </c>
      <c r="K340" s="220" t="s">
        <v>5</v>
      </c>
      <c r="L340" s="225"/>
      <c r="M340" s="226" t="s">
        <v>5</v>
      </c>
      <c r="N340" s="227" t="s">
        <v>43</v>
      </c>
      <c r="O340" s="43"/>
      <c r="P340" s="191">
        <f>O340*H340</f>
        <v>0</v>
      </c>
      <c r="Q340" s="191">
        <v>0</v>
      </c>
      <c r="R340" s="191">
        <f>Q340*H340</f>
        <v>0</v>
      </c>
      <c r="S340" s="191">
        <v>0</v>
      </c>
      <c r="T340" s="192">
        <f>S340*H340</f>
        <v>0</v>
      </c>
      <c r="AR340" s="25" t="s">
        <v>407</v>
      </c>
      <c r="AT340" s="25" t="s">
        <v>465</v>
      </c>
      <c r="AU340" s="25" t="s">
        <v>80</v>
      </c>
      <c r="AY340" s="25" t="s">
        <v>190</v>
      </c>
      <c r="BE340" s="193">
        <f>IF(N340="základní",J340,0)</f>
        <v>0</v>
      </c>
      <c r="BF340" s="193">
        <f>IF(N340="snížená",J340,0)</f>
        <v>0</v>
      </c>
      <c r="BG340" s="193">
        <f>IF(N340="zákl. přenesená",J340,0)</f>
        <v>0</v>
      </c>
      <c r="BH340" s="193">
        <f>IF(N340="sníž. přenesená",J340,0)</f>
        <v>0</v>
      </c>
      <c r="BI340" s="193">
        <f>IF(N340="nulová",J340,0)</f>
        <v>0</v>
      </c>
      <c r="BJ340" s="25" t="s">
        <v>17</v>
      </c>
      <c r="BK340" s="193">
        <f>ROUND(I340*H340,2)</f>
        <v>0</v>
      </c>
      <c r="BL340" s="25" t="s">
        <v>283</v>
      </c>
      <c r="BM340" s="25" t="s">
        <v>5612</v>
      </c>
    </row>
    <row r="341" spans="2:65" s="1" customFormat="1" ht="16.5" customHeight="1">
      <c r="B341" s="181"/>
      <c r="C341" s="182" t="s">
        <v>531</v>
      </c>
      <c r="D341" s="182" t="s">
        <v>192</v>
      </c>
      <c r="E341" s="183" t="s">
        <v>5613</v>
      </c>
      <c r="F341" s="184" t="s">
        <v>5614</v>
      </c>
      <c r="G341" s="185" t="s">
        <v>3157</v>
      </c>
      <c r="H341" s="186">
        <v>520.9</v>
      </c>
      <c r="I341" s="187"/>
      <c r="J341" s="188">
        <f>ROUND(I341*H341,2)</f>
        <v>0</v>
      </c>
      <c r="K341" s="184" t="s">
        <v>196</v>
      </c>
      <c r="L341" s="42"/>
      <c r="M341" s="189" t="s">
        <v>5</v>
      </c>
      <c r="N341" s="190" t="s">
        <v>43</v>
      </c>
      <c r="O341" s="43"/>
      <c r="P341" s="191">
        <f>O341*H341</f>
        <v>0</v>
      </c>
      <c r="Q341" s="191">
        <v>5E-05</v>
      </c>
      <c r="R341" s="191">
        <f>Q341*H341</f>
        <v>0.026045</v>
      </c>
      <c r="S341" s="191">
        <v>0</v>
      </c>
      <c r="T341" s="192">
        <f>S341*H341</f>
        <v>0</v>
      </c>
      <c r="AR341" s="25" t="s">
        <v>283</v>
      </c>
      <c r="AT341" s="25" t="s">
        <v>192</v>
      </c>
      <c r="AU341" s="25" t="s">
        <v>80</v>
      </c>
      <c r="AY341" s="25" t="s">
        <v>190</v>
      </c>
      <c r="BE341" s="193">
        <f>IF(N341="základní",J341,0)</f>
        <v>0</v>
      </c>
      <c r="BF341" s="193">
        <f>IF(N341="snížená",J341,0)</f>
        <v>0</v>
      </c>
      <c r="BG341" s="193">
        <f>IF(N341="zákl. přenesená",J341,0)</f>
        <v>0</v>
      </c>
      <c r="BH341" s="193">
        <f>IF(N341="sníž. přenesená",J341,0)</f>
        <v>0</v>
      </c>
      <c r="BI341" s="193">
        <f>IF(N341="nulová",J341,0)</f>
        <v>0</v>
      </c>
      <c r="BJ341" s="25" t="s">
        <v>17</v>
      </c>
      <c r="BK341" s="193">
        <f>ROUND(I341*H341,2)</f>
        <v>0</v>
      </c>
      <c r="BL341" s="25" t="s">
        <v>283</v>
      </c>
      <c r="BM341" s="25" t="s">
        <v>5615</v>
      </c>
    </row>
    <row r="342" spans="2:51" s="12" customFormat="1" ht="13.5">
      <c r="B342" s="194"/>
      <c r="D342" s="195" t="s">
        <v>198</v>
      </c>
      <c r="E342" s="196" t="s">
        <v>5</v>
      </c>
      <c r="F342" s="197" t="s">
        <v>590</v>
      </c>
      <c r="H342" s="196" t="s">
        <v>5</v>
      </c>
      <c r="I342" s="198"/>
      <c r="L342" s="194"/>
      <c r="M342" s="199"/>
      <c r="N342" s="200"/>
      <c r="O342" s="200"/>
      <c r="P342" s="200"/>
      <c r="Q342" s="200"/>
      <c r="R342" s="200"/>
      <c r="S342" s="200"/>
      <c r="T342" s="201"/>
      <c r="AT342" s="196" t="s">
        <v>198</v>
      </c>
      <c r="AU342" s="196" t="s">
        <v>80</v>
      </c>
      <c r="AV342" s="12" t="s">
        <v>17</v>
      </c>
      <c r="AW342" s="12" t="s">
        <v>35</v>
      </c>
      <c r="AX342" s="12" t="s">
        <v>72</v>
      </c>
      <c r="AY342" s="196" t="s">
        <v>190</v>
      </c>
    </row>
    <row r="343" spans="2:51" s="13" customFormat="1" ht="13.5">
      <c r="B343" s="202"/>
      <c r="D343" s="195" t="s">
        <v>198</v>
      </c>
      <c r="E343" s="203" t="s">
        <v>5</v>
      </c>
      <c r="F343" s="204" t="s">
        <v>5616</v>
      </c>
      <c r="H343" s="205">
        <v>520.9</v>
      </c>
      <c r="I343" s="206"/>
      <c r="L343" s="202"/>
      <c r="M343" s="207"/>
      <c r="N343" s="208"/>
      <c r="O343" s="208"/>
      <c r="P343" s="208"/>
      <c r="Q343" s="208"/>
      <c r="R343" s="208"/>
      <c r="S343" s="208"/>
      <c r="T343" s="209"/>
      <c r="AT343" s="203" t="s">
        <v>198</v>
      </c>
      <c r="AU343" s="203" t="s">
        <v>80</v>
      </c>
      <c r="AV343" s="13" t="s">
        <v>80</v>
      </c>
      <c r="AW343" s="13" t="s">
        <v>35</v>
      </c>
      <c r="AX343" s="13" t="s">
        <v>17</v>
      </c>
      <c r="AY343" s="203" t="s">
        <v>190</v>
      </c>
    </row>
    <row r="344" spans="2:65" s="1" customFormat="1" ht="16.5" customHeight="1">
      <c r="B344" s="181"/>
      <c r="C344" s="218" t="s">
        <v>537</v>
      </c>
      <c r="D344" s="218" t="s">
        <v>465</v>
      </c>
      <c r="E344" s="219" t="s">
        <v>5617</v>
      </c>
      <c r="F344" s="220" t="s">
        <v>5618</v>
      </c>
      <c r="G344" s="221" t="s">
        <v>3157</v>
      </c>
      <c r="H344" s="222">
        <v>26.827</v>
      </c>
      <c r="I344" s="223"/>
      <c r="J344" s="224">
        <f>ROUND(I344*H344,2)</f>
        <v>0</v>
      </c>
      <c r="K344" s="220" t="s">
        <v>5</v>
      </c>
      <c r="L344" s="225"/>
      <c r="M344" s="226" t="s">
        <v>5</v>
      </c>
      <c r="N344" s="227" t="s">
        <v>43</v>
      </c>
      <c r="O344" s="43"/>
      <c r="P344" s="191">
        <f>O344*H344</f>
        <v>0</v>
      </c>
      <c r="Q344" s="191">
        <v>0.001</v>
      </c>
      <c r="R344" s="191">
        <f>Q344*H344</f>
        <v>0.026827000000000004</v>
      </c>
      <c r="S344" s="191">
        <v>0</v>
      </c>
      <c r="T344" s="192">
        <f>S344*H344</f>
        <v>0</v>
      </c>
      <c r="AR344" s="25" t="s">
        <v>407</v>
      </c>
      <c r="AT344" s="25" t="s">
        <v>465</v>
      </c>
      <c r="AU344" s="25" t="s">
        <v>80</v>
      </c>
      <c r="AY344" s="25" t="s">
        <v>190</v>
      </c>
      <c r="BE344" s="193">
        <f>IF(N344="základní",J344,0)</f>
        <v>0</v>
      </c>
      <c r="BF344" s="193">
        <f>IF(N344="snížená",J344,0)</f>
        <v>0</v>
      </c>
      <c r="BG344" s="193">
        <f>IF(N344="zákl. přenesená",J344,0)</f>
        <v>0</v>
      </c>
      <c r="BH344" s="193">
        <f>IF(N344="sníž. přenesená",J344,0)</f>
        <v>0</v>
      </c>
      <c r="BI344" s="193">
        <f>IF(N344="nulová",J344,0)</f>
        <v>0</v>
      </c>
      <c r="BJ344" s="25" t="s">
        <v>17</v>
      </c>
      <c r="BK344" s="193">
        <f>ROUND(I344*H344,2)</f>
        <v>0</v>
      </c>
      <c r="BL344" s="25" t="s">
        <v>283</v>
      </c>
      <c r="BM344" s="25" t="s">
        <v>5619</v>
      </c>
    </row>
    <row r="345" spans="2:51" s="13" customFormat="1" ht="13.5">
      <c r="B345" s="202"/>
      <c r="D345" s="195" t="s">
        <v>198</v>
      </c>
      <c r="E345" s="203" t="s">
        <v>5</v>
      </c>
      <c r="F345" s="204" t="s">
        <v>5620</v>
      </c>
      <c r="H345" s="205">
        <v>24.84</v>
      </c>
      <c r="I345" s="206"/>
      <c r="L345" s="202"/>
      <c r="M345" s="207"/>
      <c r="N345" s="208"/>
      <c r="O345" s="208"/>
      <c r="P345" s="208"/>
      <c r="Q345" s="208"/>
      <c r="R345" s="208"/>
      <c r="S345" s="208"/>
      <c r="T345" s="209"/>
      <c r="AT345" s="203" t="s">
        <v>198</v>
      </c>
      <c r="AU345" s="203" t="s">
        <v>80</v>
      </c>
      <c r="AV345" s="13" t="s">
        <v>80</v>
      </c>
      <c r="AW345" s="13" t="s">
        <v>35</v>
      </c>
      <c r="AX345" s="13" t="s">
        <v>17</v>
      </c>
      <c r="AY345" s="203" t="s">
        <v>190</v>
      </c>
    </row>
    <row r="346" spans="2:51" s="13" customFormat="1" ht="13.5">
      <c r="B346" s="202"/>
      <c r="D346" s="195" t="s">
        <v>198</v>
      </c>
      <c r="F346" s="204" t="s">
        <v>5621</v>
      </c>
      <c r="H346" s="205">
        <v>26.827</v>
      </c>
      <c r="I346" s="206"/>
      <c r="L346" s="202"/>
      <c r="M346" s="207"/>
      <c r="N346" s="208"/>
      <c r="O346" s="208"/>
      <c r="P346" s="208"/>
      <c r="Q346" s="208"/>
      <c r="R346" s="208"/>
      <c r="S346" s="208"/>
      <c r="T346" s="209"/>
      <c r="AT346" s="203" t="s">
        <v>198</v>
      </c>
      <c r="AU346" s="203" t="s">
        <v>80</v>
      </c>
      <c r="AV346" s="13" t="s">
        <v>80</v>
      </c>
      <c r="AW346" s="13" t="s">
        <v>6</v>
      </c>
      <c r="AX346" s="13" t="s">
        <v>17</v>
      </c>
      <c r="AY346" s="203" t="s">
        <v>190</v>
      </c>
    </row>
    <row r="347" spans="2:65" s="1" customFormat="1" ht="16.5" customHeight="1">
      <c r="B347" s="181"/>
      <c r="C347" s="218" t="s">
        <v>543</v>
      </c>
      <c r="D347" s="218" t="s">
        <v>465</v>
      </c>
      <c r="E347" s="219" t="s">
        <v>5622</v>
      </c>
      <c r="F347" s="220" t="s">
        <v>5623</v>
      </c>
      <c r="G347" s="221" t="s">
        <v>3157</v>
      </c>
      <c r="H347" s="222">
        <v>52.002</v>
      </c>
      <c r="I347" s="223"/>
      <c r="J347" s="224">
        <f>ROUND(I347*H347,2)</f>
        <v>0</v>
      </c>
      <c r="K347" s="220" t="s">
        <v>5</v>
      </c>
      <c r="L347" s="225"/>
      <c r="M347" s="226" t="s">
        <v>5</v>
      </c>
      <c r="N347" s="227" t="s">
        <v>43</v>
      </c>
      <c r="O347" s="43"/>
      <c r="P347" s="191">
        <f>O347*H347</f>
        <v>0</v>
      </c>
      <c r="Q347" s="191">
        <v>0.001</v>
      </c>
      <c r="R347" s="191">
        <f>Q347*H347</f>
        <v>0.05200200000000001</v>
      </c>
      <c r="S347" s="191">
        <v>0</v>
      </c>
      <c r="T347" s="192">
        <f>S347*H347</f>
        <v>0</v>
      </c>
      <c r="AR347" s="25" t="s">
        <v>407</v>
      </c>
      <c r="AT347" s="25" t="s">
        <v>465</v>
      </c>
      <c r="AU347" s="25" t="s">
        <v>80</v>
      </c>
      <c r="AY347" s="25" t="s">
        <v>190</v>
      </c>
      <c r="BE347" s="193">
        <f>IF(N347="základní",J347,0)</f>
        <v>0</v>
      </c>
      <c r="BF347" s="193">
        <f>IF(N347="snížená",J347,0)</f>
        <v>0</v>
      </c>
      <c r="BG347" s="193">
        <f>IF(N347="zákl. přenesená",J347,0)</f>
        <v>0</v>
      </c>
      <c r="BH347" s="193">
        <f>IF(N347="sníž. přenesená",J347,0)</f>
        <v>0</v>
      </c>
      <c r="BI347" s="193">
        <f>IF(N347="nulová",J347,0)</f>
        <v>0</v>
      </c>
      <c r="BJ347" s="25" t="s">
        <v>17</v>
      </c>
      <c r="BK347" s="193">
        <f>ROUND(I347*H347,2)</f>
        <v>0</v>
      </c>
      <c r="BL347" s="25" t="s">
        <v>283</v>
      </c>
      <c r="BM347" s="25" t="s">
        <v>5624</v>
      </c>
    </row>
    <row r="348" spans="2:51" s="13" customFormat="1" ht="13.5">
      <c r="B348" s="202"/>
      <c r="D348" s="195" t="s">
        <v>198</v>
      </c>
      <c r="E348" s="203" t="s">
        <v>5</v>
      </c>
      <c r="F348" s="204" t="s">
        <v>5625</v>
      </c>
      <c r="H348" s="205">
        <v>48.15</v>
      </c>
      <c r="I348" s="206"/>
      <c r="L348" s="202"/>
      <c r="M348" s="207"/>
      <c r="N348" s="208"/>
      <c r="O348" s="208"/>
      <c r="P348" s="208"/>
      <c r="Q348" s="208"/>
      <c r="R348" s="208"/>
      <c r="S348" s="208"/>
      <c r="T348" s="209"/>
      <c r="AT348" s="203" t="s">
        <v>198</v>
      </c>
      <c r="AU348" s="203" t="s">
        <v>80</v>
      </c>
      <c r="AV348" s="13" t="s">
        <v>80</v>
      </c>
      <c r="AW348" s="13" t="s">
        <v>35</v>
      </c>
      <c r="AX348" s="13" t="s">
        <v>17</v>
      </c>
      <c r="AY348" s="203" t="s">
        <v>190</v>
      </c>
    </row>
    <row r="349" spans="2:51" s="13" customFormat="1" ht="13.5">
      <c r="B349" s="202"/>
      <c r="D349" s="195" t="s">
        <v>198</v>
      </c>
      <c r="F349" s="204" t="s">
        <v>5626</v>
      </c>
      <c r="H349" s="205">
        <v>52.002</v>
      </c>
      <c r="I349" s="206"/>
      <c r="L349" s="202"/>
      <c r="M349" s="207"/>
      <c r="N349" s="208"/>
      <c r="O349" s="208"/>
      <c r="P349" s="208"/>
      <c r="Q349" s="208"/>
      <c r="R349" s="208"/>
      <c r="S349" s="208"/>
      <c r="T349" s="209"/>
      <c r="AT349" s="203" t="s">
        <v>198</v>
      </c>
      <c r="AU349" s="203" t="s">
        <v>80</v>
      </c>
      <c r="AV349" s="13" t="s">
        <v>80</v>
      </c>
      <c r="AW349" s="13" t="s">
        <v>6</v>
      </c>
      <c r="AX349" s="13" t="s">
        <v>17</v>
      </c>
      <c r="AY349" s="203" t="s">
        <v>190</v>
      </c>
    </row>
    <row r="350" spans="2:65" s="1" customFormat="1" ht="16.5" customHeight="1">
      <c r="B350" s="181"/>
      <c r="C350" s="218" t="s">
        <v>549</v>
      </c>
      <c r="D350" s="218" t="s">
        <v>465</v>
      </c>
      <c r="E350" s="219" t="s">
        <v>5622</v>
      </c>
      <c r="F350" s="220" t="s">
        <v>5623</v>
      </c>
      <c r="G350" s="221" t="s">
        <v>3157</v>
      </c>
      <c r="H350" s="222">
        <v>63.785</v>
      </c>
      <c r="I350" s="223"/>
      <c r="J350" s="224">
        <f>ROUND(I350*H350,2)</f>
        <v>0</v>
      </c>
      <c r="K350" s="220" t="s">
        <v>5</v>
      </c>
      <c r="L350" s="225"/>
      <c r="M350" s="226" t="s">
        <v>5</v>
      </c>
      <c r="N350" s="227" t="s">
        <v>43</v>
      </c>
      <c r="O350" s="43"/>
      <c r="P350" s="191">
        <f>O350*H350</f>
        <v>0</v>
      </c>
      <c r="Q350" s="191">
        <v>0.001</v>
      </c>
      <c r="R350" s="191">
        <f>Q350*H350</f>
        <v>0.063785</v>
      </c>
      <c r="S350" s="191">
        <v>0</v>
      </c>
      <c r="T350" s="192">
        <f>S350*H350</f>
        <v>0</v>
      </c>
      <c r="AR350" s="25" t="s">
        <v>407</v>
      </c>
      <c r="AT350" s="25" t="s">
        <v>465</v>
      </c>
      <c r="AU350" s="25" t="s">
        <v>80</v>
      </c>
      <c r="AY350" s="25" t="s">
        <v>190</v>
      </c>
      <c r="BE350" s="193">
        <f>IF(N350="základní",J350,0)</f>
        <v>0</v>
      </c>
      <c r="BF350" s="193">
        <f>IF(N350="snížená",J350,0)</f>
        <v>0</v>
      </c>
      <c r="BG350" s="193">
        <f>IF(N350="zákl. přenesená",J350,0)</f>
        <v>0</v>
      </c>
      <c r="BH350" s="193">
        <f>IF(N350="sníž. přenesená",J350,0)</f>
        <v>0</v>
      </c>
      <c r="BI350" s="193">
        <f>IF(N350="nulová",J350,0)</f>
        <v>0</v>
      </c>
      <c r="BJ350" s="25" t="s">
        <v>17</v>
      </c>
      <c r="BK350" s="193">
        <f>ROUND(I350*H350,2)</f>
        <v>0</v>
      </c>
      <c r="BL350" s="25" t="s">
        <v>283</v>
      </c>
      <c r="BM350" s="25" t="s">
        <v>5627</v>
      </c>
    </row>
    <row r="351" spans="2:51" s="13" customFormat="1" ht="13.5">
      <c r="B351" s="202"/>
      <c r="D351" s="195" t="s">
        <v>198</v>
      </c>
      <c r="E351" s="203" t="s">
        <v>5</v>
      </c>
      <c r="F351" s="204" t="s">
        <v>5628</v>
      </c>
      <c r="H351" s="205">
        <v>59.06</v>
      </c>
      <c r="I351" s="206"/>
      <c r="L351" s="202"/>
      <c r="M351" s="207"/>
      <c r="N351" s="208"/>
      <c r="O351" s="208"/>
      <c r="P351" s="208"/>
      <c r="Q351" s="208"/>
      <c r="R351" s="208"/>
      <c r="S351" s="208"/>
      <c r="T351" s="209"/>
      <c r="AT351" s="203" t="s">
        <v>198</v>
      </c>
      <c r="AU351" s="203" t="s">
        <v>80</v>
      </c>
      <c r="AV351" s="13" t="s">
        <v>80</v>
      </c>
      <c r="AW351" s="13" t="s">
        <v>35</v>
      </c>
      <c r="AX351" s="13" t="s">
        <v>17</v>
      </c>
      <c r="AY351" s="203" t="s">
        <v>190</v>
      </c>
    </row>
    <row r="352" spans="2:51" s="13" customFormat="1" ht="13.5">
      <c r="B352" s="202"/>
      <c r="D352" s="195" t="s">
        <v>198</v>
      </c>
      <c r="F352" s="204" t="s">
        <v>5629</v>
      </c>
      <c r="H352" s="205">
        <v>63.785</v>
      </c>
      <c r="I352" s="206"/>
      <c r="L352" s="202"/>
      <c r="M352" s="207"/>
      <c r="N352" s="208"/>
      <c r="O352" s="208"/>
      <c r="P352" s="208"/>
      <c r="Q352" s="208"/>
      <c r="R352" s="208"/>
      <c r="S352" s="208"/>
      <c r="T352" s="209"/>
      <c r="AT352" s="203" t="s">
        <v>198</v>
      </c>
      <c r="AU352" s="203" t="s">
        <v>80</v>
      </c>
      <c r="AV352" s="13" t="s">
        <v>80</v>
      </c>
      <c r="AW352" s="13" t="s">
        <v>6</v>
      </c>
      <c r="AX352" s="13" t="s">
        <v>17</v>
      </c>
      <c r="AY352" s="203" t="s">
        <v>190</v>
      </c>
    </row>
    <row r="353" spans="2:65" s="1" customFormat="1" ht="16.5" customHeight="1">
      <c r="B353" s="181"/>
      <c r="C353" s="218" t="s">
        <v>555</v>
      </c>
      <c r="D353" s="218" t="s">
        <v>465</v>
      </c>
      <c r="E353" s="219" t="s">
        <v>5630</v>
      </c>
      <c r="F353" s="220" t="s">
        <v>5631</v>
      </c>
      <c r="G353" s="221" t="s">
        <v>3157</v>
      </c>
      <c r="H353" s="222">
        <v>77.846</v>
      </c>
      <c r="I353" s="223"/>
      <c r="J353" s="224">
        <f>ROUND(I353*H353,2)</f>
        <v>0</v>
      </c>
      <c r="K353" s="220" t="s">
        <v>5</v>
      </c>
      <c r="L353" s="225"/>
      <c r="M353" s="226" t="s">
        <v>5</v>
      </c>
      <c r="N353" s="227" t="s">
        <v>43</v>
      </c>
      <c r="O353" s="43"/>
      <c r="P353" s="191">
        <f>O353*H353</f>
        <v>0</v>
      </c>
      <c r="Q353" s="191">
        <v>0.001</v>
      </c>
      <c r="R353" s="191">
        <f>Q353*H353</f>
        <v>0.077846</v>
      </c>
      <c r="S353" s="191">
        <v>0</v>
      </c>
      <c r="T353" s="192">
        <f>S353*H353</f>
        <v>0</v>
      </c>
      <c r="AR353" s="25" t="s">
        <v>407</v>
      </c>
      <c r="AT353" s="25" t="s">
        <v>465</v>
      </c>
      <c r="AU353" s="25" t="s">
        <v>80</v>
      </c>
      <c r="AY353" s="25" t="s">
        <v>190</v>
      </c>
      <c r="BE353" s="193">
        <f>IF(N353="základní",J353,0)</f>
        <v>0</v>
      </c>
      <c r="BF353" s="193">
        <f>IF(N353="snížená",J353,0)</f>
        <v>0</v>
      </c>
      <c r="BG353" s="193">
        <f>IF(N353="zákl. přenesená",J353,0)</f>
        <v>0</v>
      </c>
      <c r="BH353" s="193">
        <f>IF(N353="sníž. přenesená",J353,0)</f>
        <v>0</v>
      </c>
      <c r="BI353" s="193">
        <f>IF(N353="nulová",J353,0)</f>
        <v>0</v>
      </c>
      <c r="BJ353" s="25" t="s">
        <v>17</v>
      </c>
      <c r="BK353" s="193">
        <f>ROUND(I353*H353,2)</f>
        <v>0</v>
      </c>
      <c r="BL353" s="25" t="s">
        <v>283</v>
      </c>
      <c r="BM353" s="25" t="s">
        <v>5632</v>
      </c>
    </row>
    <row r="354" spans="2:51" s="13" customFormat="1" ht="13.5">
      <c r="B354" s="202"/>
      <c r="D354" s="195" t="s">
        <v>198</v>
      </c>
      <c r="E354" s="203" t="s">
        <v>5</v>
      </c>
      <c r="F354" s="204" t="s">
        <v>5633</v>
      </c>
      <c r="H354" s="205">
        <v>72.08</v>
      </c>
      <c r="I354" s="206"/>
      <c r="L354" s="202"/>
      <c r="M354" s="207"/>
      <c r="N354" s="208"/>
      <c r="O354" s="208"/>
      <c r="P354" s="208"/>
      <c r="Q354" s="208"/>
      <c r="R354" s="208"/>
      <c r="S354" s="208"/>
      <c r="T354" s="209"/>
      <c r="AT354" s="203" t="s">
        <v>198</v>
      </c>
      <c r="AU354" s="203" t="s">
        <v>80</v>
      </c>
      <c r="AV354" s="13" t="s">
        <v>80</v>
      </c>
      <c r="AW354" s="13" t="s">
        <v>35</v>
      </c>
      <c r="AX354" s="13" t="s">
        <v>17</v>
      </c>
      <c r="AY354" s="203" t="s">
        <v>190</v>
      </c>
    </row>
    <row r="355" spans="2:51" s="13" customFormat="1" ht="13.5">
      <c r="B355" s="202"/>
      <c r="D355" s="195" t="s">
        <v>198</v>
      </c>
      <c r="F355" s="204" t="s">
        <v>5634</v>
      </c>
      <c r="H355" s="205">
        <v>77.846</v>
      </c>
      <c r="I355" s="206"/>
      <c r="L355" s="202"/>
      <c r="M355" s="207"/>
      <c r="N355" s="208"/>
      <c r="O355" s="208"/>
      <c r="P355" s="208"/>
      <c r="Q355" s="208"/>
      <c r="R355" s="208"/>
      <c r="S355" s="208"/>
      <c r="T355" s="209"/>
      <c r="AT355" s="203" t="s">
        <v>198</v>
      </c>
      <c r="AU355" s="203" t="s">
        <v>80</v>
      </c>
      <c r="AV355" s="13" t="s">
        <v>80</v>
      </c>
      <c r="AW355" s="13" t="s">
        <v>6</v>
      </c>
      <c r="AX355" s="13" t="s">
        <v>17</v>
      </c>
      <c r="AY355" s="203" t="s">
        <v>190</v>
      </c>
    </row>
    <row r="356" spans="2:65" s="1" customFormat="1" ht="16.5" customHeight="1">
      <c r="B356" s="181"/>
      <c r="C356" s="218" t="s">
        <v>560</v>
      </c>
      <c r="D356" s="218" t="s">
        <v>465</v>
      </c>
      <c r="E356" s="219" t="s">
        <v>5630</v>
      </c>
      <c r="F356" s="220" t="s">
        <v>5631</v>
      </c>
      <c r="G356" s="221" t="s">
        <v>3157</v>
      </c>
      <c r="H356" s="222">
        <v>151.47</v>
      </c>
      <c r="I356" s="223"/>
      <c r="J356" s="224">
        <f>ROUND(I356*H356,2)</f>
        <v>0</v>
      </c>
      <c r="K356" s="220" t="s">
        <v>5</v>
      </c>
      <c r="L356" s="225"/>
      <c r="M356" s="226" t="s">
        <v>5</v>
      </c>
      <c r="N356" s="227" t="s">
        <v>43</v>
      </c>
      <c r="O356" s="43"/>
      <c r="P356" s="191">
        <f>O356*H356</f>
        <v>0</v>
      </c>
      <c r="Q356" s="191">
        <v>0.001</v>
      </c>
      <c r="R356" s="191">
        <f>Q356*H356</f>
        <v>0.15147</v>
      </c>
      <c r="S356" s="191">
        <v>0</v>
      </c>
      <c r="T356" s="192">
        <f>S356*H356</f>
        <v>0</v>
      </c>
      <c r="AR356" s="25" t="s">
        <v>407</v>
      </c>
      <c r="AT356" s="25" t="s">
        <v>465</v>
      </c>
      <c r="AU356" s="25" t="s">
        <v>80</v>
      </c>
      <c r="AY356" s="25" t="s">
        <v>190</v>
      </c>
      <c r="BE356" s="193">
        <f>IF(N356="základní",J356,0)</f>
        <v>0</v>
      </c>
      <c r="BF356" s="193">
        <f>IF(N356="snížená",J356,0)</f>
        <v>0</v>
      </c>
      <c r="BG356" s="193">
        <f>IF(N356="zákl. přenesená",J356,0)</f>
        <v>0</v>
      </c>
      <c r="BH356" s="193">
        <f>IF(N356="sníž. přenesená",J356,0)</f>
        <v>0</v>
      </c>
      <c r="BI356" s="193">
        <f>IF(N356="nulová",J356,0)</f>
        <v>0</v>
      </c>
      <c r="BJ356" s="25" t="s">
        <v>17</v>
      </c>
      <c r="BK356" s="193">
        <f>ROUND(I356*H356,2)</f>
        <v>0</v>
      </c>
      <c r="BL356" s="25" t="s">
        <v>283</v>
      </c>
      <c r="BM356" s="25" t="s">
        <v>5635</v>
      </c>
    </row>
    <row r="357" spans="2:51" s="13" customFormat="1" ht="13.5">
      <c r="B357" s="202"/>
      <c r="D357" s="195" t="s">
        <v>198</v>
      </c>
      <c r="E357" s="203" t="s">
        <v>5</v>
      </c>
      <c r="F357" s="204" t="s">
        <v>5636</v>
      </c>
      <c r="H357" s="205">
        <v>140.25</v>
      </c>
      <c r="I357" s="206"/>
      <c r="L357" s="202"/>
      <c r="M357" s="207"/>
      <c r="N357" s="208"/>
      <c r="O357" s="208"/>
      <c r="P357" s="208"/>
      <c r="Q357" s="208"/>
      <c r="R357" s="208"/>
      <c r="S357" s="208"/>
      <c r="T357" s="209"/>
      <c r="AT357" s="203" t="s">
        <v>198</v>
      </c>
      <c r="AU357" s="203" t="s">
        <v>80</v>
      </c>
      <c r="AV357" s="13" t="s">
        <v>80</v>
      </c>
      <c r="AW357" s="13" t="s">
        <v>35</v>
      </c>
      <c r="AX357" s="13" t="s">
        <v>17</v>
      </c>
      <c r="AY357" s="203" t="s">
        <v>190</v>
      </c>
    </row>
    <row r="358" spans="2:51" s="13" customFormat="1" ht="13.5">
      <c r="B358" s="202"/>
      <c r="D358" s="195" t="s">
        <v>198</v>
      </c>
      <c r="F358" s="204" t="s">
        <v>5637</v>
      </c>
      <c r="H358" s="205">
        <v>151.47</v>
      </c>
      <c r="I358" s="206"/>
      <c r="L358" s="202"/>
      <c r="M358" s="207"/>
      <c r="N358" s="208"/>
      <c r="O358" s="208"/>
      <c r="P358" s="208"/>
      <c r="Q358" s="208"/>
      <c r="R358" s="208"/>
      <c r="S358" s="208"/>
      <c r="T358" s="209"/>
      <c r="AT358" s="203" t="s">
        <v>198</v>
      </c>
      <c r="AU358" s="203" t="s">
        <v>80</v>
      </c>
      <c r="AV358" s="13" t="s">
        <v>80</v>
      </c>
      <c r="AW358" s="13" t="s">
        <v>6</v>
      </c>
      <c r="AX358" s="13" t="s">
        <v>17</v>
      </c>
      <c r="AY358" s="203" t="s">
        <v>190</v>
      </c>
    </row>
    <row r="359" spans="2:65" s="1" customFormat="1" ht="16.5" customHeight="1">
      <c r="B359" s="181"/>
      <c r="C359" s="218" t="s">
        <v>567</v>
      </c>
      <c r="D359" s="218" t="s">
        <v>465</v>
      </c>
      <c r="E359" s="219" t="s">
        <v>5630</v>
      </c>
      <c r="F359" s="220" t="s">
        <v>5631</v>
      </c>
      <c r="G359" s="221" t="s">
        <v>3157</v>
      </c>
      <c r="H359" s="222">
        <v>52.877</v>
      </c>
      <c r="I359" s="223"/>
      <c r="J359" s="224">
        <f>ROUND(I359*H359,2)</f>
        <v>0</v>
      </c>
      <c r="K359" s="220" t="s">
        <v>5</v>
      </c>
      <c r="L359" s="225"/>
      <c r="M359" s="226" t="s">
        <v>5</v>
      </c>
      <c r="N359" s="227" t="s">
        <v>43</v>
      </c>
      <c r="O359" s="43"/>
      <c r="P359" s="191">
        <f>O359*H359</f>
        <v>0</v>
      </c>
      <c r="Q359" s="191">
        <v>0.001</v>
      </c>
      <c r="R359" s="191">
        <f>Q359*H359</f>
        <v>0.052877</v>
      </c>
      <c r="S359" s="191">
        <v>0</v>
      </c>
      <c r="T359" s="192">
        <f>S359*H359</f>
        <v>0</v>
      </c>
      <c r="AR359" s="25" t="s">
        <v>407</v>
      </c>
      <c r="AT359" s="25" t="s">
        <v>465</v>
      </c>
      <c r="AU359" s="25" t="s">
        <v>80</v>
      </c>
      <c r="AY359" s="25" t="s">
        <v>190</v>
      </c>
      <c r="BE359" s="193">
        <f>IF(N359="základní",J359,0)</f>
        <v>0</v>
      </c>
      <c r="BF359" s="193">
        <f>IF(N359="snížená",J359,0)</f>
        <v>0</v>
      </c>
      <c r="BG359" s="193">
        <f>IF(N359="zákl. přenesená",J359,0)</f>
        <v>0</v>
      </c>
      <c r="BH359" s="193">
        <f>IF(N359="sníž. přenesená",J359,0)</f>
        <v>0</v>
      </c>
      <c r="BI359" s="193">
        <f>IF(N359="nulová",J359,0)</f>
        <v>0</v>
      </c>
      <c r="BJ359" s="25" t="s">
        <v>17</v>
      </c>
      <c r="BK359" s="193">
        <f>ROUND(I359*H359,2)</f>
        <v>0</v>
      </c>
      <c r="BL359" s="25" t="s">
        <v>283</v>
      </c>
      <c r="BM359" s="25" t="s">
        <v>5638</v>
      </c>
    </row>
    <row r="360" spans="2:51" s="13" customFormat="1" ht="13.5">
      <c r="B360" s="202"/>
      <c r="D360" s="195" t="s">
        <v>198</v>
      </c>
      <c r="E360" s="203" t="s">
        <v>5</v>
      </c>
      <c r="F360" s="204" t="s">
        <v>5639</v>
      </c>
      <c r="H360" s="205">
        <v>48.96</v>
      </c>
      <c r="I360" s="206"/>
      <c r="L360" s="202"/>
      <c r="M360" s="207"/>
      <c r="N360" s="208"/>
      <c r="O360" s="208"/>
      <c r="P360" s="208"/>
      <c r="Q360" s="208"/>
      <c r="R360" s="208"/>
      <c r="S360" s="208"/>
      <c r="T360" s="209"/>
      <c r="AT360" s="203" t="s">
        <v>198</v>
      </c>
      <c r="AU360" s="203" t="s">
        <v>80</v>
      </c>
      <c r="AV360" s="13" t="s">
        <v>80</v>
      </c>
      <c r="AW360" s="13" t="s">
        <v>35</v>
      </c>
      <c r="AX360" s="13" t="s">
        <v>17</v>
      </c>
      <c r="AY360" s="203" t="s">
        <v>190</v>
      </c>
    </row>
    <row r="361" spans="2:51" s="13" customFormat="1" ht="13.5">
      <c r="B361" s="202"/>
      <c r="D361" s="195" t="s">
        <v>198</v>
      </c>
      <c r="F361" s="204" t="s">
        <v>5640</v>
      </c>
      <c r="H361" s="205">
        <v>52.877</v>
      </c>
      <c r="I361" s="206"/>
      <c r="L361" s="202"/>
      <c r="M361" s="207"/>
      <c r="N361" s="208"/>
      <c r="O361" s="208"/>
      <c r="P361" s="208"/>
      <c r="Q361" s="208"/>
      <c r="R361" s="208"/>
      <c r="S361" s="208"/>
      <c r="T361" s="209"/>
      <c r="AT361" s="203" t="s">
        <v>198</v>
      </c>
      <c r="AU361" s="203" t="s">
        <v>80</v>
      </c>
      <c r="AV361" s="13" t="s">
        <v>80</v>
      </c>
      <c r="AW361" s="13" t="s">
        <v>6</v>
      </c>
      <c r="AX361" s="13" t="s">
        <v>17</v>
      </c>
      <c r="AY361" s="203" t="s">
        <v>190</v>
      </c>
    </row>
    <row r="362" spans="2:65" s="1" customFormat="1" ht="16.5" customHeight="1">
      <c r="B362" s="181"/>
      <c r="C362" s="218" t="s">
        <v>575</v>
      </c>
      <c r="D362" s="218" t="s">
        <v>465</v>
      </c>
      <c r="E362" s="219" t="s">
        <v>5641</v>
      </c>
      <c r="F362" s="220" t="s">
        <v>5642</v>
      </c>
      <c r="G362" s="221" t="s">
        <v>3157</v>
      </c>
      <c r="H362" s="222">
        <v>39.83</v>
      </c>
      <c r="I362" s="223"/>
      <c r="J362" s="224">
        <f>ROUND(I362*H362,2)</f>
        <v>0</v>
      </c>
      <c r="K362" s="220" t="s">
        <v>5</v>
      </c>
      <c r="L362" s="225"/>
      <c r="M362" s="226" t="s">
        <v>5</v>
      </c>
      <c r="N362" s="227" t="s">
        <v>43</v>
      </c>
      <c r="O362" s="43"/>
      <c r="P362" s="191">
        <f>O362*H362</f>
        <v>0</v>
      </c>
      <c r="Q362" s="191">
        <v>0.001</v>
      </c>
      <c r="R362" s="191">
        <f>Q362*H362</f>
        <v>0.03983</v>
      </c>
      <c r="S362" s="191">
        <v>0</v>
      </c>
      <c r="T362" s="192">
        <f>S362*H362</f>
        <v>0</v>
      </c>
      <c r="AR362" s="25" t="s">
        <v>407</v>
      </c>
      <c r="AT362" s="25" t="s">
        <v>465</v>
      </c>
      <c r="AU362" s="25" t="s">
        <v>80</v>
      </c>
      <c r="AY362" s="25" t="s">
        <v>190</v>
      </c>
      <c r="BE362" s="193">
        <f>IF(N362="základní",J362,0)</f>
        <v>0</v>
      </c>
      <c r="BF362" s="193">
        <f>IF(N362="snížená",J362,0)</f>
        <v>0</v>
      </c>
      <c r="BG362" s="193">
        <f>IF(N362="zákl. přenesená",J362,0)</f>
        <v>0</v>
      </c>
      <c r="BH362" s="193">
        <f>IF(N362="sníž. přenesená",J362,0)</f>
        <v>0</v>
      </c>
      <c r="BI362" s="193">
        <f>IF(N362="nulová",J362,0)</f>
        <v>0</v>
      </c>
      <c r="BJ362" s="25" t="s">
        <v>17</v>
      </c>
      <c r="BK362" s="193">
        <f>ROUND(I362*H362,2)</f>
        <v>0</v>
      </c>
      <c r="BL362" s="25" t="s">
        <v>283</v>
      </c>
      <c r="BM362" s="25" t="s">
        <v>5643</v>
      </c>
    </row>
    <row r="363" spans="2:51" s="13" customFormat="1" ht="13.5">
      <c r="B363" s="202"/>
      <c r="D363" s="195" t="s">
        <v>198</v>
      </c>
      <c r="E363" s="203" t="s">
        <v>5</v>
      </c>
      <c r="F363" s="204" t="s">
        <v>5644</v>
      </c>
      <c r="H363" s="205">
        <v>36.88</v>
      </c>
      <c r="I363" s="206"/>
      <c r="L363" s="202"/>
      <c r="M363" s="207"/>
      <c r="N363" s="208"/>
      <c r="O363" s="208"/>
      <c r="P363" s="208"/>
      <c r="Q363" s="208"/>
      <c r="R363" s="208"/>
      <c r="S363" s="208"/>
      <c r="T363" s="209"/>
      <c r="AT363" s="203" t="s">
        <v>198</v>
      </c>
      <c r="AU363" s="203" t="s">
        <v>80</v>
      </c>
      <c r="AV363" s="13" t="s">
        <v>80</v>
      </c>
      <c r="AW363" s="13" t="s">
        <v>35</v>
      </c>
      <c r="AX363" s="13" t="s">
        <v>17</v>
      </c>
      <c r="AY363" s="203" t="s">
        <v>190</v>
      </c>
    </row>
    <row r="364" spans="2:51" s="13" customFormat="1" ht="13.5">
      <c r="B364" s="202"/>
      <c r="D364" s="195" t="s">
        <v>198</v>
      </c>
      <c r="F364" s="204" t="s">
        <v>5645</v>
      </c>
      <c r="H364" s="205">
        <v>39.83</v>
      </c>
      <c r="I364" s="206"/>
      <c r="L364" s="202"/>
      <c r="M364" s="207"/>
      <c r="N364" s="208"/>
      <c r="O364" s="208"/>
      <c r="P364" s="208"/>
      <c r="Q364" s="208"/>
      <c r="R364" s="208"/>
      <c r="S364" s="208"/>
      <c r="T364" s="209"/>
      <c r="AT364" s="203" t="s">
        <v>198</v>
      </c>
      <c r="AU364" s="203" t="s">
        <v>80</v>
      </c>
      <c r="AV364" s="13" t="s">
        <v>80</v>
      </c>
      <c r="AW364" s="13" t="s">
        <v>6</v>
      </c>
      <c r="AX364" s="13" t="s">
        <v>17</v>
      </c>
      <c r="AY364" s="203" t="s">
        <v>190</v>
      </c>
    </row>
    <row r="365" spans="2:65" s="1" customFormat="1" ht="16.5" customHeight="1">
      <c r="B365" s="181"/>
      <c r="C365" s="218" t="s">
        <v>581</v>
      </c>
      <c r="D365" s="218" t="s">
        <v>465</v>
      </c>
      <c r="E365" s="219" t="s">
        <v>5646</v>
      </c>
      <c r="F365" s="220" t="s">
        <v>5647</v>
      </c>
      <c r="G365" s="221" t="s">
        <v>3157</v>
      </c>
      <c r="H365" s="222">
        <v>11.534</v>
      </c>
      <c r="I365" s="223"/>
      <c r="J365" s="224">
        <f>ROUND(I365*H365,2)</f>
        <v>0</v>
      </c>
      <c r="K365" s="220" t="s">
        <v>5</v>
      </c>
      <c r="L365" s="225"/>
      <c r="M365" s="226" t="s">
        <v>5</v>
      </c>
      <c r="N365" s="227" t="s">
        <v>43</v>
      </c>
      <c r="O365" s="43"/>
      <c r="P365" s="191">
        <f>O365*H365</f>
        <v>0</v>
      </c>
      <c r="Q365" s="191">
        <v>0.001</v>
      </c>
      <c r="R365" s="191">
        <f>Q365*H365</f>
        <v>0.011534</v>
      </c>
      <c r="S365" s="191">
        <v>0</v>
      </c>
      <c r="T365" s="192">
        <f>S365*H365</f>
        <v>0</v>
      </c>
      <c r="AR365" s="25" t="s">
        <v>407</v>
      </c>
      <c r="AT365" s="25" t="s">
        <v>465</v>
      </c>
      <c r="AU365" s="25" t="s">
        <v>80</v>
      </c>
      <c r="AY365" s="25" t="s">
        <v>190</v>
      </c>
      <c r="BE365" s="193">
        <f>IF(N365="základní",J365,0)</f>
        <v>0</v>
      </c>
      <c r="BF365" s="193">
        <f>IF(N365="snížená",J365,0)</f>
        <v>0</v>
      </c>
      <c r="BG365" s="193">
        <f>IF(N365="zákl. přenesená",J365,0)</f>
        <v>0</v>
      </c>
      <c r="BH365" s="193">
        <f>IF(N365="sníž. přenesená",J365,0)</f>
        <v>0</v>
      </c>
      <c r="BI365" s="193">
        <f>IF(N365="nulová",J365,0)</f>
        <v>0</v>
      </c>
      <c r="BJ365" s="25" t="s">
        <v>17</v>
      </c>
      <c r="BK365" s="193">
        <f>ROUND(I365*H365,2)</f>
        <v>0</v>
      </c>
      <c r="BL365" s="25" t="s">
        <v>283</v>
      </c>
      <c r="BM365" s="25" t="s">
        <v>5648</v>
      </c>
    </row>
    <row r="366" spans="2:51" s="13" customFormat="1" ht="13.5">
      <c r="B366" s="202"/>
      <c r="D366" s="195" t="s">
        <v>198</v>
      </c>
      <c r="E366" s="203" t="s">
        <v>5</v>
      </c>
      <c r="F366" s="204" t="s">
        <v>5649</v>
      </c>
      <c r="H366" s="205">
        <v>10.68</v>
      </c>
      <c r="I366" s="206"/>
      <c r="L366" s="202"/>
      <c r="M366" s="207"/>
      <c r="N366" s="208"/>
      <c r="O366" s="208"/>
      <c r="P366" s="208"/>
      <c r="Q366" s="208"/>
      <c r="R366" s="208"/>
      <c r="S366" s="208"/>
      <c r="T366" s="209"/>
      <c r="AT366" s="203" t="s">
        <v>198</v>
      </c>
      <c r="AU366" s="203" t="s">
        <v>80</v>
      </c>
      <c r="AV366" s="13" t="s">
        <v>80</v>
      </c>
      <c r="AW366" s="13" t="s">
        <v>35</v>
      </c>
      <c r="AX366" s="13" t="s">
        <v>17</v>
      </c>
      <c r="AY366" s="203" t="s">
        <v>190</v>
      </c>
    </row>
    <row r="367" spans="2:51" s="13" customFormat="1" ht="13.5">
      <c r="B367" s="202"/>
      <c r="D367" s="195" t="s">
        <v>198</v>
      </c>
      <c r="F367" s="204" t="s">
        <v>5650</v>
      </c>
      <c r="H367" s="205">
        <v>11.534</v>
      </c>
      <c r="I367" s="206"/>
      <c r="L367" s="202"/>
      <c r="M367" s="207"/>
      <c r="N367" s="208"/>
      <c r="O367" s="208"/>
      <c r="P367" s="208"/>
      <c r="Q367" s="208"/>
      <c r="R367" s="208"/>
      <c r="S367" s="208"/>
      <c r="T367" s="209"/>
      <c r="AT367" s="203" t="s">
        <v>198</v>
      </c>
      <c r="AU367" s="203" t="s">
        <v>80</v>
      </c>
      <c r="AV367" s="13" t="s">
        <v>80</v>
      </c>
      <c r="AW367" s="13" t="s">
        <v>6</v>
      </c>
      <c r="AX367" s="13" t="s">
        <v>17</v>
      </c>
      <c r="AY367" s="203" t="s">
        <v>190</v>
      </c>
    </row>
    <row r="368" spans="2:65" s="1" customFormat="1" ht="16.5" customHeight="1">
      <c r="B368" s="181"/>
      <c r="C368" s="218" t="s">
        <v>586</v>
      </c>
      <c r="D368" s="218" t="s">
        <v>465</v>
      </c>
      <c r="E368" s="219" t="s">
        <v>5651</v>
      </c>
      <c r="F368" s="220" t="s">
        <v>5652</v>
      </c>
      <c r="G368" s="221" t="s">
        <v>3157</v>
      </c>
      <c r="H368" s="222">
        <v>86.4</v>
      </c>
      <c r="I368" s="223"/>
      <c r="J368" s="224">
        <f>ROUND(I368*H368,2)</f>
        <v>0</v>
      </c>
      <c r="K368" s="220" t="s">
        <v>5</v>
      </c>
      <c r="L368" s="225"/>
      <c r="M368" s="226" t="s">
        <v>5</v>
      </c>
      <c r="N368" s="227" t="s">
        <v>43</v>
      </c>
      <c r="O368" s="43"/>
      <c r="P368" s="191">
        <f>O368*H368</f>
        <v>0</v>
      </c>
      <c r="Q368" s="191">
        <v>0.001</v>
      </c>
      <c r="R368" s="191">
        <f>Q368*H368</f>
        <v>0.0864</v>
      </c>
      <c r="S368" s="191">
        <v>0</v>
      </c>
      <c r="T368" s="192">
        <f>S368*H368</f>
        <v>0</v>
      </c>
      <c r="AR368" s="25" t="s">
        <v>407</v>
      </c>
      <c r="AT368" s="25" t="s">
        <v>465</v>
      </c>
      <c r="AU368" s="25" t="s">
        <v>80</v>
      </c>
      <c r="AY368" s="25" t="s">
        <v>190</v>
      </c>
      <c r="BE368" s="193">
        <f>IF(N368="základní",J368,0)</f>
        <v>0</v>
      </c>
      <c r="BF368" s="193">
        <f>IF(N368="snížená",J368,0)</f>
        <v>0</v>
      </c>
      <c r="BG368" s="193">
        <f>IF(N368="zákl. přenesená",J368,0)</f>
        <v>0</v>
      </c>
      <c r="BH368" s="193">
        <f>IF(N368="sníž. přenesená",J368,0)</f>
        <v>0</v>
      </c>
      <c r="BI368" s="193">
        <f>IF(N368="nulová",J368,0)</f>
        <v>0</v>
      </c>
      <c r="BJ368" s="25" t="s">
        <v>17</v>
      </c>
      <c r="BK368" s="193">
        <f>ROUND(I368*H368,2)</f>
        <v>0</v>
      </c>
      <c r="BL368" s="25" t="s">
        <v>283</v>
      </c>
      <c r="BM368" s="25" t="s">
        <v>5653</v>
      </c>
    </row>
    <row r="369" spans="2:51" s="13" customFormat="1" ht="13.5">
      <c r="B369" s="202"/>
      <c r="D369" s="195" t="s">
        <v>198</v>
      </c>
      <c r="F369" s="204" t="s">
        <v>5654</v>
      </c>
      <c r="H369" s="205">
        <v>86.4</v>
      </c>
      <c r="I369" s="206"/>
      <c r="L369" s="202"/>
      <c r="M369" s="207"/>
      <c r="N369" s="208"/>
      <c r="O369" s="208"/>
      <c r="P369" s="208"/>
      <c r="Q369" s="208"/>
      <c r="R369" s="208"/>
      <c r="S369" s="208"/>
      <c r="T369" s="209"/>
      <c r="AT369" s="203" t="s">
        <v>198</v>
      </c>
      <c r="AU369" s="203" t="s">
        <v>80</v>
      </c>
      <c r="AV369" s="13" t="s">
        <v>80</v>
      </c>
      <c r="AW369" s="13" t="s">
        <v>6</v>
      </c>
      <c r="AX369" s="13" t="s">
        <v>17</v>
      </c>
      <c r="AY369" s="203" t="s">
        <v>190</v>
      </c>
    </row>
    <row r="370" spans="2:65" s="1" customFormat="1" ht="16.5" customHeight="1">
      <c r="B370" s="181"/>
      <c r="C370" s="182" t="s">
        <v>593</v>
      </c>
      <c r="D370" s="182" t="s">
        <v>192</v>
      </c>
      <c r="E370" s="183" t="s">
        <v>5221</v>
      </c>
      <c r="F370" s="184" t="s">
        <v>5655</v>
      </c>
      <c r="G370" s="185" t="s">
        <v>3157</v>
      </c>
      <c r="H370" s="186">
        <v>520.9</v>
      </c>
      <c r="I370" s="187"/>
      <c r="J370" s="188">
        <f>ROUND(I370*H370,2)</f>
        <v>0</v>
      </c>
      <c r="K370" s="184" t="s">
        <v>5</v>
      </c>
      <c r="L370" s="42"/>
      <c r="M370" s="189" t="s">
        <v>5</v>
      </c>
      <c r="N370" s="190" t="s">
        <v>43</v>
      </c>
      <c r="O370" s="43"/>
      <c r="P370" s="191">
        <f>O370*H370</f>
        <v>0</v>
      </c>
      <c r="Q370" s="191">
        <v>0</v>
      </c>
      <c r="R370" s="191">
        <f>Q370*H370</f>
        <v>0</v>
      </c>
      <c r="S370" s="191">
        <v>0</v>
      </c>
      <c r="T370" s="192">
        <f>S370*H370</f>
        <v>0</v>
      </c>
      <c r="AR370" s="25" t="s">
        <v>283</v>
      </c>
      <c r="AT370" s="25" t="s">
        <v>192</v>
      </c>
      <c r="AU370" s="25" t="s">
        <v>80</v>
      </c>
      <c r="AY370" s="25" t="s">
        <v>190</v>
      </c>
      <c r="BE370" s="193">
        <f>IF(N370="základní",J370,0)</f>
        <v>0</v>
      </c>
      <c r="BF370" s="193">
        <f>IF(N370="snížená",J370,0)</f>
        <v>0</v>
      </c>
      <c r="BG370" s="193">
        <f>IF(N370="zákl. přenesená",J370,0)</f>
        <v>0</v>
      </c>
      <c r="BH370" s="193">
        <f>IF(N370="sníž. přenesená",J370,0)</f>
        <v>0</v>
      </c>
      <c r="BI370" s="193">
        <f>IF(N370="nulová",J370,0)</f>
        <v>0</v>
      </c>
      <c r="BJ370" s="25" t="s">
        <v>17</v>
      </c>
      <c r="BK370" s="193">
        <f>ROUND(I370*H370,2)</f>
        <v>0</v>
      </c>
      <c r="BL370" s="25" t="s">
        <v>283</v>
      </c>
      <c r="BM370" s="25" t="s">
        <v>5656</v>
      </c>
    </row>
    <row r="371" spans="2:51" s="12" customFormat="1" ht="13.5">
      <c r="B371" s="194"/>
      <c r="D371" s="195" t="s">
        <v>198</v>
      </c>
      <c r="E371" s="196" t="s">
        <v>5</v>
      </c>
      <c r="F371" s="197" t="s">
        <v>590</v>
      </c>
      <c r="H371" s="196" t="s">
        <v>5</v>
      </c>
      <c r="I371" s="198"/>
      <c r="L371" s="194"/>
      <c r="M371" s="199"/>
      <c r="N371" s="200"/>
      <c r="O371" s="200"/>
      <c r="P371" s="200"/>
      <c r="Q371" s="200"/>
      <c r="R371" s="200"/>
      <c r="S371" s="200"/>
      <c r="T371" s="201"/>
      <c r="AT371" s="196" t="s">
        <v>198</v>
      </c>
      <c r="AU371" s="196" t="s">
        <v>80</v>
      </c>
      <c r="AV371" s="12" t="s">
        <v>17</v>
      </c>
      <c r="AW371" s="12" t="s">
        <v>35</v>
      </c>
      <c r="AX371" s="12" t="s">
        <v>72</v>
      </c>
      <c r="AY371" s="196" t="s">
        <v>190</v>
      </c>
    </row>
    <row r="372" spans="2:51" s="13" customFormat="1" ht="13.5">
      <c r="B372" s="202"/>
      <c r="D372" s="195" t="s">
        <v>198</v>
      </c>
      <c r="E372" s="203" t="s">
        <v>5</v>
      </c>
      <c r="F372" s="204" t="s">
        <v>5616</v>
      </c>
      <c r="H372" s="205">
        <v>520.9</v>
      </c>
      <c r="I372" s="206"/>
      <c r="L372" s="202"/>
      <c r="M372" s="207"/>
      <c r="N372" s="208"/>
      <c r="O372" s="208"/>
      <c r="P372" s="208"/>
      <c r="Q372" s="208"/>
      <c r="R372" s="208"/>
      <c r="S372" s="208"/>
      <c r="T372" s="209"/>
      <c r="AT372" s="203" t="s">
        <v>198</v>
      </c>
      <c r="AU372" s="203" t="s">
        <v>80</v>
      </c>
      <c r="AV372" s="13" t="s">
        <v>80</v>
      </c>
      <c r="AW372" s="13" t="s">
        <v>35</v>
      </c>
      <c r="AX372" s="13" t="s">
        <v>17</v>
      </c>
      <c r="AY372" s="203" t="s">
        <v>190</v>
      </c>
    </row>
    <row r="373" spans="2:65" s="1" customFormat="1" ht="16.5" customHeight="1">
      <c r="B373" s="181"/>
      <c r="C373" s="182" t="s">
        <v>606</v>
      </c>
      <c r="D373" s="182" t="s">
        <v>192</v>
      </c>
      <c r="E373" s="183" t="s">
        <v>5657</v>
      </c>
      <c r="F373" s="184" t="s">
        <v>5658</v>
      </c>
      <c r="G373" s="185" t="s">
        <v>410</v>
      </c>
      <c r="H373" s="186">
        <v>1</v>
      </c>
      <c r="I373" s="187"/>
      <c r="J373" s="188">
        <f>ROUND(I373*H373,2)</f>
        <v>0</v>
      </c>
      <c r="K373" s="184" t="s">
        <v>5</v>
      </c>
      <c r="L373" s="42"/>
      <c r="M373" s="189" t="s">
        <v>5</v>
      </c>
      <c r="N373" s="190" t="s">
        <v>43</v>
      </c>
      <c r="O373" s="43"/>
      <c r="P373" s="191">
        <f>O373*H373</f>
        <v>0</v>
      </c>
      <c r="Q373" s="191">
        <v>0</v>
      </c>
      <c r="R373" s="191">
        <f>Q373*H373</f>
        <v>0</v>
      </c>
      <c r="S373" s="191">
        <v>0</v>
      </c>
      <c r="T373" s="192">
        <f>S373*H373</f>
        <v>0</v>
      </c>
      <c r="AR373" s="25" t="s">
        <v>283</v>
      </c>
      <c r="AT373" s="25" t="s">
        <v>192</v>
      </c>
      <c r="AU373" s="25" t="s">
        <v>80</v>
      </c>
      <c r="AY373" s="25" t="s">
        <v>190</v>
      </c>
      <c r="BE373" s="193">
        <f>IF(N373="základní",J373,0)</f>
        <v>0</v>
      </c>
      <c r="BF373" s="193">
        <f>IF(N373="snížená",J373,0)</f>
        <v>0</v>
      </c>
      <c r="BG373" s="193">
        <f>IF(N373="zákl. přenesená",J373,0)</f>
        <v>0</v>
      </c>
      <c r="BH373" s="193">
        <f>IF(N373="sníž. přenesená",J373,0)</f>
        <v>0</v>
      </c>
      <c r="BI373" s="193">
        <f>IF(N373="nulová",J373,0)</f>
        <v>0</v>
      </c>
      <c r="BJ373" s="25" t="s">
        <v>17</v>
      </c>
      <c r="BK373" s="193">
        <f>ROUND(I373*H373,2)</f>
        <v>0</v>
      </c>
      <c r="BL373" s="25" t="s">
        <v>283</v>
      </c>
      <c r="BM373" s="25" t="s">
        <v>5659</v>
      </c>
    </row>
    <row r="374" spans="2:65" s="1" customFormat="1" ht="25.5" customHeight="1">
      <c r="B374" s="181"/>
      <c r="C374" s="182" t="s">
        <v>616</v>
      </c>
      <c r="D374" s="182" t="s">
        <v>192</v>
      </c>
      <c r="E374" s="183" t="s">
        <v>5660</v>
      </c>
      <c r="F374" s="184" t="s">
        <v>5661</v>
      </c>
      <c r="G374" s="185" t="s">
        <v>410</v>
      </c>
      <c r="H374" s="186">
        <v>22</v>
      </c>
      <c r="I374" s="187"/>
      <c r="J374" s="188">
        <f>ROUND(I374*H374,2)</f>
        <v>0</v>
      </c>
      <c r="K374" s="184" t="s">
        <v>5</v>
      </c>
      <c r="L374" s="42"/>
      <c r="M374" s="189" t="s">
        <v>5</v>
      </c>
      <c r="N374" s="190" t="s">
        <v>43</v>
      </c>
      <c r="O374" s="43"/>
      <c r="P374" s="191">
        <f>O374*H374</f>
        <v>0</v>
      </c>
      <c r="Q374" s="191">
        <v>0</v>
      </c>
      <c r="R374" s="191">
        <f>Q374*H374</f>
        <v>0</v>
      </c>
      <c r="S374" s="191">
        <v>0</v>
      </c>
      <c r="T374" s="192">
        <f>S374*H374</f>
        <v>0</v>
      </c>
      <c r="AR374" s="25" t="s">
        <v>283</v>
      </c>
      <c r="AT374" s="25" t="s">
        <v>192</v>
      </c>
      <c r="AU374" s="25" t="s">
        <v>80</v>
      </c>
      <c r="AY374" s="25" t="s">
        <v>190</v>
      </c>
      <c r="BE374" s="193">
        <f>IF(N374="základní",J374,0)</f>
        <v>0</v>
      </c>
      <c r="BF374" s="193">
        <f>IF(N374="snížená",J374,0)</f>
        <v>0</v>
      </c>
      <c r="BG374" s="193">
        <f>IF(N374="zákl. přenesená",J374,0)</f>
        <v>0</v>
      </c>
      <c r="BH374" s="193">
        <f>IF(N374="sníž. přenesená",J374,0)</f>
        <v>0</v>
      </c>
      <c r="BI374" s="193">
        <f>IF(N374="nulová",J374,0)</f>
        <v>0</v>
      </c>
      <c r="BJ374" s="25" t="s">
        <v>17</v>
      </c>
      <c r="BK374" s="193">
        <f>ROUND(I374*H374,2)</f>
        <v>0</v>
      </c>
      <c r="BL374" s="25" t="s">
        <v>283</v>
      </c>
      <c r="BM374" s="25" t="s">
        <v>5662</v>
      </c>
    </row>
    <row r="375" spans="2:51" s="13" customFormat="1" ht="13.5">
      <c r="B375" s="202"/>
      <c r="D375" s="195" t="s">
        <v>198</v>
      </c>
      <c r="E375" s="203" t="s">
        <v>5</v>
      </c>
      <c r="F375" s="204" t="s">
        <v>5663</v>
      </c>
      <c r="H375" s="205">
        <v>22</v>
      </c>
      <c r="I375" s="206"/>
      <c r="L375" s="202"/>
      <c r="M375" s="207"/>
      <c r="N375" s="208"/>
      <c r="O375" s="208"/>
      <c r="P375" s="208"/>
      <c r="Q375" s="208"/>
      <c r="R375" s="208"/>
      <c r="S375" s="208"/>
      <c r="T375" s="209"/>
      <c r="AT375" s="203" t="s">
        <v>198</v>
      </c>
      <c r="AU375" s="203" t="s">
        <v>80</v>
      </c>
      <c r="AV375" s="13" t="s">
        <v>80</v>
      </c>
      <c r="AW375" s="13" t="s">
        <v>35</v>
      </c>
      <c r="AX375" s="13" t="s">
        <v>17</v>
      </c>
      <c r="AY375" s="203" t="s">
        <v>190</v>
      </c>
    </row>
    <row r="376" spans="2:65" s="1" customFormat="1" ht="38.25" customHeight="1">
      <c r="B376" s="181"/>
      <c r="C376" s="182" t="s">
        <v>622</v>
      </c>
      <c r="D376" s="182" t="s">
        <v>192</v>
      </c>
      <c r="E376" s="183" t="s">
        <v>5429</v>
      </c>
      <c r="F376" s="184" t="s">
        <v>5430</v>
      </c>
      <c r="G376" s="185" t="s">
        <v>316</v>
      </c>
      <c r="H376" s="186">
        <v>1.888</v>
      </c>
      <c r="I376" s="187"/>
      <c r="J376" s="188">
        <f>ROUND(I376*H376,2)</f>
        <v>0</v>
      </c>
      <c r="K376" s="184" t="s">
        <v>196</v>
      </c>
      <c r="L376" s="42"/>
      <c r="M376" s="189" t="s">
        <v>5</v>
      </c>
      <c r="N376" s="190" t="s">
        <v>43</v>
      </c>
      <c r="O376" s="43"/>
      <c r="P376" s="191">
        <f>O376*H376</f>
        <v>0</v>
      </c>
      <c r="Q376" s="191">
        <v>0</v>
      </c>
      <c r="R376" s="191">
        <f>Q376*H376</f>
        <v>0</v>
      </c>
      <c r="S376" s="191">
        <v>0</v>
      </c>
      <c r="T376" s="192">
        <f>S376*H376</f>
        <v>0</v>
      </c>
      <c r="AR376" s="25" t="s">
        <v>283</v>
      </c>
      <c r="AT376" s="25" t="s">
        <v>192</v>
      </c>
      <c r="AU376" s="25" t="s">
        <v>80</v>
      </c>
      <c r="AY376" s="25" t="s">
        <v>190</v>
      </c>
      <c r="BE376" s="193">
        <f>IF(N376="základní",J376,0)</f>
        <v>0</v>
      </c>
      <c r="BF376" s="193">
        <f>IF(N376="snížená",J376,0)</f>
        <v>0</v>
      </c>
      <c r="BG376" s="193">
        <f>IF(N376="zákl. přenesená",J376,0)</f>
        <v>0</v>
      </c>
      <c r="BH376" s="193">
        <f>IF(N376="sníž. přenesená",J376,0)</f>
        <v>0</v>
      </c>
      <c r="BI376" s="193">
        <f>IF(N376="nulová",J376,0)</f>
        <v>0</v>
      </c>
      <c r="BJ376" s="25" t="s">
        <v>17</v>
      </c>
      <c r="BK376" s="193">
        <f>ROUND(I376*H376,2)</f>
        <v>0</v>
      </c>
      <c r="BL376" s="25" t="s">
        <v>283</v>
      </c>
      <c r="BM376" s="25" t="s">
        <v>5664</v>
      </c>
    </row>
    <row r="377" spans="2:63" s="11" customFormat="1" ht="29.85" customHeight="1">
      <c r="B377" s="168"/>
      <c r="D377" s="169" t="s">
        <v>71</v>
      </c>
      <c r="E377" s="179" t="s">
        <v>3577</v>
      </c>
      <c r="F377" s="179" t="s">
        <v>3578</v>
      </c>
      <c r="I377" s="171"/>
      <c r="J377" s="180">
        <f>BK377</f>
        <v>0</v>
      </c>
      <c r="L377" s="168"/>
      <c r="M377" s="173"/>
      <c r="N377" s="174"/>
      <c r="O377" s="174"/>
      <c r="P377" s="175">
        <f>SUM(P378:P394)</f>
        <v>0</v>
      </c>
      <c r="Q377" s="174"/>
      <c r="R377" s="175">
        <f>SUM(R378:R394)</f>
        <v>0.04374</v>
      </c>
      <c r="S377" s="174"/>
      <c r="T377" s="176">
        <f>SUM(T378:T394)</f>
        <v>0</v>
      </c>
      <c r="AR377" s="169" t="s">
        <v>80</v>
      </c>
      <c r="AT377" s="177" t="s">
        <v>71</v>
      </c>
      <c r="AU377" s="177" t="s">
        <v>17</v>
      </c>
      <c r="AY377" s="169" t="s">
        <v>190</v>
      </c>
      <c r="BK377" s="178">
        <f>SUM(BK378:BK394)</f>
        <v>0</v>
      </c>
    </row>
    <row r="378" spans="2:65" s="1" customFormat="1" ht="25.5" customHeight="1">
      <c r="B378" s="181"/>
      <c r="C378" s="182" t="s">
        <v>631</v>
      </c>
      <c r="D378" s="182" t="s">
        <v>192</v>
      </c>
      <c r="E378" s="183" t="s">
        <v>3603</v>
      </c>
      <c r="F378" s="184" t="s">
        <v>3604</v>
      </c>
      <c r="G378" s="185" t="s">
        <v>275</v>
      </c>
      <c r="H378" s="186">
        <v>60.75</v>
      </c>
      <c r="I378" s="187"/>
      <c r="J378" s="188">
        <f>ROUND(I378*H378,2)</f>
        <v>0</v>
      </c>
      <c r="K378" s="184" t="s">
        <v>196</v>
      </c>
      <c r="L378" s="42"/>
      <c r="M378" s="189" t="s">
        <v>5</v>
      </c>
      <c r="N378" s="190" t="s">
        <v>43</v>
      </c>
      <c r="O378" s="43"/>
      <c r="P378" s="191">
        <f>O378*H378</f>
        <v>0</v>
      </c>
      <c r="Q378" s="191">
        <v>0.00072</v>
      </c>
      <c r="R378" s="191">
        <f>Q378*H378</f>
        <v>0.04374</v>
      </c>
      <c r="S378" s="191">
        <v>0</v>
      </c>
      <c r="T378" s="192">
        <f>S378*H378</f>
        <v>0</v>
      </c>
      <c r="AR378" s="25" t="s">
        <v>283</v>
      </c>
      <c r="AT378" s="25" t="s">
        <v>192</v>
      </c>
      <c r="AU378" s="25" t="s">
        <v>80</v>
      </c>
      <c r="AY378" s="25" t="s">
        <v>190</v>
      </c>
      <c r="BE378" s="193">
        <f>IF(N378="základní",J378,0)</f>
        <v>0</v>
      </c>
      <c r="BF378" s="193">
        <f>IF(N378="snížená",J378,0)</f>
        <v>0</v>
      </c>
      <c r="BG378" s="193">
        <f>IF(N378="zákl. přenesená",J378,0)</f>
        <v>0</v>
      </c>
      <c r="BH378" s="193">
        <f>IF(N378="sníž. přenesená",J378,0)</f>
        <v>0</v>
      </c>
      <c r="BI378" s="193">
        <f>IF(N378="nulová",J378,0)</f>
        <v>0</v>
      </c>
      <c r="BJ378" s="25" t="s">
        <v>17</v>
      </c>
      <c r="BK378" s="193">
        <f>ROUND(I378*H378,2)</f>
        <v>0</v>
      </c>
      <c r="BL378" s="25" t="s">
        <v>283</v>
      </c>
      <c r="BM378" s="25" t="s">
        <v>5665</v>
      </c>
    </row>
    <row r="379" spans="2:51" s="12" customFormat="1" ht="13.5">
      <c r="B379" s="194"/>
      <c r="D379" s="195" t="s">
        <v>198</v>
      </c>
      <c r="E379" s="196" t="s">
        <v>5</v>
      </c>
      <c r="F379" s="197" t="s">
        <v>5569</v>
      </c>
      <c r="H379" s="196" t="s">
        <v>5</v>
      </c>
      <c r="I379" s="198"/>
      <c r="L379" s="194"/>
      <c r="M379" s="199"/>
      <c r="N379" s="200"/>
      <c r="O379" s="200"/>
      <c r="P379" s="200"/>
      <c r="Q379" s="200"/>
      <c r="R379" s="200"/>
      <c r="S379" s="200"/>
      <c r="T379" s="201"/>
      <c r="AT379" s="196" t="s">
        <v>198</v>
      </c>
      <c r="AU379" s="196" t="s">
        <v>80</v>
      </c>
      <c r="AV379" s="12" t="s">
        <v>17</v>
      </c>
      <c r="AW379" s="12" t="s">
        <v>35</v>
      </c>
      <c r="AX379" s="12" t="s">
        <v>72</v>
      </c>
      <c r="AY379" s="196" t="s">
        <v>190</v>
      </c>
    </row>
    <row r="380" spans="2:51" s="13" customFormat="1" ht="13.5">
      <c r="B380" s="202"/>
      <c r="D380" s="195" t="s">
        <v>198</v>
      </c>
      <c r="E380" s="203" t="s">
        <v>5</v>
      </c>
      <c r="F380" s="204" t="s">
        <v>5570</v>
      </c>
      <c r="H380" s="205">
        <v>23.2</v>
      </c>
      <c r="I380" s="206"/>
      <c r="L380" s="202"/>
      <c r="M380" s="207"/>
      <c r="N380" s="208"/>
      <c r="O380" s="208"/>
      <c r="P380" s="208"/>
      <c r="Q380" s="208"/>
      <c r="R380" s="208"/>
      <c r="S380" s="208"/>
      <c r="T380" s="209"/>
      <c r="AT380" s="203" t="s">
        <v>198</v>
      </c>
      <c r="AU380" s="203" t="s">
        <v>80</v>
      </c>
      <c r="AV380" s="13" t="s">
        <v>80</v>
      </c>
      <c r="AW380" s="13" t="s">
        <v>35</v>
      </c>
      <c r="AX380" s="13" t="s">
        <v>72</v>
      </c>
      <c r="AY380" s="203" t="s">
        <v>190</v>
      </c>
    </row>
    <row r="381" spans="2:51" s="13" customFormat="1" ht="13.5">
      <c r="B381" s="202"/>
      <c r="D381" s="195" t="s">
        <v>198</v>
      </c>
      <c r="E381" s="203" t="s">
        <v>5</v>
      </c>
      <c r="F381" s="204" t="s">
        <v>5571</v>
      </c>
      <c r="H381" s="205">
        <v>23.22</v>
      </c>
      <c r="I381" s="206"/>
      <c r="L381" s="202"/>
      <c r="M381" s="207"/>
      <c r="N381" s="208"/>
      <c r="O381" s="208"/>
      <c r="P381" s="208"/>
      <c r="Q381" s="208"/>
      <c r="R381" s="208"/>
      <c r="S381" s="208"/>
      <c r="T381" s="209"/>
      <c r="AT381" s="203" t="s">
        <v>198</v>
      </c>
      <c r="AU381" s="203" t="s">
        <v>80</v>
      </c>
      <c r="AV381" s="13" t="s">
        <v>80</v>
      </c>
      <c r="AW381" s="13" t="s">
        <v>35</v>
      </c>
      <c r="AX381" s="13" t="s">
        <v>72</v>
      </c>
      <c r="AY381" s="203" t="s">
        <v>190</v>
      </c>
    </row>
    <row r="382" spans="2:51" s="13" customFormat="1" ht="13.5">
      <c r="B382" s="202"/>
      <c r="D382" s="195" t="s">
        <v>198</v>
      </c>
      <c r="E382" s="203" t="s">
        <v>5</v>
      </c>
      <c r="F382" s="204" t="s">
        <v>5572</v>
      </c>
      <c r="H382" s="205">
        <v>4.25</v>
      </c>
      <c r="I382" s="206"/>
      <c r="L382" s="202"/>
      <c r="M382" s="207"/>
      <c r="N382" s="208"/>
      <c r="O382" s="208"/>
      <c r="P382" s="208"/>
      <c r="Q382" s="208"/>
      <c r="R382" s="208"/>
      <c r="S382" s="208"/>
      <c r="T382" s="209"/>
      <c r="AT382" s="203" t="s">
        <v>198</v>
      </c>
      <c r="AU382" s="203" t="s">
        <v>80</v>
      </c>
      <c r="AV382" s="13" t="s">
        <v>80</v>
      </c>
      <c r="AW382" s="13" t="s">
        <v>35</v>
      </c>
      <c r="AX382" s="13" t="s">
        <v>72</v>
      </c>
      <c r="AY382" s="203" t="s">
        <v>190</v>
      </c>
    </row>
    <row r="383" spans="2:51" s="13" customFormat="1" ht="13.5">
      <c r="B383" s="202"/>
      <c r="D383" s="195" t="s">
        <v>198</v>
      </c>
      <c r="E383" s="203" t="s">
        <v>5</v>
      </c>
      <c r="F383" s="204" t="s">
        <v>5573</v>
      </c>
      <c r="H383" s="205">
        <v>10.08</v>
      </c>
      <c r="I383" s="206"/>
      <c r="L383" s="202"/>
      <c r="M383" s="207"/>
      <c r="N383" s="208"/>
      <c r="O383" s="208"/>
      <c r="P383" s="208"/>
      <c r="Q383" s="208"/>
      <c r="R383" s="208"/>
      <c r="S383" s="208"/>
      <c r="T383" s="209"/>
      <c r="AT383" s="203" t="s">
        <v>198</v>
      </c>
      <c r="AU383" s="203" t="s">
        <v>80</v>
      </c>
      <c r="AV383" s="13" t="s">
        <v>80</v>
      </c>
      <c r="AW383" s="13" t="s">
        <v>35</v>
      </c>
      <c r="AX383" s="13" t="s">
        <v>72</v>
      </c>
      <c r="AY383" s="203" t="s">
        <v>190</v>
      </c>
    </row>
    <row r="384" spans="2:51" s="14" customFormat="1" ht="13.5">
      <c r="B384" s="210"/>
      <c r="D384" s="195" t="s">
        <v>198</v>
      </c>
      <c r="E384" s="211" t="s">
        <v>5</v>
      </c>
      <c r="F384" s="212" t="s">
        <v>221</v>
      </c>
      <c r="H384" s="213">
        <v>60.75</v>
      </c>
      <c r="I384" s="214"/>
      <c r="L384" s="210"/>
      <c r="M384" s="215"/>
      <c r="N384" s="216"/>
      <c r="O384" s="216"/>
      <c r="P384" s="216"/>
      <c r="Q384" s="216"/>
      <c r="R384" s="216"/>
      <c r="S384" s="216"/>
      <c r="T384" s="217"/>
      <c r="AT384" s="211" t="s">
        <v>198</v>
      </c>
      <c r="AU384" s="211" t="s">
        <v>80</v>
      </c>
      <c r="AV384" s="14" t="s">
        <v>92</v>
      </c>
      <c r="AW384" s="14" t="s">
        <v>35</v>
      </c>
      <c r="AX384" s="14" t="s">
        <v>17</v>
      </c>
      <c r="AY384" s="211" t="s">
        <v>190</v>
      </c>
    </row>
    <row r="385" spans="2:65" s="1" customFormat="1" ht="16.5" customHeight="1">
      <c r="B385" s="181"/>
      <c r="C385" s="182" t="s">
        <v>638</v>
      </c>
      <c r="D385" s="182" t="s">
        <v>192</v>
      </c>
      <c r="E385" s="183" t="s">
        <v>3607</v>
      </c>
      <c r="F385" s="184" t="s">
        <v>3608</v>
      </c>
      <c r="G385" s="185" t="s">
        <v>275</v>
      </c>
      <c r="H385" s="186">
        <v>9.626</v>
      </c>
      <c r="I385" s="187"/>
      <c r="J385" s="188">
        <f>ROUND(I385*H385,2)</f>
        <v>0</v>
      </c>
      <c r="K385" s="184" t="s">
        <v>5</v>
      </c>
      <c r="L385" s="42"/>
      <c r="M385" s="189" t="s">
        <v>5</v>
      </c>
      <c r="N385" s="190" t="s">
        <v>43</v>
      </c>
      <c r="O385" s="43"/>
      <c r="P385" s="191">
        <f>O385*H385</f>
        <v>0</v>
      </c>
      <c r="Q385" s="191">
        <v>0</v>
      </c>
      <c r="R385" s="191">
        <f>Q385*H385</f>
        <v>0</v>
      </c>
      <c r="S385" s="191">
        <v>0</v>
      </c>
      <c r="T385" s="192">
        <f>S385*H385</f>
        <v>0</v>
      </c>
      <c r="AR385" s="25" t="s">
        <v>283</v>
      </c>
      <c r="AT385" s="25" t="s">
        <v>192</v>
      </c>
      <c r="AU385" s="25" t="s">
        <v>80</v>
      </c>
      <c r="AY385" s="25" t="s">
        <v>190</v>
      </c>
      <c r="BE385" s="193">
        <f>IF(N385="základní",J385,0)</f>
        <v>0</v>
      </c>
      <c r="BF385" s="193">
        <f>IF(N385="snížená",J385,0)</f>
        <v>0</v>
      </c>
      <c r="BG385" s="193">
        <f>IF(N385="zákl. přenesená",J385,0)</f>
        <v>0</v>
      </c>
      <c r="BH385" s="193">
        <f>IF(N385="sníž. přenesená",J385,0)</f>
        <v>0</v>
      </c>
      <c r="BI385" s="193">
        <f>IF(N385="nulová",J385,0)</f>
        <v>0</v>
      </c>
      <c r="BJ385" s="25" t="s">
        <v>17</v>
      </c>
      <c r="BK385" s="193">
        <f>ROUND(I385*H385,2)</f>
        <v>0</v>
      </c>
      <c r="BL385" s="25" t="s">
        <v>283</v>
      </c>
      <c r="BM385" s="25" t="s">
        <v>5666</v>
      </c>
    </row>
    <row r="386" spans="2:51" s="12" customFormat="1" ht="13.5">
      <c r="B386" s="194"/>
      <c r="D386" s="195" t="s">
        <v>198</v>
      </c>
      <c r="E386" s="196" t="s">
        <v>5</v>
      </c>
      <c r="F386" s="197" t="s">
        <v>5305</v>
      </c>
      <c r="H386" s="196" t="s">
        <v>5</v>
      </c>
      <c r="I386" s="198"/>
      <c r="L386" s="194"/>
      <c r="M386" s="199"/>
      <c r="N386" s="200"/>
      <c r="O386" s="200"/>
      <c r="P386" s="200"/>
      <c r="Q386" s="200"/>
      <c r="R386" s="200"/>
      <c r="S386" s="200"/>
      <c r="T386" s="201"/>
      <c r="AT386" s="196" t="s">
        <v>198</v>
      </c>
      <c r="AU386" s="196" t="s">
        <v>80</v>
      </c>
      <c r="AV386" s="12" t="s">
        <v>17</v>
      </c>
      <c r="AW386" s="12" t="s">
        <v>35</v>
      </c>
      <c r="AX386" s="12" t="s">
        <v>72</v>
      </c>
      <c r="AY386" s="196" t="s">
        <v>190</v>
      </c>
    </row>
    <row r="387" spans="2:51" s="13" customFormat="1" ht="13.5">
      <c r="B387" s="202"/>
      <c r="D387" s="195" t="s">
        <v>198</v>
      </c>
      <c r="E387" s="203" t="s">
        <v>5</v>
      </c>
      <c r="F387" s="204" t="s">
        <v>5667</v>
      </c>
      <c r="H387" s="205">
        <v>0.552</v>
      </c>
      <c r="I387" s="206"/>
      <c r="L387" s="202"/>
      <c r="M387" s="207"/>
      <c r="N387" s="208"/>
      <c r="O387" s="208"/>
      <c r="P387" s="208"/>
      <c r="Q387" s="208"/>
      <c r="R387" s="208"/>
      <c r="S387" s="208"/>
      <c r="T387" s="209"/>
      <c r="AT387" s="203" t="s">
        <v>198</v>
      </c>
      <c r="AU387" s="203" t="s">
        <v>80</v>
      </c>
      <c r="AV387" s="13" t="s">
        <v>80</v>
      </c>
      <c r="AW387" s="13" t="s">
        <v>35</v>
      </c>
      <c r="AX387" s="13" t="s">
        <v>72</v>
      </c>
      <c r="AY387" s="203" t="s">
        <v>190</v>
      </c>
    </row>
    <row r="388" spans="2:51" s="13" customFormat="1" ht="13.5">
      <c r="B388" s="202"/>
      <c r="D388" s="195" t="s">
        <v>198</v>
      </c>
      <c r="E388" s="203" t="s">
        <v>5</v>
      </c>
      <c r="F388" s="204" t="s">
        <v>5668</v>
      </c>
      <c r="H388" s="205">
        <v>0.9</v>
      </c>
      <c r="I388" s="206"/>
      <c r="L388" s="202"/>
      <c r="M388" s="207"/>
      <c r="N388" s="208"/>
      <c r="O388" s="208"/>
      <c r="P388" s="208"/>
      <c r="Q388" s="208"/>
      <c r="R388" s="208"/>
      <c r="S388" s="208"/>
      <c r="T388" s="209"/>
      <c r="AT388" s="203" t="s">
        <v>198</v>
      </c>
      <c r="AU388" s="203" t="s">
        <v>80</v>
      </c>
      <c r="AV388" s="13" t="s">
        <v>80</v>
      </c>
      <c r="AW388" s="13" t="s">
        <v>35</v>
      </c>
      <c r="AX388" s="13" t="s">
        <v>72</v>
      </c>
      <c r="AY388" s="203" t="s">
        <v>190</v>
      </c>
    </row>
    <row r="389" spans="2:51" s="13" customFormat="1" ht="13.5">
      <c r="B389" s="202"/>
      <c r="D389" s="195" t="s">
        <v>198</v>
      </c>
      <c r="E389" s="203" t="s">
        <v>5</v>
      </c>
      <c r="F389" s="204" t="s">
        <v>5669</v>
      </c>
      <c r="H389" s="205">
        <v>1.104</v>
      </c>
      <c r="I389" s="206"/>
      <c r="L389" s="202"/>
      <c r="M389" s="207"/>
      <c r="N389" s="208"/>
      <c r="O389" s="208"/>
      <c r="P389" s="208"/>
      <c r="Q389" s="208"/>
      <c r="R389" s="208"/>
      <c r="S389" s="208"/>
      <c r="T389" s="209"/>
      <c r="AT389" s="203" t="s">
        <v>198</v>
      </c>
      <c r="AU389" s="203" t="s">
        <v>80</v>
      </c>
      <c r="AV389" s="13" t="s">
        <v>80</v>
      </c>
      <c r="AW389" s="13" t="s">
        <v>35</v>
      </c>
      <c r="AX389" s="13" t="s">
        <v>72</v>
      </c>
      <c r="AY389" s="203" t="s">
        <v>190</v>
      </c>
    </row>
    <row r="390" spans="2:51" s="13" customFormat="1" ht="13.5">
      <c r="B390" s="202"/>
      <c r="D390" s="195" t="s">
        <v>198</v>
      </c>
      <c r="E390" s="203" t="s">
        <v>5</v>
      </c>
      <c r="F390" s="204" t="s">
        <v>5670</v>
      </c>
      <c r="H390" s="205">
        <v>1.696</v>
      </c>
      <c r="I390" s="206"/>
      <c r="L390" s="202"/>
      <c r="M390" s="207"/>
      <c r="N390" s="208"/>
      <c r="O390" s="208"/>
      <c r="P390" s="208"/>
      <c r="Q390" s="208"/>
      <c r="R390" s="208"/>
      <c r="S390" s="208"/>
      <c r="T390" s="209"/>
      <c r="AT390" s="203" t="s">
        <v>198</v>
      </c>
      <c r="AU390" s="203" t="s">
        <v>80</v>
      </c>
      <c r="AV390" s="13" t="s">
        <v>80</v>
      </c>
      <c r="AW390" s="13" t="s">
        <v>35</v>
      </c>
      <c r="AX390" s="13" t="s">
        <v>72</v>
      </c>
      <c r="AY390" s="203" t="s">
        <v>190</v>
      </c>
    </row>
    <row r="391" spans="2:51" s="13" customFormat="1" ht="13.5">
      <c r="B391" s="202"/>
      <c r="D391" s="195" t="s">
        <v>198</v>
      </c>
      <c r="E391" s="203" t="s">
        <v>5</v>
      </c>
      <c r="F391" s="204" t="s">
        <v>5671</v>
      </c>
      <c r="H391" s="205">
        <v>3.3</v>
      </c>
      <c r="I391" s="206"/>
      <c r="L391" s="202"/>
      <c r="M391" s="207"/>
      <c r="N391" s="208"/>
      <c r="O391" s="208"/>
      <c r="P391" s="208"/>
      <c r="Q391" s="208"/>
      <c r="R391" s="208"/>
      <c r="S391" s="208"/>
      <c r="T391" s="209"/>
      <c r="AT391" s="203" t="s">
        <v>198</v>
      </c>
      <c r="AU391" s="203" t="s">
        <v>80</v>
      </c>
      <c r="AV391" s="13" t="s">
        <v>80</v>
      </c>
      <c r="AW391" s="13" t="s">
        <v>35</v>
      </c>
      <c r="AX391" s="13" t="s">
        <v>72</v>
      </c>
      <c r="AY391" s="203" t="s">
        <v>190</v>
      </c>
    </row>
    <row r="392" spans="2:51" s="13" customFormat="1" ht="13.5">
      <c r="B392" s="202"/>
      <c r="D392" s="195" t="s">
        <v>198</v>
      </c>
      <c r="E392" s="203" t="s">
        <v>5</v>
      </c>
      <c r="F392" s="204" t="s">
        <v>5672</v>
      </c>
      <c r="H392" s="205">
        <v>1.152</v>
      </c>
      <c r="I392" s="206"/>
      <c r="L392" s="202"/>
      <c r="M392" s="207"/>
      <c r="N392" s="208"/>
      <c r="O392" s="208"/>
      <c r="P392" s="208"/>
      <c r="Q392" s="208"/>
      <c r="R392" s="208"/>
      <c r="S392" s="208"/>
      <c r="T392" s="209"/>
      <c r="AT392" s="203" t="s">
        <v>198</v>
      </c>
      <c r="AU392" s="203" t="s">
        <v>80</v>
      </c>
      <c r="AV392" s="13" t="s">
        <v>80</v>
      </c>
      <c r="AW392" s="13" t="s">
        <v>35</v>
      </c>
      <c r="AX392" s="13" t="s">
        <v>72</v>
      </c>
      <c r="AY392" s="203" t="s">
        <v>190</v>
      </c>
    </row>
    <row r="393" spans="2:51" s="13" customFormat="1" ht="13.5">
      <c r="B393" s="202"/>
      <c r="D393" s="195" t="s">
        <v>198</v>
      </c>
      <c r="E393" s="203" t="s">
        <v>5</v>
      </c>
      <c r="F393" s="204" t="s">
        <v>5673</v>
      </c>
      <c r="H393" s="205">
        <v>0.922</v>
      </c>
      <c r="I393" s="206"/>
      <c r="L393" s="202"/>
      <c r="M393" s="207"/>
      <c r="N393" s="208"/>
      <c r="O393" s="208"/>
      <c r="P393" s="208"/>
      <c r="Q393" s="208"/>
      <c r="R393" s="208"/>
      <c r="S393" s="208"/>
      <c r="T393" s="209"/>
      <c r="AT393" s="203" t="s">
        <v>198</v>
      </c>
      <c r="AU393" s="203" t="s">
        <v>80</v>
      </c>
      <c r="AV393" s="13" t="s">
        <v>80</v>
      </c>
      <c r="AW393" s="13" t="s">
        <v>35</v>
      </c>
      <c r="AX393" s="13" t="s">
        <v>72</v>
      </c>
      <c r="AY393" s="203" t="s">
        <v>190</v>
      </c>
    </row>
    <row r="394" spans="2:51" s="14" customFormat="1" ht="13.5">
      <c r="B394" s="210"/>
      <c r="D394" s="195" t="s">
        <v>198</v>
      </c>
      <c r="E394" s="211" t="s">
        <v>5</v>
      </c>
      <c r="F394" s="212" t="s">
        <v>221</v>
      </c>
      <c r="H394" s="213">
        <v>9.626</v>
      </c>
      <c r="I394" s="214"/>
      <c r="L394" s="210"/>
      <c r="M394" s="241"/>
      <c r="N394" s="242"/>
      <c r="O394" s="242"/>
      <c r="P394" s="242"/>
      <c r="Q394" s="242"/>
      <c r="R394" s="242"/>
      <c r="S394" s="242"/>
      <c r="T394" s="243"/>
      <c r="AT394" s="211" t="s">
        <v>198</v>
      </c>
      <c r="AU394" s="211" t="s">
        <v>80</v>
      </c>
      <c r="AV394" s="14" t="s">
        <v>92</v>
      </c>
      <c r="AW394" s="14" t="s">
        <v>35</v>
      </c>
      <c r="AX394" s="14" t="s">
        <v>17</v>
      </c>
      <c r="AY394" s="211" t="s">
        <v>190</v>
      </c>
    </row>
    <row r="395" spans="2:12" s="1" customFormat="1" ht="6.95" customHeight="1">
      <c r="B395" s="57"/>
      <c r="C395" s="58"/>
      <c r="D395" s="58"/>
      <c r="E395" s="58"/>
      <c r="F395" s="58"/>
      <c r="G395" s="58"/>
      <c r="H395" s="58"/>
      <c r="I395" s="135"/>
      <c r="J395" s="58"/>
      <c r="K395" s="58"/>
      <c r="L395" s="42"/>
    </row>
  </sheetData>
  <autoFilter ref="C104:K394"/>
  <mergeCells count="16">
    <mergeCell ref="L2:V2"/>
    <mergeCell ref="E91:H91"/>
    <mergeCell ref="E95:H95"/>
    <mergeCell ref="E93:H93"/>
    <mergeCell ref="E97:H97"/>
    <mergeCell ref="G1:H1"/>
    <mergeCell ref="E49:H49"/>
    <mergeCell ref="E53:H53"/>
    <mergeCell ref="E51:H51"/>
    <mergeCell ref="E55:H55"/>
    <mergeCell ref="J59:J60"/>
    <mergeCell ref="E7:H7"/>
    <mergeCell ref="E11:H11"/>
    <mergeCell ref="E9:H9"/>
    <mergeCell ref="E13:H13"/>
    <mergeCell ref="E28:H28"/>
  </mergeCells>
  <hyperlinks>
    <hyperlink ref="F1:G1" location="C2" display="1) Krycí list soupisu"/>
    <hyperlink ref="G1:H1" location="C62" display="2) Rekapitulace"/>
    <hyperlink ref="J1" location="C104"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92"/>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07"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2"/>
      <c r="B1" s="108"/>
      <c r="C1" s="108"/>
      <c r="D1" s="109" t="s">
        <v>1</v>
      </c>
      <c r="E1" s="108"/>
      <c r="F1" s="110" t="s">
        <v>118</v>
      </c>
      <c r="G1" s="376" t="s">
        <v>119</v>
      </c>
      <c r="H1" s="376"/>
      <c r="I1" s="111"/>
      <c r="J1" s="110" t="s">
        <v>120</v>
      </c>
      <c r="K1" s="109" t="s">
        <v>121</v>
      </c>
      <c r="L1" s="110" t="s">
        <v>122</v>
      </c>
      <c r="M1" s="110"/>
      <c r="N1" s="110"/>
      <c r="O1" s="110"/>
      <c r="P1" s="110"/>
      <c r="Q1" s="110"/>
      <c r="R1" s="110"/>
      <c r="S1" s="110"/>
      <c r="T1" s="110"/>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L2" s="365" t="s">
        <v>8</v>
      </c>
      <c r="M2" s="366"/>
      <c r="N2" s="366"/>
      <c r="O2" s="366"/>
      <c r="P2" s="366"/>
      <c r="Q2" s="366"/>
      <c r="R2" s="366"/>
      <c r="S2" s="366"/>
      <c r="T2" s="366"/>
      <c r="U2" s="366"/>
      <c r="V2" s="366"/>
      <c r="AT2" s="25" t="s">
        <v>110</v>
      </c>
    </row>
    <row r="3" spans="2:46" ht="6.95" customHeight="1">
      <c r="B3" s="26"/>
      <c r="C3" s="27"/>
      <c r="D3" s="27"/>
      <c r="E3" s="27"/>
      <c r="F3" s="27"/>
      <c r="G3" s="27"/>
      <c r="H3" s="27"/>
      <c r="I3" s="112"/>
      <c r="J3" s="27"/>
      <c r="K3" s="28"/>
      <c r="AT3" s="25" t="s">
        <v>80</v>
      </c>
    </row>
    <row r="4" spans="2:46" ht="36.95" customHeight="1">
      <c r="B4" s="29"/>
      <c r="C4" s="30"/>
      <c r="D4" s="31" t="s">
        <v>123</v>
      </c>
      <c r="E4" s="30"/>
      <c r="F4" s="30"/>
      <c r="G4" s="30"/>
      <c r="H4" s="30"/>
      <c r="I4" s="113"/>
      <c r="J4" s="30"/>
      <c r="K4" s="32"/>
      <c r="M4" s="33" t="s">
        <v>13</v>
      </c>
      <c r="AT4" s="25" t="s">
        <v>6</v>
      </c>
    </row>
    <row r="5" spans="2:11" ht="6.95" customHeight="1">
      <c r="B5" s="29"/>
      <c r="C5" s="30"/>
      <c r="D5" s="30"/>
      <c r="E5" s="30"/>
      <c r="F5" s="30"/>
      <c r="G5" s="30"/>
      <c r="H5" s="30"/>
      <c r="I5" s="113"/>
      <c r="J5" s="30"/>
      <c r="K5" s="32"/>
    </row>
    <row r="6" spans="2:11" ht="13.5">
      <c r="B6" s="29"/>
      <c r="C6" s="30"/>
      <c r="D6" s="38" t="s">
        <v>19</v>
      </c>
      <c r="E6" s="30"/>
      <c r="F6" s="30"/>
      <c r="G6" s="30"/>
      <c r="H6" s="30"/>
      <c r="I6" s="113"/>
      <c r="J6" s="30"/>
      <c r="K6" s="32"/>
    </row>
    <row r="7" spans="2:11" ht="16.5" customHeight="1">
      <c r="B7" s="29"/>
      <c r="C7" s="30"/>
      <c r="D7" s="30"/>
      <c r="E7" s="367" t="str">
        <f>'Rekapitulace stavby'!K6</f>
        <v>Transformace ÚSP Kvasiny- rekonstrukce v lokalitě Týniště nad Orlicí</v>
      </c>
      <c r="F7" s="368"/>
      <c r="G7" s="368"/>
      <c r="H7" s="368"/>
      <c r="I7" s="113"/>
      <c r="J7" s="30"/>
      <c r="K7" s="32"/>
    </row>
    <row r="8" spans="2:11" ht="13.5">
      <c r="B8" s="29"/>
      <c r="C8" s="30"/>
      <c r="D8" s="38" t="s">
        <v>124</v>
      </c>
      <c r="E8" s="30"/>
      <c r="F8" s="30"/>
      <c r="G8" s="30"/>
      <c r="H8" s="30"/>
      <c r="I8" s="113"/>
      <c r="J8" s="30"/>
      <c r="K8" s="32"/>
    </row>
    <row r="9" spans="2:11" ht="16.5" customHeight="1">
      <c r="B9" s="29"/>
      <c r="C9" s="30"/>
      <c r="D9" s="30"/>
      <c r="E9" s="367" t="s">
        <v>125</v>
      </c>
      <c r="F9" s="328"/>
      <c r="G9" s="328"/>
      <c r="H9" s="328"/>
      <c r="I9" s="113"/>
      <c r="J9" s="30"/>
      <c r="K9" s="32"/>
    </row>
    <row r="10" spans="2:11" ht="13.5">
      <c r="B10" s="29"/>
      <c r="C10" s="30"/>
      <c r="D10" s="38" t="s">
        <v>126</v>
      </c>
      <c r="E10" s="30"/>
      <c r="F10" s="30"/>
      <c r="G10" s="30"/>
      <c r="H10" s="30"/>
      <c r="I10" s="113"/>
      <c r="J10" s="30"/>
      <c r="K10" s="32"/>
    </row>
    <row r="11" spans="2:11" s="1" customFormat="1" ht="16.5" customHeight="1">
      <c r="B11" s="42"/>
      <c r="C11" s="43"/>
      <c r="D11" s="43"/>
      <c r="E11" s="350" t="s">
        <v>5022</v>
      </c>
      <c r="F11" s="369"/>
      <c r="G11" s="369"/>
      <c r="H11" s="369"/>
      <c r="I11" s="114"/>
      <c r="J11" s="43"/>
      <c r="K11" s="46"/>
    </row>
    <row r="12" spans="2:11" s="1" customFormat="1" ht="13.5">
      <c r="B12" s="42"/>
      <c r="C12" s="43"/>
      <c r="D12" s="38" t="s">
        <v>128</v>
      </c>
      <c r="E12" s="43"/>
      <c r="F12" s="43"/>
      <c r="G12" s="43"/>
      <c r="H12" s="43"/>
      <c r="I12" s="114"/>
      <c r="J12" s="43"/>
      <c r="K12" s="46"/>
    </row>
    <row r="13" spans="2:11" s="1" customFormat="1" ht="36.95" customHeight="1">
      <c r="B13" s="42"/>
      <c r="C13" s="43"/>
      <c r="D13" s="43"/>
      <c r="E13" s="370" t="s">
        <v>5674</v>
      </c>
      <c r="F13" s="369"/>
      <c r="G13" s="369"/>
      <c r="H13" s="369"/>
      <c r="I13" s="114"/>
      <c r="J13" s="43"/>
      <c r="K13" s="46"/>
    </row>
    <row r="14" spans="2:11" s="1" customFormat="1" ht="13.5">
      <c r="B14" s="42"/>
      <c r="C14" s="43"/>
      <c r="D14" s="43"/>
      <c r="E14" s="43"/>
      <c r="F14" s="43"/>
      <c r="G14" s="43"/>
      <c r="H14" s="43"/>
      <c r="I14" s="114"/>
      <c r="J14" s="43"/>
      <c r="K14" s="46"/>
    </row>
    <row r="15" spans="2:11" s="1" customFormat="1" ht="14.45" customHeight="1">
      <c r="B15" s="42"/>
      <c r="C15" s="43"/>
      <c r="D15" s="38" t="s">
        <v>21</v>
      </c>
      <c r="E15" s="43"/>
      <c r="F15" s="36" t="s">
        <v>5</v>
      </c>
      <c r="G15" s="43"/>
      <c r="H15" s="43"/>
      <c r="I15" s="115" t="s">
        <v>22</v>
      </c>
      <c r="J15" s="36" t="s">
        <v>5</v>
      </c>
      <c r="K15" s="46"/>
    </row>
    <row r="16" spans="2:11" s="1" customFormat="1" ht="14.45" customHeight="1">
      <c r="B16" s="42"/>
      <c r="C16" s="43"/>
      <c r="D16" s="38" t="s">
        <v>23</v>
      </c>
      <c r="E16" s="43"/>
      <c r="F16" s="36" t="s">
        <v>24</v>
      </c>
      <c r="G16" s="43"/>
      <c r="H16" s="43"/>
      <c r="I16" s="115" t="s">
        <v>25</v>
      </c>
      <c r="J16" s="116" t="str">
        <f>'Rekapitulace stavby'!AN8</f>
        <v>18.4.2017</v>
      </c>
      <c r="K16" s="46"/>
    </row>
    <row r="17" spans="2:11" s="1" customFormat="1" ht="10.9" customHeight="1">
      <c r="B17" s="42"/>
      <c r="C17" s="43"/>
      <c r="D17" s="43"/>
      <c r="E17" s="43"/>
      <c r="F17" s="43"/>
      <c r="G17" s="43"/>
      <c r="H17" s="43"/>
      <c r="I17" s="114"/>
      <c r="J17" s="43"/>
      <c r="K17" s="46"/>
    </row>
    <row r="18" spans="2:11" s="1" customFormat="1" ht="14.45" customHeight="1">
      <c r="B18" s="42"/>
      <c r="C18" s="43"/>
      <c r="D18" s="38" t="s">
        <v>27</v>
      </c>
      <c r="E18" s="43"/>
      <c r="F18" s="43"/>
      <c r="G18" s="43"/>
      <c r="H18" s="43"/>
      <c r="I18" s="115" t="s">
        <v>28</v>
      </c>
      <c r="J18" s="36" t="s">
        <v>5</v>
      </c>
      <c r="K18" s="46"/>
    </row>
    <row r="19" spans="2:11" s="1" customFormat="1" ht="18" customHeight="1">
      <c r="B19" s="42"/>
      <c r="C19" s="43"/>
      <c r="D19" s="43"/>
      <c r="E19" s="36" t="s">
        <v>29</v>
      </c>
      <c r="F19" s="43"/>
      <c r="G19" s="43"/>
      <c r="H19" s="43"/>
      <c r="I19" s="115" t="s">
        <v>30</v>
      </c>
      <c r="J19" s="36" t="s">
        <v>5</v>
      </c>
      <c r="K19" s="46"/>
    </row>
    <row r="20" spans="2:11" s="1" customFormat="1" ht="6.95" customHeight="1">
      <c r="B20" s="42"/>
      <c r="C20" s="43"/>
      <c r="D20" s="43"/>
      <c r="E20" s="43"/>
      <c r="F20" s="43"/>
      <c r="G20" s="43"/>
      <c r="H20" s="43"/>
      <c r="I20" s="114"/>
      <c r="J20" s="43"/>
      <c r="K20" s="46"/>
    </row>
    <row r="21" spans="2:11" s="1" customFormat="1" ht="14.45" customHeight="1">
      <c r="B21" s="42"/>
      <c r="C21" s="43"/>
      <c r="D21" s="38" t="s">
        <v>31</v>
      </c>
      <c r="E21" s="43"/>
      <c r="F21" s="43"/>
      <c r="G21" s="43"/>
      <c r="H21" s="43"/>
      <c r="I21" s="115" t="s">
        <v>28</v>
      </c>
      <c r="J21" s="36" t="str">
        <f>IF('Rekapitulace stavby'!AN13="Vyplň údaj","",IF('Rekapitulace stavby'!AN13="","",'Rekapitulace stavby'!AN13))</f>
        <v/>
      </c>
      <c r="K21" s="46"/>
    </row>
    <row r="22" spans="2:11" s="1" customFormat="1" ht="18" customHeight="1">
      <c r="B22" s="42"/>
      <c r="C22" s="43"/>
      <c r="D22" s="43"/>
      <c r="E22" s="36" t="str">
        <f>IF('Rekapitulace stavby'!E14="Vyplň údaj","",IF('Rekapitulace stavby'!E14="","",'Rekapitulace stavby'!E14))</f>
        <v/>
      </c>
      <c r="F22" s="43"/>
      <c r="G22" s="43"/>
      <c r="H22" s="43"/>
      <c r="I22" s="115" t="s">
        <v>30</v>
      </c>
      <c r="J22" s="36" t="str">
        <f>IF('Rekapitulace stavby'!AN14="Vyplň údaj","",IF('Rekapitulace stavby'!AN14="","",'Rekapitulace stavby'!AN14))</f>
        <v/>
      </c>
      <c r="K22" s="46"/>
    </row>
    <row r="23" spans="2:11" s="1" customFormat="1" ht="6.95" customHeight="1">
      <c r="B23" s="42"/>
      <c r="C23" s="43"/>
      <c r="D23" s="43"/>
      <c r="E23" s="43"/>
      <c r="F23" s="43"/>
      <c r="G23" s="43"/>
      <c r="H23" s="43"/>
      <c r="I23" s="114"/>
      <c r="J23" s="43"/>
      <c r="K23" s="46"/>
    </row>
    <row r="24" spans="2:11" s="1" customFormat="1" ht="14.45" customHeight="1">
      <c r="B24" s="42"/>
      <c r="C24" s="43"/>
      <c r="D24" s="38" t="s">
        <v>33</v>
      </c>
      <c r="E24" s="43"/>
      <c r="F24" s="43"/>
      <c r="G24" s="43"/>
      <c r="H24" s="43"/>
      <c r="I24" s="115" t="s">
        <v>28</v>
      </c>
      <c r="J24" s="36" t="s">
        <v>5</v>
      </c>
      <c r="K24" s="46"/>
    </row>
    <row r="25" spans="2:11" s="1" customFormat="1" ht="18" customHeight="1">
      <c r="B25" s="42"/>
      <c r="C25" s="43"/>
      <c r="D25" s="43"/>
      <c r="E25" s="36" t="s">
        <v>34</v>
      </c>
      <c r="F25" s="43"/>
      <c r="G25" s="43"/>
      <c r="H25" s="43"/>
      <c r="I25" s="115" t="s">
        <v>30</v>
      </c>
      <c r="J25" s="36" t="s">
        <v>5</v>
      </c>
      <c r="K25" s="46"/>
    </row>
    <row r="26" spans="2:11" s="1" customFormat="1" ht="6.95" customHeight="1">
      <c r="B26" s="42"/>
      <c r="C26" s="43"/>
      <c r="D26" s="43"/>
      <c r="E26" s="43"/>
      <c r="F26" s="43"/>
      <c r="G26" s="43"/>
      <c r="H26" s="43"/>
      <c r="I26" s="114"/>
      <c r="J26" s="43"/>
      <c r="K26" s="46"/>
    </row>
    <row r="27" spans="2:11" s="1" customFormat="1" ht="14.45" customHeight="1">
      <c r="B27" s="42"/>
      <c r="C27" s="43"/>
      <c r="D27" s="38" t="s">
        <v>36</v>
      </c>
      <c r="E27" s="43"/>
      <c r="F27" s="43"/>
      <c r="G27" s="43"/>
      <c r="H27" s="43"/>
      <c r="I27" s="114"/>
      <c r="J27" s="43"/>
      <c r="K27" s="46"/>
    </row>
    <row r="28" spans="2:11" s="7" customFormat="1" ht="42.75" customHeight="1">
      <c r="B28" s="117"/>
      <c r="C28" s="118"/>
      <c r="D28" s="118"/>
      <c r="E28" s="332" t="s">
        <v>130</v>
      </c>
      <c r="F28" s="332"/>
      <c r="G28" s="332"/>
      <c r="H28" s="332"/>
      <c r="I28" s="119"/>
      <c r="J28" s="118"/>
      <c r="K28" s="120"/>
    </row>
    <row r="29" spans="2:11" s="1" customFormat="1" ht="6.95" customHeight="1">
      <c r="B29" s="42"/>
      <c r="C29" s="43"/>
      <c r="D29" s="43"/>
      <c r="E29" s="43"/>
      <c r="F29" s="43"/>
      <c r="G29" s="43"/>
      <c r="H29" s="43"/>
      <c r="I29" s="114"/>
      <c r="J29" s="43"/>
      <c r="K29" s="46"/>
    </row>
    <row r="30" spans="2:11" s="1" customFormat="1" ht="6.95" customHeight="1">
      <c r="B30" s="42"/>
      <c r="C30" s="43"/>
      <c r="D30" s="69"/>
      <c r="E30" s="69"/>
      <c r="F30" s="69"/>
      <c r="G30" s="69"/>
      <c r="H30" s="69"/>
      <c r="I30" s="121"/>
      <c r="J30" s="69"/>
      <c r="K30" s="122"/>
    </row>
    <row r="31" spans="2:11" s="1" customFormat="1" ht="25.35" customHeight="1">
      <c r="B31" s="42"/>
      <c r="C31" s="43"/>
      <c r="D31" s="123" t="s">
        <v>38</v>
      </c>
      <c r="E31" s="43"/>
      <c r="F31" s="43"/>
      <c r="G31" s="43"/>
      <c r="H31" s="43"/>
      <c r="I31" s="114"/>
      <c r="J31" s="124">
        <f>ROUND(J89,2)</f>
        <v>0</v>
      </c>
      <c r="K31" s="46"/>
    </row>
    <row r="32" spans="2:11" s="1" customFormat="1" ht="6.95" customHeight="1">
      <c r="B32" s="42"/>
      <c r="C32" s="43"/>
      <c r="D32" s="69"/>
      <c r="E32" s="69"/>
      <c r="F32" s="69"/>
      <c r="G32" s="69"/>
      <c r="H32" s="69"/>
      <c r="I32" s="121"/>
      <c r="J32" s="69"/>
      <c r="K32" s="122"/>
    </row>
    <row r="33" spans="2:11" s="1" customFormat="1" ht="14.45" customHeight="1">
      <c r="B33" s="42"/>
      <c r="C33" s="43"/>
      <c r="D33" s="43"/>
      <c r="E33" s="43"/>
      <c r="F33" s="47" t="s">
        <v>40</v>
      </c>
      <c r="G33" s="43"/>
      <c r="H33" s="43"/>
      <c r="I33" s="125" t="s">
        <v>39</v>
      </c>
      <c r="J33" s="47" t="s">
        <v>41</v>
      </c>
      <c r="K33" s="46"/>
    </row>
    <row r="34" spans="2:11" s="1" customFormat="1" ht="14.45" customHeight="1">
      <c r="B34" s="42"/>
      <c r="C34" s="43"/>
      <c r="D34" s="50" t="s">
        <v>42</v>
      </c>
      <c r="E34" s="50" t="s">
        <v>43</v>
      </c>
      <c r="F34" s="126">
        <f>ROUND(SUM(BE89:BE91),2)</f>
        <v>0</v>
      </c>
      <c r="G34" s="43"/>
      <c r="H34" s="43"/>
      <c r="I34" s="127">
        <v>0.21</v>
      </c>
      <c r="J34" s="126">
        <f>ROUND(ROUND((SUM(BE89:BE91)),2)*I34,2)</f>
        <v>0</v>
      </c>
      <c r="K34" s="46"/>
    </row>
    <row r="35" spans="2:11" s="1" customFormat="1" ht="14.45" customHeight="1">
      <c r="B35" s="42"/>
      <c r="C35" s="43"/>
      <c r="D35" s="43"/>
      <c r="E35" s="50" t="s">
        <v>44</v>
      </c>
      <c r="F35" s="126">
        <f>ROUND(SUM(BF89:BF91),2)</f>
        <v>0</v>
      </c>
      <c r="G35" s="43"/>
      <c r="H35" s="43"/>
      <c r="I35" s="127">
        <v>0.15</v>
      </c>
      <c r="J35" s="126">
        <f>ROUND(ROUND((SUM(BF89:BF91)),2)*I35,2)</f>
        <v>0</v>
      </c>
      <c r="K35" s="46"/>
    </row>
    <row r="36" spans="2:11" s="1" customFormat="1" ht="14.45" customHeight="1" hidden="1">
      <c r="B36" s="42"/>
      <c r="C36" s="43"/>
      <c r="D36" s="43"/>
      <c r="E36" s="50" t="s">
        <v>45</v>
      </c>
      <c r="F36" s="126">
        <f>ROUND(SUM(BG89:BG91),2)</f>
        <v>0</v>
      </c>
      <c r="G36" s="43"/>
      <c r="H36" s="43"/>
      <c r="I36" s="127">
        <v>0.21</v>
      </c>
      <c r="J36" s="126">
        <v>0</v>
      </c>
      <c r="K36" s="46"/>
    </row>
    <row r="37" spans="2:11" s="1" customFormat="1" ht="14.45" customHeight="1" hidden="1">
      <c r="B37" s="42"/>
      <c r="C37" s="43"/>
      <c r="D37" s="43"/>
      <c r="E37" s="50" t="s">
        <v>46</v>
      </c>
      <c r="F37" s="126">
        <f>ROUND(SUM(BH89:BH91),2)</f>
        <v>0</v>
      </c>
      <c r="G37" s="43"/>
      <c r="H37" s="43"/>
      <c r="I37" s="127">
        <v>0.15</v>
      </c>
      <c r="J37" s="126">
        <v>0</v>
      </c>
      <c r="K37" s="46"/>
    </row>
    <row r="38" spans="2:11" s="1" customFormat="1" ht="14.45" customHeight="1" hidden="1">
      <c r="B38" s="42"/>
      <c r="C38" s="43"/>
      <c r="D38" s="43"/>
      <c r="E38" s="50" t="s">
        <v>47</v>
      </c>
      <c r="F38" s="126">
        <f>ROUND(SUM(BI89:BI91),2)</f>
        <v>0</v>
      </c>
      <c r="G38" s="43"/>
      <c r="H38" s="43"/>
      <c r="I38" s="127">
        <v>0</v>
      </c>
      <c r="J38" s="126">
        <v>0</v>
      </c>
      <c r="K38" s="46"/>
    </row>
    <row r="39" spans="2:11" s="1" customFormat="1" ht="6.95" customHeight="1">
      <c r="B39" s="42"/>
      <c r="C39" s="43"/>
      <c r="D39" s="43"/>
      <c r="E39" s="43"/>
      <c r="F39" s="43"/>
      <c r="G39" s="43"/>
      <c r="H39" s="43"/>
      <c r="I39" s="114"/>
      <c r="J39" s="43"/>
      <c r="K39" s="46"/>
    </row>
    <row r="40" spans="2:11" s="1" customFormat="1" ht="25.35" customHeight="1">
      <c r="B40" s="42"/>
      <c r="C40" s="128"/>
      <c r="D40" s="129" t="s">
        <v>48</v>
      </c>
      <c r="E40" s="72"/>
      <c r="F40" s="72"/>
      <c r="G40" s="130" t="s">
        <v>49</v>
      </c>
      <c r="H40" s="131" t="s">
        <v>50</v>
      </c>
      <c r="I40" s="132"/>
      <c r="J40" s="133">
        <f>SUM(J31:J38)</f>
        <v>0</v>
      </c>
      <c r="K40" s="134"/>
    </row>
    <row r="41" spans="2:11" s="1" customFormat="1" ht="14.45" customHeight="1">
      <c r="B41" s="57"/>
      <c r="C41" s="58"/>
      <c r="D41" s="58"/>
      <c r="E41" s="58"/>
      <c r="F41" s="58"/>
      <c r="G41" s="58"/>
      <c r="H41" s="58"/>
      <c r="I41" s="135"/>
      <c r="J41" s="58"/>
      <c r="K41" s="59"/>
    </row>
    <row r="45" spans="2:11" s="1" customFormat="1" ht="6.95" customHeight="1">
      <c r="B45" s="60"/>
      <c r="C45" s="61"/>
      <c r="D45" s="61"/>
      <c r="E45" s="61"/>
      <c r="F45" s="61"/>
      <c r="G45" s="61"/>
      <c r="H45" s="61"/>
      <c r="I45" s="136"/>
      <c r="J45" s="61"/>
      <c r="K45" s="137"/>
    </row>
    <row r="46" spans="2:11" s="1" customFormat="1" ht="36.95" customHeight="1">
      <c r="B46" s="42"/>
      <c r="C46" s="31" t="s">
        <v>131</v>
      </c>
      <c r="D46" s="43"/>
      <c r="E46" s="43"/>
      <c r="F46" s="43"/>
      <c r="G46" s="43"/>
      <c r="H46" s="43"/>
      <c r="I46" s="114"/>
      <c r="J46" s="43"/>
      <c r="K46" s="46"/>
    </row>
    <row r="47" spans="2:11" s="1" customFormat="1" ht="6.95" customHeight="1">
      <c r="B47" s="42"/>
      <c r="C47" s="43"/>
      <c r="D47" s="43"/>
      <c r="E47" s="43"/>
      <c r="F47" s="43"/>
      <c r="G47" s="43"/>
      <c r="H47" s="43"/>
      <c r="I47" s="114"/>
      <c r="J47" s="43"/>
      <c r="K47" s="46"/>
    </row>
    <row r="48" spans="2:11" s="1" customFormat="1" ht="14.45" customHeight="1">
      <c r="B48" s="42"/>
      <c r="C48" s="38" t="s">
        <v>19</v>
      </c>
      <c r="D48" s="43"/>
      <c r="E48" s="43"/>
      <c r="F48" s="43"/>
      <c r="G48" s="43"/>
      <c r="H48" s="43"/>
      <c r="I48" s="114"/>
      <c r="J48" s="43"/>
      <c r="K48" s="46"/>
    </row>
    <row r="49" spans="2:11" s="1" customFormat="1" ht="16.5" customHeight="1">
      <c r="B49" s="42"/>
      <c r="C49" s="43"/>
      <c r="D49" s="43"/>
      <c r="E49" s="367" t="str">
        <f>E7</f>
        <v>Transformace ÚSP Kvasiny- rekonstrukce v lokalitě Týniště nad Orlicí</v>
      </c>
      <c r="F49" s="368"/>
      <c r="G49" s="368"/>
      <c r="H49" s="368"/>
      <c r="I49" s="114"/>
      <c r="J49" s="43"/>
      <c r="K49" s="46"/>
    </row>
    <row r="50" spans="2:11" ht="13.5">
      <c r="B50" s="29"/>
      <c r="C50" s="38" t="s">
        <v>124</v>
      </c>
      <c r="D50" s="30"/>
      <c r="E50" s="30"/>
      <c r="F50" s="30"/>
      <c r="G50" s="30"/>
      <c r="H50" s="30"/>
      <c r="I50" s="113"/>
      <c r="J50" s="30"/>
      <c r="K50" s="32"/>
    </row>
    <row r="51" spans="2:11" ht="16.5" customHeight="1">
      <c r="B51" s="29"/>
      <c r="C51" s="30"/>
      <c r="D51" s="30"/>
      <c r="E51" s="367" t="s">
        <v>125</v>
      </c>
      <c r="F51" s="328"/>
      <c r="G51" s="328"/>
      <c r="H51" s="328"/>
      <c r="I51" s="113"/>
      <c r="J51" s="30"/>
      <c r="K51" s="32"/>
    </row>
    <row r="52" spans="2:11" ht="13.5">
      <c r="B52" s="29"/>
      <c r="C52" s="38" t="s">
        <v>126</v>
      </c>
      <c r="D52" s="30"/>
      <c r="E52" s="30"/>
      <c r="F52" s="30"/>
      <c r="G52" s="30"/>
      <c r="H52" s="30"/>
      <c r="I52" s="113"/>
      <c r="J52" s="30"/>
      <c r="K52" s="32"/>
    </row>
    <row r="53" spans="2:11" s="1" customFormat="1" ht="16.5" customHeight="1">
      <c r="B53" s="42"/>
      <c r="C53" s="43"/>
      <c r="D53" s="43"/>
      <c r="E53" s="350" t="s">
        <v>5022</v>
      </c>
      <c r="F53" s="369"/>
      <c r="G53" s="369"/>
      <c r="H53" s="369"/>
      <c r="I53" s="114"/>
      <c r="J53" s="43"/>
      <c r="K53" s="46"/>
    </row>
    <row r="54" spans="2:11" s="1" customFormat="1" ht="14.45" customHeight="1">
      <c r="B54" s="42"/>
      <c r="C54" s="38" t="s">
        <v>128</v>
      </c>
      <c r="D54" s="43"/>
      <c r="E54" s="43"/>
      <c r="F54" s="43"/>
      <c r="G54" s="43"/>
      <c r="H54" s="43"/>
      <c r="I54" s="114"/>
      <c r="J54" s="43"/>
      <c r="K54" s="46"/>
    </row>
    <row r="55" spans="2:11" s="1" customFormat="1" ht="17.25" customHeight="1">
      <c r="B55" s="42"/>
      <c r="C55" s="43"/>
      <c r="D55" s="43"/>
      <c r="E55" s="370" t="str">
        <f>E13</f>
        <v>4 - Publicita</v>
      </c>
      <c r="F55" s="369"/>
      <c r="G55" s="369"/>
      <c r="H55" s="369"/>
      <c r="I55" s="114"/>
      <c r="J55" s="43"/>
      <c r="K55" s="46"/>
    </row>
    <row r="56" spans="2:11" s="1" customFormat="1" ht="6.95" customHeight="1">
      <c r="B56" s="42"/>
      <c r="C56" s="43"/>
      <c r="D56" s="43"/>
      <c r="E56" s="43"/>
      <c r="F56" s="43"/>
      <c r="G56" s="43"/>
      <c r="H56" s="43"/>
      <c r="I56" s="114"/>
      <c r="J56" s="43"/>
      <c r="K56" s="46"/>
    </row>
    <row r="57" spans="2:11" s="1" customFormat="1" ht="18" customHeight="1">
      <c r="B57" s="42"/>
      <c r="C57" s="38" t="s">
        <v>23</v>
      </c>
      <c r="D57" s="43"/>
      <c r="E57" s="43"/>
      <c r="F57" s="36" t="str">
        <f>F16</f>
        <v xml:space="preserve"> </v>
      </c>
      <c r="G57" s="43"/>
      <c r="H57" s="43"/>
      <c r="I57" s="115" t="s">
        <v>25</v>
      </c>
      <c r="J57" s="116" t="str">
        <f>IF(J16="","",J16)</f>
        <v>18.4.2017</v>
      </c>
      <c r="K57" s="46"/>
    </row>
    <row r="58" spans="2:11" s="1" customFormat="1" ht="6.95" customHeight="1">
      <c r="B58" s="42"/>
      <c r="C58" s="43"/>
      <c r="D58" s="43"/>
      <c r="E58" s="43"/>
      <c r="F58" s="43"/>
      <c r="G58" s="43"/>
      <c r="H58" s="43"/>
      <c r="I58" s="114"/>
      <c r="J58" s="43"/>
      <c r="K58" s="46"/>
    </row>
    <row r="59" spans="2:11" s="1" customFormat="1" ht="13.5">
      <c r="B59" s="42"/>
      <c r="C59" s="38" t="s">
        <v>27</v>
      </c>
      <c r="D59" s="43"/>
      <c r="E59" s="43"/>
      <c r="F59" s="36" t="str">
        <f>E19</f>
        <v>Královéhradecký kraj</v>
      </c>
      <c r="G59" s="43"/>
      <c r="H59" s="43"/>
      <c r="I59" s="115" t="s">
        <v>33</v>
      </c>
      <c r="J59" s="332" t="str">
        <f>E25</f>
        <v>Malý velký ateliér</v>
      </c>
      <c r="K59" s="46"/>
    </row>
    <row r="60" spans="2:11" s="1" customFormat="1" ht="14.45" customHeight="1">
      <c r="B60" s="42"/>
      <c r="C60" s="38" t="s">
        <v>31</v>
      </c>
      <c r="D60" s="43"/>
      <c r="E60" s="43"/>
      <c r="F60" s="36" t="str">
        <f>IF(E22="","",E22)</f>
        <v/>
      </c>
      <c r="G60" s="43"/>
      <c r="H60" s="43"/>
      <c r="I60" s="114"/>
      <c r="J60" s="371"/>
      <c r="K60" s="46"/>
    </row>
    <row r="61" spans="2:11" s="1" customFormat="1" ht="10.35" customHeight="1">
      <c r="B61" s="42"/>
      <c r="C61" s="43"/>
      <c r="D61" s="43"/>
      <c r="E61" s="43"/>
      <c r="F61" s="43"/>
      <c r="G61" s="43"/>
      <c r="H61" s="43"/>
      <c r="I61" s="114"/>
      <c r="J61" s="43"/>
      <c r="K61" s="46"/>
    </row>
    <row r="62" spans="2:11" s="1" customFormat="1" ht="29.25" customHeight="1">
      <c r="B62" s="42"/>
      <c r="C62" s="138" t="s">
        <v>132</v>
      </c>
      <c r="D62" s="128"/>
      <c r="E62" s="128"/>
      <c r="F62" s="128"/>
      <c r="G62" s="128"/>
      <c r="H62" s="128"/>
      <c r="I62" s="139"/>
      <c r="J62" s="140" t="s">
        <v>133</v>
      </c>
      <c r="K62" s="141"/>
    </row>
    <row r="63" spans="2:11" s="1" customFormat="1" ht="10.35" customHeight="1">
      <c r="B63" s="42"/>
      <c r="C63" s="43"/>
      <c r="D63" s="43"/>
      <c r="E63" s="43"/>
      <c r="F63" s="43"/>
      <c r="G63" s="43"/>
      <c r="H63" s="43"/>
      <c r="I63" s="114"/>
      <c r="J63" s="43"/>
      <c r="K63" s="46"/>
    </row>
    <row r="64" spans="2:47" s="1" customFormat="1" ht="29.25" customHeight="1">
      <c r="B64" s="42"/>
      <c r="C64" s="142" t="s">
        <v>134</v>
      </c>
      <c r="D64" s="43"/>
      <c r="E64" s="43"/>
      <c r="F64" s="43"/>
      <c r="G64" s="43"/>
      <c r="H64" s="43"/>
      <c r="I64" s="114"/>
      <c r="J64" s="124">
        <f>J89</f>
        <v>0</v>
      </c>
      <c r="K64" s="46"/>
      <c r="AU64" s="25" t="s">
        <v>135</v>
      </c>
    </row>
    <row r="65" spans="2:11" s="8" customFormat="1" ht="24.95" customHeight="1">
      <c r="B65" s="143"/>
      <c r="C65" s="144"/>
      <c r="D65" s="145" t="s">
        <v>5675</v>
      </c>
      <c r="E65" s="146"/>
      <c r="F65" s="146"/>
      <c r="G65" s="146"/>
      <c r="H65" s="146"/>
      <c r="I65" s="147"/>
      <c r="J65" s="148">
        <f>J90</f>
        <v>0</v>
      </c>
      <c r="K65" s="149"/>
    </row>
    <row r="66" spans="2:11" s="1" customFormat="1" ht="21.75" customHeight="1">
      <c r="B66" s="42"/>
      <c r="C66" s="43"/>
      <c r="D66" s="43"/>
      <c r="E66" s="43"/>
      <c r="F66" s="43"/>
      <c r="G66" s="43"/>
      <c r="H66" s="43"/>
      <c r="I66" s="114"/>
      <c r="J66" s="43"/>
      <c r="K66" s="46"/>
    </row>
    <row r="67" spans="2:11" s="1" customFormat="1" ht="6.95" customHeight="1">
      <c r="B67" s="57"/>
      <c r="C67" s="58"/>
      <c r="D67" s="58"/>
      <c r="E67" s="58"/>
      <c r="F67" s="58"/>
      <c r="G67" s="58"/>
      <c r="H67" s="58"/>
      <c r="I67" s="135"/>
      <c r="J67" s="58"/>
      <c r="K67" s="59"/>
    </row>
    <row r="71" spans="2:12" s="1" customFormat="1" ht="6.95" customHeight="1">
      <c r="B71" s="60"/>
      <c r="C71" s="61"/>
      <c r="D71" s="61"/>
      <c r="E71" s="61"/>
      <c r="F71" s="61"/>
      <c r="G71" s="61"/>
      <c r="H71" s="61"/>
      <c r="I71" s="136"/>
      <c r="J71" s="61"/>
      <c r="K71" s="61"/>
      <c r="L71" s="42"/>
    </row>
    <row r="72" spans="2:12" s="1" customFormat="1" ht="36.95" customHeight="1">
      <c r="B72" s="42"/>
      <c r="C72" s="62" t="s">
        <v>174</v>
      </c>
      <c r="L72" s="42"/>
    </row>
    <row r="73" spans="2:12" s="1" customFormat="1" ht="6.95" customHeight="1">
      <c r="B73" s="42"/>
      <c r="L73" s="42"/>
    </row>
    <row r="74" spans="2:12" s="1" customFormat="1" ht="14.45" customHeight="1">
      <c r="B74" s="42"/>
      <c r="C74" s="64" t="s">
        <v>19</v>
      </c>
      <c r="L74" s="42"/>
    </row>
    <row r="75" spans="2:12" s="1" customFormat="1" ht="16.5" customHeight="1">
      <c r="B75" s="42"/>
      <c r="E75" s="372" t="str">
        <f>E7</f>
        <v>Transformace ÚSP Kvasiny- rekonstrukce v lokalitě Týniště nad Orlicí</v>
      </c>
      <c r="F75" s="373"/>
      <c r="G75" s="373"/>
      <c r="H75" s="373"/>
      <c r="L75" s="42"/>
    </row>
    <row r="76" spans="2:12" ht="13.5">
      <c r="B76" s="29"/>
      <c r="C76" s="64" t="s">
        <v>124</v>
      </c>
      <c r="L76" s="29"/>
    </row>
    <row r="77" spans="2:12" ht="16.5" customHeight="1">
      <c r="B77" s="29"/>
      <c r="E77" s="372" t="s">
        <v>125</v>
      </c>
      <c r="F77" s="366"/>
      <c r="G77" s="366"/>
      <c r="H77" s="366"/>
      <c r="L77" s="29"/>
    </row>
    <row r="78" spans="2:12" ht="13.5">
      <c r="B78" s="29"/>
      <c r="C78" s="64" t="s">
        <v>126</v>
      </c>
      <c r="L78" s="29"/>
    </row>
    <row r="79" spans="2:12" s="1" customFormat="1" ht="16.5" customHeight="1">
      <c r="B79" s="42"/>
      <c r="E79" s="374" t="s">
        <v>5022</v>
      </c>
      <c r="F79" s="375"/>
      <c r="G79" s="375"/>
      <c r="H79" s="375"/>
      <c r="L79" s="42"/>
    </row>
    <row r="80" spans="2:12" s="1" customFormat="1" ht="14.45" customHeight="1">
      <c r="B80" s="42"/>
      <c r="C80" s="64" t="s">
        <v>128</v>
      </c>
      <c r="L80" s="42"/>
    </row>
    <row r="81" spans="2:12" s="1" customFormat="1" ht="17.25" customHeight="1">
      <c r="B81" s="42"/>
      <c r="E81" s="343" t="str">
        <f>E13</f>
        <v>4 - Publicita</v>
      </c>
      <c r="F81" s="375"/>
      <c r="G81" s="375"/>
      <c r="H81" s="375"/>
      <c r="L81" s="42"/>
    </row>
    <row r="82" spans="2:12" s="1" customFormat="1" ht="6.95" customHeight="1">
      <c r="B82" s="42"/>
      <c r="L82" s="42"/>
    </row>
    <row r="83" spans="2:12" s="1" customFormat="1" ht="18" customHeight="1">
      <c r="B83" s="42"/>
      <c r="C83" s="64" t="s">
        <v>23</v>
      </c>
      <c r="F83" s="157" t="str">
        <f>F16</f>
        <v xml:space="preserve"> </v>
      </c>
      <c r="I83" s="158" t="s">
        <v>25</v>
      </c>
      <c r="J83" s="68" t="str">
        <f>IF(J16="","",J16)</f>
        <v>18.4.2017</v>
      </c>
      <c r="L83" s="42"/>
    </row>
    <row r="84" spans="2:12" s="1" customFormat="1" ht="6.95" customHeight="1">
      <c r="B84" s="42"/>
      <c r="L84" s="42"/>
    </row>
    <row r="85" spans="2:12" s="1" customFormat="1" ht="13.5">
      <c r="B85" s="42"/>
      <c r="C85" s="64" t="s">
        <v>27</v>
      </c>
      <c r="F85" s="157" t="str">
        <f>E19</f>
        <v>Královéhradecký kraj</v>
      </c>
      <c r="I85" s="158" t="s">
        <v>33</v>
      </c>
      <c r="J85" s="157" t="str">
        <f>E25</f>
        <v>Malý velký ateliér</v>
      </c>
      <c r="L85" s="42"/>
    </row>
    <row r="86" spans="2:12" s="1" customFormat="1" ht="14.45" customHeight="1">
      <c r="B86" s="42"/>
      <c r="C86" s="64" t="s">
        <v>31</v>
      </c>
      <c r="F86" s="157" t="str">
        <f>IF(E22="","",E22)</f>
        <v/>
      </c>
      <c r="L86" s="42"/>
    </row>
    <row r="87" spans="2:12" s="1" customFormat="1" ht="10.35" customHeight="1">
      <c r="B87" s="42"/>
      <c r="L87" s="42"/>
    </row>
    <row r="88" spans="2:20" s="10" customFormat="1" ht="29.25" customHeight="1">
      <c r="B88" s="159"/>
      <c r="C88" s="160" t="s">
        <v>175</v>
      </c>
      <c r="D88" s="161" t="s">
        <v>57</v>
      </c>
      <c r="E88" s="161" t="s">
        <v>53</v>
      </c>
      <c r="F88" s="161" t="s">
        <v>176</v>
      </c>
      <c r="G88" s="161" t="s">
        <v>177</v>
      </c>
      <c r="H88" s="161" t="s">
        <v>178</v>
      </c>
      <c r="I88" s="162" t="s">
        <v>179</v>
      </c>
      <c r="J88" s="161" t="s">
        <v>133</v>
      </c>
      <c r="K88" s="163" t="s">
        <v>180</v>
      </c>
      <c r="L88" s="159"/>
      <c r="M88" s="74" t="s">
        <v>181</v>
      </c>
      <c r="N88" s="75" t="s">
        <v>42</v>
      </c>
      <c r="O88" s="75" t="s">
        <v>182</v>
      </c>
      <c r="P88" s="75" t="s">
        <v>183</v>
      </c>
      <c r="Q88" s="75" t="s">
        <v>184</v>
      </c>
      <c r="R88" s="75" t="s">
        <v>185</v>
      </c>
      <c r="S88" s="75" t="s">
        <v>186</v>
      </c>
      <c r="T88" s="76" t="s">
        <v>187</v>
      </c>
    </row>
    <row r="89" spans="2:63" s="1" customFormat="1" ht="29.25" customHeight="1">
      <c r="B89" s="42"/>
      <c r="C89" s="78" t="s">
        <v>134</v>
      </c>
      <c r="J89" s="164">
        <f>BK89</f>
        <v>0</v>
      </c>
      <c r="L89" s="42"/>
      <c r="M89" s="77"/>
      <c r="N89" s="69"/>
      <c r="O89" s="69"/>
      <c r="P89" s="165">
        <f>P90</f>
        <v>0</v>
      </c>
      <c r="Q89" s="69"/>
      <c r="R89" s="165">
        <f>R90</f>
        <v>0</v>
      </c>
      <c r="S89" s="69"/>
      <c r="T89" s="166">
        <f>T90</f>
        <v>0</v>
      </c>
      <c r="AT89" s="25" t="s">
        <v>71</v>
      </c>
      <c r="AU89" s="25" t="s">
        <v>135</v>
      </c>
      <c r="BK89" s="167">
        <f>BK90</f>
        <v>0</v>
      </c>
    </row>
    <row r="90" spans="2:63" s="11" customFormat="1" ht="37.35" customHeight="1">
      <c r="B90" s="168"/>
      <c r="D90" s="169" t="s">
        <v>71</v>
      </c>
      <c r="E90" s="170" t="s">
        <v>5676</v>
      </c>
      <c r="F90" s="170" t="s">
        <v>4866</v>
      </c>
      <c r="I90" s="171"/>
      <c r="J90" s="172">
        <f>BK90</f>
        <v>0</v>
      </c>
      <c r="L90" s="168"/>
      <c r="M90" s="173"/>
      <c r="N90" s="174"/>
      <c r="O90" s="174"/>
      <c r="P90" s="175">
        <f>P91</f>
        <v>0</v>
      </c>
      <c r="Q90" s="174"/>
      <c r="R90" s="175">
        <f>R91</f>
        <v>0</v>
      </c>
      <c r="S90" s="174"/>
      <c r="T90" s="176">
        <f>T91</f>
        <v>0</v>
      </c>
      <c r="AR90" s="169" t="s">
        <v>92</v>
      </c>
      <c r="AT90" s="177" t="s">
        <v>71</v>
      </c>
      <c r="AU90" s="177" t="s">
        <v>72</v>
      </c>
      <c r="AY90" s="169" t="s">
        <v>190</v>
      </c>
      <c r="BK90" s="178">
        <f>BK91</f>
        <v>0</v>
      </c>
    </row>
    <row r="91" spans="2:65" s="1" customFormat="1" ht="16.5" customHeight="1">
      <c r="B91" s="181"/>
      <c r="C91" s="182" t="s">
        <v>17</v>
      </c>
      <c r="D91" s="182" t="s">
        <v>192</v>
      </c>
      <c r="E91" s="183" t="s">
        <v>5145</v>
      </c>
      <c r="F91" s="184" t="s">
        <v>5677</v>
      </c>
      <c r="G91" s="185" t="s">
        <v>5678</v>
      </c>
      <c r="H91" s="186">
        <v>1</v>
      </c>
      <c r="I91" s="187"/>
      <c r="J91" s="188">
        <f>ROUND(I91*H91,2)</f>
        <v>0</v>
      </c>
      <c r="K91" s="184" t="s">
        <v>5</v>
      </c>
      <c r="L91" s="42"/>
      <c r="M91" s="189" t="s">
        <v>5</v>
      </c>
      <c r="N91" s="236" t="s">
        <v>43</v>
      </c>
      <c r="O91" s="237"/>
      <c r="P91" s="238">
        <f>O91*H91</f>
        <v>0</v>
      </c>
      <c r="Q91" s="238">
        <v>0</v>
      </c>
      <c r="R91" s="238">
        <f>Q91*H91</f>
        <v>0</v>
      </c>
      <c r="S91" s="238">
        <v>0</v>
      </c>
      <c r="T91" s="239">
        <f>S91*H91</f>
        <v>0</v>
      </c>
      <c r="AR91" s="25" t="s">
        <v>3356</v>
      </c>
      <c r="AT91" s="25" t="s">
        <v>192</v>
      </c>
      <c r="AU91" s="25" t="s">
        <v>17</v>
      </c>
      <c r="AY91" s="25" t="s">
        <v>190</v>
      </c>
      <c r="BE91" s="193">
        <f>IF(N91="základní",J91,0)</f>
        <v>0</v>
      </c>
      <c r="BF91" s="193">
        <f>IF(N91="snížená",J91,0)</f>
        <v>0</v>
      </c>
      <c r="BG91" s="193">
        <f>IF(N91="zákl. přenesená",J91,0)</f>
        <v>0</v>
      </c>
      <c r="BH91" s="193">
        <f>IF(N91="sníž. přenesená",J91,0)</f>
        <v>0</v>
      </c>
      <c r="BI91" s="193">
        <f>IF(N91="nulová",J91,0)</f>
        <v>0</v>
      </c>
      <c r="BJ91" s="25" t="s">
        <v>17</v>
      </c>
      <c r="BK91" s="193">
        <f>ROUND(I91*H91,2)</f>
        <v>0</v>
      </c>
      <c r="BL91" s="25" t="s">
        <v>3356</v>
      </c>
      <c r="BM91" s="25" t="s">
        <v>5679</v>
      </c>
    </row>
    <row r="92" spans="2:12" s="1" customFormat="1" ht="6.95" customHeight="1">
      <c r="B92" s="57"/>
      <c r="C92" s="58"/>
      <c r="D92" s="58"/>
      <c r="E92" s="58"/>
      <c r="F92" s="58"/>
      <c r="G92" s="58"/>
      <c r="H92" s="58"/>
      <c r="I92" s="135"/>
      <c r="J92" s="58"/>
      <c r="K92" s="58"/>
      <c r="L92" s="42"/>
    </row>
  </sheetData>
  <autoFilter ref="C88:K91"/>
  <mergeCells count="16">
    <mergeCell ref="L2:V2"/>
    <mergeCell ref="E75:H75"/>
    <mergeCell ref="E79:H79"/>
    <mergeCell ref="E77:H77"/>
    <mergeCell ref="E81:H81"/>
    <mergeCell ref="G1:H1"/>
    <mergeCell ref="E49:H49"/>
    <mergeCell ref="E53:H53"/>
    <mergeCell ref="E51:H51"/>
    <mergeCell ref="E55:H55"/>
    <mergeCell ref="J59:J60"/>
    <mergeCell ref="E7:H7"/>
    <mergeCell ref="E11:H11"/>
    <mergeCell ref="E9:H9"/>
    <mergeCell ref="E13:H13"/>
    <mergeCell ref="E28:H28"/>
  </mergeCells>
  <hyperlinks>
    <hyperlink ref="F1:G1" location="C2" display="1) Krycí list soupisu"/>
    <hyperlink ref="G1:H1" location="C62" display="2) Rekapitulace"/>
    <hyperlink ref="J1" location="C88"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21"/>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07"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2"/>
      <c r="B1" s="108"/>
      <c r="C1" s="108"/>
      <c r="D1" s="109" t="s">
        <v>1</v>
      </c>
      <c r="E1" s="108"/>
      <c r="F1" s="110" t="s">
        <v>118</v>
      </c>
      <c r="G1" s="376" t="s">
        <v>119</v>
      </c>
      <c r="H1" s="376"/>
      <c r="I1" s="111"/>
      <c r="J1" s="110" t="s">
        <v>120</v>
      </c>
      <c r="K1" s="109" t="s">
        <v>121</v>
      </c>
      <c r="L1" s="110" t="s">
        <v>122</v>
      </c>
      <c r="M1" s="110"/>
      <c r="N1" s="110"/>
      <c r="O1" s="110"/>
      <c r="P1" s="110"/>
      <c r="Q1" s="110"/>
      <c r="R1" s="110"/>
      <c r="S1" s="110"/>
      <c r="T1" s="110"/>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L2" s="365" t="s">
        <v>8</v>
      </c>
      <c r="M2" s="366"/>
      <c r="N2" s="366"/>
      <c r="O2" s="366"/>
      <c r="P2" s="366"/>
      <c r="Q2" s="366"/>
      <c r="R2" s="366"/>
      <c r="S2" s="366"/>
      <c r="T2" s="366"/>
      <c r="U2" s="366"/>
      <c r="V2" s="366"/>
      <c r="AT2" s="25" t="s">
        <v>114</v>
      </c>
    </row>
    <row r="3" spans="2:46" ht="6.95" customHeight="1">
      <c r="B3" s="26"/>
      <c r="C3" s="27"/>
      <c r="D3" s="27"/>
      <c r="E3" s="27"/>
      <c r="F3" s="27"/>
      <c r="G3" s="27"/>
      <c r="H3" s="27"/>
      <c r="I3" s="112"/>
      <c r="J3" s="27"/>
      <c r="K3" s="28"/>
      <c r="AT3" s="25" t="s">
        <v>80</v>
      </c>
    </row>
    <row r="4" spans="2:46" ht="36.95" customHeight="1">
      <c r="B4" s="29"/>
      <c r="C4" s="30"/>
      <c r="D4" s="31" t="s">
        <v>123</v>
      </c>
      <c r="E4" s="30"/>
      <c r="F4" s="30"/>
      <c r="G4" s="30"/>
      <c r="H4" s="30"/>
      <c r="I4" s="113"/>
      <c r="J4" s="30"/>
      <c r="K4" s="32"/>
      <c r="M4" s="33" t="s">
        <v>13</v>
      </c>
      <c r="AT4" s="25" t="s">
        <v>6</v>
      </c>
    </row>
    <row r="5" spans="2:11" ht="6.95" customHeight="1">
      <c r="B5" s="29"/>
      <c r="C5" s="30"/>
      <c r="D5" s="30"/>
      <c r="E5" s="30"/>
      <c r="F5" s="30"/>
      <c r="G5" s="30"/>
      <c r="H5" s="30"/>
      <c r="I5" s="113"/>
      <c r="J5" s="30"/>
      <c r="K5" s="32"/>
    </row>
    <row r="6" spans="2:11" ht="13.5">
      <c r="B6" s="29"/>
      <c r="C6" s="30"/>
      <c r="D6" s="38" t="s">
        <v>19</v>
      </c>
      <c r="E6" s="30"/>
      <c r="F6" s="30"/>
      <c r="G6" s="30"/>
      <c r="H6" s="30"/>
      <c r="I6" s="113"/>
      <c r="J6" s="30"/>
      <c r="K6" s="32"/>
    </row>
    <row r="7" spans="2:11" ht="16.5" customHeight="1">
      <c r="B7" s="29"/>
      <c r="C7" s="30"/>
      <c r="D7" s="30"/>
      <c r="E7" s="367" t="str">
        <f>'Rekapitulace stavby'!K6</f>
        <v>Transformace ÚSP Kvasiny- rekonstrukce v lokalitě Týniště nad Orlicí</v>
      </c>
      <c r="F7" s="368"/>
      <c r="G7" s="368"/>
      <c r="H7" s="368"/>
      <c r="I7" s="113"/>
      <c r="J7" s="30"/>
      <c r="K7" s="32"/>
    </row>
    <row r="8" spans="2:11" ht="13.5">
      <c r="B8" s="29"/>
      <c r="C8" s="30"/>
      <c r="D8" s="38" t="s">
        <v>124</v>
      </c>
      <c r="E8" s="30"/>
      <c r="F8" s="30"/>
      <c r="G8" s="30"/>
      <c r="H8" s="30"/>
      <c r="I8" s="113"/>
      <c r="J8" s="30"/>
      <c r="K8" s="32"/>
    </row>
    <row r="9" spans="2:11" ht="16.5" customHeight="1">
      <c r="B9" s="29"/>
      <c r="C9" s="30"/>
      <c r="D9" s="30"/>
      <c r="E9" s="367" t="s">
        <v>125</v>
      </c>
      <c r="F9" s="328"/>
      <c r="G9" s="328"/>
      <c r="H9" s="328"/>
      <c r="I9" s="113"/>
      <c r="J9" s="30"/>
      <c r="K9" s="32"/>
    </row>
    <row r="10" spans="2:11" ht="13.5">
      <c r="B10" s="29"/>
      <c r="C10" s="30"/>
      <c r="D10" s="38" t="s">
        <v>126</v>
      </c>
      <c r="E10" s="30"/>
      <c r="F10" s="30"/>
      <c r="G10" s="30"/>
      <c r="H10" s="30"/>
      <c r="I10" s="113"/>
      <c r="J10" s="30"/>
      <c r="K10" s="32"/>
    </row>
    <row r="11" spans="2:11" s="1" customFormat="1" ht="16.5" customHeight="1">
      <c r="B11" s="42"/>
      <c r="C11" s="43"/>
      <c r="D11" s="43"/>
      <c r="E11" s="350" t="s">
        <v>5680</v>
      </c>
      <c r="F11" s="369"/>
      <c r="G11" s="369"/>
      <c r="H11" s="369"/>
      <c r="I11" s="114"/>
      <c r="J11" s="43"/>
      <c r="K11" s="46"/>
    </row>
    <row r="12" spans="2:11" s="1" customFormat="1" ht="13.5">
      <c r="B12" s="42"/>
      <c r="C12" s="43"/>
      <c r="D12" s="38" t="s">
        <v>128</v>
      </c>
      <c r="E12" s="43"/>
      <c r="F12" s="43"/>
      <c r="G12" s="43"/>
      <c r="H12" s="43"/>
      <c r="I12" s="114"/>
      <c r="J12" s="43"/>
      <c r="K12" s="46"/>
    </row>
    <row r="13" spans="2:11" s="1" customFormat="1" ht="36.95" customHeight="1">
      <c r="B13" s="42"/>
      <c r="C13" s="43"/>
      <c r="D13" s="43"/>
      <c r="E13" s="370" t="s">
        <v>5681</v>
      </c>
      <c r="F13" s="369"/>
      <c r="G13" s="369"/>
      <c r="H13" s="369"/>
      <c r="I13" s="114"/>
      <c r="J13" s="43"/>
      <c r="K13" s="46"/>
    </row>
    <row r="14" spans="2:11" s="1" customFormat="1" ht="13.5">
      <c r="B14" s="42"/>
      <c r="C14" s="43"/>
      <c r="D14" s="43"/>
      <c r="E14" s="43"/>
      <c r="F14" s="43"/>
      <c r="G14" s="43"/>
      <c r="H14" s="43"/>
      <c r="I14" s="114"/>
      <c r="J14" s="43"/>
      <c r="K14" s="46"/>
    </row>
    <row r="15" spans="2:11" s="1" customFormat="1" ht="14.45" customHeight="1">
      <c r="B15" s="42"/>
      <c r="C15" s="43"/>
      <c r="D15" s="38" t="s">
        <v>21</v>
      </c>
      <c r="E15" s="43"/>
      <c r="F15" s="36" t="s">
        <v>5</v>
      </c>
      <c r="G15" s="43"/>
      <c r="H15" s="43"/>
      <c r="I15" s="115" t="s">
        <v>22</v>
      </c>
      <c r="J15" s="36" t="s">
        <v>5</v>
      </c>
      <c r="K15" s="46"/>
    </row>
    <row r="16" spans="2:11" s="1" customFormat="1" ht="14.45" customHeight="1">
      <c r="B16" s="42"/>
      <c r="C16" s="43"/>
      <c r="D16" s="38" t="s">
        <v>23</v>
      </c>
      <c r="E16" s="43"/>
      <c r="F16" s="36" t="s">
        <v>24</v>
      </c>
      <c r="G16" s="43"/>
      <c r="H16" s="43"/>
      <c r="I16" s="115" t="s">
        <v>25</v>
      </c>
      <c r="J16" s="116" t="str">
        <f>'Rekapitulace stavby'!AN8</f>
        <v>18.4.2017</v>
      </c>
      <c r="K16" s="46"/>
    </row>
    <row r="17" spans="2:11" s="1" customFormat="1" ht="10.9" customHeight="1">
      <c r="B17" s="42"/>
      <c r="C17" s="43"/>
      <c r="D17" s="43"/>
      <c r="E17" s="43"/>
      <c r="F17" s="43"/>
      <c r="G17" s="43"/>
      <c r="H17" s="43"/>
      <c r="I17" s="114"/>
      <c r="J17" s="43"/>
      <c r="K17" s="46"/>
    </row>
    <row r="18" spans="2:11" s="1" customFormat="1" ht="14.45" customHeight="1">
      <c r="B18" s="42"/>
      <c r="C18" s="43"/>
      <c r="D18" s="38" t="s">
        <v>27</v>
      </c>
      <c r="E18" s="43"/>
      <c r="F18" s="43"/>
      <c r="G18" s="43"/>
      <c r="H18" s="43"/>
      <c r="I18" s="115" t="s">
        <v>28</v>
      </c>
      <c r="J18" s="36" t="s">
        <v>5</v>
      </c>
      <c r="K18" s="46"/>
    </row>
    <row r="19" spans="2:11" s="1" customFormat="1" ht="18" customHeight="1">
      <c r="B19" s="42"/>
      <c r="C19" s="43"/>
      <c r="D19" s="43"/>
      <c r="E19" s="36" t="s">
        <v>29</v>
      </c>
      <c r="F19" s="43"/>
      <c r="G19" s="43"/>
      <c r="H19" s="43"/>
      <c r="I19" s="115" t="s">
        <v>30</v>
      </c>
      <c r="J19" s="36" t="s">
        <v>5</v>
      </c>
      <c r="K19" s="46"/>
    </row>
    <row r="20" spans="2:11" s="1" customFormat="1" ht="6.95" customHeight="1">
      <c r="B20" s="42"/>
      <c r="C20" s="43"/>
      <c r="D20" s="43"/>
      <c r="E20" s="43"/>
      <c r="F20" s="43"/>
      <c r="G20" s="43"/>
      <c r="H20" s="43"/>
      <c r="I20" s="114"/>
      <c r="J20" s="43"/>
      <c r="K20" s="46"/>
    </row>
    <row r="21" spans="2:11" s="1" customFormat="1" ht="14.45" customHeight="1">
      <c r="B21" s="42"/>
      <c r="C21" s="43"/>
      <c r="D21" s="38" t="s">
        <v>31</v>
      </c>
      <c r="E21" s="43"/>
      <c r="F21" s="43"/>
      <c r="G21" s="43"/>
      <c r="H21" s="43"/>
      <c r="I21" s="115" t="s">
        <v>28</v>
      </c>
      <c r="J21" s="36" t="str">
        <f>IF('Rekapitulace stavby'!AN13="Vyplň údaj","",IF('Rekapitulace stavby'!AN13="","",'Rekapitulace stavby'!AN13))</f>
        <v/>
      </c>
      <c r="K21" s="46"/>
    </row>
    <row r="22" spans="2:11" s="1" customFormat="1" ht="18" customHeight="1">
      <c r="B22" s="42"/>
      <c r="C22" s="43"/>
      <c r="D22" s="43"/>
      <c r="E22" s="36" t="str">
        <f>IF('Rekapitulace stavby'!E14="Vyplň údaj","",IF('Rekapitulace stavby'!E14="","",'Rekapitulace stavby'!E14))</f>
        <v/>
      </c>
      <c r="F22" s="43"/>
      <c r="G22" s="43"/>
      <c r="H22" s="43"/>
      <c r="I22" s="115" t="s">
        <v>30</v>
      </c>
      <c r="J22" s="36" t="str">
        <f>IF('Rekapitulace stavby'!AN14="Vyplň údaj","",IF('Rekapitulace stavby'!AN14="","",'Rekapitulace stavby'!AN14))</f>
        <v/>
      </c>
      <c r="K22" s="46"/>
    </row>
    <row r="23" spans="2:11" s="1" customFormat="1" ht="6.95" customHeight="1">
      <c r="B23" s="42"/>
      <c r="C23" s="43"/>
      <c r="D23" s="43"/>
      <c r="E23" s="43"/>
      <c r="F23" s="43"/>
      <c r="G23" s="43"/>
      <c r="H23" s="43"/>
      <c r="I23" s="114"/>
      <c r="J23" s="43"/>
      <c r="K23" s="46"/>
    </row>
    <row r="24" spans="2:11" s="1" customFormat="1" ht="14.45" customHeight="1">
      <c r="B24" s="42"/>
      <c r="C24" s="43"/>
      <c r="D24" s="38" t="s">
        <v>33</v>
      </c>
      <c r="E24" s="43"/>
      <c r="F24" s="43"/>
      <c r="G24" s="43"/>
      <c r="H24" s="43"/>
      <c r="I24" s="115" t="s">
        <v>28</v>
      </c>
      <c r="J24" s="36" t="s">
        <v>5</v>
      </c>
      <c r="K24" s="46"/>
    </row>
    <row r="25" spans="2:11" s="1" customFormat="1" ht="18" customHeight="1">
      <c r="B25" s="42"/>
      <c r="C25" s="43"/>
      <c r="D25" s="43"/>
      <c r="E25" s="36" t="s">
        <v>34</v>
      </c>
      <c r="F25" s="43"/>
      <c r="G25" s="43"/>
      <c r="H25" s="43"/>
      <c r="I25" s="115" t="s">
        <v>30</v>
      </c>
      <c r="J25" s="36" t="s">
        <v>5</v>
      </c>
      <c r="K25" s="46"/>
    </row>
    <row r="26" spans="2:11" s="1" customFormat="1" ht="6.95" customHeight="1">
      <c r="B26" s="42"/>
      <c r="C26" s="43"/>
      <c r="D26" s="43"/>
      <c r="E26" s="43"/>
      <c r="F26" s="43"/>
      <c r="G26" s="43"/>
      <c r="H26" s="43"/>
      <c r="I26" s="114"/>
      <c r="J26" s="43"/>
      <c r="K26" s="46"/>
    </row>
    <row r="27" spans="2:11" s="1" customFormat="1" ht="14.45" customHeight="1">
      <c r="B27" s="42"/>
      <c r="C27" s="43"/>
      <c r="D27" s="38" t="s">
        <v>36</v>
      </c>
      <c r="E27" s="43"/>
      <c r="F27" s="43"/>
      <c r="G27" s="43"/>
      <c r="H27" s="43"/>
      <c r="I27" s="114"/>
      <c r="J27" s="43"/>
      <c r="K27" s="46"/>
    </row>
    <row r="28" spans="2:11" s="7" customFormat="1" ht="42.75" customHeight="1">
      <c r="B28" s="117"/>
      <c r="C28" s="118"/>
      <c r="D28" s="118"/>
      <c r="E28" s="332" t="s">
        <v>130</v>
      </c>
      <c r="F28" s="332"/>
      <c r="G28" s="332"/>
      <c r="H28" s="332"/>
      <c r="I28" s="119"/>
      <c r="J28" s="118"/>
      <c r="K28" s="120"/>
    </row>
    <row r="29" spans="2:11" s="1" customFormat="1" ht="6.95" customHeight="1">
      <c r="B29" s="42"/>
      <c r="C29" s="43"/>
      <c r="D29" s="43"/>
      <c r="E29" s="43"/>
      <c r="F29" s="43"/>
      <c r="G29" s="43"/>
      <c r="H29" s="43"/>
      <c r="I29" s="114"/>
      <c r="J29" s="43"/>
      <c r="K29" s="46"/>
    </row>
    <row r="30" spans="2:11" s="1" customFormat="1" ht="6.95" customHeight="1">
      <c r="B30" s="42"/>
      <c r="C30" s="43"/>
      <c r="D30" s="69"/>
      <c r="E30" s="69"/>
      <c r="F30" s="69"/>
      <c r="G30" s="69"/>
      <c r="H30" s="69"/>
      <c r="I30" s="121"/>
      <c r="J30" s="69"/>
      <c r="K30" s="122"/>
    </row>
    <row r="31" spans="2:11" s="1" customFormat="1" ht="25.35" customHeight="1">
      <c r="B31" s="42"/>
      <c r="C31" s="43"/>
      <c r="D31" s="123" t="s">
        <v>38</v>
      </c>
      <c r="E31" s="43"/>
      <c r="F31" s="43"/>
      <c r="G31" s="43"/>
      <c r="H31" s="43"/>
      <c r="I31" s="114"/>
      <c r="J31" s="124">
        <f>ROUND(J96,2)</f>
        <v>0</v>
      </c>
      <c r="K31" s="46"/>
    </row>
    <row r="32" spans="2:11" s="1" customFormat="1" ht="6.95" customHeight="1">
      <c r="B32" s="42"/>
      <c r="C32" s="43"/>
      <c r="D32" s="69"/>
      <c r="E32" s="69"/>
      <c r="F32" s="69"/>
      <c r="G32" s="69"/>
      <c r="H32" s="69"/>
      <c r="I32" s="121"/>
      <c r="J32" s="69"/>
      <c r="K32" s="122"/>
    </row>
    <row r="33" spans="2:11" s="1" customFormat="1" ht="14.45" customHeight="1">
      <c r="B33" s="42"/>
      <c r="C33" s="43"/>
      <c r="D33" s="43"/>
      <c r="E33" s="43"/>
      <c r="F33" s="47" t="s">
        <v>40</v>
      </c>
      <c r="G33" s="43"/>
      <c r="H33" s="43"/>
      <c r="I33" s="125" t="s">
        <v>39</v>
      </c>
      <c r="J33" s="47" t="s">
        <v>41</v>
      </c>
      <c r="K33" s="46"/>
    </row>
    <row r="34" spans="2:11" s="1" customFormat="1" ht="14.45" customHeight="1">
      <c r="B34" s="42"/>
      <c r="C34" s="43"/>
      <c r="D34" s="50" t="s">
        <v>42</v>
      </c>
      <c r="E34" s="50" t="s">
        <v>43</v>
      </c>
      <c r="F34" s="126">
        <f>ROUND(SUM(BE96:BE220),2)</f>
        <v>0</v>
      </c>
      <c r="G34" s="43"/>
      <c r="H34" s="43"/>
      <c r="I34" s="127">
        <v>0.21</v>
      </c>
      <c r="J34" s="126">
        <f>ROUND(ROUND((SUM(BE96:BE220)),2)*I34,2)</f>
        <v>0</v>
      </c>
      <c r="K34" s="46"/>
    </row>
    <row r="35" spans="2:11" s="1" customFormat="1" ht="14.45" customHeight="1">
      <c r="B35" s="42"/>
      <c r="C35" s="43"/>
      <c r="D35" s="43"/>
      <c r="E35" s="50" t="s">
        <v>44</v>
      </c>
      <c r="F35" s="126">
        <f>ROUND(SUM(BF96:BF220),2)</f>
        <v>0</v>
      </c>
      <c r="G35" s="43"/>
      <c r="H35" s="43"/>
      <c r="I35" s="127">
        <v>0.15</v>
      </c>
      <c r="J35" s="126">
        <f>ROUND(ROUND((SUM(BF96:BF220)),2)*I35,2)</f>
        <v>0</v>
      </c>
      <c r="K35" s="46"/>
    </row>
    <row r="36" spans="2:11" s="1" customFormat="1" ht="14.45" customHeight="1" hidden="1">
      <c r="B36" s="42"/>
      <c r="C36" s="43"/>
      <c r="D36" s="43"/>
      <c r="E36" s="50" t="s">
        <v>45</v>
      </c>
      <c r="F36" s="126">
        <f>ROUND(SUM(BG96:BG220),2)</f>
        <v>0</v>
      </c>
      <c r="G36" s="43"/>
      <c r="H36" s="43"/>
      <c r="I36" s="127">
        <v>0.21</v>
      </c>
      <c r="J36" s="126">
        <v>0</v>
      </c>
      <c r="K36" s="46"/>
    </row>
    <row r="37" spans="2:11" s="1" customFormat="1" ht="14.45" customHeight="1" hidden="1">
      <c r="B37" s="42"/>
      <c r="C37" s="43"/>
      <c r="D37" s="43"/>
      <c r="E37" s="50" t="s">
        <v>46</v>
      </c>
      <c r="F37" s="126">
        <f>ROUND(SUM(BH96:BH220),2)</f>
        <v>0</v>
      </c>
      <c r="G37" s="43"/>
      <c r="H37" s="43"/>
      <c r="I37" s="127">
        <v>0.15</v>
      </c>
      <c r="J37" s="126">
        <v>0</v>
      </c>
      <c r="K37" s="46"/>
    </row>
    <row r="38" spans="2:11" s="1" customFormat="1" ht="14.45" customHeight="1" hidden="1">
      <c r="B38" s="42"/>
      <c r="C38" s="43"/>
      <c r="D38" s="43"/>
      <c r="E38" s="50" t="s">
        <v>47</v>
      </c>
      <c r="F38" s="126">
        <f>ROUND(SUM(BI96:BI220),2)</f>
        <v>0</v>
      </c>
      <c r="G38" s="43"/>
      <c r="H38" s="43"/>
      <c r="I38" s="127">
        <v>0</v>
      </c>
      <c r="J38" s="126">
        <v>0</v>
      </c>
      <c r="K38" s="46"/>
    </row>
    <row r="39" spans="2:11" s="1" customFormat="1" ht="6.95" customHeight="1">
      <c r="B39" s="42"/>
      <c r="C39" s="43"/>
      <c r="D39" s="43"/>
      <c r="E39" s="43"/>
      <c r="F39" s="43"/>
      <c r="G39" s="43"/>
      <c r="H39" s="43"/>
      <c r="I39" s="114"/>
      <c r="J39" s="43"/>
      <c r="K39" s="46"/>
    </row>
    <row r="40" spans="2:11" s="1" customFormat="1" ht="25.35" customHeight="1">
      <c r="B40" s="42"/>
      <c r="C40" s="128"/>
      <c r="D40" s="129" t="s">
        <v>48</v>
      </c>
      <c r="E40" s="72"/>
      <c r="F40" s="72"/>
      <c r="G40" s="130" t="s">
        <v>49</v>
      </c>
      <c r="H40" s="131" t="s">
        <v>50</v>
      </c>
      <c r="I40" s="132"/>
      <c r="J40" s="133">
        <f>SUM(J31:J38)</f>
        <v>0</v>
      </c>
      <c r="K40" s="134"/>
    </row>
    <row r="41" spans="2:11" s="1" customFormat="1" ht="14.45" customHeight="1">
      <c r="B41" s="57"/>
      <c r="C41" s="58"/>
      <c r="D41" s="58"/>
      <c r="E41" s="58"/>
      <c r="F41" s="58"/>
      <c r="G41" s="58"/>
      <c r="H41" s="58"/>
      <c r="I41" s="135"/>
      <c r="J41" s="58"/>
      <c r="K41" s="59"/>
    </row>
    <row r="45" spans="2:11" s="1" customFormat="1" ht="6.95" customHeight="1">
      <c r="B45" s="60"/>
      <c r="C45" s="61"/>
      <c r="D45" s="61"/>
      <c r="E45" s="61"/>
      <c r="F45" s="61"/>
      <c r="G45" s="61"/>
      <c r="H45" s="61"/>
      <c r="I45" s="136"/>
      <c r="J45" s="61"/>
      <c r="K45" s="137"/>
    </row>
    <row r="46" spans="2:11" s="1" customFormat="1" ht="36.95" customHeight="1">
      <c r="B46" s="42"/>
      <c r="C46" s="31" t="s">
        <v>131</v>
      </c>
      <c r="D46" s="43"/>
      <c r="E46" s="43"/>
      <c r="F46" s="43"/>
      <c r="G46" s="43"/>
      <c r="H46" s="43"/>
      <c r="I46" s="114"/>
      <c r="J46" s="43"/>
      <c r="K46" s="46"/>
    </row>
    <row r="47" spans="2:11" s="1" customFormat="1" ht="6.95" customHeight="1">
      <c r="B47" s="42"/>
      <c r="C47" s="43"/>
      <c r="D47" s="43"/>
      <c r="E47" s="43"/>
      <c r="F47" s="43"/>
      <c r="G47" s="43"/>
      <c r="H47" s="43"/>
      <c r="I47" s="114"/>
      <c r="J47" s="43"/>
      <c r="K47" s="46"/>
    </row>
    <row r="48" spans="2:11" s="1" customFormat="1" ht="14.45" customHeight="1">
      <c r="B48" s="42"/>
      <c r="C48" s="38" t="s">
        <v>19</v>
      </c>
      <c r="D48" s="43"/>
      <c r="E48" s="43"/>
      <c r="F48" s="43"/>
      <c r="G48" s="43"/>
      <c r="H48" s="43"/>
      <c r="I48" s="114"/>
      <c r="J48" s="43"/>
      <c r="K48" s="46"/>
    </row>
    <row r="49" spans="2:11" s="1" customFormat="1" ht="16.5" customHeight="1">
      <c r="B49" s="42"/>
      <c r="C49" s="43"/>
      <c r="D49" s="43"/>
      <c r="E49" s="367" t="str">
        <f>E7</f>
        <v>Transformace ÚSP Kvasiny- rekonstrukce v lokalitě Týniště nad Orlicí</v>
      </c>
      <c r="F49" s="368"/>
      <c r="G49" s="368"/>
      <c r="H49" s="368"/>
      <c r="I49" s="114"/>
      <c r="J49" s="43"/>
      <c r="K49" s="46"/>
    </row>
    <row r="50" spans="2:11" ht="13.5">
      <c r="B50" s="29"/>
      <c r="C50" s="38" t="s">
        <v>124</v>
      </c>
      <c r="D50" s="30"/>
      <c r="E50" s="30"/>
      <c r="F50" s="30"/>
      <c r="G50" s="30"/>
      <c r="H50" s="30"/>
      <c r="I50" s="113"/>
      <c r="J50" s="30"/>
      <c r="K50" s="32"/>
    </row>
    <row r="51" spans="2:11" ht="16.5" customHeight="1">
      <c r="B51" s="29"/>
      <c r="C51" s="30"/>
      <c r="D51" s="30"/>
      <c r="E51" s="367" t="s">
        <v>125</v>
      </c>
      <c r="F51" s="328"/>
      <c r="G51" s="328"/>
      <c r="H51" s="328"/>
      <c r="I51" s="113"/>
      <c r="J51" s="30"/>
      <c r="K51" s="32"/>
    </row>
    <row r="52" spans="2:11" ht="13.5">
      <c r="B52" s="29"/>
      <c r="C52" s="38" t="s">
        <v>126</v>
      </c>
      <c r="D52" s="30"/>
      <c r="E52" s="30"/>
      <c r="F52" s="30"/>
      <c r="G52" s="30"/>
      <c r="H52" s="30"/>
      <c r="I52" s="113"/>
      <c r="J52" s="30"/>
      <c r="K52" s="32"/>
    </row>
    <row r="53" spans="2:11" s="1" customFormat="1" ht="16.5" customHeight="1">
      <c r="B53" s="42"/>
      <c r="C53" s="43"/>
      <c r="D53" s="43"/>
      <c r="E53" s="350" t="s">
        <v>5680</v>
      </c>
      <c r="F53" s="369"/>
      <c r="G53" s="369"/>
      <c r="H53" s="369"/>
      <c r="I53" s="114"/>
      <c r="J53" s="43"/>
      <c r="K53" s="46"/>
    </row>
    <row r="54" spans="2:11" s="1" customFormat="1" ht="14.45" customHeight="1">
      <c r="B54" s="42"/>
      <c r="C54" s="38" t="s">
        <v>128</v>
      </c>
      <c r="D54" s="43"/>
      <c r="E54" s="43"/>
      <c r="F54" s="43"/>
      <c r="G54" s="43"/>
      <c r="H54" s="43"/>
      <c r="I54" s="114"/>
      <c r="J54" s="43"/>
      <c r="K54" s="46"/>
    </row>
    <row r="55" spans="2:11" s="1" customFormat="1" ht="17.25" customHeight="1">
      <c r="B55" s="42"/>
      <c r="C55" s="43"/>
      <c r="D55" s="43"/>
      <c r="E55" s="370" t="str">
        <f>E13</f>
        <v>1 - Demolice</v>
      </c>
      <c r="F55" s="369"/>
      <c r="G55" s="369"/>
      <c r="H55" s="369"/>
      <c r="I55" s="114"/>
      <c r="J55" s="43"/>
      <c r="K55" s="46"/>
    </row>
    <row r="56" spans="2:11" s="1" customFormat="1" ht="6.95" customHeight="1">
      <c r="B56" s="42"/>
      <c r="C56" s="43"/>
      <c r="D56" s="43"/>
      <c r="E56" s="43"/>
      <c r="F56" s="43"/>
      <c r="G56" s="43"/>
      <c r="H56" s="43"/>
      <c r="I56" s="114"/>
      <c r="J56" s="43"/>
      <c r="K56" s="46"/>
    </row>
    <row r="57" spans="2:11" s="1" customFormat="1" ht="18" customHeight="1">
      <c r="B57" s="42"/>
      <c r="C57" s="38" t="s">
        <v>23</v>
      </c>
      <c r="D57" s="43"/>
      <c r="E57" s="43"/>
      <c r="F57" s="36" t="str">
        <f>F16</f>
        <v xml:space="preserve"> </v>
      </c>
      <c r="G57" s="43"/>
      <c r="H57" s="43"/>
      <c r="I57" s="115" t="s">
        <v>25</v>
      </c>
      <c r="J57" s="116" t="str">
        <f>IF(J16="","",J16)</f>
        <v>18.4.2017</v>
      </c>
      <c r="K57" s="46"/>
    </row>
    <row r="58" spans="2:11" s="1" customFormat="1" ht="6.95" customHeight="1">
      <c r="B58" s="42"/>
      <c r="C58" s="43"/>
      <c r="D58" s="43"/>
      <c r="E58" s="43"/>
      <c r="F58" s="43"/>
      <c r="G58" s="43"/>
      <c r="H58" s="43"/>
      <c r="I58" s="114"/>
      <c r="J58" s="43"/>
      <c r="K58" s="46"/>
    </row>
    <row r="59" spans="2:11" s="1" customFormat="1" ht="13.5">
      <c r="B59" s="42"/>
      <c r="C59" s="38" t="s">
        <v>27</v>
      </c>
      <c r="D59" s="43"/>
      <c r="E59" s="43"/>
      <c r="F59" s="36" t="str">
        <f>E19</f>
        <v>Královéhradecký kraj</v>
      </c>
      <c r="G59" s="43"/>
      <c r="H59" s="43"/>
      <c r="I59" s="115" t="s">
        <v>33</v>
      </c>
      <c r="J59" s="332" t="str">
        <f>E25</f>
        <v>Malý velký ateliér</v>
      </c>
      <c r="K59" s="46"/>
    </row>
    <row r="60" spans="2:11" s="1" customFormat="1" ht="14.45" customHeight="1">
      <c r="B60" s="42"/>
      <c r="C60" s="38" t="s">
        <v>31</v>
      </c>
      <c r="D60" s="43"/>
      <c r="E60" s="43"/>
      <c r="F60" s="36" t="str">
        <f>IF(E22="","",E22)</f>
        <v/>
      </c>
      <c r="G60" s="43"/>
      <c r="H60" s="43"/>
      <c r="I60" s="114"/>
      <c r="J60" s="371"/>
      <c r="K60" s="46"/>
    </row>
    <row r="61" spans="2:11" s="1" customFormat="1" ht="10.35" customHeight="1">
      <c r="B61" s="42"/>
      <c r="C61" s="43"/>
      <c r="D61" s="43"/>
      <c r="E61" s="43"/>
      <c r="F61" s="43"/>
      <c r="G61" s="43"/>
      <c r="H61" s="43"/>
      <c r="I61" s="114"/>
      <c r="J61" s="43"/>
      <c r="K61" s="46"/>
    </row>
    <row r="62" spans="2:11" s="1" customFormat="1" ht="29.25" customHeight="1">
      <c r="B62" s="42"/>
      <c r="C62" s="138" t="s">
        <v>132</v>
      </c>
      <c r="D62" s="128"/>
      <c r="E62" s="128"/>
      <c r="F62" s="128"/>
      <c r="G62" s="128"/>
      <c r="H62" s="128"/>
      <c r="I62" s="139"/>
      <c r="J62" s="140" t="s">
        <v>133</v>
      </c>
      <c r="K62" s="141"/>
    </row>
    <row r="63" spans="2:11" s="1" customFormat="1" ht="10.35" customHeight="1">
      <c r="B63" s="42"/>
      <c r="C63" s="43"/>
      <c r="D63" s="43"/>
      <c r="E63" s="43"/>
      <c r="F63" s="43"/>
      <c r="G63" s="43"/>
      <c r="H63" s="43"/>
      <c r="I63" s="114"/>
      <c r="J63" s="43"/>
      <c r="K63" s="46"/>
    </row>
    <row r="64" spans="2:47" s="1" customFormat="1" ht="29.25" customHeight="1">
      <c r="B64" s="42"/>
      <c r="C64" s="142" t="s">
        <v>134</v>
      </c>
      <c r="D64" s="43"/>
      <c r="E64" s="43"/>
      <c r="F64" s="43"/>
      <c r="G64" s="43"/>
      <c r="H64" s="43"/>
      <c r="I64" s="114"/>
      <c r="J64" s="124">
        <f>J96</f>
        <v>0</v>
      </c>
      <c r="K64" s="46"/>
      <c r="AU64" s="25" t="s">
        <v>135</v>
      </c>
    </row>
    <row r="65" spans="2:11" s="8" customFormat="1" ht="24.95" customHeight="1">
      <c r="B65" s="143"/>
      <c r="C65" s="144"/>
      <c r="D65" s="145" t="s">
        <v>136</v>
      </c>
      <c r="E65" s="146"/>
      <c r="F65" s="146"/>
      <c r="G65" s="146"/>
      <c r="H65" s="146"/>
      <c r="I65" s="147"/>
      <c r="J65" s="148">
        <f>J97</f>
        <v>0</v>
      </c>
      <c r="K65" s="149"/>
    </row>
    <row r="66" spans="2:11" s="9" customFormat="1" ht="19.9" customHeight="1">
      <c r="B66" s="150"/>
      <c r="C66" s="151"/>
      <c r="D66" s="152" t="s">
        <v>147</v>
      </c>
      <c r="E66" s="153"/>
      <c r="F66" s="153"/>
      <c r="G66" s="153"/>
      <c r="H66" s="153"/>
      <c r="I66" s="154"/>
      <c r="J66" s="155">
        <f>J98</f>
        <v>0</v>
      </c>
      <c r="K66" s="156"/>
    </row>
    <row r="67" spans="2:11" s="9" customFormat="1" ht="19.9" customHeight="1">
      <c r="B67" s="150"/>
      <c r="C67" s="151"/>
      <c r="D67" s="152" t="s">
        <v>151</v>
      </c>
      <c r="E67" s="153"/>
      <c r="F67" s="153"/>
      <c r="G67" s="153"/>
      <c r="H67" s="153"/>
      <c r="I67" s="154"/>
      <c r="J67" s="155">
        <f>J161</f>
        <v>0</v>
      </c>
      <c r="K67" s="156"/>
    </row>
    <row r="68" spans="2:11" s="8" customFormat="1" ht="24.95" customHeight="1">
      <c r="B68" s="143"/>
      <c r="C68" s="144"/>
      <c r="D68" s="145" t="s">
        <v>153</v>
      </c>
      <c r="E68" s="146"/>
      <c r="F68" s="146"/>
      <c r="G68" s="146"/>
      <c r="H68" s="146"/>
      <c r="I68" s="147"/>
      <c r="J68" s="148">
        <f>J170</f>
        <v>0</v>
      </c>
      <c r="K68" s="149"/>
    </row>
    <row r="69" spans="2:11" s="9" customFormat="1" ht="19.9" customHeight="1">
      <c r="B69" s="150"/>
      <c r="C69" s="151"/>
      <c r="D69" s="152" t="s">
        <v>158</v>
      </c>
      <c r="E69" s="153"/>
      <c r="F69" s="153"/>
      <c r="G69" s="153"/>
      <c r="H69" s="153"/>
      <c r="I69" s="154"/>
      <c r="J69" s="155">
        <f>J171</f>
        <v>0</v>
      </c>
      <c r="K69" s="156"/>
    </row>
    <row r="70" spans="2:11" s="9" customFormat="1" ht="19.9" customHeight="1">
      <c r="B70" s="150"/>
      <c r="C70" s="151"/>
      <c r="D70" s="152" t="s">
        <v>160</v>
      </c>
      <c r="E70" s="153"/>
      <c r="F70" s="153"/>
      <c r="G70" s="153"/>
      <c r="H70" s="153"/>
      <c r="I70" s="154"/>
      <c r="J70" s="155">
        <f>J206</f>
        <v>0</v>
      </c>
      <c r="K70" s="156"/>
    </row>
    <row r="71" spans="2:11" s="9" customFormat="1" ht="19.9" customHeight="1">
      <c r="B71" s="150"/>
      <c r="C71" s="151"/>
      <c r="D71" s="152" t="s">
        <v>161</v>
      </c>
      <c r="E71" s="153"/>
      <c r="F71" s="153"/>
      <c r="G71" s="153"/>
      <c r="H71" s="153"/>
      <c r="I71" s="154"/>
      <c r="J71" s="155">
        <f>J213</f>
        <v>0</v>
      </c>
      <c r="K71" s="156"/>
    </row>
    <row r="72" spans="2:11" s="9" customFormat="1" ht="19.9" customHeight="1">
      <c r="B72" s="150"/>
      <c r="C72" s="151"/>
      <c r="D72" s="152" t="s">
        <v>162</v>
      </c>
      <c r="E72" s="153"/>
      <c r="F72" s="153"/>
      <c r="G72" s="153"/>
      <c r="H72" s="153"/>
      <c r="I72" s="154"/>
      <c r="J72" s="155">
        <f>J218</f>
        <v>0</v>
      </c>
      <c r="K72" s="156"/>
    </row>
    <row r="73" spans="2:11" s="1" customFormat="1" ht="21.75" customHeight="1">
      <c r="B73" s="42"/>
      <c r="C73" s="43"/>
      <c r="D73" s="43"/>
      <c r="E73" s="43"/>
      <c r="F73" s="43"/>
      <c r="G73" s="43"/>
      <c r="H73" s="43"/>
      <c r="I73" s="114"/>
      <c r="J73" s="43"/>
      <c r="K73" s="46"/>
    </row>
    <row r="74" spans="2:11" s="1" customFormat="1" ht="6.95" customHeight="1">
      <c r="B74" s="57"/>
      <c r="C74" s="58"/>
      <c r="D74" s="58"/>
      <c r="E74" s="58"/>
      <c r="F74" s="58"/>
      <c r="G74" s="58"/>
      <c r="H74" s="58"/>
      <c r="I74" s="135"/>
      <c r="J74" s="58"/>
      <c r="K74" s="59"/>
    </row>
    <row r="78" spans="2:12" s="1" customFormat="1" ht="6.95" customHeight="1">
      <c r="B78" s="60"/>
      <c r="C78" s="61"/>
      <c r="D78" s="61"/>
      <c r="E78" s="61"/>
      <c r="F78" s="61"/>
      <c r="G78" s="61"/>
      <c r="H78" s="61"/>
      <c r="I78" s="136"/>
      <c r="J78" s="61"/>
      <c r="K78" s="61"/>
      <c r="L78" s="42"/>
    </row>
    <row r="79" spans="2:12" s="1" customFormat="1" ht="36.95" customHeight="1">
      <c r="B79" s="42"/>
      <c r="C79" s="62" t="s">
        <v>174</v>
      </c>
      <c r="L79" s="42"/>
    </row>
    <row r="80" spans="2:12" s="1" customFormat="1" ht="6.95" customHeight="1">
      <c r="B80" s="42"/>
      <c r="L80" s="42"/>
    </row>
    <row r="81" spans="2:12" s="1" customFormat="1" ht="14.45" customHeight="1">
      <c r="B81" s="42"/>
      <c r="C81" s="64" t="s">
        <v>19</v>
      </c>
      <c r="L81" s="42"/>
    </row>
    <row r="82" spans="2:12" s="1" customFormat="1" ht="16.5" customHeight="1">
      <c r="B82" s="42"/>
      <c r="E82" s="372" t="str">
        <f>E7</f>
        <v>Transformace ÚSP Kvasiny- rekonstrukce v lokalitě Týniště nad Orlicí</v>
      </c>
      <c r="F82" s="373"/>
      <c r="G82" s="373"/>
      <c r="H82" s="373"/>
      <c r="L82" s="42"/>
    </row>
    <row r="83" spans="2:12" ht="13.5">
      <c r="B83" s="29"/>
      <c r="C83" s="64" t="s">
        <v>124</v>
      </c>
      <c r="L83" s="29"/>
    </row>
    <row r="84" spans="2:12" ht="16.5" customHeight="1">
      <c r="B84" s="29"/>
      <c r="E84" s="372" t="s">
        <v>125</v>
      </c>
      <c r="F84" s="366"/>
      <c r="G84" s="366"/>
      <c r="H84" s="366"/>
      <c r="L84" s="29"/>
    </row>
    <row r="85" spans="2:12" ht="13.5">
      <c r="B85" s="29"/>
      <c r="C85" s="64" t="s">
        <v>126</v>
      </c>
      <c r="L85" s="29"/>
    </row>
    <row r="86" spans="2:12" s="1" customFormat="1" ht="16.5" customHeight="1">
      <c r="B86" s="42"/>
      <c r="E86" s="374" t="s">
        <v>5680</v>
      </c>
      <c r="F86" s="375"/>
      <c r="G86" s="375"/>
      <c r="H86" s="375"/>
      <c r="L86" s="42"/>
    </row>
    <row r="87" spans="2:12" s="1" customFormat="1" ht="14.45" customHeight="1">
      <c r="B87" s="42"/>
      <c r="C87" s="64" t="s">
        <v>128</v>
      </c>
      <c r="L87" s="42"/>
    </row>
    <row r="88" spans="2:12" s="1" customFormat="1" ht="17.25" customHeight="1">
      <c r="B88" s="42"/>
      <c r="E88" s="343" t="str">
        <f>E13</f>
        <v>1 - Demolice</v>
      </c>
      <c r="F88" s="375"/>
      <c r="G88" s="375"/>
      <c r="H88" s="375"/>
      <c r="L88" s="42"/>
    </row>
    <row r="89" spans="2:12" s="1" customFormat="1" ht="6.95" customHeight="1">
      <c r="B89" s="42"/>
      <c r="L89" s="42"/>
    </row>
    <row r="90" spans="2:12" s="1" customFormat="1" ht="18" customHeight="1">
      <c r="B90" s="42"/>
      <c r="C90" s="64" t="s">
        <v>23</v>
      </c>
      <c r="F90" s="157" t="str">
        <f>F16</f>
        <v xml:space="preserve"> </v>
      </c>
      <c r="I90" s="158" t="s">
        <v>25</v>
      </c>
      <c r="J90" s="68" t="str">
        <f>IF(J16="","",J16)</f>
        <v>18.4.2017</v>
      </c>
      <c r="L90" s="42"/>
    </row>
    <row r="91" spans="2:12" s="1" customFormat="1" ht="6.95" customHeight="1">
      <c r="B91" s="42"/>
      <c r="L91" s="42"/>
    </row>
    <row r="92" spans="2:12" s="1" customFormat="1" ht="13.5">
      <c r="B92" s="42"/>
      <c r="C92" s="64" t="s">
        <v>27</v>
      </c>
      <c r="F92" s="157" t="str">
        <f>E19</f>
        <v>Královéhradecký kraj</v>
      </c>
      <c r="I92" s="158" t="s">
        <v>33</v>
      </c>
      <c r="J92" s="157" t="str">
        <f>E25</f>
        <v>Malý velký ateliér</v>
      </c>
      <c r="L92" s="42"/>
    </row>
    <row r="93" spans="2:12" s="1" customFormat="1" ht="14.45" customHeight="1">
      <c r="B93" s="42"/>
      <c r="C93" s="64" t="s">
        <v>31</v>
      </c>
      <c r="F93" s="157" t="str">
        <f>IF(E22="","",E22)</f>
        <v/>
      </c>
      <c r="L93" s="42"/>
    </row>
    <row r="94" spans="2:12" s="1" customFormat="1" ht="10.35" customHeight="1">
      <c r="B94" s="42"/>
      <c r="L94" s="42"/>
    </row>
    <row r="95" spans="2:20" s="10" customFormat="1" ht="29.25" customHeight="1">
      <c r="B95" s="159"/>
      <c r="C95" s="160" t="s">
        <v>175</v>
      </c>
      <c r="D95" s="161" t="s">
        <v>57</v>
      </c>
      <c r="E95" s="161" t="s">
        <v>53</v>
      </c>
      <c r="F95" s="161" t="s">
        <v>176</v>
      </c>
      <c r="G95" s="161" t="s">
        <v>177</v>
      </c>
      <c r="H95" s="161" t="s">
        <v>178</v>
      </c>
      <c r="I95" s="162" t="s">
        <v>179</v>
      </c>
      <c r="J95" s="161" t="s">
        <v>133</v>
      </c>
      <c r="K95" s="163" t="s">
        <v>180</v>
      </c>
      <c r="L95" s="159"/>
      <c r="M95" s="74" t="s">
        <v>181</v>
      </c>
      <c r="N95" s="75" t="s">
        <v>42</v>
      </c>
      <c r="O95" s="75" t="s">
        <v>182</v>
      </c>
      <c r="P95" s="75" t="s">
        <v>183</v>
      </c>
      <c r="Q95" s="75" t="s">
        <v>184</v>
      </c>
      <c r="R95" s="75" t="s">
        <v>185</v>
      </c>
      <c r="S95" s="75" t="s">
        <v>186</v>
      </c>
      <c r="T95" s="76" t="s">
        <v>187</v>
      </c>
    </row>
    <row r="96" spans="2:63" s="1" customFormat="1" ht="29.25" customHeight="1">
      <c r="B96" s="42"/>
      <c r="C96" s="78" t="s">
        <v>134</v>
      </c>
      <c r="J96" s="164">
        <f>BK96</f>
        <v>0</v>
      </c>
      <c r="L96" s="42"/>
      <c r="M96" s="77"/>
      <c r="N96" s="69"/>
      <c r="O96" s="69"/>
      <c r="P96" s="165">
        <f>P97+P170</f>
        <v>0</v>
      </c>
      <c r="Q96" s="69"/>
      <c r="R96" s="165">
        <f>R97+R170</f>
        <v>0</v>
      </c>
      <c r="S96" s="69"/>
      <c r="T96" s="166">
        <f>T97+T170</f>
        <v>411.18844139000004</v>
      </c>
      <c r="AT96" s="25" t="s">
        <v>71</v>
      </c>
      <c r="AU96" s="25" t="s">
        <v>135</v>
      </c>
      <c r="BK96" s="167">
        <f>BK97+BK170</f>
        <v>0</v>
      </c>
    </row>
    <row r="97" spans="2:63" s="11" customFormat="1" ht="37.35" customHeight="1">
      <c r="B97" s="168"/>
      <c r="D97" s="169" t="s">
        <v>71</v>
      </c>
      <c r="E97" s="170" t="s">
        <v>188</v>
      </c>
      <c r="F97" s="170" t="s">
        <v>189</v>
      </c>
      <c r="I97" s="171"/>
      <c r="J97" s="172">
        <f>BK97</f>
        <v>0</v>
      </c>
      <c r="L97" s="168"/>
      <c r="M97" s="173"/>
      <c r="N97" s="174"/>
      <c r="O97" s="174"/>
      <c r="P97" s="175">
        <f>P98+P161</f>
        <v>0</v>
      </c>
      <c r="Q97" s="174"/>
      <c r="R97" s="175">
        <f>R98+R161</f>
        <v>0</v>
      </c>
      <c r="S97" s="174"/>
      <c r="T97" s="176">
        <f>T98+T161</f>
        <v>403.09159000000005</v>
      </c>
      <c r="AR97" s="169" t="s">
        <v>17</v>
      </c>
      <c r="AT97" s="177" t="s">
        <v>71</v>
      </c>
      <c r="AU97" s="177" t="s">
        <v>72</v>
      </c>
      <c r="AY97" s="169" t="s">
        <v>190</v>
      </c>
      <c r="BK97" s="178">
        <f>BK98+BK161</f>
        <v>0</v>
      </c>
    </row>
    <row r="98" spans="2:63" s="11" customFormat="1" ht="19.9" customHeight="1">
      <c r="B98" s="168"/>
      <c r="D98" s="169" t="s">
        <v>71</v>
      </c>
      <c r="E98" s="179" t="s">
        <v>244</v>
      </c>
      <c r="F98" s="179" t="s">
        <v>1433</v>
      </c>
      <c r="I98" s="171"/>
      <c r="J98" s="180">
        <f>BK98</f>
        <v>0</v>
      </c>
      <c r="L98" s="168"/>
      <c r="M98" s="173"/>
      <c r="N98" s="174"/>
      <c r="O98" s="174"/>
      <c r="P98" s="175">
        <f>SUM(P99:P160)</f>
        <v>0</v>
      </c>
      <c r="Q98" s="174"/>
      <c r="R98" s="175">
        <f>SUM(R99:R160)</f>
        <v>0</v>
      </c>
      <c r="S98" s="174"/>
      <c r="T98" s="176">
        <f>SUM(T99:T160)</f>
        <v>403.09159000000005</v>
      </c>
      <c r="AR98" s="169" t="s">
        <v>17</v>
      </c>
      <c r="AT98" s="177" t="s">
        <v>71</v>
      </c>
      <c r="AU98" s="177" t="s">
        <v>17</v>
      </c>
      <c r="AY98" s="169" t="s">
        <v>190</v>
      </c>
      <c r="BK98" s="178">
        <f>SUM(BK99:BK160)</f>
        <v>0</v>
      </c>
    </row>
    <row r="99" spans="2:65" s="1" customFormat="1" ht="16.5" customHeight="1">
      <c r="B99" s="181"/>
      <c r="C99" s="182" t="s">
        <v>17</v>
      </c>
      <c r="D99" s="182" t="s">
        <v>192</v>
      </c>
      <c r="E99" s="183" t="s">
        <v>1543</v>
      </c>
      <c r="F99" s="184" t="s">
        <v>1544</v>
      </c>
      <c r="G99" s="185" t="s">
        <v>209</v>
      </c>
      <c r="H99" s="186">
        <v>31.968</v>
      </c>
      <c r="I99" s="187"/>
      <c r="J99" s="188">
        <f>ROUND(I99*H99,2)</f>
        <v>0</v>
      </c>
      <c r="K99" s="184" t="s">
        <v>196</v>
      </c>
      <c r="L99" s="42"/>
      <c r="M99" s="189" t="s">
        <v>5</v>
      </c>
      <c r="N99" s="190" t="s">
        <v>43</v>
      </c>
      <c r="O99" s="43"/>
      <c r="P99" s="191">
        <f>O99*H99</f>
        <v>0</v>
      </c>
      <c r="Q99" s="191">
        <v>0</v>
      </c>
      <c r="R99" s="191">
        <f>Q99*H99</f>
        <v>0</v>
      </c>
      <c r="S99" s="191">
        <v>2.4</v>
      </c>
      <c r="T99" s="192">
        <f>S99*H99</f>
        <v>76.72319999999999</v>
      </c>
      <c r="AR99" s="25" t="s">
        <v>92</v>
      </c>
      <c r="AT99" s="25" t="s">
        <v>192</v>
      </c>
      <c r="AU99" s="25" t="s">
        <v>80</v>
      </c>
      <c r="AY99" s="25" t="s">
        <v>190</v>
      </c>
      <c r="BE99" s="193">
        <f>IF(N99="základní",J99,0)</f>
        <v>0</v>
      </c>
      <c r="BF99" s="193">
        <f>IF(N99="snížená",J99,0)</f>
        <v>0</v>
      </c>
      <c r="BG99" s="193">
        <f>IF(N99="zákl. přenesená",J99,0)</f>
        <v>0</v>
      </c>
      <c r="BH99" s="193">
        <f>IF(N99="sníž. přenesená",J99,0)</f>
        <v>0</v>
      </c>
      <c r="BI99" s="193">
        <f>IF(N99="nulová",J99,0)</f>
        <v>0</v>
      </c>
      <c r="BJ99" s="25" t="s">
        <v>17</v>
      </c>
      <c r="BK99" s="193">
        <f>ROUND(I99*H99,2)</f>
        <v>0</v>
      </c>
      <c r="BL99" s="25" t="s">
        <v>92</v>
      </c>
      <c r="BM99" s="25" t="s">
        <v>5682</v>
      </c>
    </row>
    <row r="100" spans="2:51" s="12" customFormat="1" ht="13.5">
      <c r="B100" s="194"/>
      <c r="D100" s="195" t="s">
        <v>198</v>
      </c>
      <c r="E100" s="196" t="s">
        <v>5</v>
      </c>
      <c r="F100" s="197" t="s">
        <v>2221</v>
      </c>
      <c r="H100" s="196" t="s">
        <v>5</v>
      </c>
      <c r="I100" s="198"/>
      <c r="L100" s="194"/>
      <c r="M100" s="199"/>
      <c r="N100" s="200"/>
      <c r="O100" s="200"/>
      <c r="P100" s="200"/>
      <c r="Q100" s="200"/>
      <c r="R100" s="200"/>
      <c r="S100" s="200"/>
      <c r="T100" s="201"/>
      <c r="AT100" s="196" t="s">
        <v>198</v>
      </c>
      <c r="AU100" s="196" t="s">
        <v>80</v>
      </c>
      <c r="AV100" s="12" t="s">
        <v>17</v>
      </c>
      <c r="AW100" s="12" t="s">
        <v>35</v>
      </c>
      <c r="AX100" s="12" t="s">
        <v>72</v>
      </c>
      <c r="AY100" s="196" t="s">
        <v>190</v>
      </c>
    </row>
    <row r="101" spans="2:51" s="13" customFormat="1" ht="13.5">
      <c r="B101" s="202"/>
      <c r="D101" s="195" t="s">
        <v>198</v>
      </c>
      <c r="E101" s="203" t="s">
        <v>5</v>
      </c>
      <c r="F101" s="204" t="s">
        <v>5683</v>
      </c>
      <c r="H101" s="205">
        <v>20.752</v>
      </c>
      <c r="I101" s="206"/>
      <c r="L101" s="202"/>
      <c r="M101" s="207"/>
      <c r="N101" s="208"/>
      <c r="O101" s="208"/>
      <c r="P101" s="208"/>
      <c r="Q101" s="208"/>
      <c r="R101" s="208"/>
      <c r="S101" s="208"/>
      <c r="T101" s="209"/>
      <c r="AT101" s="203" t="s">
        <v>198</v>
      </c>
      <c r="AU101" s="203" t="s">
        <v>80</v>
      </c>
      <c r="AV101" s="13" t="s">
        <v>80</v>
      </c>
      <c r="AW101" s="13" t="s">
        <v>35</v>
      </c>
      <c r="AX101" s="13" t="s">
        <v>72</v>
      </c>
      <c r="AY101" s="203" t="s">
        <v>190</v>
      </c>
    </row>
    <row r="102" spans="2:51" s="13" customFormat="1" ht="13.5">
      <c r="B102" s="202"/>
      <c r="D102" s="195" t="s">
        <v>198</v>
      </c>
      <c r="E102" s="203" t="s">
        <v>5</v>
      </c>
      <c r="F102" s="204" t="s">
        <v>5684</v>
      </c>
      <c r="H102" s="205">
        <v>6.445</v>
      </c>
      <c r="I102" s="206"/>
      <c r="L102" s="202"/>
      <c r="M102" s="207"/>
      <c r="N102" s="208"/>
      <c r="O102" s="208"/>
      <c r="P102" s="208"/>
      <c r="Q102" s="208"/>
      <c r="R102" s="208"/>
      <c r="S102" s="208"/>
      <c r="T102" s="209"/>
      <c r="AT102" s="203" t="s">
        <v>198</v>
      </c>
      <c r="AU102" s="203" t="s">
        <v>80</v>
      </c>
      <c r="AV102" s="13" t="s">
        <v>80</v>
      </c>
      <c r="AW102" s="13" t="s">
        <v>35</v>
      </c>
      <c r="AX102" s="13" t="s">
        <v>72</v>
      </c>
      <c r="AY102" s="203" t="s">
        <v>190</v>
      </c>
    </row>
    <row r="103" spans="2:51" s="13" customFormat="1" ht="13.5">
      <c r="B103" s="202"/>
      <c r="D103" s="195" t="s">
        <v>198</v>
      </c>
      <c r="E103" s="203" t="s">
        <v>5</v>
      </c>
      <c r="F103" s="204" t="s">
        <v>5685</v>
      </c>
      <c r="H103" s="205">
        <v>1.35</v>
      </c>
      <c r="I103" s="206"/>
      <c r="L103" s="202"/>
      <c r="M103" s="207"/>
      <c r="N103" s="208"/>
      <c r="O103" s="208"/>
      <c r="P103" s="208"/>
      <c r="Q103" s="208"/>
      <c r="R103" s="208"/>
      <c r="S103" s="208"/>
      <c r="T103" s="209"/>
      <c r="AT103" s="203" t="s">
        <v>198</v>
      </c>
      <c r="AU103" s="203" t="s">
        <v>80</v>
      </c>
      <c r="AV103" s="13" t="s">
        <v>80</v>
      </c>
      <c r="AW103" s="13" t="s">
        <v>35</v>
      </c>
      <c r="AX103" s="13" t="s">
        <v>72</v>
      </c>
      <c r="AY103" s="203" t="s">
        <v>190</v>
      </c>
    </row>
    <row r="104" spans="2:51" s="13" customFormat="1" ht="13.5">
      <c r="B104" s="202"/>
      <c r="D104" s="195" t="s">
        <v>198</v>
      </c>
      <c r="E104" s="203" t="s">
        <v>5</v>
      </c>
      <c r="F104" s="204" t="s">
        <v>5686</v>
      </c>
      <c r="H104" s="205">
        <v>1.544</v>
      </c>
      <c r="I104" s="206"/>
      <c r="L104" s="202"/>
      <c r="M104" s="207"/>
      <c r="N104" s="208"/>
      <c r="O104" s="208"/>
      <c r="P104" s="208"/>
      <c r="Q104" s="208"/>
      <c r="R104" s="208"/>
      <c r="S104" s="208"/>
      <c r="T104" s="209"/>
      <c r="AT104" s="203" t="s">
        <v>198</v>
      </c>
      <c r="AU104" s="203" t="s">
        <v>80</v>
      </c>
      <c r="AV104" s="13" t="s">
        <v>80</v>
      </c>
      <c r="AW104" s="13" t="s">
        <v>35</v>
      </c>
      <c r="AX104" s="13" t="s">
        <v>72</v>
      </c>
      <c r="AY104" s="203" t="s">
        <v>190</v>
      </c>
    </row>
    <row r="105" spans="2:51" s="13" customFormat="1" ht="13.5">
      <c r="B105" s="202"/>
      <c r="D105" s="195" t="s">
        <v>198</v>
      </c>
      <c r="E105" s="203" t="s">
        <v>5</v>
      </c>
      <c r="F105" s="204" t="s">
        <v>5687</v>
      </c>
      <c r="H105" s="205">
        <v>1.877</v>
      </c>
      <c r="I105" s="206"/>
      <c r="L105" s="202"/>
      <c r="M105" s="207"/>
      <c r="N105" s="208"/>
      <c r="O105" s="208"/>
      <c r="P105" s="208"/>
      <c r="Q105" s="208"/>
      <c r="R105" s="208"/>
      <c r="S105" s="208"/>
      <c r="T105" s="209"/>
      <c r="AT105" s="203" t="s">
        <v>198</v>
      </c>
      <c r="AU105" s="203" t="s">
        <v>80</v>
      </c>
      <c r="AV105" s="13" t="s">
        <v>80</v>
      </c>
      <c r="AW105" s="13" t="s">
        <v>35</v>
      </c>
      <c r="AX105" s="13" t="s">
        <v>72</v>
      </c>
      <c r="AY105" s="203" t="s">
        <v>190</v>
      </c>
    </row>
    <row r="106" spans="2:51" s="14" customFormat="1" ht="13.5">
      <c r="B106" s="210"/>
      <c r="D106" s="195" t="s">
        <v>198</v>
      </c>
      <c r="E106" s="211" t="s">
        <v>5</v>
      </c>
      <c r="F106" s="212" t="s">
        <v>221</v>
      </c>
      <c r="H106" s="213">
        <v>31.968</v>
      </c>
      <c r="I106" s="214"/>
      <c r="L106" s="210"/>
      <c r="M106" s="215"/>
      <c r="N106" s="216"/>
      <c r="O106" s="216"/>
      <c r="P106" s="216"/>
      <c r="Q106" s="216"/>
      <c r="R106" s="216"/>
      <c r="S106" s="216"/>
      <c r="T106" s="217"/>
      <c r="AT106" s="211" t="s">
        <v>198</v>
      </c>
      <c r="AU106" s="211" t="s">
        <v>80</v>
      </c>
      <c r="AV106" s="14" t="s">
        <v>92</v>
      </c>
      <c r="AW106" s="14" t="s">
        <v>35</v>
      </c>
      <c r="AX106" s="14" t="s">
        <v>17</v>
      </c>
      <c r="AY106" s="211" t="s">
        <v>190</v>
      </c>
    </row>
    <row r="107" spans="2:65" s="1" customFormat="1" ht="25.5" customHeight="1">
      <c r="B107" s="181"/>
      <c r="C107" s="182" t="s">
        <v>80</v>
      </c>
      <c r="D107" s="182" t="s">
        <v>192</v>
      </c>
      <c r="E107" s="183" t="s">
        <v>5688</v>
      </c>
      <c r="F107" s="184" t="s">
        <v>5689</v>
      </c>
      <c r="G107" s="185" t="s">
        <v>209</v>
      </c>
      <c r="H107" s="186">
        <v>118.233</v>
      </c>
      <c r="I107" s="187"/>
      <c r="J107" s="188">
        <f>ROUND(I107*H107,2)</f>
        <v>0</v>
      </c>
      <c r="K107" s="184" t="s">
        <v>196</v>
      </c>
      <c r="L107" s="42"/>
      <c r="M107" s="189" t="s">
        <v>5</v>
      </c>
      <c r="N107" s="190" t="s">
        <v>43</v>
      </c>
      <c r="O107" s="43"/>
      <c r="P107" s="191">
        <f>O107*H107</f>
        <v>0</v>
      </c>
      <c r="Q107" s="191">
        <v>0</v>
      </c>
      <c r="R107" s="191">
        <f>Q107*H107</f>
        <v>0</v>
      </c>
      <c r="S107" s="191">
        <v>2.27</v>
      </c>
      <c r="T107" s="192">
        <f>S107*H107</f>
        <v>268.38891</v>
      </c>
      <c r="AR107" s="25" t="s">
        <v>92</v>
      </c>
      <c r="AT107" s="25" t="s">
        <v>192</v>
      </c>
      <c r="AU107" s="25" t="s">
        <v>80</v>
      </c>
      <c r="AY107" s="25" t="s">
        <v>190</v>
      </c>
      <c r="BE107" s="193">
        <f>IF(N107="základní",J107,0)</f>
        <v>0</v>
      </c>
      <c r="BF107" s="193">
        <f>IF(N107="snížená",J107,0)</f>
        <v>0</v>
      </c>
      <c r="BG107" s="193">
        <f>IF(N107="zákl. přenesená",J107,0)</f>
        <v>0</v>
      </c>
      <c r="BH107" s="193">
        <f>IF(N107="sníž. přenesená",J107,0)</f>
        <v>0</v>
      </c>
      <c r="BI107" s="193">
        <f>IF(N107="nulová",J107,0)</f>
        <v>0</v>
      </c>
      <c r="BJ107" s="25" t="s">
        <v>17</v>
      </c>
      <c r="BK107" s="193">
        <f>ROUND(I107*H107,2)</f>
        <v>0</v>
      </c>
      <c r="BL107" s="25" t="s">
        <v>92</v>
      </c>
      <c r="BM107" s="25" t="s">
        <v>5690</v>
      </c>
    </row>
    <row r="108" spans="2:51" s="12" customFormat="1" ht="13.5">
      <c r="B108" s="194"/>
      <c r="D108" s="195" t="s">
        <v>198</v>
      </c>
      <c r="E108" s="196" t="s">
        <v>5</v>
      </c>
      <c r="F108" s="197" t="s">
        <v>372</v>
      </c>
      <c r="H108" s="196" t="s">
        <v>5</v>
      </c>
      <c r="I108" s="198"/>
      <c r="L108" s="194"/>
      <c r="M108" s="199"/>
      <c r="N108" s="200"/>
      <c r="O108" s="200"/>
      <c r="P108" s="200"/>
      <c r="Q108" s="200"/>
      <c r="R108" s="200"/>
      <c r="S108" s="200"/>
      <c r="T108" s="201"/>
      <c r="AT108" s="196" t="s">
        <v>198</v>
      </c>
      <c r="AU108" s="196" t="s">
        <v>80</v>
      </c>
      <c r="AV108" s="12" t="s">
        <v>17</v>
      </c>
      <c r="AW108" s="12" t="s">
        <v>35</v>
      </c>
      <c r="AX108" s="12" t="s">
        <v>72</v>
      </c>
      <c r="AY108" s="196" t="s">
        <v>190</v>
      </c>
    </row>
    <row r="109" spans="2:51" s="13" customFormat="1" ht="27">
      <c r="B109" s="202"/>
      <c r="D109" s="195" t="s">
        <v>198</v>
      </c>
      <c r="E109" s="203" t="s">
        <v>5</v>
      </c>
      <c r="F109" s="204" t="s">
        <v>5691</v>
      </c>
      <c r="H109" s="205">
        <v>63.817</v>
      </c>
      <c r="I109" s="206"/>
      <c r="L109" s="202"/>
      <c r="M109" s="207"/>
      <c r="N109" s="208"/>
      <c r="O109" s="208"/>
      <c r="P109" s="208"/>
      <c r="Q109" s="208"/>
      <c r="R109" s="208"/>
      <c r="S109" s="208"/>
      <c r="T109" s="209"/>
      <c r="AT109" s="203" t="s">
        <v>198</v>
      </c>
      <c r="AU109" s="203" t="s">
        <v>80</v>
      </c>
      <c r="AV109" s="13" t="s">
        <v>80</v>
      </c>
      <c r="AW109" s="13" t="s">
        <v>35</v>
      </c>
      <c r="AX109" s="13" t="s">
        <v>72</v>
      </c>
      <c r="AY109" s="203" t="s">
        <v>190</v>
      </c>
    </row>
    <row r="110" spans="2:51" s="13" customFormat="1" ht="13.5">
      <c r="B110" s="202"/>
      <c r="D110" s="195" t="s">
        <v>198</v>
      </c>
      <c r="E110" s="203" t="s">
        <v>5</v>
      </c>
      <c r="F110" s="204" t="s">
        <v>5692</v>
      </c>
      <c r="H110" s="205">
        <v>22.118</v>
      </c>
      <c r="I110" s="206"/>
      <c r="L110" s="202"/>
      <c r="M110" s="207"/>
      <c r="N110" s="208"/>
      <c r="O110" s="208"/>
      <c r="P110" s="208"/>
      <c r="Q110" s="208"/>
      <c r="R110" s="208"/>
      <c r="S110" s="208"/>
      <c r="T110" s="209"/>
      <c r="AT110" s="203" t="s">
        <v>198</v>
      </c>
      <c r="AU110" s="203" t="s">
        <v>80</v>
      </c>
      <c r="AV110" s="13" t="s">
        <v>80</v>
      </c>
      <c r="AW110" s="13" t="s">
        <v>35</v>
      </c>
      <c r="AX110" s="13" t="s">
        <v>72</v>
      </c>
      <c r="AY110" s="203" t="s">
        <v>190</v>
      </c>
    </row>
    <row r="111" spans="2:51" s="13" customFormat="1" ht="13.5">
      <c r="B111" s="202"/>
      <c r="D111" s="195" t="s">
        <v>198</v>
      </c>
      <c r="E111" s="203" t="s">
        <v>5</v>
      </c>
      <c r="F111" s="204" t="s">
        <v>5693</v>
      </c>
      <c r="H111" s="205">
        <v>4.518</v>
      </c>
      <c r="I111" s="206"/>
      <c r="L111" s="202"/>
      <c r="M111" s="207"/>
      <c r="N111" s="208"/>
      <c r="O111" s="208"/>
      <c r="P111" s="208"/>
      <c r="Q111" s="208"/>
      <c r="R111" s="208"/>
      <c r="S111" s="208"/>
      <c r="T111" s="209"/>
      <c r="AT111" s="203" t="s">
        <v>198</v>
      </c>
      <c r="AU111" s="203" t="s">
        <v>80</v>
      </c>
      <c r="AV111" s="13" t="s">
        <v>80</v>
      </c>
      <c r="AW111" s="13" t="s">
        <v>35</v>
      </c>
      <c r="AX111" s="13" t="s">
        <v>72</v>
      </c>
      <c r="AY111" s="203" t="s">
        <v>190</v>
      </c>
    </row>
    <row r="112" spans="2:51" s="13" customFormat="1" ht="13.5">
      <c r="B112" s="202"/>
      <c r="D112" s="195" t="s">
        <v>198</v>
      </c>
      <c r="E112" s="203" t="s">
        <v>5</v>
      </c>
      <c r="F112" s="204" t="s">
        <v>5694</v>
      </c>
      <c r="H112" s="205">
        <v>4.789</v>
      </c>
      <c r="I112" s="206"/>
      <c r="L112" s="202"/>
      <c r="M112" s="207"/>
      <c r="N112" s="208"/>
      <c r="O112" s="208"/>
      <c r="P112" s="208"/>
      <c r="Q112" s="208"/>
      <c r="R112" s="208"/>
      <c r="S112" s="208"/>
      <c r="T112" s="209"/>
      <c r="AT112" s="203" t="s">
        <v>198</v>
      </c>
      <c r="AU112" s="203" t="s">
        <v>80</v>
      </c>
      <c r="AV112" s="13" t="s">
        <v>80</v>
      </c>
      <c r="AW112" s="13" t="s">
        <v>35</v>
      </c>
      <c r="AX112" s="13" t="s">
        <v>72</v>
      </c>
      <c r="AY112" s="203" t="s">
        <v>190</v>
      </c>
    </row>
    <row r="113" spans="2:51" s="12" customFormat="1" ht="13.5">
      <c r="B113" s="194"/>
      <c r="D113" s="195" t="s">
        <v>198</v>
      </c>
      <c r="E113" s="196" t="s">
        <v>5</v>
      </c>
      <c r="F113" s="197" t="s">
        <v>5695</v>
      </c>
      <c r="H113" s="196" t="s">
        <v>5</v>
      </c>
      <c r="I113" s="198"/>
      <c r="L113" s="194"/>
      <c r="M113" s="199"/>
      <c r="N113" s="200"/>
      <c r="O113" s="200"/>
      <c r="P113" s="200"/>
      <c r="Q113" s="200"/>
      <c r="R113" s="200"/>
      <c r="S113" s="200"/>
      <c r="T113" s="201"/>
      <c r="AT113" s="196" t="s">
        <v>198</v>
      </c>
      <c r="AU113" s="196" t="s">
        <v>80</v>
      </c>
      <c r="AV113" s="12" t="s">
        <v>17</v>
      </c>
      <c r="AW113" s="12" t="s">
        <v>35</v>
      </c>
      <c r="AX113" s="12" t="s">
        <v>72</v>
      </c>
      <c r="AY113" s="196" t="s">
        <v>190</v>
      </c>
    </row>
    <row r="114" spans="2:51" s="13" customFormat="1" ht="13.5">
      <c r="B114" s="202"/>
      <c r="D114" s="195" t="s">
        <v>198</v>
      </c>
      <c r="E114" s="203" t="s">
        <v>5</v>
      </c>
      <c r="F114" s="204" t="s">
        <v>5696</v>
      </c>
      <c r="H114" s="205">
        <v>7.5</v>
      </c>
      <c r="I114" s="206"/>
      <c r="L114" s="202"/>
      <c r="M114" s="207"/>
      <c r="N114" s="208"/>
      <c r="O114" s="208"/>
      <c r="P114" s="208"/>
      <c r="Q114" s="208"/>
      <c r="R114" s="208"/>
      <c r="S114" s="208"/>
      <c r="T114" s="209"/>
      <c r="AT114" s="203" t="s">
        <v>198</v>
      </c>
      <c r="AU114" s="203" t="s">
        <v>80</v>
      </c>
      <c r="AV114" s="13" t="s">
        <v>80</v>
      </c>
      <c r="AW114" s="13" t="s">
        <v>35</v>
      </c>
      <c r="AX114" s="13" t="s">
        <v>72</v>
      </c>
      <c r="AY114" s="203" t="s">
        <v>190</v>
      </c>
    </row>
    <row r="115" spans="2:51" s="13" customFormat="1" ht="13.5">
      <c r="B115" s="202"/>
      <c r="D115" s="195" t="s">
        <v>198</v>
      </c>
      <c r="E115" s="203" t="s">
        <v>5</v>
      </c>
      <c r="F115" s="204" t="s">
        <v>5697</v>
      </c>
      <c r="H115" s="205">
        <v>0.84</v>
      </c>
      <c r="I115" s="206"/>
      <c r="L115" s="202"/>
      <c r="M115" s="207"/>
      <c r="N115" s="208"/>
      <c r="O115" s="208"/>
      <c r="P115" s="208"/>
      <c r="Q115" s="208"/>
      <c r="R115" s="208"/>
      <c r="S115" s="208"/>
      <c r="T115" s="209"/>
      <c r="AT115" s="203" t="s">
        <v>198</v>
      </c>
      <c r="AU115" s="203" t="s">
        <v>80</v>
      </c>
      <c r="AV115" s="13" t="s">
        <v>80</v>
      </c>
      <c r="AW115" s="13" t="s">
        <v>35</v>
      </c>
      <c r="AX115" s="13" t="s">
        <v>72</v>
      </c>
      <c r="AY115" s="203" t="s">
        <v>190</v>
      </c>
    </row>
    <row r="116" spans="2:51" s="13" customFormat="1" ht="13.5">
      <c r="B116" s="202"/>
      <c r="D116" s="195" t="s">
        <v>198</v>
      </c>
      <c r="E116" s="203" t="s">
        <v>5</v>
      </c>
      <c r="F116" s="204" t="s">
        <v>5698</v>
      </c>
      <c r="H116" s="205">
        <v>1.53</v>
      </c>
      <c r="I116" s="206"/>
      <c r="L116" s="202"/>
      <c r="M116" s="207"/>
      <c r="N116" s="208"/>
      <c r="O116" s="208"/>
      <c r="P116" s="208"/>
      <c r="Q116" s="208"/>
      <c r="R116" s="208"/>
      <c r="S116" s="208"/>
      <c r="T116" s="209"/>
      <c r="AT116" s="203" t="s">
        <v>198</v>
      </c>
      <c r="AU116" s="203" t="s">
        <v>80</v>
      </c>
      <c r="AV116" s="13" t="s">
        <v>80</v>
      </c>
      <c r="AW116" s="13" t="s">
        <v>35</v>
      </c>
      <c r="AX116" s="13" t="s">
        <v>72</v>
      </c>
      <c r="AY116" s="203" t="s">
        <v>190</v>
      </c>
    </row>
    <row r="117" spans="2:51" s="12" customFormat="1" ht="13.5">
      <c r="B117" s="194"/>
      <c r="D117" s="195" t="s">
        <v>198</v>
      </c>
      <c r="E117" s="196" t="s">
        <v>5</v>
      </c>
      <c r="F117" s="197" t="s">
        <v>5699</v>
      </c>
      <c r="H117" s="196" t="s">
        <v>5</v>
      </c>
      <c r="I117" s="198"/>
      <c r="L117" s="194"/>
      <c r="M117" s="199"/>
      <c r="N117" s="200"/>
      <c r="O117" s="200"/>
      <c r="P117" s="200"/>
      <c r="Q117" s="200"/>
      <c r="R117" s="200"/>
      <c r="S117" s="200"/>
      <c r="T117" s="201"/>
      <c r="AT117" s="196" t="s">
        <v>198</v>
      </c>
      <c r="AU117" s="196" t="s">
        <v>80</v>
      </c>
      <c r="AV117" s="12" t="s">
        <v>17</v>
      </c>
      <c r="AW117" s="12" t="s">
        <v>35</v>
      </c>
      <c r="AX117" s="12" t="s">
        <v>72</v>
      </c>
      <c r="AY117" s="196" t="s">
        <v>190</v>
      </c>
    </row>
    <row r="118" spans="2:51" s="13" customFormat="1" ht="13.5">
      <c r="B118" s="202"/>
      <c r="D118" s="195" t="s">
        <v>198</v>
      </c>
      <c r="E118" s="203" t="s">
        <v>5</v>
      </c>
      <c r="F118" s="204" t="s">
        <v>5700</v>
      </c>
      <c r="H118" s="205">
        <v>1.766</v>
      </c>
      <c r="I118" s="206"/>
      <c r="L118" s="202"/>
      <c r="M118" s="207"/>
      <c r="N118" s="208"/>
      <c r="O118" s="208"/>
      <c r="P118" s="208"/>
      <c r="Q118" s="208"/>
      <c r="R118" s="208"/>
      <c r="S118" s="208"/>
      <c r="T118" s="209"/>
      <c r="AT118" s="203" t="s">
        <v>198</v>
      </c>
      <c r="AU118" s="203" t="s">
        <v>80</v>
      </c>
      <c r="AV118" s="13" t="s">
        <v>80</v>
      </c>
      <c r="AW118" s="13" t="s">
        <v>35</v>
      </c>
      <c r="AX118" s="13" t="s">
        <v>72</v>
      </c>
      <c r="AY118" s="203" t="s">
        <v>190</v>
      </c>
    </row>
    <row r="119" spans="2:51" s="13" customFormat="1" ht="13.5">
      <c r="B119" s="202"/>
      <c r="D119" s="195" t="s">
        <v>198</v>
      </c>
      <c r="E119" s="203" t="s">
        <v>5</v>
      </c>
      <c r="F119" s="204" t="s">
        <v>5701</v>
      </c>
      <c r="H119" s="205">
        <v>2.35</v>
      </c>
      <c r="I119" s="206"/>
      <c r="L119" s="202"/>
      <c r="M119" s="207"/>
      <c r="N119" s="208"/>
      <c r="O119" s="208"/>
      <c r="P119" s="208"/>
      <c r="Q119" s="208"/>
      <c r="R119" s="208"/>
      <c r="S119" s="208"/>
      <c r="T119" s="209"/>
      <c r="AT119" s="203" t="s">
        <v>198</v>
      </c>
      <c r="AU119" s="203" t="s">
        <v>80</v>
      </c>
      <c r="AV119" s="13" t="s">
        <v>80</v>
      </c>
      <c r="AW119" s="13" t="s">
        <v>35</v>
      </c>
      <c r="AX119" s="13" t="s">
        <v>72</v>
      </c>
      <c r="AY119" s="203" t="s">
        <v>190</v>
      </c>
    </row>
    <row r="120" spans="2:51" s="12" customFormat="1" ht="13.5">
      <c r="B120" s="194"/>
      <c r="D120" s="195" t="s">
        <v>198</v>
      </c>
      <c r="E120" s="196" t="s">
        <v>5</v>
      </c>
      <c r="F120" s="197" t="s">
        <v>1241</v>
      </c>
      <c r="H120" s="196" t="s">
        <v>5</v>
      </c>
      <c r="I120" s="198"/>
      <c r="L120" s="194"/>
      <c r="M120" s="199"/>
      <c r="N120" s="200"/>
      <c r="O120" s="200"/>
      <c r="P120" s="200"/>
      <c r="Q120" s="200"/>
      <c r="R120" s="200"/>
      <c r="S120" s="200"/>
      <c r="T120" s="201"/>
      <c r="AT120" s="196" t="s">
        <v>198</v>
      </c>
      <c r="AU120" s="196" t="s">
        <v>80</v>
      </c>
      <c r="AV120" s="12" t="s">
        <v>17</v>
      </c>
      <c r="AW120" s="12" t="s">
        <v>35</v>
      </c>
      <c r="AX120" s="12" t="s">
        <v>72</v>
      </c>
      <c r="AY120" s="196" t="s">
        <v>190</v>
      </c>
    </row>
    <row r="121" spans="2:51" s="13" customFormat="1" ht="13.5">
      <c r="B121" s="202"/>
      <c r="D121" s="195" t="s">
        <v>198</v>
      </c>
      <c r="E121" s="203" t="s">
        <v>5</v>
      </c>
      <c r="F121" s="204" t="s">
        <v>5702</v>
      </c>
      <c r="H121" s="205">
        <v>1.2</v>
      </c>
      <c r="I121" s="206"/>
      <c r="L121" s="202"/>
      <c r="M121" s="207"/>
      <c r="N121" s="208"/>
      <c r="O121" s="208"/>
      <c r="P121" s="208"/>
      <c r="Q121" s="208"/>
      <c r="R121" s="208"/>
      <c r="S121" s="208"/>
      <c r="T121" s="209"/>
      <c r="AT121" s="203" t="s">
        <v>198</v>
      </c>
      <c r="AU121" s="203" t="s">
        <v>80</v>
      </c>
      <c r="AV121" s="13" t="s">
        <v>80</v>
      </c>
      <c r="AW121" s="13" t="s">
        <v>35</v>
      </c>
      <c r="AX121" s="13" t="s">
        <v>72</v>
      </c>
      <c r="AY121" s="203" t="s">
        <v>190</v>
      </c>
    </row>
    <row r="122" spans="2:51" s="12" customFormat="1" ht="13.5">
      <c r="B122" s="194"/>
      <c r="D122" s="195" t="s">
        <v>198</v>
      </c>
      <c r="E122" s="196" t="s">
        <v>5</v>
      </c>
      <c r="F122" s="197" t="s">
        <v>5703</v>
      </c>
      <c r="H122" s="196" t="s">
        <v>5</v>
      </c>
      <c r="I122" s="198"/>
      <c r="L122" s="194"/>
      <c r="M122" s="199"/>
      <c r="N122" s="200"/>
      <c r="O122" s="200"/>
      <c r="P122" s="200"/>
      <c r="Q122" s="200"/>
      <c r="R122" s="200"/>
      <c r="S122" s="200"/>
      <c r="T122" s="201"/>
      <c r="AT122" s="196" t="s">
        <v>198</v>
      </c>
      <c r="AU122" s="196" t="s">
        <v>80</v>
      </c>
      <c r="AV122" s="12" t="s">
        <v>17</v>
      </c>
      <c r="AW122" s="12" t="s">
        <v>35</v>
      </c>
      <c r="AX122" s="12" t="s">
        <v>72</v>
      </c>
      <c r="AY122" s="196" t="s">
        <v>190</v>
      </c>
    </row>
    <row r="123" spans="2:51" s="13" customFormat="1" ht="13.5">
      <c r="B123" s="202"/>
      <c r="D123" s="195" t="s">
        <v>198</v>
      </c>
      <c r="E123" s="203" t="s">
        <v>5</v>
      </c>
      <c r="F123" s="204" t="s">
        <v>5704</v>
      </c>
      <c r="H123" s="205">
        <v>2.805</v>
      </c>
      <c r="I123" s="206"/>
      <c r="L123" s="202"/>
      <c r="M123" s="207"/>
      <c r="N123" s="208"/>
      <c r="O123" s="208"/>
      <c r="P123" s="208"/>
      <c r="Q123" s="208"/>
      <c r="R123" s="208"/>
      <c r="S123" s="208"/>
      <c r="T123" s="209"/>
      <c r="AT123" s="203" t="s">
        <v>198</v>
      </c>
      <c r="AU123" s="203" t="s">
        <v>80</v>
      </c>
      <c r="AV123" s="13" t="s">
        <v>80</v>
      </c>
      <c r="AW123" s="13" t="s">
        <v>35</v>
      </c>
      <c r="AX123" s="13" t="s">
        <v>72</v>
      </c>
      <c r="AY123" s="203" t="s">
        <v>190</v>
      </c>
    </row>
    <row r="124" spans="2:51" s="12" customFormat="1" ht="13.5">
      <c r="B124" s="194"/>
      <c r="D124" s="195" t="s">
        <v>198</v>
      </c>
      <c r="E124" s="196" t="s">
        <v>5</v>
      </c>
      <c r="F124" s="197" t="s">
        <v>5705</v>
      </c>
      <c r="H124" s="196" t="s">
        <v>5</v>
      </c>
      <c r="I124" s="198"/>
      <c r="L124" s="194"/>
      <c r="M124" s="199"/>
      <c r="N124" s="200"/>
      <c r="O124" s="200"/>
      <c r="P124" s="200"/>
      <c r="Q124" s="200"/>
      <c r="R124" s="200"/>
      <c r="S124" s="200"/>
      <c r="T124" s="201"/>
      <c r="AT124" s="196" t="s">
        <v>198</v>
      </c>
      <c r="AU124" s="196" t="s">
        <v>80</v>
      </c>
      <c r="AV124" s="12" t="s">
        <v>17</v>
      </c>
      <c r="AW124" s="12" t="s">
        <v>35</v>
      </c>
      <c r="AX124" s="12" t="s">
        <v>72</v>
      </c>
      <c r="AY124" s="196" t="s">
        <v>190</v>
      </c>
    </row>
    <row r="125" spans="2:51" s="13" customFormat="1" ht="13.5">
      <c r="B125" s="202"/>
      <c r="D125" s="195" t="s">
        <v>198</v>
      </c>
      <c r="E125" s="203" t="s">
        <v>5</v>
      </c>
      <c r="F125" s="204" t="s">
        <v>5706</v>
      </c>
      <c r="H125" s="205">
        <v>5</v>
      </c>
      <c r="I125" s="206"/>
      <c r="L125" s="202"/>
      <c r="M125" s="207"/>
      <c r="N125" s="208"/>
      <c r="O125" s="208"/>
      <c r="P125" s="208"/>
      <c r="Q125" s="208"/>
      <c r="R125" s="208"/>
      <c r="S125" s="208"/>
      <c r="T125" s="209"/>
      <c r="AT125" s="203" t="s">
        <v>198</v>
      </c>
      <c r="AU125" s="203" t="s">
        <v>80</v>
      </c>
      <c r="AV125" s="13" t="s">
        <v>80</v>
      </c>
      <c r="AW125" s="13" t="s">
        <v>35</v>
      </c>
      <c r="AX125" s="13" t="s">
        <v>72</v>
      </c>
      <c r="AY125" s="203" t="s">
        <v>190</v>
      </c>
    </row>
    <row r="126" spans="2:51" s="14" customFormat="1" ht="13.5">
      <c r="B126" s="210"/>
      <c r="D126" s="195" t="s">
        <v>198</v>
      </c>
      <c r="E126" s="211" t="s">
        <v>5</v>
      </c>
      <c r="F126" s="212" t="s">
        <v>221</v>
      </c>
      <c r="H126" s="213">
        <v>118.233</v>
      </c>
      <c r="I126" s="214"/>
      <c r="L126" s="210"/>
      <c r="M126" s="215"/>
      <c r="N126" s="216"/>
      <c r="O126" s="216"/>
      <c r="P126" s="216"/>
      <c r="Q126" s="216"/>
      <c r="R126" s="216"/>
      <c r="S126" s="216"/>
      <c r="T126" s="217"/>
      <c r="AT126" s="211" t="s">
        <v>198</v>
      </c>
      <c r="AU126" s="211" t="s">
        <v>80</v>
      </c>
      <c r="AV126" s="14" t="s">
        <v>92</v>
      </c>
      <c r="AW126" s="14" t="s">
        <v>35</v>
      </c>
      <c r="AX126" s="14" t="s">
        <v>17</v>
      </c>
      <c r="AY126" s="211" t="s">
        <v>190</v>
      </c>
    </row>
    <row r="127" spans="2:65" s="1" customFormat="1" ht="25.5" customHeight="1">
      <c r="B127" s="181"/>
      <c r="C127" s="182" t="s">
        <v>86</v>
      </c>
      <c r="D127" s="182" t="s">
        <v>192</v>
      </c>
      <c r="E127" s="183" t="s">
        <v>1582</v>
      </c>
      <c r="F127" s="184" t="s">
        <v>1583</v>
      </c>
      <c r="G127" s="185" t="s">
        <v>275</v>
      </c>
      <c r="H127" s="186">
        <v>3.804</v>
      </c>
      <c r="I127" s="187"/>
      <c r="J127" s="188">
        <f>ROUND(I127*H127,2)</f>
        <v>0</v>
      </c>
      <c r="K127" s="184" t="s">
        <v>196</v>
      </c>
      <c r="L127" s="42"/>
      <c r="M127" s="189" t="s">
        <v>5</v>
      </c>
      <c r="N127" s="190" t="s">
        <v>43</v>
      </c>
      <c r="O127" s="43"/>
      <c r="P127" s="191">
        <f>O127*H127</f>
        <v>0</v>
      </c>
      <c r="Q127" s="191">
        <v>0</v>
      </c>
      <c r="R127" s="191">
        <f>Q127*H127</f>
        <v>0</v>
      </c>
      <c r="S127" s="191">
        <v>0.082</v>
      </c>
      <c r="T127" s="192">
        <f>S127*H127</f>
        <v>0.311928</v>
      </c>
      <c r="AR127" s="25" t="s">
        <v>92</v>
      </c>
      <c r="AT127" s="25" t="s">
        <v>192</v>
      </c>
      <c r="AU127" s="25" t="s">
        <v>80</v>
      </c>
      <c r="AY127" s="25" t="s">
        <v>190</v>
      </c>
      <c r="BE127" s="193">
        <f>IF(N127="základní",J127,0)</f>
        <v>0</v>
      </c>
      <c r="BF127" s="193">
        <f>IF(N127="snížená",J127,0)</f>
        <v>0</v>
      </c>
      <c r="BG127" s="193">
        <f>IF(N127="zákl. přenesená",J127,0)</f>
        <v>0</v>
      </c>
      <c r="BH127" s="193">
        <f>IF(N127="sníž. přenesená",J127,0)</f>
        <v>0</v>
      </c>
      <c r="BI127" s="193">
        <f>IF(N127="nulová",J127,0)</f>
        <v>0</v>
      </c>
      <c r="BJ127" s="25" t="s">
        <v>17</v>
      </c>
      <c r="BK127" s="193">
        <f>ROUND(I127*H127,2)</f>
        <v>0</v>
      </c>
      <c r="BL127" s="25" t="s">
        <v>92</v>
      </c>
      <c r="BM127" s="25" t="s">
        <v>5707</v>
      </c>
    </row>
    <row r="128" spans="2:51" s="13" customFormat="1" ht="13.5">
      <c r="B128" s="202"/>
      <c r="D128" s="195" t="s">
        <v>198</v>
      </c>
      <c r="E128" s="203" t="s">
        <v>5</v>
      </c>
      <c r="F128" s="204" t="s">
        <v>5708</v>
      </c>
      <c r="H128" s="205">
        <v>1.101</v>
      </c>
      <c r="I128" s="206"/>
      <c r="L128" s="202"/>
      <c r="M128" s="207"/>
      <c r="N128" s="208"/>
      <c r="O128" s="208"/>
      <c r="P128" s="208"/>
      <c r="Q128" s="208"/>
      <c r="R128" s="208"/>
      <c r="S128" s="208"/>
      <c r="T128" s="209"/>
      <c r="AT128" s="203" t="s">
        <v>198</v>
      </c>
      <c r="AU128" s="203" t="s">
        <v>80</v>
      </c>
      <c r="AV128" s="13" t="s">
        <v>80</v>
      </c>
      <c r="AW128" s="13" t="s">
        <v>35</v>
      </c>
      <c r="AX128" s="13" t="s">
        <v>72</v>
      </c>
      <c r="AY128" s="203" t="s">
        <v>190</v>
      </c>
    </row>
    <row r="129" spans="2:51" s="13" customFormat="1" ht="13.5">
      <c r="B129" s="202"/>
      <c r="D129" s="195" t="s">
        <v>198</v>
      </c>
      <c r="E129" s="203" t="s">
        <v>5</v>
      </c>
      <c r="F129" s="204" t="s">
        <v>5709</v>
      </c>
      <c r="H129" s="205">
        <v>2.703</v>
      </c>
      <c r="I129" s="206"/>
      <c r="L129" s="202"/>
      <c r="M129" s="207"/>
      <c r="N129" s="208"/>
      <c r="O129" s="208"/>
      <c r="P129" s="208"/>
      <c r="Q129" s="208"/>
      <c r="R129" s="208"/>
      <c r="S129" s="208"/>
      <c r="T129" s="209"/>
      <c r="AT129" s="203" t="s">
        <v>198</v>
      </c>
      <c r="AU129" s="203" t="s">
        <v>80</v>
      </c>
      <c r="AV129" s="13" t="s">
        <v>80</v>
      </c>
      <c r="AW129" s="13" t="s">
        <v>35</v>
      </c>
      <c r="AX129" s="13" t="s">
        <v>72</v>
      </c>
      <c r="AY129" s="203" t="s">
        <v>190</v>
      </c>
    </row>
    <row r="130" spans="2:51" s="14" customFormat="1" ht="13.5">
      <c r="B130" s="210"/>
      <c r="D130" s="195" t="s">
        <v>198</v>
      </c>
      <c r="E130" s="211" t="s">
        <v>5</v>
      </c>
      <c r="F130" s="212" t="s">
        <v>221</v>
      </c>
      <c r="H130" s="213">
        <v>3.804</v>
      </c>
      <c r="I130" s="214"/>
      <c r="L130" s="210"/>
      <c r="M130" s="215"/>
      <c r="N130" s="216"/>
      <c r="O130" s="216"/>
      <c r="P130" s="216"/>
      <c r="Q130" s="216"/>
      <c r="R130" s="216"/>
      <c r="S130" s="216"/>
      <c r="T130" s="217"/>
      <c r="AT130" s="211" t="s">
        <v>198</v>
      </c>
      <c r="AU130" s="211" t="s">
        <v>80</v>
      </c>
      <c r="AV130" s="14" t="s">
        <v>92</v>
      </c>
      <c r="AW130" s="14" t="s">
        <v>35</v>
      </c>
      <c r="AX130" s="14" t="s">
        <v>17</v>
      </c>
      <c r="AY130" s="211" t="s">
        <v>190</v>
      </c>
    </row>
    <row r="131" spans="2:65" s="1" customFormat="1" ht="25.5" customHeight="1">
      <c r="B131" s="181"/>
      <c r="C131" s="182" t="s">
        <v>92</v>
      </c>
      <c r="D131" s="182" t="s">
        <v>192</v>
      </c>
      <c r="E131" s="183" t="s">
        <v>5710</v>
      </c>
      <c r="F131" s="184" t="s">
        <v>5711</v>
      </c>
      <c r="G131" s="185" t="s">
        <v>275</v>
      </c>
      <c r="H131" s="186">
        <v>33</v>
      </c>
      <c r="I131" s="187"/>
      <c r="J131" s="188">
        <f>ROUND(I131*H131,2)</f>
        <v>0</v>
      </c>
      <c r="K131" s="184" t="s">
        <v>196</v>
      </c>
      <c r="L131" s="42"/>
      <c r="M131" s="189" t="s">
        <v>5</v>
      </c>
      <c r="N131" s="190" t="s">
        <v>43</v>
      </c>
      <c r="O131" s="43"/>
      <c r="P131" s="191">
        <f>O131*H131</f>
        <v>0</v>
      </c>
      <c r="Q131" s="191">
        <v>0</v>
      </c>
      <c r="R131" s="191">
        <f>Q131*H131</f>
        <v>0</v>
      </c>
      <c r="S131" s="191">
        <v>0.558</v>
      </c>
      <c r="T131" s="192">
        <f>S131*H131</f>
        <v>18.414</v>
      </c>
      <c r="AR131" s="25" t="s">
        <v>92</v>
      </c>
      <c r="AT131" s="25" t="s">
        <v>192</v>
      </c>
      <c r="AU131" s="25" t="s">
        <v>80</v>
      </c>
      <c r="AY131" s="25" t="s">
        <v>190</v>
      </c>
      <c r="BE131" s="193">
        <f>IF(N131="základní",J131,0)</f>
        <v>0</v>
      </c>
      <c r="BF131" s="193">
        <f>IF(N131="snížená",J131,0)</f>
        <v>0</v>
      </c>
      <c r="BG131" s="193">
        <f>IF(N131="zákl. přenesená",J131,0)</f>
        <v>0</v>
      </c>
      <c r="BH131" s="193">
        <f>IF(N131="sníž. přenesená",J131,0)</f>
        <v>0</v>
      </c>
      <c r="BI131" s="193">
        <f>IF(N131="nulová",J131,0)</f>
        <v>0</v>
      </c>
      <c r="BJ131" s="25" t="s">
        <v>17</v>
      </c>
      <c r="BK131" s="193">
        <f>ROUND(I131*H131,2)</f>
        <v>0</v>
      </c>
      <c r="BL131" s="25" t="s">
        <v>92</v>
      </c>
      <c r="BM131" s="25" t="s">
        <v>5712</v>
      </c>
    </row>
    <row r="132" spans="2:51" s="12" customFormat="1" ht="13.5">
      <c r="B132" s="194"/>
      <c r="D132" s="195" t="s">
        <v>198</v>
      </c>
      <c r="E132" s="196" t="s">
        <v>5</v>
      </c>
      <c r="F132" s="197" t="s">
        <v>5713</v>
      </c>
      <c r="H132" s="196" t="s">
        <v>5</v>
      </c>
      <c r="I132" s="198"/>
      <c r="L132" s="194"/>
      <c r="M132" s="199"/>
      <c r="N132" s="200"/>
      <c r="O132" s="200"/>
      <c r="P132" s="200"/>
      <c r="Q132" s="200"/>
      <c r="R132" s="200"/>
      <c r="S132" s="200"/>
      <c r="T132" s="201"/>
      <c r="AT132" s="196" t="s">
        <v>198</v>
      </c>
      <c r="AU132" s="196" t="s">
        <v>80</v>
      </c>
      <c r="AV132" s="12" t="s">
        <v>17</v>
      </c>
      <c r="AW132" s="12" t="s">
        <v>35</v>
      </c>
      <c r="AX132" s="12" t="s">
        <v>72</v>
      </c>
      <c r="AY132" s="196" t="s">
        <v>190</v>
      </c>
    </row>
    <row r="133" spans="2:51" s="13" customFormat="1" ht="13.5">
      <c r="B133" s="202"/>
      <c r="D133" s="195" t="s">
        <v>198</v>
      </c>
      <c r="E133" s="203" t="s">
        <v>5</v>
      </c>
      <c r="F133" s="204" t="s">
        <v>5714</v>
      </c>
      <c r="H133" s="205">
        <v>33</v>
      </c>
      <c r="I133" s="206"/>
      <c r="L133" s="202"/>
      <c r="M133" s="207"/>
      <c r="N133" s="208"/>
      <c r="O133" s="208"/>
      <c r="P133" s="208"/>
      <c r="Q133" s="208"/>
      <c r="R133" s="208"/>
      <c r="S133" s="208"/>
      <c r="T133" s="209"/>
      <c r="AT133" s="203" t="s">
        <v>198</v>
      </c>
      <c r="AU133" s="203" t="s">
        <v>80</v>
      </c>
      <c r="AV133" s="13" t="s">
        <v>80</v>
      </c>
      <c r="AW133" s="13" t="s">
        <v>35</v>
      </c>
      <c r="AX133" s="13" t="s">
        <v>17</v>
      </c>
      <c r="AY133" s="203" t="s">
        <v>190</v>
      </c>
    </row>
    <row r="134" spans="2:65" s="1" customFormat="1" ht="25.5" customHeight="1">
      <c r="B134" s="181"/>
      <c r="C134" s="182" t="s">
        <v>95</v>
      </c>
      <c r="D134" s="182" t="s">
        <v>192</v>
      </c>
      <c r="E134" s="183" t="s">
        <v>5715</v>
      </c>
      <c r="F134" s="184" t="s">
        <v>5716</v>
      </c>
      <c r="G134" s="185" t="s">
        <v>275</v>
      </c>
      <c r="H134" s="186">
        <v>24.25</v>
      </c>
      <c r="I134" s="187"/>
      <c r="J134" s="188">
        <f>ROUND(I134*H134,2)</f>
        <v>0</v>
      </c>
      <c r="K134" s="184" t="s">
        <v>196</v>
      </c>
      <c r="L134" s="42"/>
      <c r="M134" s="189" t="s">
        <v>5</v>
      </c>
      <c r="N134" s="190" t="s">
        <v>43</v>
      </c>
      <c r="O134" s="43"/>
      <c r="P134" s="191">
        <f>O134*H134</f>
        <v>0</v>
      </c>
      <c r="Q134" s="191">
        <v>0</v>
      </c>
      <c r="R134" s="191">
        <f>Q134*H134</f>
        <v>0</v>
      </c>
      <c r="S134" s="191">
        <v>0.432</v>
      </c>
      <c r="T134" s="192">
        <f>S134*H134</f>
        <v>10.475999999999999</v>
      </c>
      <c r="AR134" s="25" t="s">
        <v>92</v>
      </c>
      <c r="AT134" s="25" t="s">
        <v>192</v>
      </c>
      <c r="AU134" s="25" t="s">
        <v>80</v>
      </c>
      <c r="AY134" s="25" t="s">
        <v>190</v>
      </c>
      <c r="BE134" s="193">
        <f>IF(N134="základní",J134,0)</f>
        <v>0</v>
      </c>
      <c r="BF134" s="193">
        <f>IF(N134="snížená",J134,0)</f>
        <v>0</v>
      </c>
      <c r="BG134" s="193">
        <f>IF(N134="zákl. přenesená",J134,0)</f>
        <v>0</v>
      </c>
      <c r="BH134" s="193">
        <f>IF(N134="sníž. přenesená",J134,0)</f>
        <v>0</v>
      </c>
      <c r="BI134" s="193">
        <f>IF(N134="nulová",J134,0)</f>
        <v>0</v>
      </c>
      <c r="BJ134" s="25" t="s">
        <v>17</v>
      </c>
      <c r="BK134" s="193">
        <f>ROUND(I134*H134,2)</f>
        <v>0</v>
      </c>
      <c r="BL134" s="25" t="s">
        <v>92</v>
      </c>
      <c r="BM134" s="25" t="s">
        <v>5717</v>
      </c>
    </row>
    <row r="135" spans="2:51" s="12" customFormat="1" ht="13.5">
      <c r="B135" s="194"/>
      <c r="D135" s="195" t="s">
        <v>198</v>
      </c>
      <c r="E135" s="196" t="s">
        <v>5</v>
      </c>
      <c r="F135" s="197" t="s">
        <v>5718</v>
      </c>
      <c r="H135" s="196" t="s">
        <v>5</v>
      </c>
      <c r="I135" s="198"/>
      <c r="L135" s="194"/>
      <c r="M135" s="199"/>
      <c r="N135" s="200"/>
      <c r="O135" s="200"/>
      <c r="P135" s="200"/>
      <c r="Q135" s="200"/>
      <c r="R135" s="200"/>
      <c r="S135" s="200"/>
      <c r="T135" s="201"/>
      <c r="AT135" s="196" t="s">
        <v>198</v>
      </c>
      <c r="AU135" s="196" t="s">
        <v>80</v>
      </c>
      <c r="AV135" s="12" t="s">
        <v>17</v>
      </c>
      <c r="AW135" s="12" t="s">
        <v>35</v>
      </c>
      <c r="AX135" s="12" t="s">
        <v>72</v>
      </c>
      <c r="AY135" s="196" t="s">
        <v>190</v>
      </c>
    </row>
    <row r="136" spans="2:51" s="13" customFormat="1" ht="13.5">
      <c r="B136" s="202"/>
      <c r="D136" s="195" t="s">
        <v>198</v>
      </c>
      <c r="E136" s="203" t="s">
        <v>5</v>
      </c>
      <c r="F136" s="204" t="s">
        <v>5719</v>
      </c>
      <c r="H136" s="205">
        <v>24.25</v>
      </c>
      <c r="I136" s="206"/>
      <c r="L136" s="202"/>
      <c r="M136" s="207"/>
      <c r="N136" s="208"/>
      <c r="O136" s="208"/>
      <c r="P136" s="208"/>
      <c r="Q136" s="208"/>
      <c r="R136" s="208"/>
      <c r="S136" s="208"/>
      <c r="T136" s="209"/>
      <c r="AT136" s="203" t="s">
        <v>198</v>
      </c>
      <c r="AU136" s="203" t="s">
        <v>80</v>
      </c>
      <c r="AV136" s="13" t="s">
        <v>80</v>
      </c>
      <c r="AW136" s="13" t="s">
        <v>35</v>
      </c>
      <c r="AX136" s="13" t="s">
        <v>17</v>
      </c>
      <c r="AY136" s="203" t="s">
        <v>190</v>
      </c>
    </row>
    <row r="137" spans="2:65" s="1" customFormat="1" ht="25.5" customHeight="1">
      <c r="B137" s="181"/>
      <c r="C137" s="182" t="s">
        <v>98</v>
      </c>
      <c r="D137" s="182" t="s">
        <v>192</v>
      </c>
      <c r="E137" s="183" t="s">
        <v>1608</v>
      </c>
      <c r="F137" s="184" t="s">
        <v>1609</v>
      </c>
      <c r="G137" s="185" t="s">
        <v>209</v>
      </c>
      <c r="H137" s="186">
        <v>3.665</v>
      </c>
      <c r="I137" s="187"/>
      <c r="J137" s="188">
        <f>ROUND(I137*H137,2)</f>
        <v>0</v>
      </c>
      <c r="K137" s="184" t="s">
        <v>196</v>
      </c>
      <c r="L137" s="42"/>
      <c r="M137" s="189" t="s">
        <v>5</v>
      </c>
      <c r="N137" s="190" t="s">
        <v>43</v>
      </c>
      <c r="O137" s="43"/>
      <c r="P137" s="191">
        <f>O137*H137</f>
        <v>0</v>
      </c>
      <c r="Q137" s="191">
        <v>0</v>
      </c>
      <c r="R137" s="191">
        <f>Q137*H137</f>
        <v>0</v>
      </c>
      <c r="S137" s="191">
        <v>2.2</v>
      </c>
      <c r="T137" s="192">
        <f>S137*H137</f>
        <v>8.063</v>
      </c>
      <c r="AR137" s="25" t="s">
        <v>92</v>
      </c>
      <c r="AT137" s="25" t="s">
        <v>192</v>
      </c>
      <c r="AU137" s="25" t="s">
        <v>80</v>
      </c>
      <c r="AY137" s="25" t="s">
        <v>190</v>
      </c>
      <c r="BE137" s="193">
        <f>IF(N137="základní",J137,0)</f>
        <v>0</v>
      </c>
      <c r="BF137" s="193">
        <f>IF(N137="snížená",J137,0)</f>
        <v>0</v>
      </c>
      <c r="BG137" s="193">
        <f>IF(N137="zákl. přenesená",J137,0)</f>
        <v>0</v>
      </c>
      <c r="BH137" s="193">
        <f>IF(N137="sníž. přenesená",J137,0)</f>
        <v>0</v>
      </c>
      <c r="BI137" s="193">
        <f>IF(N137="nulová",J137,0)</f>
        <v>0</v>
      </c>
      <c r="BJ137" s="25" t="s">
        <v>17</v>
      </c>
      <c r="BK137" s="193">
        <f>ROUND(I137*H137,2)</f>
        <v>0</v>
      </c>
      <c r="BL137" s="25" t="s">
        <v>92</v>
      </c>
      <c r="BM137" s="25" t="s">
        <v>5720</v>
      </c>
    </row>
    <row r="138" spans="2:51" s="12" customFormat="1" ht="13.5">
      <c r="B138" s="194"/>
      <c r="D138" s="195" t="s">
        <v>198</v>
      </c>
      <c r="E138" s="196" t="s">
        <v>5</v>
      </c>
      <c r="F138" s="197" t="s">
        <v>5721</v>
      </c>
      <c r="H138" s="196" t="s">
        <v>5</v>
      </c>
      <c r="I138" s="198"/>
      <c r="L138" s="194"/>
      <c r="M138" s="199"/>
      <c r="N138" s="200"/>
      <c r="O138" s="200"/>
      <c r="P138" s="200"/>
      <c r="Q138" s="200"/>
      <c r="R138" s="200"/>
      <c r="S138" s="200"/>
      <c r="T138" s="201"/>
      <c r="AT138" s="196" t="s">
        <v>198</v>
      </c>
      <c r="AU138" s="196" t="s">
        <v>80</v>
      </c>
      <c r="AV138" s="12" t="s">
        <v>17</v>
      </c>
      <c r="AW138" s="12" t="s">
        <v>35</v>
      </c>
      <c r="AX138" s="12" t="s">
        <v>72</v>
      </c>
      <c r="AY138" s="196" t="s">
        <v>190</v>
      </c>
    </row>
    <row r="139" spans="2:51" s="13" customFormat="1" ht="13.5">
      <c r="B139" s="202"/>
      <c r="D139" s="195" t="s">
        <v>198</v>
      </c>
      <c r="E139" s="203" t="s">
        <v>5</v>
      </c>
      <c r="F139" s="204" t="s">
        <v>5722</v>
      </c>
      <c r="H139" s="205">
        <v>3.665</v>
      </c>
      <c r="I139" s="206"/>
      <c r="L139" s="202"/>
      <c r="M139" s="207"/>
      <c r="N139" s="208"/>
      <c r="O139" s="208"/>
      <c r="P139" s="208"/>
      <c r="Q139" s="208"/>
      <c r="R139" s="208"/>
      <c r="S139" s="208"/>
      <c r="T139" s="209"/>
      <c r="AT139" s="203" t="s">
        <v>198</v>
      </c>
      <c r="AU139" s="203" t="s">
        <v>80</v>
      </c>
      <c r="AV139" s="13" t="s">
        <v>80</v>
      </c>
      <c r="AW139" s="13" t="s">
        <v>35</v>
      </c>
      <c r="AX139" s="13" t="s">
        <v>17</v>
      </c>
      <c r="AY139" s="203" t="s">
        <v>190</v>
      </c>
    </row>
    <row r="140" spans="2:65" s="1" customFormat="1" ht="25.5" customHeight="1">
      <c r="B140" s="181"/>
      <c r="C140" s="182" t="s">
        <v>232</v>
      </c>
      <c r="D140" s="182" t="s">
        <v>192</v>
      </c>
      <c r="E140" s="183" t="s">
        <v>1625</v>
      </c>
      <c r="F140" s="184" t="s">
        <v>1626</v>
      </c>
      <c r="G140" s="185" t="s">
        <v>209</v>
      </c>
      <c r="H140" s="186">
        <v>4.95</v>
      </c>
      <c r="I140" s="187"/>
      <c r="J140" s="188">
        <f>ROUND(I140*H140,2)</f>
        <v>0</v>
      </c>
      <c r="K140" s="184" t="s">
        <v>196</v>
      </c>
      <c r="L140" s="42"/>
      <c r="M140" s="189" t="s">
        <v>5</v>
      </c>
      <c r="N140" s="190" t="s">
        <v>43</v>
      </c>
      <c r="O140" s="43"/>
      <c r="P140" s="191">
        <f>O140*H140</f>
        <v>0</v>
      </c>
      <c r="Q140" s="191">
        <v>0</v>
      </c>
      <c r="R140" s="191">
        <f>Q140*H140</f>
        <v>0</v>
      </c>
      <c r="S140" s="191">
        <v>2.2</v>
      </c>
      <c r="T140" s="192">
        <f>S140*H140</f>
        <v>10.89</v>
      </c>
      <c r="AR140" s="25" t="s">
        <v>92</v>
      </c>
      <c r="AT140" s="25" t="s">
        <v>192</v>
      </c>
      <c r="AU140" s="25" t="s">
        <v>80</v>
      </c>
      <c r="AY140" s="25" t="s">
        <v>190</v>
      </c>
      <c r="BE140" s="193">
        <f>IF(N140="základní",J140,0)</f>
        <v>0</v>
      </c>
      <c r="BF140" s="193">
        <f>IF(N140="snížená",J140,0)</f>
        <v>0</v>
      </c>
      <c r="BG140" s="193">
        <f>IF(N140="zákl. přenesená",J140,0)</f>
        <v>0</v>
      </c>
      <c r="BH140" s="193">
        <f>IF(N140="sníž. přenesená",J140,0)</f>
        <v>0</v>
      </c>
      <c r="BI140" s="193">
        <f>IF(N140="nulová",J140,0)</f>
        <v>0</v>
      </c>
      <c r="BJ140" s="25" t="s">
        <v>17</v>
      </c>
      <c r="BK140" s="193">
        <f>ROUND(I140*H140,2)</f>
        <v>0</v>
      </c>
      <c r="BL140" s="25" t="s">
        <v>92</v>
      </c>
      <c r="BM140" s="25" t="s">
        <v>5723</v>
      </c>
    </row>
    <row r="141" spans="2:51" s="12" customFormat="1" ht="13.5">
      <c r="B141" s="194"/>
      <c r="D141" s="195" t="s">
        <v>198</v>
      </c>
      <c r="E141" s="196" t="s">
        <v>5</v>
      </c>
      <c r="F141" s="197" t="s">
        <v>5724</v>
      </c>
      <c r="H141" s="196" t="s">
        <v>5</v>
      </c>
      <c r="I141" s="198"/>
      <c r="L141" s="194"/>
      <c r="M141" s="199"/>
      <c r="N141" s="200"/>
      <c r="O141" s="200"/>
      <c r="P141" s="200"/>
      <c r="Q141" s="200"/>
      <c r="R141" s="200"/>
      <c r="S141" s="200"/>
      <c r="T141" s="201"/>
      <c r="AT141" s="196" t="s">
        <v>198</v>
      </c>
      <c r="AU141" s="196" t="s">
        <v>80</v>
      </c>
      <c r="AV141" s="12" t="s">
        <v>17</v>
      </c>
      <c r="AW141" s="12" t="s">
        <v>35</v>
      </c>
      <c r="AX141" s="12" t="s">
        <v>72</v>
      </c>
      <c r="AY141" s="196" t="s">
        <v>190</v>
      </c>
    </row>
    <row r="142" spans="2:51" s="13" customFormat="1" ht="13.5">
      <c r="B142" s="202"/>
      <c r="D142" s="195" t="s">
        <v>198</v>
      </c>
      <c r="E142" s="203" t="s">
        <v>5</v>
      </c>
      <c r="F142" s="204" t="s">
        <v>5725</v>
      </c>
      <c r="H142" s="205">
        <v>4.95</v>
      </c>
      <c r="I142" s="206"/>
      <c r="L142" s="202"/>
      <c r="M142" s="207"/>
      <c r="N142" s="208"/>
      <c r="O142" s="208"/>
      <c r="P142" s="208"/>
      <c r="Q142" s="208"/>
      <c r="R142" s="208"/>
      <c r="S142" s="208"/>
      <c r="T142" s="209"/>
      <c r="AT142" s="203" t="s">
        <v>198</v>
      </c>
      <c r="AU142" s="203" t="s">
        <v>80</v>
      </c>
      <c r="AV142" s="13" t="s">
        <v>80</v>
      </c>
      <c r="AW142" s="13" t="s">
        <v>35</v>
      </c>
      <c r="AX142" s="13" t="s">
        <v>17</v>
      </c>
      <c r="AY142" s="203" t="s">
        <v>190</v>
      </c>
    </row>
    <row r="143" spans="2:65" s="1" customFormat="1" ht="25.5" customHeight="1">
      <c r="B143" s="181"/>
      <c r="C143" s="182" t="s">
        <v>238</v>
      </c>
      <c r="D143" s="182" t="s">
        <v>192</v>
      </c>
      <c r="E143" s="183" t="s">
        <v>1632</v>
      </c>
      <c r="F143" s="184" t="s">
        <v>1633</v>
      </c>
      <c r="G143" s="185" t="s">
        <v>209</v>
      </c>
      <c r="H143" s="186">
        <v>3.665</v>
      </c>
      <c r="I143" s="187"/>
      <c r="J143" s="188">
        <f>ROUND(I143*H143,2)</f>
        <v>0</v>
      </c>
      <c r="K143" s="184" t="s">
        <v>196</v>
      </c>
      <c r="L143" s="42"/>
      <c r="M143" s="189" t="s">
        <v>5</v>
      </c>
      <c r="N143" s="190" t="s">
        <v>43</v>
      </c>
      <c r="O143" s="43"/>
      <c r="P143" s="191">
        <f>O143*H143</f>
        <v>0</v>
      </c>
      <c r="Q143" s="191">
        <v>0</v>
      </c>
      <c r="R143" s="191">
        <f>Q143*H143</f>
        <v>0</v>
      </c>
      <c r="S143" s="191">
        <v>0.044</v>
      </c>
      <c r="T143" s="192">
        <f>S143*H143</f>
        <v>0.16126</v>
      </c>
      <c r="AR143" s="25" t="s">
        <v>92</v>
      </c>
      <c r="AT143" s="25" t="s">
        <v>192</v>
      </c>
      <c r="AU143" s="25" t="s">
        <v>80</v>
      </c>
      <c r="AY143" s="25" t="s">
        <v>190</v>
      </c>
      <c r="BE143" s="193">
        <f>IF(N143="základní",J143,0)</f>
        <v>0</v>
      </c>
      <c r="BF143" s="193">
        <f>IF(N143="snížená",J143,0)</f>
        <v>0</v>
      </c>
      <c r="BG143" s="193">
        <f>IF(N143="zákl. přenesená",J143,0)</f>
        <v>0</v>
      </c>
      <c r="BH143" s="193">
        <f>IF(N143="sníž. přenesená",J143,0)</f>
        <v>0</v>
      </c>
      <c r="BI143" s="193">
        <f>IF(N143="nulová",J143,0)</f>
        <v>0</v>
      </c>
      <c r="BJ143" s="25" t="s">
        <v>17</v>
      </c>
      <c r="BK143" s="193">
        <f>ROUND(I143*H143,2)</f>
        <v>0</v>
      </c>
      <c r="BL143" s="25" t="s">
        <v>92</v>
      </c>
      <c r="BM143" s="25" t="s">
        <v>5726</v>
      </c>
    </row>
    <row r="144" spans="2:51" s="12" customFormat="1" ht="13.5">
      <c r="B144" s="194"/>
      <c r="D144" s="195" t="s">
        <v>198</v>
      </c>
      <c r="E144" s="196" t="s">
        <v>5</v>
      </c>
      <c r="F144" s="197" t="s">
        <v>5721</v>
      </c>
      <c r="H144" s="196" t="s">
        <v>5</v>
      </c>
      <c r="I144" s="198"/>
      <c r="L144" s="194"/>
      <c r="M144" s="199"/>
      <c r="N144" s="200"/>
      <c r="O144" s="200"/>
      <c r="P144" s="200"/>
      <c r="Q144" s="200"/>
      <c r="R144" s="200"/>
      <c r="S144" s="200"/>
      <c r="T144" s="201"/>
      <c r="AT144" s="196" t="s">
        <v>198</v>
      </c>
      <c r="AU144" s="196" t="s">
        <v>80</v>
      </c>
      <c r="AV144" s="12" t="s">
        <v>17</v>
      </c>
      <c r="AW144" s="12" t="s">
        <v>35</v>
      </c>
      <c r="AX144" s="12" t="s">
        <v>72</v>
      </c>
      <c r="AY144" s="196" t="s">
        <v>190</v>
      </c>
    </row>
    <row r="145" spans="2:51" s="13" customFormat="1" ht="13.5">
      <c r="B145" s="202"/>
      <c r="D145" s="195" t="s">
        <v>198</v>
      </c>
      <c r="E145" s="203" t="s">
        <v>5</v>
      </c>
      <c r="F145" s="204" t="s">
        <v>5722</v>
      </c>
      <c r="H145" s="205">
        <v>3.665</v>
      </c>
      <c r="I145" s="206"/>
      <c r="L145" s="202"/>
      <c r="M145" s="207"/>
      <c r="N145" s="208"/>
      <c r="O145" s="208"/>
      <c r="P145" s="208"/>
      <c r="Q145" s="208"/>
      <c r="R145" s="208"/>
      <c r="S145" s="208"/>
      <c r="T145" s="209"/>
      <c r="AT145" s="203" t="s">
        <v>198</v>
      </c>
      <c r="AU145" s="203" t="s">
        <v>80</v>
      </c>
      <c r="AV145" s="13" t="s">
        <v>80</v>
      </c>
      <c r="AW145" s="13" t="s">
        <v>35</v>
      </c>
      <c r="AX145" s="13" t="s">
        <v>17</v>
      </c>
      <c r="AY145" s="203" t="s">
        <v>190</v>
      </c>
    </row>
    <row r="146" spans="2:65" s="1" customFormat="1" ht="25.5" customHeight="1">
      <c r="B146" s="181"/>
      <c r="C146" s="182" t="s">
        <v>244</v>
      </c>
      <c r="D146" s="182" t="s">
        <v>192</v>
      </c>
      <c r="E146" s="183" t="s">
        <v>1636</v>
      </c>
      <c r="F146" s="184" t="s">
        <v>1637</v>
      </c>
      <c r="G146" s="185" t="s">
        <v>209</v>
      </c>
      <c r="H146" s="186">
        <v>4.95</v>
      </c>
      <c r="I146" s="187"/>
      <c r="J146" s="188">
        <f>ROUND(I146*H146,2)</f>
        <v>0</v>
      </c>
      <c r="K146" s="184" t="s">
        <v>196</v>
      </c>
      <c r="L146" s="42"/>
      <c r="M146" s="189" t="s">
        <v>5</v>
      </c>
      <c r="N146" s="190" t="s">
        <v>43</v>
      </c>
      <c r="O146" s="43"/>
      <c r="P146" s="191">
        <f>O146*H146</f>
        <v>0</v>
      </c>
      <c r="Q146" s="191">
        <v>0</v>
      </c>
      <c r="R146" s="191">
        <f>Q146*H146</f>
        <v>0</v>
      </c>
      <c r="S146" s="191">
        <v>0.029</v>
      </c>
      <c r="T146" s="192">
        <f>S146*H146</f>
        <v>0.14355</v>
      </c>
      <c r="AR146" s="25" t="s">
        <v>92</v>
      </c>
      <c r="AT146" s="25" t="s">
        <v>192</v>
      </c>
      <c r="AU146" s="25" t="s">
        <v>80</v>
      </c>
      <c r="AY146" s="25" t="s">
        <v>190</v>
      </c>
      <c r="BE146" s="193">
        <f>IF(N146="základní",J146,0)</f>
        <v>0</v>
      </c>
      <c r="BF146" s="193">
        <f>IF(N146="snížená",J146,0)</f>
        <v>0</v>
      </c>
      <c r="BG146" s="193">
        <f>IF(N146="zákl. přenesená",J146,0)</f>
        <v>0</v>
      </c>
      <c r="BH146" s="193">
        <f>IF(N146="sníž. přenesená",J146,0)</f>
        <v>0</v>
      </c>
      <c r="BI146" s="193">
        <f>IF(N146="nulová",J146,0)</f>
        <v>0</v>
      </c>
      <c r="BJ146" s="25" t="s">
        <v>17</v>
      </c>
      <c r="BK146" s="193">
        <f>ROUND(I146*H146,2)</f>
        <v>0</v>
      </c>
      <c r="BL146" s="25" t="s">
        <v>92</v>
      </c>
      <c r="BM146" s="25" t="s">
        <v>5727</v>
      </c>
    </row>
    <row r="147" spans="2:51" s="12" customFormat="1" ht="13.5">
      <c r="B147" s="194"/>
      <c r="D147" s="195" t="s">
        <v>198</v>
      </c>
      <c r="E147" s="196" t="s">
        <v>5</v>
      </c>
      <c r="F147" s="197" t="s">
        <v>5724</v>
      </c>
      <c r="H147" s="196" t="s">
        <v>5</v>
      </c>
      <c r="I147" s="198"/>
      <c r="L147" s="194"/>
      <c r="M147" s="199"/>
      <c r="N147" s="200"/>
      <c r="O147" s="200"/>
      <c r="P147" s="200"/>
      <c r="Q147" s="200"/>
      <c r="R147" s="200"/>
      <c r="S147" s="200"/>
      <c r="T147" s="201"/>
      <c r="AT147" s="196" t="s">
        <v>198</v>
      </c>
      <c r="AU147" s="196" t="s">
        <v>80</v>
      </c>
      <c r="AV147" s="12" t="s">
        <v>17</v>
      </c>
      <c r="AW147" s="12" t="s">
        <v>35</v>
      </c>
      <c r="AX147" s="12" t="s">
        <v>72</v>
      </c>
      <c r="AY147" s="196" t="s">
        <v>190</v>
      </c>
    </row>
    <row r="148" spans="2:51" s="13" customFormat="1" ht="13.5">
      <c r="B148" s="202"/>
      <c r="D148" s="195" t="s">
        <v>198</v>
      </c>
      <c r="E148" s="203" t="s">
        <v>5</v>
      </c>
      <c r="F148" s="204" t="s">
        <v>5725</v>
      </c>
      <c r="H148" s="205">
        <v>4.95</v>
      </c>
      <c r="I148" s="206"/>
      <c r="L148" s="202"/>
      <c r="M148" s="207"/>
      <c r="N148" s="208"/>
      <c r="O148" s="208"/>
      <c r="P148" s="208"/>
      <c r="Q148" s="208"/>
      <c r="R148" s="208"/>
      <c r="S148" s="208"/>
      <c r="T148" s="209"/>
      <c r="AT148" s="203" t="s">
        <v>198</v>
      </c>
      <c r="AU148" s="203" t="s">
        <v>80</v>
      </c>
      <c r="AV148" s="13" t="s">
        <v>80</v>
      </c>
      <c r="AW148" s="13" t="s">
        <v>35</v>
      </c>
      <c r="AX148" s="13" t="s">
        <v>17</v>
      </c>
      <c r="AY148" s="203" t="s">
        <v>190</v>
      </c>
    </row>
    <row r="149" spans="2:65" s="1" customFormat="1" ht="25.5" customHeight="1">
      <c r="B149" s="181"/>
      <c r="C149" s="182" t="s">
        <v>250</v>
      </c>
      <c r="D149" s="182" t="s">
        <v>192</v>
      </c>
      <c r="E149" s="183" t="s">
        <v>5728</v>
      </c>
      <c r="F149" s="184" t="s">
        <v>5729</v>
      </c>
      <c r="G149" s="185" t="s">
        <v>209</v>
      </c>
      <c r="H149" s="186">
        <v>6.09</v>
      </c>
      <c r="I149" s="187"/>
      <c r="J149" s="188">
        <f>ROUND(I149*H149,2)</f>
        <v>0</v>
      </c>
      <c r="K149" s="184" t="s">
        <v>196</v>
      </c>
      <c r="L149" s="42"/>
      <c r="M149" s="189" t="s">
        <v>5</v>
      </c>
      <c r="N149" s="190" t="s">
        <v>43</v>
      </c>
      <c r="O149" s="43"/>
      <c r="P149" s="191">
        <f>O149*H149</f>
        <v>0</v>
      </c>
      <c r="Q149" s="191">
        <v>0</v>
      </c>
      <c r="R149" s="191">
        <f>Q149*H149</f>
        <v>0</v>
      </c>
      <c r="S149" s="191">
        <v>1.4</v>
      </c>
      <c r="T149" s="192">
        <f>S149*H149</f>
        <v>8.526</v>
      </c>
      <c r="AR149" s="25" t="s">
        <v>92</v>
      </c>
      <c r="AT149" s="25" t="s">
        <v>192</v>
      </c>
      <c r="AU149" s="25" t="s">
        <v>80</v>
      </c>
      <c r="AY149" s="25" t="s">
        <v>190</v>
      </c>
      <c r="BE149" s="193">
        <f>IF(N149="základní",J149,0)</f>
        <v>0</v>
      </c>
      <c r="BF149" s="193">
        <f>IF(N149="snížená",J149,0)</f>
        <v>0</v>
      </c>
      <c r="BG149" s="193">
        <f>IF(N149="zákl. přenesená",J149,0)</f>
        <v>0</v>
      </c>
      <c r="BH149" s="193">
        <f>IF(N149="sníž. přenesená",J149,0)</f>
        <v>0</v>
      </c>
      <c r="BI149" s="193">
        <f>IF(N149="nulová",J149,0)</f>
        <v>0</v>
      </c>
      <c r="BJ149" s="25" t="s">
        <v>17</v>
      </c>
      <c r="BK149" s="193">
        <f>ROUND(I149*H149,2)</f>
        <v>0</v>
      </c>
      <c r="BL149" s="25" t="s">
        <v>92</v>
      </c>
      <c r="BM149" s="25" t="s">
        <v>5730</v>
      </c>
    </row>
    <row r="150" spans="2:51" s="12" customFormat="1" ht="13.5">
      <c r="B150" s="194"/>
      <c r="D150" s="195" t="s">
        <v>198</v>
      </c>
      <c r="E150" s="196" t="s">
        <v>5</v>
      </c>
      <c r="F150" s="197" t="s">
        <v>5731</v>
      </c>
      <c r="H150" s="196" t="s">
        <v>5</v>
      </c>
      <c r="I150" s="198"/>
      <c r="L150" s="194"/>
      <c r="M150" s="199"/>
      <c r="N150" s="200"/>
      <c r="O150" s="200"/>
      <c r="P150" s="200"/>
      <c r="Q150" s="200"/>
      <c r="R150" s="200"/>
      <c r="S150" s="200"/>
      <c r="T150" s="201"/>
      <c r="AT150" s="196" t="s">
        <v>198</v>
      </c>
      <c r="AU150" s="196" t="s">
        <v>80</v>
      </c>
      <c r="AV150" s="12" t="s">
        <v>17</v>
      </c>
      <c r="AW150" s="12" t="s">
        <v>35</v>
      </c>
      <c r="AX150" s="12" t="s">
        <v>72</v>
      </c>
      <c r="AY150" s="196" t="s">
        <v>190</v>
      </c>
    </row>
    <row r="151" spans="2:51" s="13" customFormat="1" ht="13.5">
      <c r="B151" s="202"/>
      <c r="D151" s="195" t="s">
        <v>198</v>
      </c>
      <c r="E151" s="203" t="s">
        <v>5</v>
      </c>
      <c r="F151" s="204" t="s">
        <v>5732</v>
      </c>
      <c r="H151" s="205">
        <v>6.09</v>
      </c>
      <c r="I151" s="206"/>
      <c r="L151" s="202"/>
      <c r="M151" s="207"/>
      <c r="N151" s="208"/>
      <c r="O151" s="208"/>
      <c r="P151" s="208"/>
      <c r="Q151" s="208"/>
      <c r="R151" s="208"/>
      <c r="S151" s="208"/>
      <c r="T151" s="209"/>
      <c r="AT151" s="203" t="s">
        <v>198</v>
      </c>
      <c r="AU151" s="203" t="s">
        <v>80</v>
      </c>
      <c r="AV151" s="13" t="s">
        <v>80</v>
      </c>
      <c r="AW151" s="13" t="s">
        <v>35</v>
      </c>
      <c r="AX151" s="13" t="s">
        <v>17</v>
      </c>
      <c r="AY151" s="203" t="s">
        <v>190</v>
      </c>
    </row>
    <row r="152" spans="2:65" s="1" customFormat="1" ht="25.5" customHeight="1">
      <c r="B152" s="181"/>
      <c r="C152" s="182" t="s">
        <v>76</v>
      </c>
      <c r="D152" s="182" t="s">
        <v>192</v>
      </c>
      <c r="E152" s="183" t="s">
        <v>1668</v>
      </c>
      <c r="F152" s="184" t="s">
        <v>1669</v>
      </c>
      <c r="G152" s="185" t="s">
        <v>275</v>
      </c>
      <c r="H152" s="186">
        <v>8.677</v>
      </c>
      <c r="I152" s="187"/>
      <c r="J152" s="188">
        <f>ROUND(I152*H152,2)</f>
        <v>0</v>
      </c>
      <c r="K152" s="184" t="s">
        <v>196</v>
      </c>
      <c r="L152" s="42"/>
      <c r="M152" s="189" t="s">
        <v>5</v>
      </c>
      <c r="N152" s="190" t="s">
        <v>43</v>
      </c>
      <c r="O152" s="43"/>
      <c r="P152" s="191">
        <f>O152*H152</f>
        <v>0</v>
      </c>
      <c r="Q152" s="191">
        <v>0</v>
      </c>
      <c r="R152" s="191">
        <f>Q152*H152</f>
        <v>0</v>
      </c>
      <c r="S152" s="191">
        <v>0.076</v>
      </c>
      <c r="T152" s="192">
        <f>S152*H152</f>
        <v>0.6594519999999999</v>
      </c>
      <c r="AR152" s="25" t="s">
        <v>92</v>
      </c>
      <c r="AT152" s="25" t="s">
        <v>192</v>
      </c>
      <c r="AU152" s="25" t="s">
        <v>80</v>
      </c>
      <c r="AY152" s="25" t="s">
        <v>190</v>
      </c>
      <c r="BE152" s="193">
        <f>IF(N152="základní",J152,0)</f>
        <v>0</v>
      </c>
      <c r="BF152" s="193">
        <f>IF(N152="snížená",J152,0)</f>
        <v>0</v>
      </c>
      <c r="BG152" s="193">
        <f>IF(N152="zákl. přenesená",J152,0)</f>
        <v>0</v>
      </c>
      <c r="BH152" s="193">
        <f>IF(N152="sníž. přenesená",J152,0)</f>
        <v>0</v>
      </c>
      <c r="BI152" s="193">
        <f>IF(N152="nulová",J152,0)</f>
        <v>0</v>
      </c>
      <c r="BJ152" s="25" t="s">
        <v>17</v>
      </c>
      <c r="BK152" s="193">
        <f>ROUND(I152*H152,2)</f>
        <v>0</v>
      </c>
      <c r="BL152" s="25" t="s">
        <v>92</v>
      </c>
      <c r="BM152" s="25" t="s">
        <v>5733</v>
      </c>
    </row>
    <row r="153" spans="2:51" s="13" customFormat="1" ht="13.5">
      <c r="B153" s="202"/>
      <c r="D153" s="195" t="s">
        <v>198</v>
      </c>
      <c r="E153" s="203" t="s">
        <v>5</v>
      </c>
      <c r="F153" s="204" t="s">
        <v>5734</v>
      </c>
      <c r="H153" s="205">
        <v>1.853</v>
      </c>
      <c r="I153" s="206"/>
      <c r="L153" s="202"/>
      <c r="M153" s="207"/>
      <c r="N153" s="208"/>
      <c r="O153" s="208"/>
      <c r="P153" s="208"/>
      <c r="Q153" s="208"/>
      <c r="R153" s="208"/>
      <c r="S153" s="208"/>
      <c r="T153" s="209"/>
      <c r="AT153" s="203" t="s">
        <v>198</v>
      </c>
      <c r="AU153" s="203" t="s">
        <v>80</v>
      </c>
      <c r="AV153" s="13" t="s">
        <v>80</v>
      </c>
      <c r="AW153" s="13" t="s">
        <v>35</v>
      </c>
      <c r="AX153" s="13" t="s">
        <v>72</v>
      </c>
      <c r="AY153" s="203" t="s">
        <v>190</v>
      </c>
    </row>
    <row r="154" spans="2:51" s="13" customFormat="1" ht="13.5">
      <c r="B154" s="202"/>
      <c r="D154" s="195" t="s">
        <v>198</v>
      </c>
      <c r="E154" s="203" t="s">
        <v>5</v>
      </c>
      <c r="F154" s="204" t="s">
        <v>5735</v>
      </c>
      <c r="H154" s="205">
        <v>1.616</v>
      </c>
      <c r="I154" s="206"/>
      <c r="L154" s="202"/>
      <c r="M154" s="207"/>
      <c r="N154" s="208"/>
      <c r="O154" s="208"/>
      <c r="P154" s="208"/>
      <c r="Q154" s="208"/>
      <c r="R154" s="208"/>
      <c r="S154" s="208"/>
      <c r="T154" s="209"/>
      <c r="AT154" s="203" t="s">
        <v>198</v>
      </c>
      <c r="AU154" s="203" t="s">
        <v>80</v>
      </c>
      <c r="AV154" s="13" t="s">
        <v>80</v>
      </c>
      <c r="AW154" s="13" t="s">
        <v>35</v>
      </c>
      <c r="AX154" s="13" t="s">
        <v>72</v>
      </c>
      <c r="AY154" s="203" t="s">
        <v>190</v>
      </c>
    </row>
    <row r="155" spans="2:51" s="13" customFormat="1" ht="13.5">
      <c r="B155" s="202"/>
      <c r="D155" s="195" t="s">
        <v>198</v>
      </c>
      <c r="E155" s="203" t="s">
        <v>5</v>
      </c>
      <c r="F155" s="204" t="s">
        <v>5736</v>
      </c>
      <c r="H155" s="205">
        <v>1.818</v>
      </c>
      <c r="I155" s="206"/>
      <c r="L155" s="202"/>
      <c r="M155" s="207"/>
      <c r="N155" s="208"/>
      <c r="O155" s="208"/>
      <c r="P155" s="208"/>
      <c r="Q155" s="208"/>
      <c r="R155" s="208"/>
      <c r="S155" s="208"/>
      <c r="T155" s="209"/>
      <c r="AT155" s="203" t="s">
        <v>198</v>
      </c>
      <c r="AU155" s="203" t="s">
        <v>80</v>
      </c>
      <c r="AV155" s="13" t="s">
        <v>80</v>
      </c>
      <c r="AW155" s="13" t="s">
        <v>35</v>
      </c>
      <c r="AX155" s="13" t="s">
        <v>72</v>
      </c>
      <c r="AY155" s="203" t="s">
        <v>190</v>
      </c>
    </row>
    <row r="156" spans="2:51" s="13" customFormat="1" ht="13.5">
      <c r="B156" s="202"/>
      <c r="D156" s="195" t="s">
        <v>198</v>
      </c>
      <c r="E156" s="203" t="s">
        <v>5</v>
      </c>
      <c r="F156" s="204" t="s">
        <v>5737</v>
      </c>
      <c r="H156" s="205">
        <v>1.814</v>
      </c>
      <c r="I156" s="206"/>
      <c r="L156" s="202"/>
      <c r="M156" s="207"/>
      <c r="N156" s="208"/>
      <c r="O156" s="208"/>
      <c r="P156" s="208"/>
      <c r="Q156" s="208"/>
      <c r="R156" s="208"/>
      <c r="S156" s="208"/>
      <c r="T156" s="209"/>
      <c r="AT156" s="203" t="s">
        <v>198</v>
      </c>
      <c r="AU156" s="203" t="s">
        <v>80</v>
      </c>
      <c r="AV156" s="13" t="s">
        <v>80</v>
      </c>
      <c r="AW156" s="13" t="s">
        <v>35</v>
      </c>
      <c r="AX156" s="13" t="s">
        <v>72</v>
      </c>
      <c r="AY156" s="203" t="s">
        <v>190</v>
      </c>
    </row>
    <row r="157" spans="2:51" s="13" customFormat="1" ht="13.5">
      <c r="B157" s="202"/>
      <c r="D157" s="195" t="s">
        <v>198</v>
      </c>
      <c r="E157" s="203" t="s">
        <v>5</v>
      </c>
      <c r="F157" s="204" t="s">
        <v>5738</v>
      </c>
      <c r="H157" s="205">
        <v>1.576</v>
      </c>
      <c r="I157" s="206"/>
      <c r="L157" s="202"/>
      <c r="M157" s="207"/>
      <c r="N157" s="208"/>
      <c r="O157" s="208"/>
      <c r="P157" s="208"/>
      <c r="Q157" s="208"/>
      <c r="R157" s="208"/>
      <c r="S157" s="208"/>
      <c r="T157" s="209"/>
      <c r="AT157" s="203" t="s">
        <v>198</v>
      </c>
      <c r="AU157" s="203" t="s">
        <v>80</v>
      </c>
      <c r="AV157" s="13" t="s">
        <v>80</v>
      </c>
      <c r="AW157" s="13" t="s">
        <v>35</v>
      </c>
      <c r="AX157" s="13" t="s">
        <v>72</v>
      </c>
      <c r="AY157" s="203" t="s">
        <v>190</v>
      </c>
    </row>
    <row r="158" spans="2:51" s="14" customFormat="1" ht="13.5">
      <c r="B158" s="210"/>
      <c r="D158" s="195" t="s">
        <v>198</v>
      </c>
      <c r="E158" s="211" t="s">
        <v>5</v>
      </c>
      <c r="F158" s="212" t="s">
        <v>221</v>
      </c>
      <c r="H158" s="213">
        <v>8.677</v>
      </c>
      <c r="I158" s="214"/>
      <c r="L158" s="210"/>
      <c r="M158" s="215"/>
      <c r="N158" s="216"/>
      <c r="O158" s="216"/>
      <c r="P158" s="216"/>
      <c r="Q158" s="216"/>
      <c r="R158" s="216"/>
      <c r="S158" s="216"/>
      <c r="T158" s="217"/>
      <c r="AT158" s="211" t="s">
        <v>198</v>
      </c>
      <c r="AU158" s="211" t="s">
        <v>80</v>
      </c>
      <c r="AV158" s="14" t="s">
        <v>92</v>
      </c>
      <c r="AW158" s="14" t="s">
        <v>35</v>
      </c>
      <c r="AX158" s="14" t="s">
        <v>17</v>
      </c>
      <c r="AY158" s="211" t="s">
        <v>190</v>
      </c>
    </row>
    <row r="159" spans="2:65" s="1" customFormat="1" ht="25.5" customHeight="1">
      <c r="B159" s="181"/>
      <c r="C159" s="182" t="s">
        <v>261</v>
      </c>
      <c r="D159" s="182" t="s">
        <v>192</v>
      </c>
      <c r="E159" s="183" t="s">
        <v>5739</v>
      </c>
      <c r="F159" s="184" t="s">
        <v>5740</v>
      </c>
      <c r="G159" s="185" t="s">
        <v>275</v>
      </c>
      <c r="H159" s="186">
        <v>5.065</v>
      </c>
      <c r="I159" s="187"/>
      <c r="J159" s="188">
        <f>ROUND(I159*H159,2)</f>
        <v>0</v>
      </c>
      <c r="K159" s="184" t="s">
        <v>196</v>
      </c>
      <c r="L159" s="42"/>
      <c r="M159" s="189" t="s">
        <v>5</v>
      </c>
      <c r="N159" s="190" t="s">
        <v>43</v>
      </c>
      <c r="O159" s="43"/>
      <c r="P159" s="191">
        <f>O159*H159</f>
        <v>0</v>
      </c>
      <c r="Q159" s="191">
        <v>0</v>
      </c>
      <c r="R159" s="191">
        <f>Q159*H159</f>
        <v>0</v>
      </c>
      <c r="S159" s="191">
        <v>0.066</v>
      </c>
      <c r="T159" s="192">
        <f>S159*H159</f>
        <v>0.33429000000000003</v>
      </c>
      <c r="AR159" s="25" t="s">
        <v>92</v>
      </c>
      <c r="AT159" s="25" t="s">
        <v>192</v>
      </c>
      <c r="AU159" s="25" t="s">
        <v>80</v>
      </c>
      <c r="AY159" s="25" t="s">
        <v>190</v>
      </c>
      <c r="BE159" s="193">
        <f>IF(N159="základní",J159,0)</f>
        <v>0</v>
      </c>
      <c r="BF159" s="193">
        <f>IF(N159="snížená",J159,0)</f>
        <v>0</v>
      </c>
      <c r="BG159" s="193">
        <f>IF(N159="zákl. přenesená",J159,0)</f>
        <v>0</v>
      </c>
      <c r="BH159" s="193">
        <f>IF(N159="sníž. přenesená",J159,0)</f>
        <v>0</v>
      </c>
      <c r="BI159" s="193">
        <f>IF(N159="nulová",J159,0)</f>
        <v>0</v>
      </c>
      <c r="BJ159" s="25" t="s">
        <v>17</v>
      </c>
      <c r="BK159" s="193">
        <f>ROUND(I159*H159,2)</f>
        <v>0</v>
      </c>
      <c r="BL159" s="25" t="s">
        <v>92</v>
      </c>
      <c r="BM159" s="25" t="s">
        <v>5741</v>
      </c>
    </row>
    <row r="160" spans="2:51" s="13" customFormat="1" ht="13.5">
      <c r="B160" s="202"/>
      <c r="D160" s="195" t="s">
        <v>198</v>
      </c>
      <c r="E160" s="203" t="s">
        <v>5</v>
      </c>
      <c r="F160" s="204" t="s">
        <v>5742</v>
      </c>
      <c r="H160" s="205">
        <v>5.065</v>
      </c>
      <c r="I160" s="206"/>
      <c r="L160" s="202"/>
      <c r="M160" s="207"/>
      <c r="N160" s="208"/>
      <c r="O160" s="208"/>
      <c r="P160" s="208"/>
      <c r="Q160" s="208"/>
      <c r="R160" s="208"/>
      <c r="S160" s="208"/>
      <c r="T160" s="209"/>
      <c r="AT160" s="203" t="s">
        <v>198</v>
      </c>
      <c r="AU160" s="203" t="s">
        <v>80</v>
      </c>
      <c r="AV160" s="13" t="s">
        <v>80</v>
      </c>
      <c r="AW160" s="13" t="s">
        <v>35</v>
      </c>
      <c r="AX160" s="13" t="s">
        <v>17</v>
      </c>
      <c r="AY160" s="203" t="s">
        <v>190</v>
      </c>
    </row>
    <row r="161" spans="2:63" s="11" customFormat="1" ht="29.85" customHeight="1">
      <c r="B161" s="168"/>
      <c r="D161" s="169" t="s">
        <v>71</v>
      </c>
      <c r="E161" s="179" t="s">
        <v>1778</v>
      </c>
      <c r="F161" s="179" t="s">
        <v>1779</v>
      </c>
      <c r="I161" s="171"/>
      <c r="J161" s="180">
        <f>BK161</f>
        <v>0</v>
      </c>
      <c r="L161" s="168"/>
      <c r="M161" s="173"/>
      <c r="N161" s="174"/>
      <c r="O161" s="174"/>
      <c r="P161" s="175">
        <f>SUM(P162:P169)</f>
        <v>0</v>
      </c>
      <c r="Q161" s="174"/>
      <c r="R161" s="175">
        <f>SUM(R162:R169)</f>
        <v>0</v>
      </c>
      <c r="S161" s="174"/>
      <c r="T161" s="176">
        <f>SUM(T162:T169)</f>
        <v>0</v>
      </c>
      <c r="AR161" s="169" t="s">
        <v>17</v>
      </c>
      <c r="AT161" s="177" t="s">
        <v>71</v>
      </c>
      <c r="AU161" s="177" t="s">
        <v>17</v>
      </c>
      <c r="AY161" s="169" t="s">
        <v>190</v>
      </c>
      <c r="BK161" s="178">
        <f>SUM(BK162:BK169)</f>
        <v>0</v>
      </c>
    </row>
    <row r="162" spans="2:65" s="1" customFormat="1" ht="25.5" customHeight="1">
      <c r="B162" s="181"/>
      <c r="C162" s="182" t="s">
        <v>266</v>
      </c>
      <c r="D162" s="182" t="s">
        <v>192</v>
      </c>
      <c r="E162" s="183" t="s">
        <v>5743</v>
      </c>
      <c r="F162" s="184" t="s">
        <v>5744</v>
      </c>
      <c r="G162" s="185" t="s">
        <v>316</v>
      </c>
      <c r="H162" s="186">
        <v>411.188</v>
      </c>
      <c r="I162" s="187"/>
      <c r="J162" s="188">
        <f>ROUND(I162*H162,2)</f>
        <v>0</v>
      </c>
      <c r="K162" s="184" t="s">
        <v>196</v>
      </c>
      <c r="L162" s="42"/>
      <c r="M162" s="189" t="s">
        <v>5</v>
      </c>
      <c r="N162" s="190" t="s">
        <v>43</v>
      </c>
      <c r="O162" s="43"/>
      <c r="P162" s="191">
        <f>O162*H162</f>
        <v>0</v>
      </c>
      <c r="Q162" s="191">
        <v>0</v>
      </c>
      <c r="R162" s="191">
        <f>Q162*H162</f>
        <v>0</v>
      </c>
      <c r="S162" s="191">
        <v>0</v>
      </c>
      <c r="T162" s="192">
        <f>S162*H162</f>
        <v>0</v>
      </c>
      <c r="AR162" s="25" t="s">
        <v>92</v>
      </c>
      <c r="AT162" s="25" t="s">
        <v>192</v>
      </c>
      <c r="AU162" s="25" t="s">
        <v>80</v>
      </c>
      <c r="AY162" s="25" t="s">
        <v>190</v>
      </c>
      <c r="BE162" s="193">
        <f>IF(N162="základní",J162,0)</f>
        <v>0</v>
      </c>
      <c r="BF162" s="193">
        <f>IF(N162="snížená",J162,0)</f>
        <v>0</v>
      </c>
      <c r="BG162" s="193">
        <f>IF(N162="zákl. přenesená",J162,0)</f>
        <v>0</v>
      </c>
      <c r="BH162" s="193">
        <f>IF(N162="sníž. přenesená",J162,0)</f>
        <v>0</v>
      </c>
      <c r="BI162" s="193">
        <f>IF(N162="nulová",J162,0)</f>
        <v>0</v>
      </c>
      <c r="BJ162" s="25" t="s">
        <v>17</v>
      </c>
      <c r="BK162" s="193">
        <f>ROUND(I162*H162,2)</f>
        <v>0</v>
      </c>
      <c r="BL162" s="25" t="s">
        <v>92</v>
      </c>
      <c r="BM162" s="25" t="s">
        <v>5745</v>
      </c>
    </row>
    <row r="163" spans="2:65" s="1" customFormat="1" ht="25.5" customHeight="1">
      <c r="B163" s="181"/>
      <c r="C163" s="182" t="s">
        <v>206</v>
      </c>
      <c r="D163" s="182" t="s">
        <v>192</v>
      </c>
      <c r="E163" s="183" t="s">
        <v>1785</v>
      </c>
      <c r="F163" s="184" t="s">
        <v>1786</v>
      </c>
      <c r="G163" s="185" t="s">
        <v>316</v>
      </c>
      <c r="H163" s="186">
        <v>411.188</v>
      </c>
      <c r="I163" s="187"/>
      <c r="J163" s="188">
        <f>ROUND(I163*H163,2)</f>
        <v>0</v>
      </c>
      <c r="K163" s="184" t="s">
        <v>196</v>
      </c>
      <c r="L163" s="42"/>
      <c r="M163" s="189" t="s">
        <v>5</v>
      </c>
      <c r="N163" s="190" t="s">
        <v>43</v>
      </c>
      <c r="O163" s="43"/>
      <c r="P163" s="191">
        <f>O163*H163</f>
        <v>0</v>
      </c>
      <c r="Q163" s="191">
        <v>0</v>
      </c>
      <c r="R163" s="191">
        <f>Q163*H163</f>
        <v>0</v>
      </c>
      <c r="S163" s="191">
        <v>0</v>
      </c>
      <c r="T163" s="192">
        <f>S163*H163</f>
        <v>0</v>
      </c>
      <c r="AR163" s="25" t="s">
        <v>92</v>
      </c>
      <c r="AT163" s="25" t="s">
        <v>192</v>
      </c>
      <c r="AU163" s="25" t="s">
        <v>80</v>
      </c>
      <c r="AY163" s="25" t="s">
        <v>190</v>
      </c>
      <c r="BE163" s="193">
        <f>IF(N163="základní",J163,0)</f>
        <v>0</v>
      </c>
      <c r="BF163" s="193">
        <f>IF(N163="snížená",J163,0)</f>
        <v>0</v>
      </c>
      <c r="BG163" s="193">
        <f>IF(N163="zákl. přenesená",J163,0)</f>
        <v>0</v>
      </c>
      <c r="BH163" s="193">
        <f>IF(N163="sníž. přenesená",J163,0)</f>
        <v>0</v>
      </c>
      <c r="BI163" s="193">
        <f>IF(N163="nulová",J163,0)</f>
        <v>0</v>
      </c>
      <c r="BJ163" s="25" t="s">
        <v>17</v>
      </c>
      <c r="BK163" s="193">
        <f>ROUND(I163*H163,2)</f>
        <v>0</v>
      </c>
      <c r="BL163" s="25" t="s">
        <v>92</v>
      </c>
      <c r="BM163" s="25" t="s">
        <v>5746</v>
      </c>
    </row>
    <row r="164" spans="2:65" s="1" customFormat="1" ht="25.5" customHeight="1">
      <c r="B164" s="181"/>
      <c r="C164" s="182" t="s">
        <v>11</v>
      </c>
      <c r="D164" s="182" t="s">
        <v>192</v>
      </c>
      <c r="E164" s="183" t="s">
        <v>1789</v>
      </c>
      <c r="F164" s="184" t="s">
        <v>1790</v>
      </c>
      <c r="G164" s="185" t="s">
        <v>316</v>
      </c>
      <c r="H164" s="186">
        <v>10279.7</v>
      </c>
      <c r="I164" s="187"/>
      <c r="J164" s="188">
        <f>ROUND(I164*H164,2)</f>
        <v>0</v>
      </c>
      <c r="K164" s="184" t="s">
        <v>196</v>
      </c>
      <c r="L164" s="42"/>
      <c r="M164" s="189" t="s">
        <v>5</v>
      </c>
      <c r="N164" s="190" t="s">
        <v>43</v>
      </c>
      <c r="O164" s="43"/>
      <c r="P164" s="191">
        <f>O164*H164</f>
        <v>0</v>
      </c>
      <c r="Q164" s="191">
        <v>0</v>
      </c>
      <c r="R164" s="191">
        <f>Q164*H164</f>
        <v>0</v>
      </c>
      <c r="S164" s="191">
        <v>0</v>
      </c>
      <c r="T164" s="192">
        <f>S164*H164</f>
        <v>0</v>
      </c>
      <c r="AR164" s="25" t="s">
        <v>92</v>
      </c>
      <c r="AT164" s="25" t="s">
        <v>192</v>
      </c>
      <c r="AU164" s="25" t="s">
        <v>80</v>
      </c>
      <c r="AY164" s="25" t="s">
        <v>190</v>
      </c>
      <c r="BE164" s="193">
        <f>IF(N164="základní",J164,0)</f>
        <v>0</v>
      </c>
      <c r="BF164" s="193">
        <f>IF(N164="snížená",J164,0)</f>
        <v>0</v>
      </c>
      <c r="BG164" s="193">
        <f>IF(N164="zákl. přenesená",J164,0)</f>
        <v>0</v>
      </c>
      <c r="BH164" s="193">
        <f>IF(N164="sníž. přenesená",J164,0)</f>
        <v>0</v>
      </c>
      <c r="BI164" s="193">
        <f>IF(N164="nulová",J164,0)</f>
        <v>0</v>
      </c>
      <c r="BJ164" s="25" t="s">
        <v>17</v>
      </c>
      <c r="BK164" s="193">
        <f>ROUND(I164*H164,2)</f>
        <v>0</v>
      </c>
      <c r="BL164" s="25" t="s">
        <v>92</v>
      </c>
      <c r="BM164" s="25" t="s">
        <v>5747</v>
      </c>
    </row>
    <row r="165" spans="2:51" s="13" customFormat="1" ht="13.5">
      <c r="B165" s="202"/>
      <c r="D165" s="195" t="s">
        <v>198</v>
      </c>
      <c r="F165" s="204" t="s">
        <v>5748</v>
      </c>
      <c r="H165" s="205">
        <v>10279.7</v>
      </c>
      <c r="I165" s="206"/>
      <c r="L165" s="202"/>
      <c r="M165" s="207"/>
      <c r="N165" s="208"/>
      <c r="O165" s="208"/>
      <c r="P165" s="208"/>
      <c r="Q165" s="208"/>
      <c r="R165" s="208"/>
      <c r="S165" s="208"/>
      <c r="T165" s="209"/>
      <c r="AT165" s="203" t="s">
        <v>198</v>
      </c>
      <c r="AU165" s="203" t="s">
        <v>80</v>
      </c>
      <c r="AV165" s="13" t="s">
        <v>80</v>
      </c>
      <c r="AW165" s="13" t="s">
        <v>6</v>
      </c>
      <c r="AX165" s="13" t="s">
        <v>17</v>
      </c>
      <c r="AY165" s="203" t="s">
        <v>190</v>
      </c>
    </row>
    <row r="166" spans="2:65" s="1" customFormat="1" ht="16.5" customHeight="1">
      <c r="B166" s="181"/>
      <c r="C166" s="182" t="s">
        <v>283</v>
      </c>
      <c r="D166" s="182" t="s">
        <v>192</v>
      </c>
      <c r="E166" s="183" t="s">
        <v>5749</v>
      </c>
      <c r="F166" s="184" t="s">
        <v>5750</v>
      </c>
      <c r="G166" s="185" t="s">
        <v>316</v>
      </c>
      <c r="H166" s="186">
        <v>83.194</v>
      </c>
      <c r="I166" s="187"/>
      <c r="J166" s="188">
        <f>ROUND(I166*H166,2)</f>
        <v>0</v>
      </c>
      <c r="K166" s="184" t="s">
        <v>196</v>
      </c>
      <c r="L166" s="42"/>
      <c r="M166" s="189" t="s">
        <v>5</v>
      </c>
      <c r="N166" s="190" t="s">
        <v>43</v>
      </c>
      <c r="O166" s="43"/>
      <c r="P166" s="191">
        <f>O166*H166</f>
        <v>0</v>
      </c>
      <c r="Q166" s="191">
        <v>0</v>
      </c>
      <c r="R166" s="191">
        <f>Q166*H166</f>
        <v>0</v>
      </c>
      <c r="S166" s="191">
        <v>0</v>
      </c>
      <c r="T166" s="192">
        <f>S166*H166</f>
        <v>0</v>
      </c>
      <c r="AR166" s="25" t="s">
        <v>92</v>
      </c>
      <c r="AT166" s="25" t="s">
        <v>192</v>
      </c>
      <c r="AU166" s="25" t="s">
        <v>80</v>
      </c>
      <c r="AY166" s="25" t="s">
        <v>190</v>
      </c>
      <c r="BE166" s="193">
        <f>IF(N166="základní",J166,0)</f>
        <v>0</v>
      </c>
      <c r="BF166" s="193">
        <f>IF(N166="snížená",J166,0)</f>
        <v>0</v>
      </c>
      <c r="BG166" s="193">
        <f>IF(N166="zákl. přenesená",J166,0)</f>
        <v>0</v>
      </c>
      <c r="BH166" s="193">
        <f>IF(N166="sníž. přenesená",J166,0)</f>
        <v>0</v>
      </c>
      <c r="BI166" s="193">
        <f>IF(N166="nulová",J166,0)</f>
        <v>0</v>
      </c>
      <c r="BJ166" s="25" t="s">
        <v>17</v>
      </c>
      <c r="BK166" s="193">
        <f>ROUND(I166*H166,2)</f>
        <v>0</v>
      </c>
      <c r="BL166" s="25" t="s">
        <v>92</v>
      </c>
      <c r="BM166" s="25" t="s">
        <v>5751</v>
      </c>
    </row>
    <row r="167" spans="2:65" s="1" customFormat="1" ht="25.5" customHeight="1">
      <c r="B167" s="181"/>
      <c r="C167" s="182" t="s">
        <v>289</v>
      </c>
      <c r="D167" s="182" t="s">
        <v>192</v>
      </c>
      <c r="E167" s="183" t="s">
        <v>5752</v>
      </c>
      <c r="F167" s="184" t="s">
        <v>5753</v>
      </c>
      <c r="G167" s="185" t="s">
        <v>316</v>
      </c>
      <c r="H167" s="186">
        <v>134.194</v>
      </c>
      <c r="I167" s="187"/>
      <c r="J167" s="188">
        <f>ROUND(I167*H167,2)</f>
        <v>0</v>
      </c>
      <c r="K167" s="184" t="s">
        <v>196</v>
      </c>
      <c r="L167" s="42"/>
      <c r="M167" s="189" t="s">
        <v>5</v>
      </c>
      <c r="N167" s="190" t="s">
        <v>43</v>
      </c>
      <c r="O167" s="43"/>
      <c r="P167" s="191">
        <f>O167*H167</f>
        <v>0</v>
      </c>
      <c r="Q167" s="191">
        <v>0</v>
      </c>
      <c r="R167" s="191">
        <f>Q167*H167</f>
        <v>0</v>
      </c>
      <c r="S167" s="191">
        <v>0</v>
      </c>
      <c r="T167" s="192">
        <f>S167*H167</f>
        <v>0</v>
      </c>
      <c r="AR167" s="25" t="s">
        <v>92</v>
      </c>
      <c r="AT167" s="25" t="s">
        <v>192</v>
      </c>
      <c r="AU167" s="25" t="s">
        <v>80</v>
      </c>
      <c r="AY167" s="25" t="s">
        <v>190</v>
      </c>
      <c r="BE167" s="193">
        <f>IF(N167="základní",J167,0)</f>
        <v>0</v>
      </c>
      <c r="BF167" s="193">
        <f>IF(N167="snížená",J167,0)</f>
        <v>0</v>
      </c>
      <c r="BG167" s="193">
        <f>IF(N167="zákl. přenesená",J167,0)</f>
        <v>0</v>
      </c>
      <c r="BH167" s="193">
        <f>IF(N167="sníž. přenesená",J167,0)</f>
        <v>0</v>
      </c>
      <c r="BI167" s="193">
        <f>IF(N167="nulová",J167,0)</f>
        <v>0</v>
      </c>
      <c r="BJ167" s="25" t="s">
        <v>17</v>
      </c>
      <c r="BK167" s="193">
        <f>ROUND(I167*H167,2)</f>
        <v>0</v>
      </c>
      <c r="BL167" s="25" t="s">
        <v>92</v>
      </c>
      <c r="BM167" s="25" t="s">
        <v>5754</v>
      </c>
    </row>
    <row r="168" spans="2:65" s="1" customFormat="1" ht="16.5" customHeight="1">
      <c r="B168" s="181"/>
      <c r="C168" s="182" t="s">
        <v>295</v>
      </c>
      <c r="D168" s="182" t="s">
        <v>192</v>
      </c>
      <c r="E168" s="183" t="s">
        <v>5755</v>
      </c>
      <c r="F168" s="184" t="s">
        <v>5756</v>
      </c>
      <c r="G168" s="185" t="s">
        <v>316</v>
      </c>
      <c r="H168" s="186">
        <v>7.172</v>
      </c>
      <c r="I168" s="187"/>
      <c r="J168" s="188">
        <f>ROUND(I168*H168,2)</f>
        <v>0</v>
      </c>
      <c r="K168" s="184" t="s">
        <v>196</v>
      </c>
      <c r="L168" s="42"/>
      <c r="M168" s="189" t="s">
        <v>5</v>
      </c>
      <c r="N168" s="190" t="s">
        <v>43</v>
      </c>
      <c r="O168" s="43"/>
      <c r="P168" s="191">
        <f>O168*H168</f>
        <v>0</v>
      </c>
      <c r="Q168" s="191">
        <v>0</v>
      </c>
      <c r="R168" s="191">
        <f>Q168*H168</f>
        <v>0</v>
      </c>
      <c r="S168" s="191">
        <v>0</v>
      </c>
      <c r="T168" s="192">
        <f>S168*H168</f>
        <v>0</v>
      </c>
      <c r="AR168" s="25" t="s">
        <v>92</v>
      </c>
      <c r="AT168" s="25" t="s">
        <v>192</v>
      </c>
      <c r="AU168" s="25" t="s">
        <v>80</v>
      </c>
      <c r="AY168" s="25" t="s">
        <v>190</v>
      </c>
      <c r="BE168" s="193">
        <f>IF(N168="základní",J168,0)</f>
        <v>0</v>
      </c>
      <c r="BF168" s="193">
        <f>IF(N168="snížená",J168,0)</f>
        <v>0</v>
      </c>
      <c r="BG168" s="193">
        <f>IF(N168="zákl. přenesená",J168,0)</f>
        <v>0</v>
      </c>
      <c r="BH168" s="193">
        <f>IF(N168="sníž. přenesená",J168,0)</f>
        <v>0</v>
      </c>
      <c r="BI168" s="193">
        <f>IF(N168="nulová",J168,0)</f>
        <v>0</v>
      </c>
      <c r="BJ168" s="25" t="s">
        <v>17</v>
      </c>
      <c r="BK168" s="193">
        <f>ROUND(I168*H168,2)</f>
        <v>0</v>
      </c>
      <c r="BL168" s="25" t="s">
        <v>92</v>
      </c>
      <c r="BM168" s="25" t="s">
        <v>5757</v>
      </c>
    </row>
    <row r="169" spans="2:65" s="1" customFormat="1" ht="16.5" customHeight="1">
      <c r="B169" s="181"/>
      <c r="C169" s="182" t="s">
        <v>301</v>
      </c>
      <c r="D169" s="182" t="s">
        <v>192</v>
      </c>
      <c r="E169" s="183" t="s">
        <v>1794</v>
      </c>
      <c r="F169" s="184" t="s">
        <v>1795</v>
      </c>
      <c r="G169" s="185" t="s">
        <v>316</v>
      </c>
      <c r="H169" s="186">
        <v>186.628</v>
      </c>
      <c r="I169" s="187"/>
      <c r="J169" s="188">
        <f>ROUND(I169*H169,2)</f>
        <v>0</v>
      </c>
      <c r="K169" s="184" t="s">
        <v>196</v>
      </c>
      <c r="L169" s="42"/>
      <c r="M169" s="189" t="s">
        <v>5</v>
      </c>
      <c r="N169" s="190" t="s">
        <v>43</v>
      </c>
      <c r="O169" s="43"/>
      <c r="P169" s="191">
        <f>O169*H169</f>
        <v>0</v>
      </c>
      <c r="Q169" s="191">
        <v>0</v>
      </c>
      <c r="R169" s="191">
        <f>Q169*H169</f>
        <v>0</v>
      </c>
      <c r="S169" s="191">
        <v>0</v>
      </c>
      <c r="T169" s="192">
        <f>S169*H169</f>
        <v>0</v>
      </c>
      <c r="AR169" s="25" t="s">
        <v>92</v>
      </c>
      <c r="AT169" s="25" t="s">
        <v>192</v>
      </c>
      <c r="AU169" s="25" t="s">
        <v>80</v>
      </c>
      <c r="AY169" s="25" t="s">
        <v>190</v>
      </c>
      <c r="BE169" s="193">
        <f>IF(N169="základní",J169,0)</f>
        <v>0</v>
      </c>
      <c r="BF169" s="193">
        <f>IF(N169="snížená",J169,0)</f>
        <v>0</v>
      </c>
      <c r="BG169" s="193">
        <f>IF(N169="zákl. přenesená",J169,0)</f>
        <v>0</v>
      </c>
      <c r="BH169" s="193">
        <f>IF(N169="sníž. přenesená",J169,0)</f>
        <v>0</v>
      </c>
      <c r="BI169" s="193">
        <f>IF(N169="nulová",J169,0)</f>
        <v>0</v>
      </c>
      <c r="BJ169" s="25" t="s">
        <v>17</v>
      </c>
      <c r="BK169" s="193">
        <f>ROUND(I169*H169,2)</f>
        <v>0</v>
      </c>
      <c r="BL169" s="25" t="s">
        <v>92</v>
      </c>
      <c r="BM169" s="25" t="s">
        <v>5758</v>
      </c>
    </row>
    <row r="170" spans="2:63" s="11" customFormat="1" ht="37.35" customHeight="1">
      <c r="B170" s="168"/>
      <c r="D170" s="169" t="s">
        <v>71</v>
      </c>
      <c r="E170" s="170" t="s">
        <v>1811</v>
      </c>
      <c r="F170" s="170" t="s">
        <v>1812</v>
      </c>
      <c r="I170" s="171"/>
      <c r="J170" s="172">
        <f>BK170</f>
        <v>0</v>
      </c>
      <c r="L170" s="168"/>
      <c r="M170" s="173"/>
      <c r="N170" s="174"/>
      <c r="O170" s="174"/>
      <c r="P170" s="175">
        <f>P171+P206+P213+P218</f>
        <v>0</v>
      </c>
      <c r="Q170" s="174"/>
      <c r="R170" s="175">
        <f>R171+R206+R213+R218</f>
        <v>0</v>
      </c>
      <c r="S170" s="174"/>
      <c r="T170" s="176">
        <f>T171+T206+T213+T218</f>
        <v>8.09685139</v>
      </c>
      <c r="AR170" s="169" t="s">
        <v>80</v>
      </c>
      <c r="AT170" s="177" t="s">
        <v>71</v>
      </c>
      <c r="AU170" s="177" t="s">
        <v>72</v>
      </c>
      <c r="AY170" s="169" t="s">
        <v>190</v>
      </c>
      <c r="BK170" s="178">
        <f>BK171+BK206+BK213+BK218</f>
        <v>0</v>
      </c>
    </row>
    <row r="171" spans="2:63" s="11" customFormat="1" ht="19.9" customHeight="1">
      <c r="B171" s="168"/>
      <c r="D171" s="169" t="s">
        <v>71</v>
      </c>
      <c r="E171" s="179" t="s">
        <v>2212</v>
      </c>
      <c r="F171" s="179" t="s">
        <v>2213</v>
      </c>
      <c r="I171" s="171"/>
      <c r="J171" s="180">
        <f>BK171</f>
        <v>0</v>
      </c>
      <c r="L171" s="168"/>
      <c r="M171" s="173"/>
      <c r="N171" s="174"/>
      <c r="O171" s="174"/>
      <c r="P171" s="175">
        <f>SUM(P172:P205)</f>
        <v>0</v>
      </c>
      <c r="Q171" s="174"/>
      <c r="R171" s="175">
        <f>SUM(R172:R205)</f>
        <v>0</v>
      </c>
      <c r="S171" s="174"/>
      <c r="T171" s="176">
        <f>SUM(T172:T205)</f>
        <v>7.171725</v>
      </c>
      <c r="AR171" s="169" t="s">
        <v>80</v>
      </c>
      <c r="AT171" s="177" t="s">
        <v>71</v>
      </c>
      <c r="AU171" s="177" t="s">
        <v>17</v>
      </c>
      <c r="AY171" s="169" t="s">
        <v>190</v>
      </c>
      <c r="BK171" s="178">
        <f>SUM(BK172:BK205)</f>
        <v>0</v>
      </c>
    </row>
    <row r="172" spans="2:65" s="1" customFormat="1" ht="25.5" customHeight="1">
      <c r="B172" s="181"/>
      <c r="C172" s="182" t="s">
        <v>308</v>
      </c>
      <c r="D172" s="182" t="s">
        <v>192</v>
      </c>
      <c r="E172" s="183" t="s">
        <v>5759</v>
      </c>
      <c r="F172" s="184" t="s">
        <v>5760</v>
      </c>
      <c r="G172" s="185" t="s">
        <v>625</v>
      </c>
      <c r="H172" s="186">
        <v>39.6</v>
      </c>
      <c r="I172" s="187"/>
      <c r="J172" s="188">
        <f>ROUND(I172*H172,2)</f>
        <v>0</v>
      </c>
      <c r="K172" s="184" t="s">
        <v>196</v>
      </c>
      <c r="L172" s="42"/>
      <c r="M172" s="189" t="s">
        <v>5</v>
      </c>
      <c r="N172" s="190" t="s">
        <v>43</v>
      </c>
      <c r="O172" s="43"/>
      <c r="P172" s="191">
        <f>O172*H172</f>
        <v>0</v>
      </c>
      <c r="Q172" s="191">
        <v>0</v>
      </c>
      <c r="R172" s="191">
        <f>Q172*H172</f>
        <v>0</v>
      </c>
      <c r="S172" s="191">
        <v>0.008</v>
      </c>
      <c r="T172" s="192">
        <f>S172*H172</f>
        <v>0.3168</v>
      </c>
      <c r="AR172" s="25" t="s">
        <v>283</v>
      </c>
      <c r="AT172" s="25" t="s">
        <v>192</v>
      </c>
      <c r="AU172" s="25" t="s">
        <v>80</v>
      </c>
      <c r="AY172" s="25" t="s">
        <v>190</v>
      </c>
      <c r="BE172" s="193">
        <f>IF(N172="základní",J172,0)</f>
        <v>0</v>
      </c>
      <c r="BF172" s="193">
        <f>IF(N172="snížená",J172,0)</f>
        <v>0</v>
      </c>
      <c r="BG172" s="193">
        <f>IF(N172="zákl. přenesená",J172,0)</f>
        <v>0</v>
      </c>
      <c r="BH172" s="193">
        <f>IF(N172="sníž. přenesená",J172,0)</f>
        <v>0</v>
      </c>
      <c r="BI172" s="193">
        <f>IF(N172="nulová",J172,0)</f>
        <v>0</v>
      </c>
      <c r="BJ172" s="25" t="s">
        <v>17</v>
      </c>
      <c r="BK172" s="193">
        <f>ROUND(I172*H172,2)</f>
        <v>0</v>
      </c>
      <c r="BL172" s="25" t="s">
        <v>283</v>
      </c>
      <c r="BM172" s="25" t="s">
        <v>5761</v>
      </c>
    </row>
    <row r="173" spans="2:51" s="12" customFormat="1" ht="13.5">
      <c r="B173" s="194"/>
      <c r="D173" s="195" t="s">
        <v>198</v>
      </c>
      <c r="E173" s="196" t="s">
        <v>5</v>
      </c>
      <c r="F173" s="197" t="s">
        <v>5762</v>
      </c>
      <c r="H173" s="196" t="s">
        <v>5</v>
      </c>
      <c r="I173" s="198"/>
      <c r="L173" s="194"/>
      <c r="M173" s="199"/>
      <c r="N173" s="200"/>
      <c r="O173" s="200"/>
      <c r="P173" s="200"/>
      <c r="Q173" s="200"/>
      <c r="R173" s="200"/>
      <c r="S173" s="200"/>
      <c r="T173" s="201"/>
      <c r="AT173" s="196" t="s">
        <v>198</v>
      </c>
      <c r="AU173" s="196" t="s">
        <v>80</v>
      </c>
      <c r="AV173" s="12" t="s">
        <v>17</v>
      </c>
      <c r="AW173" s="12" t="s">
        <v>35</v>
      </c>
      <c r="AX173" s="12" t="s">
        <v>72</v>
      </c>
      <c r="AY173" s="196" t="s">
        <v>190</v>
      </c>
    </row>
    <row r="174" spans="2:51" s="13" customFormat="1" ht="13.5">
      <c r="B174" s="202"/>
      <c r="D174" s="195" t="s">
        <v>198</v>
      </c>
      <c r="E174" s="203" t="s">
        <v>5</v>
      </c>
      <c r="F174" s="204" t="s">
        <v>5763</v>
      </c>
      <c r="H174" s="205">
        <v>19.2</v>
      </c>
      <c r="I174" s="206"/>
      <c r="L174" s="202"/>
      <c r="M174" s="207"/>
      <c r="N174" s="208"/>
      <c r="O174" s="208"/>
      <c r="P174" s="208"/>
      <c r="Q174" s="208"/>
      <c r="R174" s="208"/>
      <c r="S174" s="208"/>
      <c r="T174" s="209"/>
      <c r="AT174" s="203" t="s">
        <v>198</v>
      </c>
      <c r="AU174" s="203" t="s">
        <v>80</v>
      </c>
      <c r="AV174" s="13" t="s">
        <v>80</v>
      </c>
      <c r="AW174" s="13" t="s">
        <v>35</v>
      </c>
      <c r="AX174" s="13" t="s">
        <v>72</v>
      </c>
      <c r="AY174" s="203" t="s">
        <v>190</v>
      </c>
    </row>
    <row r="175" spans="2:51" s="12" customFormat="1" ht="13.5">
      <c r="B175" s="194"/>
      <c r="D175" s="195" t="s">
        <v>198</v>
      </c>
      <c r="E175" s="196" t="s">
        <v>5</v>
      </c>
      <c r="F175" s="197" t="s">
        <v>5764</v>
      </c>
      <c r="H175" s="196" t="s">
        <v>5</v>
      </c>
      <c r="I175" s="198"/>
      <c r="L175" s="194"/>
      <c r="M175" s="199"/>
      <c r="N175" s="200"/>
      <c r="O175" s="200"/>
      <c r="P175" s="200"/>
      <c r="Q175" s="200"/>
      <c r="R175" s="200"/>
      <c r="S175" s="200"/>
      <c r="T175" s="201"/>
      <c r="AT175" s="196" t="s">
        <v>198</v>
      </c>
      <c r="AU175" s="196" t="s">
        <v>80</v>
      </c>
      <c r="AV175" s="12" t="s">
        <v>17</v>
      </c>
      <c r="AW175" s="12" t="s">
        <v>35</v>
      </c>
      <c r="AX175" s="12" t="s">
        <v>72</v>
      </c>
      <c r="AY175" s="196" t="s">
        <v>190</v>
      </c>
    </row>
    <row r="176" spans="2:51" s="13" customFormat="1" ht="13.5">
      <c r="B176" s="202"/>
      <c r="D176" s="195" t="s">
        <v>198</v>
      </c>
      <c r="E176" s="203" t="s">
        <v>5</v>
      </c>
      <c r="F176" s="204" t="s">
        <v>5765</v>
      </c>
      <c r="H176" s="205">
        <v>20.4</v>
      </c>
      <c r="I176" s="206"/>
      <c r="L176" s="202"/>
      <c r="M176" s="207"/>
      <c r="N176" s="208"/>
      <c r="O176" s="208"/>
      <c r="P176" s="208"/>
      <c r="Q176" s="208"/>
      <c r="R176" s="208"/>
      <c r="S176" s="208"/>
      <c r="T176" s="209"/>
      <c r="AT176" s="203" t="s">
        <v>198</v>
      </c>
      <c r="AU176" s="203" t="s">
        <v>80</v>
      </c>
      <c r="AV176" s="13" t="s">
        <v>80</v>
      </c>
      <c r="AW176" s="13" t="s">
        <v>35</v>
      </c>
      <c r="AX176" s="13" t="s">
        <v>72</v>
      </c>
      <c r="AY176" s="203" t="s">
        <v>190</v>
      </c>
    </row>
    <row r="177" spans="2:51" s="14" customFormat="1" ht="13.5">
      <c r="B177" s="210"/>
      <c r="D177" s="195" t="s">
        <v>198</v>
      </c>
      <c r="E177" s="211" t="s">
        <v>5</v>
      </c>
      <c r="F177" s="212" t="s">
        <v>221</v>
      </c>
      <c r="H177" s="213">
        <v>39.6</v>
      </c>
      <c r="I177" s="214"/>
      <c r="L177" s="210"/>
      <c r="M177" s="215"/>
      <c r="N177" s="216"/>
      <c r="O177" s="216"/>
      <c r="P177" s="216"/>
      <c r="Q177" s="216"/>
      <c r="R177" s="216"/>
      <c r="S177" s="216"/>
      <c r="T177" s="217"/>
      <c r="AT177" s="211" t="s">
        <v>198</v>
      </c>
      <c r="AU177" s="211" t="s">
        <v>80</v>
      </c>
      <c r="AV177" s="14" t="s">
        <v>92</v>
      </c>
      <c r="AW177" s="14" t="s">
        <v>35</v>
      </c>
      <c r="AX177" s="14" t="s">
        <v>17</v>
      </c>
      <c r="AY177" s="211" t="s">
        <v>190</v>
      </c>
    </row>
    <row r="178" spans="2:65" s="1" customFormat="1" ht="25.5" customHeight="1">
      <c r="B178" s="181"/>
      <c r="C178" s="182" t="s">
        <v>10</v>
      </c>
      <c r="D178" s="182" t="s">
        <v>192</v>
      </c>
      <c r="E178" s="183" t="s">
        <v>5766</v>
      </c>
      <c r="F178" s="184" t="s">
        <v>5767</v>
      </c>
      <c r="G178" s="185" t="s">
        <v>625</v>
      </c>
      <c r="H178" s="186">
        <v>136.295</v>
      </c>
      <c r="I178" s="187"/>
      <c r="J178" s="188">
        <f>ROUND(I178*H178,2)</f>
        <v>0</v>
      </c>
      <c r="K178" s="184" t="s">
        <v>196</v>
      </c>
      <c r="L178" s="42"/>
      <c r="M178" s="189" t="s">
        <v>5</v>
      </c>
      <c r="N178" s="190" t="s">
        <v>43</v>
      </c>
      <c r="O178" s="43"/>
      <c r="P178" s="191">
        <f>O178*H178</f>
        <v>0</v>
      </c>
      <c r="Q178" s="191">
        <v>0</v>
      </c>
      <c r="R178" s="191">
        <f>Q178*H178</f>
        <v>0</v>
      </c>
      <c r="S178" s="191">
        <v>0.014</v>
      </c>
      <c r="T178" s="192">
        <f>S178*H178</f>
        <v>1.9081299999999999</v>
      </c>
      <c r="AR178" s="25" t="s">
        <v>283</v>
      </c>
      <c r="AT178" s="25" t="s">
        <v>192</v>
      </c>
      <c r="AU178" s="25" t="s">
        <v>80</v>
      </c>
      <c r="AY178" s="25" t="s">
        <v>190</v>
      </c>
      <c r="BE178" s="193">
        <f>IF(N178="základní",J178,0)</f>
        <v>0</v>
      </c>
      <c r="BF178" s="193">
        <f>IF(N178="snížená",J178,0)</f>
        <v>0</v>
      </c>
      <c r="BG178" s="193">
        <f>IF(N178="zákl. přenesená",J178,0)</f>
        <v>0</v>
      </c>
      <c r="BH178" s="193">
        <f>IF(N178="sníž. přenesená",J178,0)</f>
        <v>0</v>
      </c>
      <c r="BI178" s="193">
        <f>IF(N178="nulová",J178,0)</f>
        <v>0</v>
      </c>
      <c r="BJ178" s="25" t="s">
        <v>17</v>
      </c>
      <c r="BK178" s="193">
        <f>ROUND(I178*H178,2)</f>
        <v>0</v>
      </c>
      <c r="BL178" s="25" t="s">
        <v>283</v>
      </c>
      <c r="BM178" s="25" t="s">
        <v>5768</v>
      </c>
    </row>
    <row r="179" spans="2:51" s="12" customFormat="1" ht="13.5">
      <c r="B179" s="194"/>
      <c r="D179" s="195" t="s">
        <v>198</v>
      </c>
      <c r="E179" s="196" t="s">
        <v>5</v>
      </c>
      <c r="F179" s="197" t="s">
        <v>5769</v>
      </c>
      <c r="H179" s="196" t="s">
        <v>5</v>
      </c>
      <c r="I179" s="198"/>
      <c r="L179" s="194"/>
      <c r="M179" s="199"/>
      <c r="N179" s="200"/>
      <c r="O179" s="200"/>
      <c r="P179" s="200"/>
      <c r="Q179" s="200"/>
      <c r="R179" s="200"/>
      <c r="S179" s="200"/>
      <c r="T179" s="201"/>
      <c r="AT179" s="196" t="s">
        <v>198</v>
      </c>
      <c r="AU179" s="196" t="s">
        <v>80</v>
      </c>
      <c r="AV179" s="12" t="s">
        <v>17</v>
      </c>
      <c r="AW179" s="12" t="s">
        <v>35</v>
      </c>
      <c r="AX179" s="12" t="s">
        <v>72</v>
      </c>
      <c r="AY179" s="196" t="s">
        <v>190</v>
      </c>
    </row>
    <row r="180" spans="2:51" s="13" customFormat="1" ht="13.5">
      <c r="B180" s="202"/>
      <c r="D180" s="195" t="s">
        <v>198</v>
      </c>
      <c r="E180" s="203" t="s">
        <v>5</v>
      </c>
      <c r="F180" s="204" t="s">
        <v>5770</v>
      </c>
      <c r="H180" s="205">
        <v>115.695</v>
      </c>
      <c r="I180" s="206"/>
      <c r="L180" s="202"/>
      <c r="M180" s="207"/>
      <c r="N180" s="208"/>
      <c r="O180" s="208"/>
      <c r="P180" s="208"/>
      <c r="Q180" s="208"/>
      <c r="R180" s="208"/>
      <c r="S180" s="208"/>
      <c r="T180" s="209"/>
      <c r="AT180" s="203" t="s">
        <v>198</v>
      </c>
      <c r="AU180" s="203" t="s">
        <v>80</v>
      </c>
      <c r="AV180" s="13" t="s">
        <v>80</v>
      </c>
      <c r="AW180" s="13" t="s">
        <v>35</v>
      </c>
      <c r="AX180" s="13" t="s">
        <v>72</v>
      </c>
      <c r="AY180" s="203" t="s">
        <v>190</v>
      </c>
    </row>
    <row r="181" spans="2:51" s="12" customFormat="1" ht="13.5">
      <c r="B181" s="194"/>
      <c r="D181" s="195" t="s">
        <v>198</v>
      </c>
      <c r="E181" s="196" t="s">
        <v>5</v>
      </c>
      <c r="F181" s="197" t="s">
        <v>5771</v>
      </c>
      <c r="H181" s="196" t="s">
        <v>5</v>
      </c>
      <c r="I181" s="198"/>
      <c r="L181" s="194"/>
      <c r="M181" s="199"/>
      <c r="N181" s="200"/>
      <c r="O181" s="200"/>
      <c r="P181" s="200"/>
      <c r="Q181" s="200"/>
      <c r="R181" s="200"/>
      <c r="S181" s="200"/>
      <c r="T181" s="201"/>
      <c r="AT181" s="196" t="s">
        <v>198</v>
      </c>
      <c r="AU181" s="196" t="s">
        <v>80</v>
      </c>
      <c r="AV181" s="12" t="s">
        <v>17</v>
      </c>
      <c r="AW181" s="12" t="s">
        <v>35</v>
      </c>
      <c r="AX181" s="12" t="s">
        <v>72</v>
      </c>
      <c r="AY181" s="196" t="s">
        <v>190</v>
      </c>
    </row>
    <row r="182" spans="2:51" s="13" customFormat="1" ht="13.5">
      <c r="B182" s="202"/>
      <c r="D182" s="195" t="s">
        <v>198</v>
      </c>
      <c r="E182" s="203" t="s">
        <v>5</v>
      </c>
      <c r="F182" s="204" t="s">
        <v>5772</v>
      </c>
      <c r="H182" s="205">
        <v>20.6</v>
      </c>
      <c r="I182" s="206"/>
      <c r="L182" s="202"/>
      <c r="M182" s="207"/>
      <c r="N182" s="208"/>
      <c r="O182" s="208"/>
      <c r="P182" s="208"/>
      <c r="Q182" s="208"/>
      <c r="R182" s="208"/>
      <c r="S182" s="208"/>
      <c r="T182" s="209"/>
      <c r="AT182" s="203" t="s">
        <v>198</v>
      </c>
      <c r="AU182" s="203" t="s">
        <v>80</v>
      </c>
      <c r="AV182" s="13" t="s">
        <v>80</v>
      </c>
      <c r="AW182" s="13" t="s">
        <v>35</v>
      </c>
      <c r="AX182" s="13" t="s">
        <v>72</v>
      </c>
      <c r="AY182" s="203" t="s">
        <v>190</v>
      </c>
    </row>
    <row r="183" spans="2:51" s="14" customFormat="1" ht="13.5">
      <c r="B183" s="210"/>
      <c r="D183" s="195" t="s">
        <v>198</v>
      </c>
      <c r="E183" s="211" t="s">
        <v>5</v>
      </c>
      <c r="F183" s="212" t="s">
        <v>221</v>
      </c>
      <c r="H183" s="213">
        <v>136.295</v>
      </c>
      <c r="I183" s="214"/>
      <c r="L183" s="210"/>
      <c r="M183" s="215"/>
      <c r="N183" s="216"/>
      <c r="O183" s="216"/>
      <c r="P183" s="216"/>
      <c r="Q183" s="216"/>
      <c r="R183" s="216"/>
      <c r="S183" s="216"/>
      <c r="T183" s="217"/>
      <c r="AT183" s="211" t="s">
        <v>198</v>
      </c>
      <c r="AU183" s="211" t="s">
        <v>80</v>
      </c>
      <c r="AV183" s="14" t="s">
        <v>92</v>
      </c>
      <c r="AW183" s="14" t="s">
        <v>35</v>
      </c>
      <c r="AX183" s="14" t="s">
        <v>17</v>
      </c>
      <c r="AY183" s="211" t="s">
        <v>190</v>
      </c>
    </row>
    <row r="184" spans="2:65" s="1" customFormat="1" ht="25.5" customHeight="1">
      <c r="B184" s="181"/>
      <c r="C184" s="182" t="s">
        <v>321</v>
      </c>
      <c r="D184" s="182" t="s">
        <v>192</v>
      </c>
      <c r="E184" s="183" t="s">
        <v>5773</v>
      </c>
      <c r="F184" s="184" t="s">
        <v>5774</v>
      </c>
      <c r="G184" s="185" t="s">
        <v>625</v>
      </c>
      <c r="H184" s="186">
        <v>32.9</v>
      </c>
      <c r="I184" s="187"/>
      <c r="J184" s="188">
        <f>ROUND(I184*H184,2)</f>
        <v>0</v>
      </c>
      <c r="K184" s="184" t="s">
        <v>196</v>
      </c>
      <c r="L184" s="42"/>
      <c r="M184" s="189" t="s">
        <v>5</v>
      </c>
      <c r="N184" s="190" t="s">
        <v>43</v>
      </c>
      <c r="O184" s="43"/>
      <c r="P184" s="191">
        <f>O184*H184</f>
        <v>0</v>
      </c>
      <c r="Q184" s="191">
        <v>0</v>
      </c>
      <c r="R184" s="191">
        <f>Q184*H184</f>
        <v>0</v>
      </c>
      <c r="S184" s="191">
        <v>0.024</v>
      </c>
      <c r="T184" s="192">
        <f>S184*H184</f>
        <v>0.7896</v>
      </c>
      <c r="AR184" s="25" t="s">
        <v>283</v>
      </c>
      <c r="AT184" s="25" t="s">
        <v>192</v>
      </c>
      <c r="AU184" s="25" t="s">
        <v>80</v>
      </c>
      <c r="AY184" s="25" t="s">
        <v>190</v>
      </c>
      <c r="BE184" s="193">
        <f>IF(N184="základní",J184,0)</f>
        <v>0</v>
      </c>
      <c r="BF184" s="193">
        <f>IF(N184="snížená",J184,0)</f>
        <v>0</v>
      </c>
      <c r="BG184" s="193">
        <f>IF(N184="zákl. přenesená",J184,0)</f>
        <v>0</v>
      </c>
      <c r="BH184" s="193">
        <f>IF(N184="sníž. přenesená",J184,0)</f>
        <v>0</v>
      </c>
      <c r="BI184" s="193">
        <f>IF(N184="nulová",J184,0)</f>
        <v>0</v>
      </c>
      <c r="BJ184" s="25" t="s">
        <v>17</v>
      </c>
      <c r="BK184" s="193">
        <f>ROUND(I184*H184,2)</f>
        <v>0</v>
      </c>
      <c r="BL184" s="25" t="s">
        <v>283</v>
      </c>
      <c r="BM184" s="25" t="s">
        <v>5775</v>
      </c>
    </row>
    <row r="185" spans="2:51" s="12" customFormat="1" ht="13.5">
      <c r="B185" s="194"/>
      <c r="D185" s="195" t="s">
        <v>198</v>
      </c>
      <c r="E185" s="196" t="s">
        <v>5</v>
      </c>
      <c r="F185" s="197" t="s">
        <v>5776</v>
      </c>
      <c r="H185" s="196" t="s">
        <v>5</v>
      </c>
      <c r="I185" s="198"/>
      <c r="L185" s="194"/>
      <c r="M185" s="199"/>
      <c r="N185" s="200"/>
      <c r="O185" s="200"/>
      <c r="P185" s="200"/>
      <c r="Q185" s="200"/>
      <c r="R185" s="200"/>
      <c r="S185" s="200"/>
      <c r="T185" s="201"/>
      <c r="AT185" s="196" t="s">
        <v>198</v>
      </c>
      <c r="AU185" s="196" t="s">
        <v>80</v>
      </c>
      <c r="AV185" s="12" t="s">
        <v>17</v>
      </c>
      <c r="AW185" s="12" t="s">
        <v>35</v>
      </c>
      <c r="AX185" s="12" t="s">
        <v>72</v>
      </c>
      <c r="AY185" s="196" t="s">
        <v>190</v>
      </c>
    </row>
    <row r="186" spans="2:51" s="13" customFormat="1" ht="13.5">
      <c r="B186" s="202"/>
      <c r="D186" s="195" t="s">
        <v>198</v>
      </c>
      <c r="E186" s="203" t="s">
        <v>5</v>
      </c>
      <c r="F186" s="204" t="s">
        <v>5777</v>
      </c>
      <c r="H186" s="205">
        <v>12.3</v>
      </c>
      <c r="I186" s="206"/>
      <c r="L186" s="202"/>
      <c r="M186" s="207"/>
      <c r="N186" s="208"/>
      <c r="O186" s="208"/>
      <c r="P186" s="208"/>
      <c r="Q186" s="208"/>
      <c r="R186" s="208"/>
      <c r="S186" s="208"/>
      <c r="T186" s="209"/>
      <c r="AT186" s="203" t="s">
        <v>198</v>
      </c>
      <c r="AU186" s="203" t="s">
        <v>80</v>
      </c>
      <c r="AV186" s="13" t="s">
        <v>80</v>
      </c>
      <c r="AW186" s="13" t="s">
        <v>35</v>
      </c>
      <c r="AX186" s="13" t="s">
        <v>72</v>
      </c>
      <c r="AY186" s="203" t="s">
        <v>190</v>
      </c>
    </row>
    <row r="187" spans="2:51" s="12" customFormat="1" ht="13.5">
      <c r="B187" s="194"/>
      <c r="D187" s="195" t="s">
        <v>198</v>
      </c>
      <c r="E187" s="196" t="s">
        <v>5</v>
      </c>
      <c r="F187" s="197" t="s">
        <v>5778</v>
      </c>
      <c r="H187" s="196" t="s">
        <v>5</v>
      </c>
      <c r="I187" s="198"/>
      <c r="L187" s="194"/>
      <c r="M187" s="199"/>
      <c r="N187" s="200"/>
      <c r="O187" s="200"/>
      <c r="P187" s="200"/>
      <c r="Q187" s="200"/>
      <c r="R187" s="200"/>
      <c r="S187" s="200"/>
      <c r="T187" s="201"/>
      <c r="AT187" s="196" t="s">
        <v>198</v>
      </c>
      <c r="AU187" s="196" t="s">
        <v>80</v>
      </c>
      <c r="AV187" s="12" t="s">
        <v>17</v>
      </c>
      <c r="AW187" s="12" t="s">
        <v>35</v>
      </c>
      <c r="AX187" s="12" t="s">
        <v>72</v>
      </c>
      <c r="AY187" s="196" t="s">
        <v>190</v>
      </c>
    </row>
    <row r="188" spans="2:51" s="13" customFormat="1" ht="13.5">
      <c r="B188" s="202"/>
      <c r="D188" s="195" t="s">
        <v>198</v>
      </c>
      <c r="E188" s="203" t="s">
        <v>5</v>
      </c>
      <c r="F188" s="204" t="s">
        <v>5779</v>
      </c>
      <c r="H188" s="205">
        <v>20.6</v>
      </c>
      <c r="I188" s="206"/>
      <c r="L188" s="202"/>
      <c r="M188" s="207"/>
      <c r="N188" s="208"/>
      <c r="O188" s="208"/>
      <c r="P188" s="208"/>
      <c r="Q188" s="208"/>
      <c r="R188" s="208"/>
      <c r="S188" s="208"/>
      <c r="T188" s="209"/>
      <c r="AT188" s="203" t="s">
        <v>198</v>
      </c>
      <c r="AU188" s="203" t="s">
        <v>80</v>
      </c>
      <c r="AV188" s="13" t="s">
        <v>80</v>
      </c>
      <c r="AW188" s="13" t="s">
        <v>35</v>
      </c>
      <c r="AX188" s="13" t="s">
        <v>72</v>
      </c>
      <c r="AY188" s="203" t="s">
        <v>190</v>
      </c>
    </row>
    <row r="189" spans="2:51" s="14" customFormat="1" ht="13.5">
      <c r="B189" s="210"/>
      <c r="D189" s="195" t="s">
        <v>198</v>
      </c>
      <c r="E189" s="211" t="s">
        <v>5</v>
      </c>
      <c r="F189" s="212" t="s">
        <v>221</v>
      </c>
      <c r="H189" s="213">
        <v>32.9</v>
      </c>
      <c r="I189" s="214"/>
      <c r="L189" s="210"/>
      <c r="M189" s="215"/>
      <c r="N189" s="216"/>
      <c r="O189" s="216"/>
      <c r="P189" s="216"/>
      <c r="Q189" s="216"/>
      <c r="R189" s="216"/>
      <c r="S189" s="216"/>
      <c r="T189" s="217"/>
      <c r="AT189" s="211" t="s">
        <v>198</v>
      </c>
      <c r="AU189" s="211" t="s">
        <v>80</v>
      </c>
      <c r="AV189" s="14" t="s">
        <v>92</v>
      </c>
      <c r="AW189" s="14" t="s">
        <v>35</v>
      </c>
      <c r="AX189" s="14" t="s">
        <v>17</v>
      </c>
      <c r="AY189" s="211" t="s">
        <v>190</v>
      </c>
    </row>
    <row r="190" spans="2:65" s="1" customFormat="1" ht="25.5" customHeight="1">
      <c r="B190" s="181"/>
      <c r="C190" s="182" t="s">
        <v>329</v>
      </c>
      <c r="D190" s="182" t="s">
        <v>192</v>
      </c>
      <c r="E190" s="183" t="s">
        <v>5780</v>
      </c>
      <c r="F190" s="184" t="s">
        <v>5781</v>
      </c>
      <c r="G190" s="185" t="s">
        <v>625</v>
      </c>
      <c r="H190" s="186">
        <v>18</v>
      </c>
      <c r="I190" s="187"/>
      <c r="J190" s="188">
        <f>ROUND(I190*H190,2)</f>
        <v>0</v>
      </c>
      <c r="K190" s="184" t="s">
        <v>196</v>
      </c>
      <c r="L190" s="42"/>
      <c r="M190" s="189" t="s">
        <v>5</v>
      </c>
      <c r="N190" s="190" t="s">
        <v>43</v>
      </c>
      <c r="O190" s="43"/>
      <c r="P190" s="191">
        <f>O190*H190</f>
        <v>0</v>
      </c>
      <c r="Q190" s="191">
        <v>0</v>
      </c>
      <c r="R190" s="191">
        <f>Q190*H190</f>
        <v>0</v>
      </c>
      <c r="S190" s="191">
        <v>0.032</v>
      </c>
      <c r="T190" s="192">
        <f>S190*H190</f>
        <v>0.5760000000000001</v>
      </c>
      <c r="AR190" s="25" t="s">
        <v>283</v>
      </c>
      <c r="AT190" s="25" t="s">
        <v>192</v>
      </c>
      <c r="AU190" s="25" t="s">
        <v>80</v>
      </c>
      <c r="AY190" s="25" t="s">
        <v>190</v>
      </c>
      <c r="BE190" s="193">
        <f>IF(N190="základní",J190,0)</f>
        <v>0</v>
      </c>
      <c r="BF190" s="193">
        <f>IF(N190="snížená",J190,0)</f>
        <v>0</v>
      </c>
      <c r="BG190" s="193">
        <f>IF(N190="zákl. přenesená",J190,0)</f>
        <v>0</v>
      </c>
      <c r="BH190" s="193">
        <f>IF(N190="sníž. přenesená",J190,0)</f>
        <v>0</v>
      </c>
      <c r="BI190" s="193">
        <f>IF(N190="nulová",J190,0)</f>
        <v>0</v>
      </c>
      <c r="BJ190" s="25" t="s">
        <v>17</v>
      </c>
      <c r="BK190" s="193">
        <f>ROUND(I190*H190,2)</f>
        <v>0</v>
      </c>
      <c r="BL190" s="25" t="s">
        <v>283</v>
      </c>
      <c r="BM190" s="25" t="s">
        <v>5782</v>
      </c>
    </row>
    <row r="191" spans="2:51" s="12" customFormat="1" ht="13.5">
      <c r="B191" s="194"/>
      <c r="D191" s="195" t="s">
        <v>198</v>
      </c>
      <c r="E191" s="196" t="s">
        <v>5</v>
      </c>
      <c r="F191" s="197" t="s">
        <v>5305</v>
      </c>
      <c r="H191" s="196" t="s">
        <v>5</v>
      </c>
      <c r="I191" s="198"/>
      <c r="L191" s="194"/>
      <c r="M191" s="199"/>
      <c r="N191" s="200"/>
      <c r="O191" s="200"/>
      <c r="P191" s="200"/>
      <c r="Q191" s="200"/>
      <c r="R191" s="200"/>
      <c r="S191" s="200"/>
      <c r="T191" s="201"/>
      <c r="AT191" s="196" t="s">
        <v>198</v>
      </c>
      <c r="AU191" s="196" t="s">
        <v>80</v>
      </c>
      <c r="AV191" s="12" t="s">
        <v>17</v>
      </c>
      <c r="AW191" s="12" t="s">
        <v>35</v>
      </c>
      <c r="AX191" s="12" t="s">
        <v>72</v>
      </c>
      <c r="AY191" s="196" t="s">
        <v>190</v>
      </c>
    </row>
    <row r="192" spans="2:51" s="13" customFormat="1" ht="13.5">
      <c r="B192" s="202"/>
      <c r="D192" s="195" t="s">
        <v>198</v>
      </c>
      <c r="E192" s="203" t="s">
        <v>5</v>
      </c>
      <c r="F192" s="204" t="s">
        <v>5783</v>
      </c>
      <c r="H192" s="205">
        <v>18</v>
      </c>
      <c r="I192" s="206"/>
      <c r="L192" s="202"/>
      <c r="M192" s="207"/>
      <c r="N192" s="208"/>
      <c r="O192" s="208"/>
      <c r="P192" s="208"/>
      <c r="Q192" s="208"/>
      <c r="R192" s="208"/>
      <c r="S192" s="208"/>
      <c r="T192" s="209"/>
      <c r="AT192" s="203" t="s">
        <v>198</v>
      </c>
      <c r="AU192" s="203" t="s">
        <v>80</v>
      </c>
      <c r="AV192" s="13" t="s">
        <v>80</v>
      </c>
      <c r="AW192" s="13" t="s">
        <v>35</v>
      </c>
      <c r="AX192" s="13" t="s">
        <v>17</v>
      </c>
      <c r="AY192" s="203" t="s">
        <v>190</v>
      </c>
    </row>
    <row r="193" spans="2:65" s="1" customFormat="1" ht="38.25" customHeight="1">
      <c r="B193" s="181"/>
      <c r="C193" s="182" t="s">
        <v>335</v>
      </c>
      <c r="D193" s="182" t="s">
        <v>192</v>
      </c>
      <c r="E193" s="183" t="s">
        <v>5784</v>
      </c>
      <c r="F193" s="184" t="s">
        <v>5785</v>
      </c>
      <c r="G193" s="185" t="s">
        <v>275</v>
      </c>
      <c r="H193" s="186">
        <v>143.759</v>
      </c>
      <c r="I193" s="187"/>
      <c r="J193" s="188">
        <f>ROUND(I193*H193,2)</f>
        <v>0</v>
      </c>
      <c r="K193" s="184" t="s">
        <v>196</v>
      </c>
      <c r="L193" s="42"/>
      <c r="M193" s="189" t="s">
        <v>5</v>
      </c>
      <c r="N193" s="190" t="s">
        <v>43</v>
      </c>
      <c r="O193" s="43"/>
      <c r="P193" s="191">
        <f>O193*H193</f>
        <v>0</v>
      </c>
      <c r="Q193" s="191">
        <v>0</v>
      </c>
      <c r="R193" s="191">
        <f>Q193*H193</f>
        <v>0</v>
      </c>
      <c r="S193" s="191">
        <v>0.005</v>
      </c>
      <c r="T193" s="192">
        <f>S193*H193</f>
        <v>0.718795</v>
      </c>
      <c r="AR193" s="25" t="s">
        <v>283</v>
      </c>
      <c r="AT193" s="25" t="s">
        <v>192</v>
      </c>
      <c r="AU193" s="25" t="s">
        <v>80</v>
      </c>
      <c r="AY193" s="25" t="s">
        <v>190</v>
      </c>
      <c r="BE193" s="193">
        <f>IF(N193="základní",J193,0)</f>
        <v>0</v>
      </c>
      <c r="BF193" s="193">
        <f>IF(N193="snížená",J193,0)</f>
        <v>0</v>
      </c>
      <c r="BG193" s="193">
        <f>IF(N193="zákl. přenesená",J193,0)</f>
        <v>0</v>
      </c>
      <c r="BH193" s="193">
        <f>IF(N193="sníž. přenesená",J193,0)</f>
        <v>0</v>
      </c>
      <c r="BI193" s="193">
        <f>IF(N193="nulová",J193,0)</f>
        <v>0</v>
      </c>
      <c r="BJ193" s="25" t="s">
        <v>17</v>
      </c>
      <c r="BK193" s="193">
        <f>ROUND(I193*H193,2)</f>
        <v>0</v>
      </c>
      <c r="BL193" s="25" t="s">
        <v>283</v>
      </c>
      <c r="BM193" s="25" t="s">
        <v>5786</v>
      </c>
    </row>
    <row r="194" spans="2:51" s="13" customFormat="1" ht="13.5">
      <c r="B194" s="202"/>
      <c r="D194" s="195" t="s">
        <v>198</v>
      </c>
      <c r="E194" s="203" t="s">
        <v>5</v>
      </c>
      <c r="F194" s="204" t="s">
        <v>5787</v>
      </c>
      <c r="H194" s="205">
        <v>137.549</v>
      </c>
      <c r="I194" s="206"/>
      <c r="L194" s="202"/>
      <c r="M194" s="207"/>
      <c r="N194" s="208"/>
      <c r="O194" s="208"/>
      <c r="P194" s="208"/>
      <c r="Q194" s="208"/>
      <c r="R194" s="208"/>
      <c r="S194" s="208"/>
      <c r="T194" s="209"/>
      <c r="AT194" s="203" t="s">
        <v>198</v>
      </c>
      <c r="AU194" s="203" t="s">
        <v>80</v>
      </c>
      <c r="AV194" s="13" t="s">
        <v>80</v>
      </c>
      <c r="AW194" s="13" t="s">
        <v>35</v>
      </c>
      <c r="AX194" s="13" t="s">
        <v>72</v>
      </c>
      <c r="AY194" s="203" t="s">
        <v>190</v>
      </c>
    </row>
    <row r="195" spans="2:51" s="13" customFormat="1" ht="13.5">
      <c r="B195" s="202"/>
      <c r="D195" s="195" t="s">
        <v>198</v>
      </c>
      <c r="E195" s="203" t="s">
        <v>5</v>
      </c>
      <c r="F195" s="204" t="s">
        <v>5788</v>
      </c>
      <c r="H195" s="205">
        <v>6.21</v>
      </c>
      <c r="I195" s="206"/>
      <c r="L195" s="202"/>
      <c r="M195" s="207"/>
      <c r="N195" s="208"/>
      <c r="O195" s="208"/>
      <c r="P195" s="208"/>
      <c r="Q195" s="208"/>
      <c r="R195" s="208"/>
      <c r="S195" s="208"/>
      <c r="T195" s="209"/>
      <c r="AT195" s="203" t="s">
        <v>198</v>
      </c>
      <c r="AU195" s="203" t="s">
        <v>80</v>
      </c>
      <c r="AV195" s="13" t="s">
        <v>80</v>
      </c>
      <c r="AW195" s="13" t="s">
        <v>35</v>
      </c>
      <c r="AX195" s="13" t="s">
        <v>72</v>
      </c>
      <c r="AY195" s="203" t="s">
        <v>190</v>
      </c>
    </row>
    <row r="196" spans="2:51" s="14" customFormat="1" ht="13.5">
      <c r="B196" s="210"/>
      <c r="D196" s="195" t="s">
        <v>198</v>
      </c>
      <c r="E196" s="211" t="s">
        <v>5</v>
      </c>
      <c r="F196" s="212" t="s">
        <v>221</v>
      </c>
      <c r="H196" s="213">
        <v>143.759</v>
      </c>
      <c r="I196" s="214"/>
      <c r="L196" s="210"/>
      <c r="M196" s="215"/>
      <c r="N196" s="216"/>
      <c r="O196" s="216"/>
      <c r="P196" s="216"/>
      <c r="Q196" s="216"/>
      <c r="R196" s="216"/>
      <c r="S196" s="216"/>
      <c r="T196" s="217"/>
      <c r="AT196" s="211" t="s">
        <v>198</v>
      </c>
      <c r="AU196" s="211" t="s">
        <v>80</v>
      </c>
      <c r="AV196" s="14" t="s">
        <v>92</v>
      </c>
      <c r="AW196" s="14" t="s">
        <v>35</v>
      </c>
      <c r="AX196" s="14" t="s">
        <v>17</v>
      </c>
      <c r="AY196" s="211" t="s">
        <v>190</v>
      </c>
    </row>
    <row r="197" spans="2:65" s="1" customFormat="1" ht="25.5" customHeight="1">
      <c r="B197" s="181"/>
      <c r="C197" s="182" t="s">
        <v>339</v>
      </c>
      <c r="D197" s="182" t="s">
        <v>192</v>
      </c>
      <c r="E197" s="183" t="s">
        <v>2340</v>
      </c>
      <c r="F197" s="184" t="s">
        <v>2341</v>
      </c>
      <c r="G197" s="185" t="s">
        <v>275</v>
      </c>
      <c r="H197" s="186">
        <v>40</v>
      </c>
      <c r="I197" s="187"/>
      <c r="J197" s="188">
        <f>ROUND(I197*H197,2)</f>
        <v>0</v>
      </c>
      <c r="K197" s="184" t="s">
        <v>196</v>
      </c>
      <c r="L197" s="42"/>
      <c r="M197" s="189" t="s">
        <v>5</v>
      </c>
      <c r="N197" s="190" t="s">
        <v>43</v>
      </c>
      <c r="O197" s="43"/>
      <c r="P197" s="191">
        <f>O197*H197</f>
        <v>0</v>
      </c>
      <c r="Q197" s="191">
        <v>0</v>
      </c>
      <c r="R197" s="191">
        <f>Q197*H197</f>
        <v>0</v>
      </c>
      <c r="S197" s="191">
        <v>0.014</v>
      </c>
      <c r="T197" s="192">
        <f>S197*H197</f>
        <v>0.56</v>
      </c>
      <c r="AR197" s="25" t="s">
        <v>283</v>
      </c>
      <c r="AT197" s="25" t="s">
        <v>192</v>
      </c>
      <c r="AU197" s="25" t="s">
        <v>80</v>
      </c>
      <c r="AY197" s="25" t="s">
        <v>190</v>
      </c>
      <c r="BE197" s="193">
        <f>IF(N197="základní",J197,0)</f>
        <v>0</v>
      </c>
      <c r="BF197" s="193">
        <f>IF(N197="snížená",J197,0)</f>
        <v>0</v>
      </c>
      <c r="BG197" s="193">
        <f>IF(N197="zákl. přenesená",J197,0)</f>
        <v>0</v>
      </c>
      <c r="BH197" s="193">
        <f>IF(N197="sníž. přenesená",J197,0)</f>
        <v>0</v>
      </c>
      <c r="BI197" s="193">
        <f>IF(N197="nulová",J197,0)</f>
        <v>0</v>
      </c>
      <c r="BJ197" s="25" t="s">
        <v>17</v>
      </c>
      <c r="BK197" s="193">
        <f>ROUND(I197*H197,2)</f>
        <v>0</v>
      </c>
      <c r="BL197" s="25" t="s">
        <v>283</v>
      </c>
      <c r="BM197" s="25" t="s">
        <v>5789</v>
      </c>
    </row>
    <row r="198" spans="2:51" s="12" customFormat="1" ht="13.5">
      <c r="B198" s="194"/>
      <c r="D198" s="195" t="s">
        <v>198</v>
      </c>
      <c r="E198" s="196" t="s">
        <v>5</v>
      </c>
      <c r="F198" s="197" t="s">
        <v>5790</v>
      </c>
      <c r="H198" s="196" t="s">
        <v>5</v>
      </c>
      <c r="I198" s="198"/>
      <c r="L198" s="194"/>
      <c r="M198" s="199"/>
      <c r="N198" s="200"/>
      <c r="O198" s="200"/>
      <c r="P198" s="200"/>
      <c r="Q198" s="200"/>
      <c r="R198" s="200"/>
      <c r="S198" s="200"/>
      <c r="T198" s="201"/>
      <c r="AT198" s="196" t="s">
        <v>198</v>
      </c>
      <c r="AU198" s="196" t="s">
        <v>80</v>
      </c>
      <c r="AV198" s="12" t="s">
        <v>17</v>
      </c>
      <c r="AW198" s="12" t="s">
        <v>35</v>
      </c>
      <c r="AX198" s="12" t="s">
        <v>72</v>
      </c>
      <c r="AY198" s="196" t="s">
        <v>190</v>
      </c>
    </row>
    <row r="199" spans="2:51" s="13" customFormat="1" ht="13.5">
      <c r="B199" s="202"/>
      <c r="D199" s="195" t="s">
        <v>198</v>
      </c>
      <c r="E199" s="203" t="s">
        <v>5</v>
      </c>
      <c r="F199" s="204" t="s">
        <v>2329</v>
      </c>
      <c r="H199" s="205">
        <v>40</v>
      </c>
      <c r="I199" s="206"/>
      <c r="L199" s="202"/>
      <c r="M199" s="207"/>
      <c r="N199" s="208"/>
      <c r="O199" s="208"/>
      <c r="P199" s="208"/>
      <c r="Q199" s="208"/>
      <c r="R199" s="208"/>
      <c r="S199" s="208"/>
      <c r="T199" s="209"/>
      <c r="AT199" s="203" t="s">
        <v>198</v>
      </c>
      <c r="AU199" s="203" t="s">
        <v>80</v>
      </c>
      <c r="AV199" s="13" t="s">
        <v>80</v>
      </c>
      <c r="AW199" s="13" t="s">
        <v>35</v>
      </c>
      <c r="AX199" s="13" t="s">
        <v>17</v>
      </c>
      <c r="AY199" s="203" t="s">
        <v>190</v>
      </c>
    </row>
    <row r="200" spans="2:65" s="1" customFormat="1" ht="25.5" customHeight="1">
      <c r="B200" s="181"/>
      <c r="C200" s="182" t="s">
        <v>350</v>
      </c>
      <c r="D200" s="182" t="s">
        <v>192</v>
      </c>
      <c r="E200" s="183" t="s">
        <v>5791</v>
      </c>
      <c r="F200" s="184" t="s">
        <v>5792</v>
      </c>
      <c r="G200" s="185" t="s">
        <v>625</v>
      </c>
      <c r="H200" s="186">
        <v>52.8</v>
      </c>
      <c r="I200" s="187"/>
      <c r="J200" s="188">
        <f>ROUND(I200*H200,2)</f>
        <v>0</v>
      </c>
      <c r="K200" s="184" t="s">
        <v>196</v>
      </c>
      <c r="L200" s="42"/>
      <c r="M200" s="189" t="s">
        <v>5</v>
      </c>
      <c r="N200" s="190" t="s">
        <v>43</v>
      </c>
      <c r="O200" s="43"/>
      <c r="P200" s="191">
        <f>O200*H200</f>
        <v>0</v>
      </c>
      <c r="Q200" s="191">
        <v>0</v>
      </c>
      <c r="R200" s="191">
        <f>Q200*H200</f>
        <v>0</v>
      </c>
      <c r="S200" s="191">
        <v>0.033</v>
      </c>
      <c r="T200" s="192">
        <f>S200*H200</f>
        <v>1.7424</v>
      </c>
      <c r="AR200" s="25" t="s">
        <v>283</v>
      </c>
      <c r="AT200" s="25" t="s">
        <v>192</v>
      </c>
      <c r="AU200" s="25" t="s">
        <v>80</v>
      </c>
      <c r="AY200" s="25" t="s">
        <v>190</v>
      </c>
      <c r="BE200" s="193">
        <f>IF(N200="základní",J200,0)</f>
        <v>0</v>
      </c>
      <c r="BF200" s="193">
        <f>IF(N200="snížená",J200,0)</f>
        <v>0</v>
      </c>
      <c r="BG200" s="193">
        <f>IF(N200="zákl. přenesená",J200,0)</f>
        <v>0</v>
      </c>
      <c r="BH200" s="193">
        <f>IF(N200="sníž. přenesená",J200,0)</f>
        <v>0</v>
      </c>
      <c r="BI200" s="193">
        <f>IF(N200="nulová",J200,0)</f>
        <v>0</v>
      </c>
      <c r="BJ200" s="25" t="s">
        <v>17</v>
      </c>
      <c r="BK200" s="193">
        <f>ROUND(I200*H200,2)</f>
        <v>0</v>
      </c>
      <c r="BL200" s="25" t="s">
        <v>283</v>
      </c>
      <c r="BM200" s="25" t="s">
        <v>5793</v>
      </c>
    </row>
    <row r="201" spans="2:51" s="12" customFormat="1" ht="13.5">
      <c r="B201" s="194"/>
      <c r="D201" s="195" t="s">
        <v>198</v>
      </c>
      <c r="E201" s="196" t="s">
        <v>5</v>
      </c>
      <c r="F201" s="197" t="s">
        <v>5790</v>
      </c>
      <c r="H201" s="196" t="s">
        <v>5</v>
      </c>
      <c r="I201" s="198"/>
      <c r="L201" s="194"/>
      <c r="M201" s="199"/>
      <c r="N201" s="200"/>
      <c r="O201" s="200"/>
      <c r="P201" s="200"/>
      <c r="Q201" s="200"/>
      <c r="R201" s="200"/>
      <c r="S201" s="200"/>
      <c r="T201" s="201"/>
      <c r="AT201" s="196" t="s">
        <v>198</v>
      </c>
      <c r="AU201" s="196" t="s">
        <v>80</v>
      </c>
      <c r="AV201" s="12" t="s">
        <v>17</v>
      </c>
      <c r="AW201" s="12" t="s">
        <v>35</v>
      </c>
      <c r="AX201" s="12" t="s">
        <v>72</v>
      </c>
      <c r="AY201" s="196" t="s">
        <v>190</v>
      </c>
    </row>
    <row r="202" spans="2:51" s="13" customFormat="1" ht="13.5">
      <c r="B202" s="202"/>
      <c r="D202" s="195" t="s">
        <v>198</v>
      </c>
      <c r="E202" s="203" t="s">
        <v>5</v>
      </c>
      <c r="F202" s="204" t="s">
        <v>5794</v>
      </c>
      <c r="H202" s="205">
        <v>52.8</v>
      </c>
      <c r="I202" s="206"/>
      <c r="L202" s="202"/>
      <c r="M202" s="207"/>
      <c r="N202" s="208"/>
      <c r="O202" s="208"/>
      <c r="P202" s="208"/>
      <c r="Q202" s="208"/>
      <c r="R202" s="208"/>
      <c r="S202" s="208"/>
      <c r="T202" s="209"/>
      <c r="AT202" s="203" t="s">
        <v>198</v>
      </c>
      <c r="AU202" s="203" t="s">
        <v>80</v>
      </c>
      <c r="AV202" s="13" t="s">
        <v>80</v>
      </c>
      <c r="AW202" s="13" t="s">
        <v>35</v>
      </c>
      <c r="AX202" s="13" t="s">
        <v>17</v>
      </c>
      <c r="AY202" s="203" t="s">
        <v>190</v>
      </c>
    </row>
    <row r="203" spans="2:65" s="1" customFormat="1" ht="25.5" customHeight="1">
      <c r="B203" s="181"/>
      <c r="C203" s="182" t="s">
        <v>362</v>
      </c>
      <c r="D203" s="182" t="s">
        <v>192</v>
      </c>
      <c r="E203" s="183" t="s">
        <v>5795</v>
      </c>
      <c r="F203" s="184" t="s">
        <v>5796</v>
      </c>
      <c r="G203" s="185" t="s">
        <v>275</v>
      </c>
      <c r="H203" s="186">
        <v>40</v>
      </c>
      <c r="I203" s="187"/>
      <c r="J203" s="188">
        <f>ROUND(I203*H203,2)</f>
        <v>0</v>
      </c>
      <c r="K203" s="184" t="s">
        <v>196</v>
      </c>
      <c r="L203" s="42"/>
      <c r="M203" s="189" t="s">
        <v>5</v>
      </c>
      <c r="N203" s="190" t="s">
        <v>43</v>
      </c>
      <c r="O203" s="43"/>
      <c r="P203" s="191">
        <f>O203*H203</f>
        <v>0</v>
      </c>
      <c r="Q203" s="191">
        <v>0</v>
      </c>
      <c r="R203" s="191">
        <f>Q203*H203</f>
        <v>0</v>
      </c>
      <c r="S203" s="191">
        <v>0.014</v>
      </c>
      <c r="T203" s="192">
        <f>S203*H203</f>
        <v>0.56</v>
      </c>
      <c r="AR203" s="25" t="s">
        <v>283</v>
      </c>
      <c r="AT203" s="25" t="s">
        <v>192</v>
      </c>
      <c r="AU203" s="25" t="s">
        <v>80</v>
      </c>
      <c r="AY203" s="25" t="s">
        <v>190</v>
      </c>
      <c r="BE203" s="193">
        <f>IF(N203="základní",J203,0)</f>
        <v>0</v>
      </c>
      <c r="BF203" s="193">
        <f>IF(N203="snížená",J203,0)</f>
        <v>0</v>
      </c>
      <c r="BG203" s="193">
        <f>IF(N203="zákl. přenesená",J203,0)</f>
        <v>0</v>
      </c>
      <c r="BH203" s="193">
        <f>IF(N203="sníž. přenesená",J203,0)</f>
        <v>0</v>
      </c>
      <c r="BI203" s="193">
        <f>IF(N203="nulová",J203,0)</f>
        <v>0</v>
      </c>
      <c r="BJ203" s="25" t="s">
        <v>17</v>
      </c>
      <c r="BK203" s="193">
        <f>ROUND(I203*H203,2)</f>
        <v>0</v>
      </c>
      <c r="BL203" s="25" t="s">
        <v>283</v>
      </c>
      <c r="BM203" s="25" t="s">
        <v>5797</v>
      </c>
    </row>
    <row r="204" spans="2:51" s="12" customFormat="1" ht="13.5">
      <c r="B204" s="194"/>
      <c r="D204" s="195" t="s">
        <v>198</v>
      </c>
      <c r="E204" s="196" t="s">
        <v>5</v>
      </c>
      <c r="F204" s="197" t="s">
        <v>5790</v>
      </c>
      <c r="H204" s="196" t="s">
        <v>5</v>
      </c>
      <c r="I204" s="198"/>
      <c r="L204" s="194"/>
      <c r="M204" s="199"/>
      <c r="N204" s="200"/>
      <c r="O204" s="200"/>
      <c r="P204" s="200"/>
      <c r="Q204" s="200"/>
      <c r="R204" s="200"/>
      <c r="S204" s="200"/>
      <c r="T204" s="201"/>
      <c r="AT204" s="196" t="s">
        <v>198</v>
      </c>
      <c r="AU204" s="196" t="s">
        <v>80</v>
      </c>
      <c r="AV204" s="12" t="s">
        <v>17</v>
      </c>
      <c r="AW204" s="12" t="s">
        <v>35</v>
      </c>
      <c r="AX204" s="12" t="s">
        <v>72</v>
      </c>
      <c r="AY204" s="196" t="s">
        <v>190</v>
      </c>
    </row>
    <row r="205" spans="2:51" s="13" customFormat="1" ht="13.5">
      <c r="B205" s="202"/>
      <c r="D205" s="195" t="s">
        <v>198</v>
      </c>
      <c r="E205" s="203" t="s">
        <v>5</v>
      </c>
      <c r="F205" s="204" t="s">
        <v>2329</v>
      </c>
      <c r="H205" s="205">
        <v>40</v>
      </c>
      <c r="I205" s="206"/>
      <c r="L205" s="202"/>
      <c r="M205" s="207"/>
      <c r="N205" s="208"/>
      <c r="O205" s="208"/>
      <c r="P205" s="208"/>
      <c r="Q205" s="208"/>
      <c r="R205" s="208"/>
      <c r="S205" s="208"/>
      <c r="T205" s="209"/>
      <c r="AT205" s="203" t="s">
        <v>198</v>
      </c>
      <c r="AU205" s="203" t="s">
        <v>80</v>
      </c>
      <c r="AV205" s="13" t="s">
        <v>80</v>
      </c>
      <c r="AW205" s="13" t="s">
        <v>35</v>
      </c>
      <c r="AX205" s="13" t="s">
        <v>17</v>
      </c>
      <c r="AY205" s="203" t="s">
        <v>190</v>
      </c>
    </row>
    <row r="206" spans="2:63" s="11" customFormat="1" ht="29.85" customHeight="1">
      <c r="B206" s="168"/>
      <c r="D206" s="169" t="s">
        <v>71</v>
      </c>
      <c r="E206" s="179" t="s">
        <v>2471</v>
      </c>
      <c r="F206" s="179" t="s">
        <v>2472</v>
      </c>
      <c r="I206" s="171"/>
      <c r="J206" s="180">
        <f>BK206</f>
        <v>0</v>
      </c>
      <c r="L206" s="168"/>
      <c r="M206" s="173"/>
      <c r="N206" s="174"/>
      <c r="O206" s="174"/>
      <c r="P206" s="175">
        <f>SUM(P207:P212)</f>
        <v>0</v>
      </c>
      <c r="Q206" s="174"/>
      <c r="R206" s="175">
        <f>SUM(R207:R212)</f>
        <v>0</v>
      </c>
      <c r="S206" s="174"/>
      <c r="T206" s="176">
        <f>SUM(T207:T212)</f>
        <v>0.10125899999999999</v>
      </c>
      <c r="AR206" s="169" t="s">
        <v>80</v>
      </c>
      <c r="AT206" s="177" t="s">
        <v>71</v>
      </c>
      <c r="AU206" s="177" t="s">
        <v>17</v>
      </c>
      <c r="AY206" s="169" t="s">
        <v>190</v>
      </c>
      <c r="BK206" s="178">
        <f>SUM(BK207:BK212)</f>
        <v>0</v>
      </c>
    </row>
    <row r="207" spans="2:65" s="1" customFormat="1" ht="16.5" customHeight="1">
      <c r="B207" s="181"/>
      <c r="C207" s="182" t="s">
        <v>368</v>
      </c>
      <c r="D207" s="182" t="s">
        <v>192</v>
      </c>
      <c r="E207" s="183" t="s">
        <v>2480</v>
      </c>
      <c r="F207" s="184" t="s">
        <v>2481</v>
      </c>
      <c r="G207" s="185" t="s">
        <v>625</v>
      </c>
      <c r="H207" s="186">
        <v>10.7</v>
      </c>
      <c r="I207" s="187"/>
      <c r="J207" s="188">
        <f>ROUND(I207*H207,2)</f>
        <v>0</v>
      </c>
      <c r="K207" s="184" t="s">
        <v>196</v>
      </c>
      <c r="L207" s="42"/>
      <c r="M207" s="189" t="s">
        <v>5</v>
      </c>
      <c r="N207" s="190" t="s">
        <v>43</v>
      </c>
      <c r="O207" s="43"/>
      <c r="P207" s="191">
        <f>O207*H207</f>
        <v>0</v>
      </c>
      <c r="Q207" s="191">
        <v>0</v>
      </c>
      <c r="R207" s="191">
        <f>Q207*H207</f>
        <v>0</v>
      </c>
      <c r="S207" s="191">
        <v>0.00187</v>
      </c>
      <c r="T207" s="192">
        <f>S207*H207</f>
        <v>0.020009</v>
      </c>
      <c r="AR207" s="25" t="s">
        <v>283</v>
      </c>
      <c r="AT207" s="25" t="s">
        <v>192</v>
      </c>
      <c r="AU207" s="25" t="s">
        <v>80</v>
      </c>
      <c r="AY207" s="25" t="s">
        <v>190</v>
      </c>
      <c r="BE207" s="193">
        <f>IF(N207="základní",J207,0)</f>
        <v>0</v>
      </c>
      <c r="BF207" s="193">
        <f>IF(N207="snížená",J207,0)</f>
        <v>0</v>
      </c>
      <c r="BG207" s="193">
        <f>IF(N207="zákl. přenesená",J207,0)</f>
        <v>0</v>
      </c>
      <c r="BH207" s="193">
        <f>IF(N207="sníž. přenesená",J207,0)</f>
        <v>0</v>
      </c>
      <c r="BI207" s="193">
        <f>IF(N207="nulová",J207,0)</f>
        <v>0</v>
      </c>
      <c r="BJ207" s="25" t="s">
        <v>17</v>
      </c>
      <c r="BK207" s="193">
        <f>ROUND(I207*H207,2)</f>
        <v>0</v>
      </c>
      <c r="BL207" s="25" t="s">
        <v>283</v>
      </c>
      <c r="BM207" s="25" t="s">
        <v>5798</v>
      </c>
    </row>
    <row r="208" spans="2:51" s="13" customFormat="1" ht="13.5">
      <c r="B208" s="202"/>
      <c r="D208" s="195" t="s">
        <v>198</v>
      </c>
      <c r="E208" s="203" t="s">
        <v>5</v>
      </c>
      <c r="F208" s="204" t="s">
        <v>5799</v>
      </c>
      <c r="H208" s="205">
        <v>10.7</v>
      </c>
      <c r="I208" s="206"/>
      <c r="L208" s="202"/>
      <c r="M208" s="207"/>
      <c r="N208" s="208"/>
      <c r="O208" s="208"/>
      <c r="P208" s="208"/>
      <c r="Q208" s="208"/>
      <c r="R208" s="208"/>
      <c r="S208" s="208"/>
      <c r="T208" s="209"/>
      <c r="AT208" s="203" t="s">
        <v>198</v>
      </c>
      <c r="AU208" s="203" t="s">
        <v>80</v>
      </c>
      <c r="AV208" s="13" t="s">
        <v>80</v>
      </c>
      <c r="AW208" s="13" t="s">
        <v>35</v>
      </c>
      <c r="AX208" s="13" t="s">
        <v>17</v>
      </c>
      <c r="AY208" s="203" t="s">
        <v>190</v>
      </c>
    </row>
    <row r="209" spans="2:65" s="1" customFormat="1" ht="16.5" customHeight="1">
      <c r="B209" s="181"/>
      <c r="C209" s="182" t="s">
        <v>381</v>
      </c>
      <c r="D209" s="182" t="s">
        <v>192</v>
      </c>
      <c r="E209" s="183" t="s">
        <v>2517</v>
      </c>
      <c r="F209" s="184" t="s">
        <v>2518</v>
      </c>
      <c r="G209" s="185" t="s">
        <v>625</v>
      </c>
      <c r="H209" s="186">
        <v>21.4</v>
      </c>
      <c r="I209" s="187"/>
      <c r="J209" s="188">
        <f>ROUND(I209*H209,2)</f>
        <v>0</v>
      </c>
      <c r="K209" s="184" t="s">
        <v>196</v>
      </c>
      <c r="L209" s="42"/>
      <c r="M209" s="189" t="s">
        <v>5</v>
      </c>
      <c r="N209" s="190" t="s">
        <v>43</v>
      </c>
      <c r="O209" s="43"/>
      <c r="P209" s="191">
        <f>O209*H209</f>
        <v>0</v>
      </c>
      <c r="Q209" s="191">
        <v>0</v>
      </c>
      <c r="R209" s="191">
        <f>Q209*H209</f>
        <v>0</v>
      </c>
      <c r="S209" s="191">
        <v>0.0026</v>
      </c>
      <c r="T209" s="192">
        <f>S209*H209</f>
        <v>0.055639999999999995</v>
      </c>
      <c r="AR209" s="25" t="s">
        <v>283</v>
      </c>
      <c r="AT209" s="25" t="s">
        <v>192</v>
      </c>
      <c r="AU209" s="25" t="s">
        <v>80</v>
      </c>
      <c r="AY209" s="25" t="s">
        <v>190</v>
      </c>
      <c r="BE209" s="193">
        <f>IF(N209="základní",J209,0)</f>
        <v>0</v>
      </c>
      <c r="BF209" s="193">
        <f>IF(N209="snížená",J209,0)</f>
        <v>0</v>
      </c>
      <c r="BG209" s="193">
        <f>IF(N209="zákl. přenesená",J209,0)</f>
        <v>0</v>
      </c>
      <c r="BH209" s="193">
        <f>IF(N209="sníž. přenesená",J209,0)</f>
        <v>0</v>
      </c>
      <c r="BI209" s="193">
        <f>IF(N209="nulová",J209,0)</f>
        <v>0</v>
      </c>
      <c r="BJ209" s="25" t="s">
        <v>17</v>
      </c>
      <c r="BK209" s="193">
        <f>ROUND(I209*H209,2)</f>
        <v>0</v>
      </c>
      <c r="BL209" s="25" t="s">
        <v>283</v>
      </c>
      <c r="BM209" s="25" t="s">
        <v>5800</v>
      </c>
    </row>
    <row r="210" spans="2:51" s="13" customFormat="1" ht="13.5">
      <c r="B210" s="202"/>
      <c r="D210" s="195" t="s">
        <v>198</v>
      </c>
      <c r="E210" s="203" t="s">
        <v>5</v>
      </c>
      <c r="F210" s="204" t="s">
        <v>5801</v>
      </c>
      <c r="H210" s="205">
        <v>21.4</v>
      </c>
      <c r="I210" s="206"/>
      <c r="L210" s="202"/>
      <c r="M210" s="207"/>
      <c r="N210" s="208"/>
      <c r="O210" s="208"/>
      <c r="P210" s="208"/>
      <c r="Q210" s="208"/>
      <c r="R210" s="208"/>
      <c r="S210" s="208"/>
      <c r="T210" s="209"/>
      <c r="AT210" s="203" t="s">
        <v>198</v>
      </c>
      <c r="AU210" s="203" t="s">
        <v>80</v>
      </c>
      <c r="AV210" s="13" t="s">
        <v>80</v>
      </c>
      <c r="AW210" s="13" t="s">
        <v>35</v>
      </c>
      <c r="AX210" s="13" t="s">
        <v>17</v>
      </c>
      <c r="AY210" s="203" t="s">
        <v>190</v>
      </c>
    </row>
    <row r="211" spans="2:65" s="1" customFormat="1" ht="16.5" customHeight="1">
      <c r="B211" s="181"/>
      <c r="C211" s="182" t="s">
        <v>390</v>
      </c>
      <c r="D211" s="182" t="s">
        <v>192</v>
      </c>
      <c r="E211" s="183" t="s">
        <v>2522</v>
      </c>
      <c r="F211" s="184" t="s">
        <v>2523</v>
      </c>
      <c r="G211" s="185" t="s">
        <v>625</v>
      </c>
      <c r="H211" s="186">
        <v>6.5</v>
      </c>
      <c r="I211" s="187"/>
      <c r="J211" s="188">
        <f>ROUND(I211*H211,2)</f>
        <v>0</v>
      </c>
      <c r="K211" s="184" t="s">
        <v>196</v>
      </c>
      <c r="L211" s="42"/>
      <c r="M211" s="189" t="s">
        <v>5</v>
      </c>
      <c r="N211" s="190" t="s">
        <v>43</v>
      </c>
      <c r="O211" s="43"/>
      <c r="P211" s="191">
        <f>O211*H211</f>
        <v>0</v>
      </c>
      <c r="Q211" s="191">
        <v>0</v>
      </c>
      <c r="R211" s="191">
        <f>Q211*H211</f>
        <v>0</v>
      </c>
      <c r="S211" s="191">
        <v>0.00394</v>
      </c>
      <c r="T211" s="192">
        <f>S211*H211</f>
        <v>0.02561</v>
      </c>
      <c r="AR211" s="25" t="s">
        <v>283</v>
      </c>
      <c r="AT211" s="25" t="s">
        <v>192</v>
      </c>
      <c r="AU211" s="25" t="s">
        <v>80</v>
      </c>
      <c r="AY211" s="25" t="s">
        <v>190</v>
      </c>
      <c r="BE211" s="193">
        <f>IF(N211="základní",J211,0)</f>
        <v>0</v>
      </c>
      <c r="BF211" s="193">
        <f>IF(N211="snížená",J211,0)</f>
        <v>0</v>
      </c>
      <c r="BG211" s="193">
        <f>IF(N211="zákl. přenesená",J211,0)</f>
        <v>0</v>
      </c>
      <c r="BH211" s="193">
        <f>IF(N211="sníž. přenesená",J211,0)</f>
        <v>0</v>
      </c>
      <c r="BI211" s="193">
        <f>IF(N211="nulová",J211,0)</f>
        <v>0</v>
      </c>
      <c r="BJ211" s="25" t="s">
        <v>17</v>
      </c>
      <c r="BK211" s="193">
        <f>ROUND(I211*H211,2)</f>
        <v>0</v>
      </c>
      <c r="BL211" s="25" t="s">
        <v>283</v>
      </c>
      <c r="BM211" s="25" t="s">
        <v>5802</v>
      </c>
    </row>
    <row r="212" spans="2:51" s="13" customFormat="1" ht="13.5">
      <c r="B212" s="202"/>
      <c r="D212" s="195" t="s">
        <v>198</v>
      </c>
      <c r="E212" s="203" t="s">
        <v>5</v>
      </c>
      <c r="F212" s="204" t="s">
        <v>5803</v>
      </c>
      <c r="H212" s="205">
        <v>6.5</v>
      </c>
      <c r="I212" s="206"/>
      <c r="L212" s="202"/>
      <c r="M212" s="207"/>
      <c r="N212" s="208"/>
      <c r="O212" s="208"/>
      <c r="P212" s="208"/>
      <c r="Q212" s="208"/>
      <c r="R212" s="208"/>
      <c r="S212" s="208"/>
      <c r="T212" s="209"/>
      <c r="AT212" s="203" t="s">
        <v>198</v>
      </c>
      <c r="AU212" s="203" t="s">
        <v>80</v>
      </c>
      <c r="AV212" s="13" t="s">
        <v>80</v>
      </c>
      <c r="AW212" s="13" t="s">
        <v>35</v>
      </c>
      <c r="AX212" s="13" t="s">
        <v>17</v>
      </c>
      <c r="AY212" s="203" t="s">
        <v>190</v>
      </c>
    </row>
    <row r="213" spans="2:63" s="11" customFormat="1" ht="29.85" customHeight="1">
      <c r="B213" s="168"/>
      <c r="D213" s="169" t="s">
        <v>71</v>
      </c>
      <c r="E213" s="179" t="s">
        <v>2684</v>
      </c>
      <c r="F213" s="179" t="s">
        <v>2685</v>
      </c>
      <c r="I213" s="171"/>
      <c r="J213" s="180">
        <f>BK213</f>
        <v>0</v>
      </c>
      <c r="L213" s="168"/>
      <c r="M213" s="173"/>
      <c r="N213" s="174"/>
      <c r="O213" s="174"/>
      <c r="P213" s="175">
        <f>SUM(P214:P217)</f>
        <v>0</v>
      </c>
      <c r="Q213" s="174"/>
      <c r="R213" s="175">
        <f>SUM(R214:R217)</f>
        <v>0</v>
      </c>
      <c r="S213" s="174"/>
      <c r="T213" s="176">
        <f>SUM(T214:T217)</f>
        <v>0.31770739</v>
      </c>
      <c r="AR213" s="169" t="s">
        <v>80</v>
      </c>
      <c r="AT213" s="177" t="s">
        <v>71</v>
      </c>
      <c r="AU213" s="177" t="s">
        <v>17</v>
      </c>
      <c r="AY213" s="169" t="s">
        <v>190</v>
      </c>
      <c r="BK213" s="178">
        <f>SUM(BK214:BK217)</f>
        <v>0</v>
      </c>
    </row>
    <row r="214" spans="2:65" s="1" customFormat="1" ht="25.5" customHeight="1">
      <c r="B214" s="181"/>
      <c r="C214" s="182" t="s">
        <v>399</v>
      </c>
      <c r="D214" s="182" t="s">
        <v>192</v>
      </c>
      <c r="E214" s="183" t="s">
        <v>5804</v>
      </c>
      <c r="F214" s="184" t="s">
        <v>5805</v>
      </c>
      <c r="G214" s="185" t="s">
        <v>275</v>
      </c>
      <c r="H214" s="186">
        <v>143.759</v>
      </c>
      <c r="I214" s="187"/>
      <c r="J214" s="188">
        <f>ROUND(I214*H214,2)</f>
        <v>0</v>
      </c>
      <c r="K214" s="184" t="s">
        <v>196</v>
      </c>
      <c r="L214" s="42"/>
      <c r="M214" s="189" t="s">
        <v>5</v>
      </c>
      <c r="N214" s="190" t="s">
        <v>43</v>
      </c>
      <c r="O214" s="43"/>
      <c r="P214" s="191">
        <f>O214*H214</f>
        <v>0</v>
      </c>
      <c r="Q214" s="191">
        <v>0</v>
      </c>
      <c r="R214" s="191">
        <f>Q214*H214</f>
        <v>0</v>
      </c>
      <c r="S214" s="191">
        <v>0.00221</v>
      </c>
      <c r="T214" s="192">
        <f>S214*H214</f>
        <v>0.31770739</v>
      </c>
      <c r="AR214" s="25" t="s">
        <v>283</v>
      </c>
      <c r="AT214" s="25" t="s">
        <v>192</v>
      </c>
      <c r="AU214" s="25" t="s">
        <v>80</v>
      </c>
      <c r="AY214" s="25" t="s">
        <v>190</v>
      </c>
      <c r="BE214" s="193">
        <f>IF(N214="základní",J214,0)</f>
        <v>0</v>
      </c>
      <c r="BF214" s="193">
        <f>IF(N214="snížená",J214,0)</f>
        <v>0</v>
      </c>
      <c r="BG214" s="193">
        <f>IF(N214="zákl. přenesená",J214,0)</f>
        <v>0</v>
      </c>
      <c r="BH214" s="193">
        <f>IF(N214="sníž. přenesená",J214,0)</f>
        <v>0</v>
      </c>
      <c r="BI214" s="193">
        <f>IF(N214="nulová",J214,0)</f>
        <v>0</v>
      </c>
      <c r="BJ214" s="25" t="s">
        <v>17</v>
      </c>
      <c r="BK214" s="193">
        <f>ROUND(I214*H214,2)</f>
        <v>0</v>
      </c>
      <c r="BL214" s="25" t="s">
        <v>283</v>
      </c>
      <c r="BM214" s="25" t="s">
        <v>5806</v>
      </c>
    </row>
    <row r="215" spans="2:51" s="13" customFormat="1" ht="13.5">
      <c r="B215" s="202"/>
      <c r="D215" s="195" t="s">
        <v>198</v>
      </c>
      <c r="E215" s="203" t="s">
        <v>5</v>
      </c>
      <c r="F215" s="204" t="s">
        <v>5787</v>
      </c>
      <c r="H215" s="205">
        <v>137.549</v>
      </c>
      <c r="I215" s="206"/>
      <c r="L215" s="202"/>
      <c r="M215" s="207"/>
      <c r="N215" s="208"/>
      <c r="O215" s="208"/>
      <c r="P215" s="208"/>
      <c r="Q215" s="208"/>
      <c r="R215" s="208"/>
      <c r="S215" s="208"/>
      <c r="T215" s="209"/>
      <c r="AT215" s="203" t="s">
        <v>198</v>
      </c>
      <c r="AU215" s="203" t="s">
        <v>80</v>
      </c>
      <c r="AV215" s="13" t="s">
        <v>80</v>
      </c>
      <c r="AW215" s="13" t="s">
        <v>35</v>
      </c>
      <c r="AX215" s="13" t="s">
        <v>72</v>
      </c>
      <c r="AY215" s="203" t="s">
        <v>190</v>
      </c>
    </row>
    <row r="216" spans="2:51" s="13" customFormat="1" ht="13.5">
      <c r="B216" s="202"/>
      <c r="D216" s="195" t="s">
        <v>198</v>
      </c>
      <c r="E216" s="203" t="s">
        <v>5</v>
      </c>
      <c r="F216" s="204" t="s">
        <v>5788</v>
      </c>
      <c r="H216" s="205">
        <v>6.21</v>
      </c>
      <c r="I216" s="206"/>
      <c r="L216" s="202"/>
      <c r="M216" s="207"/>
      <c r="N216" s="208"/>
      <c r="O216" s="208"/>
      <c r="P216" s="208"/>
      <c r="Q216" s="208"/>
      <c r="R216" s="208"/>
      <c r="S216" s="208"/>
      <c r="T216" s="209"/>
      <c r="AT216" s="203" t="s">
        <v>198</v>
      </c>
      <c r="AU216" s="203" t="s">
        <v>80</v>
      </c>
      <c r="AV216" s="13" t="s">
        <v>80</v>
      </c>
      <c r="AW216" s="13" t="s">
        <v>35</v>
      </c>
      <c r="AX216" s="13" t="s">
        <v>72</v>
      </c>
      <c r="AY216" s="203" t="s">
        <v>190</v>
      </c>
    </row>
    <row r="217" spans="2:51" s="14" customFormat="1" ht="13.5">
      <c r="B217" s="210"/>
      <c r="D217" s="195" t="s">
        <v>198</v>
      </c>
      <c r="E217" s="211" t="s">
        <v>5</v>
      </c>
      <c r="F217" s="212" t="s">
        <v>221</v>
      </c>
      <c r="H217" s="213">
        <v>143.759</v>
      </c>
      <c r="I217" s="214"/>
      <c r="L217" s="210"/>
      <c r="M217" s="215"/>
      <c r="N217" s="216"/>
      <c r="O217" s="216"/>
      <c r="P217" s="216"/>
      <c r="Q217" s="216"/>
      <c r="R217" s="216"/>
      <c r="S217" s="216"/>
      <c r="T217" s="217"/>
      <c r="AT217" s="211" t="s">
        <v>198</v>
      </c>
      <c r="AU217" s="211" t="s">
        <v>80</v>
      </c>
      <c r="AV217" s="14" t="s">
        <v>92</v>
      </c>
      <c r="AW217" s="14" t="s">
        <v>35</v>
      </c>
      <c r="AX217" s="14" t="s">
        <v>17</v>
      </c>
      <c r="AY217" s="211" t="s">
        <v>190</v>
      </c>
    </row>
    <row r="218" spans="2:63" s="11" customFormat="1" ht="29.85" customHeight="1">
      <c r="B218" s="168"/>
      <c r="D218" s="169" t="s">
        <v>71</v>
      </c>
      <c r="E218" s="179" t="s">
        <v>2694</v>
      </c>
      <c r="F218" s="179" t="s">
        <v>2695</v>
      </c>
      <c r="I218" s="171"/>
      <c r="J218" s="180">
        <f>BK218</f>
        <v>0</v>
      </c>
      <c r="L218" s="168"/>
      <c r="M218" s="173"/>
      <c r="N218" s="174"/>
      <c r="O218" s="174"/>
      <c r="P218" s="175">
        <f>SUM(P219:P220)</f>
        <v>0</v>
      </c>
      <c r="Q218" s="174"/>
      <c r="R218" s="175">
        <f>SUM(R219:R220)</f>
        <v>0</v>
      </c>
      <c r="S218" s="174"/>
      <c r="T218" s="176">
        <f>SUM(T219:T220)</f>
        <v>0.5061599999999999</v>
      </c>
      <c r="AR218" s="169" t="s">
        <v>80</v>
      </c>
      <c r="AT218" s="177" t="s">
        <v>71</v>
      </c>
      <c r="AU218" s="177" t="s">
        <v>17</v>
      </c>
      <c r="AY218" s="169" t="s">
        <v>190</v>
      </c>
      <c r="BK218" s="178">
        <f>SUM(BK219:BK220)</f>
        <v>0</v>
      </c>
    </row>
    <row r="219" spans="2:65" s="1" customFormat="1" ht="16.5" customHeight="1">
      <c r="B219" s="181"/>
      <c r="C219" s="182" t="s">
        <v>407</v>
      </c>
      <c r="D219" s="182" t="s">
        <v>192</v>
      </c>
      <c r="E219" s="183" t="s">
        <v>5807</v>
      </c>
      <c r="F219" s="184" t="s">
        <v>5808</v>
      </c>
      <c r="G219" s="185" t="s">
        <v>625</v>
      </c>
      <c r="H219" s="186">
        <v>4.5</v>
      </c>
      <c r="I219" s="187"/>
      <c r="J219" s="188">
        <f>ROUND(I219*H219,2)</f>
        <v>0</v>
      </c>
      <c r="K219" s="184" t="s">
        <v>196</v>
      </c>
      <c r="L219" s="42"/>
      <c r="M219" s="189" t="s">
        <v>5</v>
      </c>
      <c r="N219" s="190" t="s">
        <v>43</v>
      </c>
      <c r="O219" s="43"/>
      <c r="P219" s="191">
        <f>O219*H219</f>
        <v>0</v>
      </c>
      <c r="Q219" s="191">
        <v>0</v>
      </c>
      <c r="R219" s="191">
        <f>Q219*H219</f>
        <v>0</v>
      </c>
      <c r="S219" s="191">
        <v>0.11248</v>
      </c>
      <c r="T219" s="192">
        <f>S219*H219</f>
        <v>0.5061599999999999</v>
      </c>
      <c r="AR219" s="25" t="s">
        <v>283</v>
      </c>
      <c r="AT219" s="25" t="s">
        <v>192</v>
      </c>
      <c r="AU219" s="25" t="s">
        <v>80</v>
      </c>
      <c r="AY219" s="25" t="s">
        <v>190</v>
      </c>
      <c r="BE219" s="193">
        <f>IF(N219="základní",J219,0)</f>
        <v>0</v>
      </c>
      <c r="BF219" s="193">
        <f>IF(N219="snížená",J219,0)</f>
        <v>0</v>
      </c>
      <c r="BG219" s="193">
        <f>IF(N219="zákl. přenesená",J219,0)</f>
        <v>0</v>
      </c>
      <c r="BH219" s="193">
        <f>IF(N219="sníž. přenesená",J219,0)</f>
        <v>0</v>
      </c>
      <c r="BI219" s="193">
        <f>IF(N219="nulová",J219,0)</f>
        <v>0</v>
      </c>
      <c r="BJ219" s="25" t="s">
        <v>17</v>
      </c>
      <c r="BK219" s="193">
        <f>ROUND(I219*H219,2)</f>
        <v>0</v>
      </c>
      <c r="BL219" s="25" t="s">
        <v>283</v>
      </c>
      <c r="BM219" s="25" t="s">
        <v>5809</v>
      </c>
    </row>
    <row r="220" spans="2:51" s="13" customFormat="1" ht="13.5">
      <c r="B220" s="202"/>
      <c r="D220" s="195" t="s">
        <v>198</v>
      </c>
      <c r="E220" s="203" t="s">
        <v>5</v>
      </c>
      <c r="F220" s="204" t="s">
        <v>5810</v>
      </c>
      <c r="H220" s="205">
        <v>4.5</v>
      </c>
      <c r="I220" s="206"/>
      <c r="L220" s="202"/>
      <c r="M220" s="244"/>
      <c r="N220" s="245"/>
      <c r="O220" s="245"/>
      <c r="P220" s="245"/>
      <c r="Q220" s="245"/>
      <c r="R220" s="245"/>
      <c r="S220" s="245"/>
      <c r="T220" s="246"/>
      <c r="AT220" s="203" t="s">
        <v>198</v>
      </c>
      <c r="AU220" s="203" t="s">
        <v>80</v>
      </c>
      <c r="AV220" s="13" t="s">
        <v>80</v>
      </c>
      <c r="AW220" s="13" t="s">
        <v>35</v>
      </c>
      <c r="AX220" s="13" t="s">
        <v>17</v>
      </c>
      <c r="AY220" s="203" t="s">
        <v>190</v>
      </c>
    </row>
    <row r="221" spans="2:12" s="1" customFormat="1" ht="6.95" customHeight="1">
      <c r="B221" s="57"/>
      <c r="C221" s="58"/>
      <c r="D221" s="58"/>
      <c r="E221" s="58"/>
      <c r="F221" s="58"/>
      <c r="G221" s="58"/>
      <c r="H221" s="58"/>
      <c r="I221" s="135"/>
      <c r="J221" s="58"/>
      <c r="K221" s="58"/>
      <c r="L221" s="42"/>
    </row>
  </sheetData>
  <autoFilter ref="C95:K220"/>
  <mergeCells count="16">
    <mergeCell ref="L2:V2"/>
    <mergeCell ref="E82:H82"/>
    <mergeCell ref="E86:H86"/>
    <mergeCell ref="E84:H84"/>
    <mergeCell ref="E88:H88"/>
    <mergeCell ref="G1:H1"/>
    <mergeCell ref="E49:H49"/>
    <mergeCell ref="E53:H53"/>
    <mergeCell ref="E51:H51"/>
    <mergeCell ref="E55:H55"/>
    <mergeCell ref="J59:J60"/>
    <mergeCell ref="E7:H7"/>
    <mergeCell ref="E11:H11"/>
    <mergeCell ref="E9:H9"/>
    <mergeCell ref="E13:H13"/>
    <mergeCell ref="E28:H28"/>
  </mergeCells>
  <hyperlinks>
    <hyperlink ref="F1:G1" location="C2" display="1) Krycí list soupisu"/>
    <hyperlink ref="G1:H1" location="C62" display="2) Rekapitulace"/>
    <hyperlink ref="J1" location="C95"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99"/>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07"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2"/>
      <c r="B1" s="108"/>
      <c r="C1" s="108"/>
      <c r="D1" s="109" t="s">
        <v>1</v>
      </c>
      <c r="E1" s="108"/>
      <c r="F1" s="110" t="s">
        <v>118</v>
      </c>
      <c r="G1" s="376" t="s">
        <v>119</v>
      </c>
      <c r="H1" s="376"/>
      <c r="I1" s="111"/>
      <c r="J1" s="110" t="s">
        <v>120</v>
      </c>
      <c r="K1" s="109" t="s">
        <v>121</v>
      </c>
      <c r="L1" s="110" t="s">
        <v>122</v>
      </c>
      <c r="M1" s="110"/>
      <c r="N1" s="110"/>
      <c r="O1" s="110"/>
      <c r="P1" s="110"/>
      <c r="Q1" s="110"/>
      <c r="R1" s="110"/>
      <c r="S1" s="110"/>
      <c r="T1" s="110"/>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L2" s="365" t="s">
        <v>8</v>
      </c>
      <c r="M2" s="366"/>
      <c r="N2" s="366"/>
      <c r="O2" s="366"/>
      <c r="P2" s="366"/>
      <c r="Q2" s="366"/>
      <c r="R2" s="366"/>
      <c r="S2" s="366"/>
      <c r="T2" s="366"/>
      <c r="U2" s="366"/>
      <c r="V2" s="366"/>
      <c r="AT2" s="25" t="s">
        <v>117</v>
      </c>
    </row>
    <row r="3" spans="2:46" ht="6.95" customHeight="1">
      <c r="B3" s="26"/>
      <c r="C3" s="27"/>
      <c r="D3" s="27"/>
      <c r="E3" s="27"/>
      <c r="F3" s="27"/>
      <c r="G3" s="27"/>
      <c r="H3" s="27"/>
      <c r="I3" s="112"/>
      <c r="J3" s="27"/>
      <c r="K3" s="28"/>
      <c r="AT3" s="25" t="s">
        <v>80</v>
      </c>
    </row>
    <row r="4" spans="2:46" ht="36.95" customHeight="1">
      <c r="B4" s="29"/>
      <c r="C4" s="30"/>
      <c r="D4" s="31" t="s">
        <v>123</v>
      </c>
      <c r="E4" s="30"/>
      <c r="F4" s="30"/>
      <c r="G4" s="30"/>
      <c r="H4" s="30"/>
      <c r="I4" s="113"/>
      <c r="J4" s="30"/>
      <c r="K4" s="32"/>
      <c r="M4" s="33" t="s">
        <v>13</v>
      </c>
      <c r="AT4" s="25" t="s">
        <v>6</v>
      </c>
    </row>
    <row r="5" spans="2:11" ht="6.95" customHeight="1">
      <c r="B5" s="29"/>
      <c r="C5" s="30"/>
      <c r="D5" s="30"/>
      <c r="E5" s="30"/>
      <c r="F5" s="30"/>
      <c r="G5" s="30"/>
      <c r="H5" s="30"/>
      <c r="I5" s="113"/>
      <c r="J5" s="30"/>
      <c r="K5" s="32"/>
    </row>
    <row r="6" spans="2:11" ht="13.5">
      <c r="B6" s="29"/>
      <c r="C6" s="30"/>
      <c r="D6" s="38" t="s">
        <v>19</v>
      </c>
      <c r="E6" s="30"/>
      <c r="F6" s="30"/>
      <c r="G6" s="30"/>
      <c r="H6" s="30"/>
      <c r="I6" s="113"/>
      <c r="J6" s="30"/>
      <c r="K6" s="32"/>
    </row>
    <row r="7" spans="2:11" ht="16.5" customHeight="1">
      <c r="B7" s="29"/>
      <c r="C7" s="30"/>
      <c r="D7" s="30"/>
      <c r="E7" s="367" t="str">
        <f>'Rekapitulace stavby'!K6</f>
        <v>Transformace ÚSP Kvasiny- rekonstrukce v lokalitě Týniště nad Orlicí</v>
      </c>
      <c r="F7" s="368"/>
      <c r="G7" s="368"/>
      <c r="H7" s="368"/>
      <c r="I7" s="113"/>
      <c r="J7" s="30"/>
      <c r="K7" s="32"/>
    </row>
    <row r="8" spans="2:11" s="1" customFormat="1" ht="13.5">
      <c r="B8" s="42"/>
      <c r="C8" s="43"/>
      <c r="D8" s="38" t="s">
        <v>124</v>
      </c>
      <c r="E8" s="43"/>
      <c r="F8" s="43"/>
      <c r="G8" s="43"/>
      <c r="H8" s="43"/>
      <c r="I8" s="114"/>
      <c r="J8" s="43"/>
      <c r="K8" s="46"/>
    </row>
    <row r="9" spans="2:11" s="1" customFormat="1" ht="36.95" customHeight="1">
      <c r="B9" s="42"/>
      <c r="C9" s="43"/>
      <c r="D9" s="43"/>
      <c r="E9" s="370" t="s">
        <v>5811</v>
      </c>
      <c r="F9" s="369"/>
      <c r="G9" s="369"/>
      <c r="H9" s="369"/>
      <c r="I9" s="114"/>
      <c r="J9" s="43"/>
      <c r="K9" s="46"/>
    </row>
    <row r="10" spans="2:11" s="1" customFormat="1" ht="13.5">
      <c r="B10" s="42"/>
      <c r="C10" s="43"/>
      <c r="D10" s="43"/>
      <c r="E10" s="43"/>
      <c r="F10" s="43"/>
      <c r="G10" s="43"/>
      <c r="H10" s="43"/>
      <c r="I10" s="114"/>
      <c r="J10" s="43"/>
      <c r="K10" s="46"/>
    </row>
    <row r="11" spans="2:11" s="1" customFormat="1" ht="14.45" customHeight="1">
      <c r="B11" s="42"/>
      <c r="C11" s="43"/>
      <c r="D11" s="38" t="s">
        <v>21</v>
      </c>
      <c r="E11" s="43"/>
      <c r="F11" s="36" t="s">
        <v>5</v>
      </c>
      <c r="G11" s="43"/>
      <c r="H11" s="43"/>
      <c r="I11" s="115" t="s">
        <v>22</v>
      </c>
      <c r="J11" s="36" t="s">
        <v>5</v>
      </c>
      <c r="K11" s="46"/>
    </row>
    <row r="12" spans="2:11" s="1" customFormat="1" ht="14.45" customHeight="1">
      <c r="B12" s="42"/>
      <c r="C12" s="43"/>
      <c r="D12" s="38" t="s">
        <v>23</v>
      </c>
      <c r="E12" s="43"/>
      <c r="F12" s="36" t="s">
        <v>24</v>
      </c>
      <c r="G12" s="43"/>
      <c r="H12" s="43"/>
      <c r="I12" s="115" t="s">
        <v>25</v>
      </c>
      <c r="J12" s="116" t="str">
        <f>'Rekapitulace stavby'!AN8</f>
        <v>18.4.2017</v>
      </c>
      <c r="K12" s="46"/>
    </row>
    <row r="13" spans="2:11" s="1" customFormat="1" ht="10.9" customHeight="1">
      <c r="B13" s="42"/>
      <c r="C13" s="43"/>
      <c r="D13" s="43"/>
      <c r="E13" s="43"/>
      <c r="F13" s="43"/>
      <c r="G13" s="43"/>
      <c r="H13" s="43"/>
      <c r="I13" s="114"/>
      <c r="J13" s="43"/>
      <c r="K13" s="46"/>
    </row>
    <row r="14" spans="2:11" s="1" customFormat="1" ht="14.45" customHeight="1">
      <c r="B14" s="42"/>
      <c r="C14" s="43"/>
      <c r="D14" s="38" t="s">
        <v>27</v>
      </c>
      <c r="E14" s="43"/>
      <c r="F14" s="43"/>
      <c r="G14" s="43"/>
      <c r="H14" s="43"/>
      <c r="I14" s="115" t="s">
        <v>28</v>
      </c>
      <c r="J14" s="36" t="s">
        <v>5</v>
      </c>
      <c r="K14" s="46"/>
    </row>
    <row r="15" spans="2:11" s="1" customFormat="1" ht="18" customHeight="1">
      <c r="B15" s="42"/>
      <c r="C15" s="43"/>
      <c r="D15" s="43"/>
      <c r="E15" s="36" t="s">
        <v>29</v>
      </c>
      <c r="F15" s="43"/>
      <c r="G15" s="43"/>
      <c r="H15" s="43"/>
      <c r="I15" s="115" t="s">
        <v>30</v>
      </c>
      <c r="J15" s="36" t="s">
        <v>5</v>
      </c>
      <c r="K15" s="46"/>
    </row>
    <row r="16" spans="2:11" s="1" customFormat="1" ht="6.95" customHeight="1">
      <c r="B16" s="42"/>
      <c r="C16" s="43"/>
      <c r="D16" s="43"/>
      <c r="E16" s="43"/>
      <c r="F16" s="43"/>
      <c r="G16" s="43"/>
      <c r="H16" s="43"/>
      <c r="I16" s="114"/>
      <c r="J16" s="43"/>
      <c r="K16" s="46"/>
    </row>
    <row r="17" spans="2:11" s="1" customFormat="1" ht="14.45" customHeight="1">
      <c r="B17" s="42"/>
      <c r="C17" s="43"/>
      <c r="D17" s="38" t="s">
        <v>31</v>
      </c>
      <c r="E17" s="43"/>
      <c r="F17" s="43"/>
      <c r="G17" s="43"/>
      <c r="H17" s="43"/>
      <c r="I17" s="115" t="s">
        <v>28</v>
      </c>
      <c r="J17" s="36" t="str">
        <f>IF('Rekapitulace stavby'!AN13="Vyplň údaj","",IF('Rekapitulace stavby'!AN13="","",'Rekapitulace stavby'!AN13))</f>
        <v/>
      </c>
      <c r="K17" s="46"/>
    </row>
    <row r="18" spans="2:11" s="1" customFormat="1" ht="18" customHeight="1">
      <c r="B18" s="42"/>
      <c r="C18" s="43"/>
      <c r="D18" s="43"/>
      <c r="E18" s="36" t="str">
        <f>IF('Rekapitulace stavby'!E14="Vyplň údaj","",IF('Rekapitulace stavby'!E14="","",'Rekapitulace stavby'!E14))</f>
        <v/>
      </c>
      <c r="F18" s="43"/>
      <c r="G18" s="43"/>
      <c r="H18" s="43"/>
      <c r="I18" s="115" t="s">
        <v>30</v>
      </c>
      <c r="J18" s="36" t="str">
        <f>IF('Rekapitulace stavby'!AN14="Vyplň údaj","",IF('Rekapitulace stavby'!AN14="","",'Rekapitulace stavby'!AN14))</f>
        <v/>
      </c>
      <c r="K18" s="46"/>
    </row>
    <row r="19" spans="2:11" s="1" customFormat="1" ht="6.95" customHeight="1">
      <c r="B19" s="42"/>
      <c r="C19" s="43"/>
      <c r="D19" s="43"/>
      <c r="E19" s="43"/>
      <c r="F19" s="43"/>
      <c r="G19" s="43"/>
      <c r="H19" s="43"/>
      <c r="I19" s="114"/>
      <c r="J19" s="43"/>
      <c r="K19" s="46"/>
    </row>
    <row r="20" spans="2:11" s="1" customFormat="1" ht="14.45" customHeight="1">
      <c r="B20" s="42"/>
      <c r="C20" s="43"/>
      <c r="D20" s="38" t="s">
        <v>33</v>
      </c>
      <c r="E20" s="43"/>
      <c r="F20" s="43"/>
      <c r="G20" s="43"/>
      <c r="H20" s="43"/>
      <c r="I20" s="115" t="s">
        <v>28</v>
      </c>
      <c r="J20" s="36" t="s">
        <v>5</v>
      </c>
      <c r="K20" s="46"/>
    </row>
    <row r="21" spans="2:11" s="1" customFormat="1" ht="18" customHeight="1">
      <c r="B21" s="42"/>
      <c r="C21" s="43"/>
      <c r="D21" s="43"/>
      <c r="E21" s="36" t="s">
        <v>34</v>
      </c>
      <c r="F21" s="43"/>
      <c r="G21" s="43"/>
      <c r="H21" s="43"/>
      <c r="I21" s="115" t="s">
        <v>30</v>
      </c>
      <c r="J21" s="36" t="s">
        <v>5</v>
      </c>
      <c r="K21" s="46"/>
    </row>
    <row r="22" spans="2:11" s="1" customFormat="1" ht="6.95" customHeight="1">
      <c r="B22" s="42"/>
      <c r="C22" s="43"/>
      <c r="D22" s="43"/>
      <c r="E22" s="43"/>
      <c r="F22" s="43"/>
      <c r="G22" s="43"/>
      <c r="H22" s="43"/>
      <c r="I22" s="114"/>
      <c r="J22" s="43"/>
      <c r="K22" s="46"/>
    </row>
    <row r="23" spans="2:11" s="1" customFormat="1" ht="14.45" customHeight="1">
      <c r="B23" s="42"/>
      <c r="C23" s="43"/>
      <c r="D23" s="38" t="s">
        <v>36</v>
      </c>
      <c r="E23" s="43"/>
      <c r="F23" s="43"/>
      <c r="G23" s="43"/>
      <c r="H23" s="43"/>
      <c r="I23" s="114"/>
      <c r="J23" s="43"/>
      <c r="K23" s="46"/>
    </row>
    <row r="24" spans="2:11" s="7" customFormat="1" ht="42.75" customHeight="1">
      <c r="B24" s="117"/>
      <c r="C24" s="118"/>
      <c r="D24" s="118"/>
      <c r="E24" s="332" t="s">
        <v>130</v>
      </c>
      <c r="F24" s="332"/>
      <c r="G24" s="332"/>
      <c r="H24" s="332"/>
      <c r="I24" s="119"/>
      <c r="J24" s="118"/>
      <c r="K24" s="120"/>
    </row>
    <row r="25" spans="2:11" s="1" customFormat="1" ht="6.95" customHeight="1">
      <c r="B25" s="42"/>
      <c r="C25" s="43"/>
      <c r="D25" s="43"/>
      <c r="E25" s="43"/>
      <c r="F25" s="43"/>
      <c r="G25" s="43"/>
      <c r="H25" s="43"/>
      <c r="I25" s="114"/>
      <c r="J25" s="43"/>
      <c r="K25" s="46"/>
    </row>
    <row r="26" spans="2:11" s="1" customFormat="1" ht="6.95" customHeight="1">
      <c r="B26" s="42"/>
      <c r="C26" s="43"/>
      <c r="D26" s="69"/>
      <c r="E26" s="69"/>
      <c r="F26" s="69"/>
      <c r="G26" s="69"/>
      <c r="H26" s="69"/>
      <c r="I26" s="121"/>
      <c r="J26" s="69"/>
      <c r="K26" s="122"/>
    </row>
    <row r="27" spans="2:11" s="1" customFormat="1" ht="25.35" customHeight="1">
      <c r="B27" s="42"/>
      <c r="C27" s="43"/>
      <c r="D27" s="123" t="s">
        <v>38</v>
      </c>
      <c r="E27" s="43"/>
      <c r="F27" s="43"/>
      <c r="G27" s="43"/>
      <c r="H27" s="43"/>
      <c r="I27" s="114"/>
      <c r="J27" s="124">
        <f>ROUND(J77,2)</f>
        <v>0</v>
      </c>
      <c r="K27" s="46"/>
    </row>
    <row r="28" spans="2:11" s="1" customFormat="1" ht="6.95" customHeight="1">
      <c r="B28" s="42"/>
      <c r="C28" s="43"/>
      <c r="D28" s="69"/>
      <c r="E28" s="69"/>
      <c r="F28" s="69"/>
      <c r="G28" s="69"/>
      <c r="H28" s="69"/>
      <c r="I28" s="121"/>
      <c r="J28" s="69"/>
      <c r="K28" s="122"/>
    </row>
    <row r="29" spans="2:11" s="1" customFormat="1" ht="14.45" customHeight="1">
      <c r="B29" s="42"/>
      <c r="C29" s="43"/>
      <c r="D29" s="43"/>
      <c r="E29" s="43"/>
      <c r="F29" s="47" t="s">
        <v>40</v>
      </c>
      <c r="G29" s="43"/>
      <c r="H29" s="43"/>
      <c r="I29" s="125" t="s">
        <v>39</v>
      </c>
      <c r="J29" s="47" t="s">
        <v>41</v>
      </c>
      <c r="K29" s="46"/>
    </row>
    <row r="30" spans="2:11" s="1" customFormat="1" ht="14.45" customHeight="1">
      <c r="B30" s="42"/>
      <c r="C30" s="43"/>
      <c r="D30" s="50" t="s">
        <v>42</v>
      </c>
      <c r="E30" s="50" t="s">
        <v>43</v>
      </c>
      <c r="F30" s="126">
        <f>ROUND(SUM(BE77:BE98),2)</f>
        <v>0</v>
      </c>
      <c r="G30" s="43"/>
      <c r="H30" s="43"/>
      <c r="I30" s="127">
        <v>0.21</v>
      </c>
      <c r="J30" s="126">
        <f>ROUND(ROUND((SUM(BE77:BE98)),2)*I30,2)</f>
        <v>0</v>
      </c>
      <c r="K30" s="46"/>
    </row>
    <row r="31" spans="2:11" s="1" customFormat="1" ht="14.45" customHeight="1">
      <c r="B31" s="42"/>
      <c r="C31" s="43"/>
      <c r="D31" s="43"/>
      <c r="E31" s="50" t="s">
        <v>44</v>
      </c>
      <c r="F31" s="126">
        <f>ROUND(SUM(BF77:BF98),2)</f>
        <v>0</v>
      </c>
      <c r="G31" s="43"/>
      <c r="H31" s="43"/>
      <c r="I31" s="127">
        <v>0.15</v>
      </c>
      <c r="J31" s="126">
        <f>ROUND(ROUND((SUM(BF77:BF98)),2)*I31,2)</f>
        <v>0</v>
      </c>
      <c r="K31" s="46"/>
    </row>
    <row r="32" spans="2:11" s="1" customFormat="1" ht="14.45" customHeight="1" hidden="1">
      <c r="B32" s="42"/>
      <c r="C32" s="43"/>
      <c r="D32" s="43"/>
      <c r="E32" s="50" t="s">
        <v>45</v>
      </c>
      <c r="F32" s="126">
        <f>ROUND(SUM(BG77:BG98),2)</f>
        <v>0</v>
      </c>
      <c r="G32" s="43"/>
      <c r="H32" s="43"/>
      <c r="I32" s="127">
        <v>0.21</v>
      </c>
      <c r="J32" s="126">
        <v>0</v>
      </c>
      <c r="K32" s="46"/>
    </row>
    <row r="33" spans="2:11" s="1" customFormat="1" ht="14.45" customHeight="1" hidden="1">
      <c r="B33" s="42"/>
      <c r="C33" s="43"/>
      <c r="D33" s="43"/>
      <c r="E33" s="50" t="s">
        <v>46</v>
      </c>
      <c r="F33" s="126">
        <f>ROUND(SUM(BH77:BH98),2)</f>
        <v>0</v>
      </c>
      <c r="G33" s="43"/>
      <c r="H33" s="43"/>
      <c r="I33" s="127">
        <v>0.15</v>
      </c>
      <c r="J33" s="126">
        <v>0</v>
      </c>
      <c r="K33" s="46"/>
    </row>
    <row r="34" spans="2:11" s="1" customFormat="1" ht="14.45" customHeight="1" hidden="1">
      <c r="B34" s="42"/>
      <c r="C34" s="43"/>
      <c r="D34" s="43"/>
      <c r="E34" s="50" t="s">
        <v>47</v>
      </c>
      <c r="F34" s="126">
        <f>ROUND(SUM(BI77:BI98),2)</f>
        <v>0</v>
      </c>
      <c r="G34" s="43"/>
      <c r="H34" s="43"/>
      <c r="I34" s="127">
        <v>0</v>
      </c>
      <c r="J34" s="126">
        <v>0</v>
      </c>
      <c r="K34" s="46"/>
    </row>
    <row r="35" spans="2:11" s="1" customFormat="1" ht="6.95" customHeight="1">
      <c r="B35" s="42"/>
      <c r="C35" s="43"/>
      <c r="D35" s="43"/>
      <c r="E35" s="43"/>
      <c r="F35" s="43"/>
      <c r="G35" s="43"/>
      <c r="H35" s="43"/>
      <c r="I35" s="114"/>
      <c r="J35" s="43"/>
      <c r="K35" s="46"/>
    </row>
    <row r="36" spans="2:11" s="1" customFormat="1" ht="25.35" customHeight="1">
      <c r="B36" s="42"/>
      <c r="C36" s="128"/>
      <c r="D36" s="129" t="s">
        <v>48</v>
      </c>
      <c r="E36" s="72"/>
      <c r="F36" s="72"/>
      <c r="G36" s="130" t="s">
        <v>49</v>
      </c>
      <c r="H36" s="131" t="s">
        <v>50</v>
      </c>
      <c r="I36" s="132"/>
      <c r="J36" s="133">
        <f>SUM(J27:J34)</f>
        <v>0</v>
      </c>
      <c r="K36" s="134"/>
    </row>
    <row r="37" spans="2:11" s="1" customFormat="1" ht="14.45" customHeight="1">
      <c r="B37" s="57"/>
      <c r="C37" s="58"/>
      <c r="D37" s="58"/>
      <c r="E37" s="58"/>
      <c r="F37" s="58"/>
      <c r="G37" s="58"/>
      <c r="H37" s="58"/>
      <c r="I37" s="135"/>
      <c r="J37" s="58"/>
      <c r="K37" s="59"/>
    </row>
    <row r="41" spans="2:11" s="1" customFormat="1" ht="6.95" customHeight="1">
      <c r="B41" s="60"/>
      <c r="C41" s="61"/>
      <c r="D41" s="61"/>
      <c r="E41" s="61"/>
      <c r="F41" s="61"/>
      <c r="G41" s="61"/>
      <c r="H41" s="61"/>
      <c r="I41" s="136"/>
      <c r="J41" s="61"/>
      <c r="K41" s="137"/>
    </row>
    <row r="42" spans="2:11" s="1" customFormat="1" ht="36.95" customHeight="1">
      <c r="B42" s="42"/>
      <c r="C42" s="31" t="s">
        <v>131</v>
      </c>
      <c r="D42" s="43"/>
      <c r="E42" s="43"/>
      <c r="F42" s="43"/>
      <c r="G42" s="43"/>
      <c r="H42" s="43"/>
      <c r="I42" s="114"/>
      <c r="J42" s="43"/>
      <c r="K42" s="46"/>
    </row>
    <row r="43" spans="2:11" s="1" customFormat="1" ht="6.95" customHeight="1">
      <c r="B43" s="42"/>
      <c r="C43" s="43"/>
      <c r="D43" s="43"/>
      <c r="E43" s="43"/>
      <c r="F43" s="43"/>
      <c r="G43" s="43"/>
      <c r="H43" s="43"/>
      <c r="I43" s="114"/>
      <c r="J43" s="43"/>
      <c r="K43" s="46"/>
    </row>
    <row r="44" spans="2:11" s="1" customFormat="1" ht="14.45" customHeight="1">
      <c r="B44" s="42"/>
      <c r="C44" s="38" t="s">
        <v>19</v>
      </c>
      <c r="D44" s="43"/>
      <c r="E44" s="43"/>
      <c r="F44" s="43"/>
      <c r="G44" s="43"/>
      <c r="H44" s="43"/>
      <c r="I44" s="114"/>
      <c r="J44" s="43"/>
      <c r="K44" s="46"/>
    </row>
    <row r="45" spans="2:11" s="1" customFormat="1" ht="16.5" customHeight="1">
      <c r="B45" s="42"/>
      <c r="C45" s="43"/>
      <c r="D45" s="43"/>
      <c r="E45" s="367" t="str">
        <f>E7</f>
        <v>Transformace ÚSP Kvasiny- rekonstrukce v lokalitě Týniště nad Orlicí</v>
      </c>
      <c r="F45" s="368"/>
      <c r="G45" s="368"/>
      <c r="H45" s="368"/>
      <c r="I45" s="114"/>
      <c r="J45" s="43"/>
      <c r="K45" s="46"/>
    </row>
    <row r="46" spans="2:11" s="1" customFormat="1" ht="14.45" customHeight="1">
      <c r="B46" s="42"/>
      <c r="C46" s="38" t="s">
        <v>124</v>
      </c>
      <c r="D46" s="43"/>
      <c r="E46" s="43"/>
      <c r="F46" s="43"/>
      <c r="G46" s="43"/>
      <c r="H46" s="43"/>
      <c r="I46" s="114"/>
      <c r="J46" s="43"/>
      <c r="K46" s="46"/>
    </row>
    <row r="47" spans="2:11" s="1" customFormat="1" ht="17.25" customHeight="1">
      <c r="B47" s="42"/>
      <c r="C47" s="43"/>
      <c r="D47" s="43"/>
      <c r="E47" s="370" t="str">
        <f>E9</f>
        <v>VRN - Ostatní a vedlejší náklady</v>
      </c>
      <c r="F47" s="369"/>
      <c r="G47" s="369"/>
      <c r="H47" s="369"/>
      <c r="I47" s="114"/>
      <c r="J47" s="43"/>
      <c r="K47" s="46"/>
    </row>
    <row r="48" spans="2:11" s="1" customFormat="1" ht="6.95" customHeight="1">
      <c r="B48" s="42"/>
      <c r="C48" s="43"/>
      <c r="D48" s="43"/>
      <c r="E48" s="43"/>
      <c r="F48" s="43"/>
      <c r="G48" s="43"/>
      <c r="H48" s="43"/>
      <c r="I48" s="114"/>
      <c r="J48" s="43"/>
      <c r="K48" s="46"/>
    </row>
    <row r="49" spans="2:11" s="1" customFormat="1" ht="18" customHeight="1">
      <c r="B49" s="42"/>
      <c r="C49" s="38" t="s">
        <v>23</v>
      </c>
      <c r="D49" s="43"/>
      <c r="E49" s="43"/>
      <c r="F49" s="36" t="str">
        <f>F12</f>
        <v xml:space="preserve"> </v>
      </c>
      <c r="G49" s="43"/>
      <c r="H49" s="43"/>
      <c r="I49" s="115" t="s">
        <v>25</v>
      </c>
      <c r="J49" s="116" t="str">
        <f>IF(J12="","",J12)</f>
        <v>18.4.2017</v>
      </c>
      <c r="K49" s="46"/>
    </row>
    <row r="50" spans="2:11" s="1" customFormat="1" ht="6.95" customHeight="1">
      <c r="B50" s="42"/>
      <c r="C50" s="43"/>
      <c r="D50" s="43"/>
      <c r="E50" s="43"/>
      <c r="F50" s="43"/>
      <c r="G50" s="43"/>
      <c r="H50" s="43"/>
      <c r="I50" s="114"/>
      <c r="J50" s="43"/>
      <c r="K50" s="46"/>
    </row>
    <row r="51" spans="2:11" s="1" customFormat="1" ht="13.5">
      <c r="B51" s="42"/>
      <c r="C51" s="38" t="s">
        <v>27</v>
      </c>
      <c r="D51" s="43"/>
      <c r="E51" s="43"/>
      <c r="F51" s="36" t="str">
        <f>E15</f>
        <v>Královéhradecký kraj</v>
      </c>
      <c r="G51" s="43"/>
      <c r="H51" s="43"/>
      <c r="I51" s="115" t="s">
        <v>33</v>
      </c>
      <c r="J51" s="332" t="str">
        <f>E21</f>
        <v>Malý velký ateliér</v>
      </c>
      <c r="K51" s="46"/>
    </row>
    <row r="52" spans="2:11" s="1" customFormat="1" ht="14.45" customHeight="1">
      <c r="B52" s="42"/>
      <c r="C52" s="38" t="s">
        <v>31</v>
      </c>
      <c r="D52" s="43"/>
      <c r="E52" s="43"/>
      <c r="F52" s="36" t="str">
        <f>IF(E18="","",E18)</f>
        <v/>
      </c>
      <c r="G52" s="43"/>
      <c r="H52" s="43"/>
      <c r="I52" s="114"/>
      <c r="J52" s="371"/>
      <c r="K52" s="46"/>
    </row>
    <row r="53" spans="2:11" s="1" customFormat="1" ht="10.35" customHeight="1">
      <c r="B53" s="42"/>
      <c r="C53" s="43"/>
      <c r="D53" s="43"/>
      <c r="E53" s="43"/>
      <c r="F53" s="43"/>
      <c r="G53" s="43"/>
      <c r="H53" s="43"/>
      <c r="I53" s="114"/>
      <c r="J53" s="43"/>
      <c r="K53" s="46"/>
    </row>
    <row r="54" spans="2:11" s="1" customFormat="1" ht="29.25" customHeight="1">
      <c r="B54" s="42"/>
      <c r="C54" s="138" t="s">
        <v>132</v>
      </c>
      <c r="D54" s="128"/>
      <c r="E54" s="128"/>
      <c r="F54" s="128"/>
      <c r="G54" s="128"/>
      <c r="H54" s="128"/>
      <c r="I54" s="139"/>
      <c r="J54" s="140" t="s">
        <v>133</v>
      </c>
      <c r="K54" s="141"/>
    </row>
    <row r="55" spans="2:11" s="1" customFormat="1" ht="10.35" customHeight="1">
      <c r="B55" s="42"/>
      <c r="C55" s="43"/>
      <c r="D55" s="43"/>
      <c r="E55" s="43"/>
      <c r="F55" s="43"/>
      <c r="G55" s="43"/>
      <c r="H55" s="43"/>
      <c r="I55" s="114"/>
      <c r="J55" s="43"/>
      <c r="K55" s="46"/>
    </row>
    <row r="56" spans="2:47" s="1" customFormat="1" ht="29.25" customHeight="1">
      <c r="B56" s="42"/>
      <c r="C56" s="142" t="s">
        <v>134</v>
      </c>
      <c r="D56" s="43"/>
      <c r="E56" s="43"/>
      <c r="F56" s="43"/>
      <c r="G56" s="43"/>
      <c r="H56" s="43"/>
      <c r="I56" s="114"/>
      <c r="J56" s="124">
        <f>J77</f>
        <v>0</v>
      </c>
      <c r="K56" s="46"/>
      <c r="AU56" s="25" t="s">
        <v>135</v>
      </c>
    </row>
    <row r="57" spans="2:11" s="8" customFormat="1" ht="24.95" customHeight="1">
      <c r="B57" s="143"/>
      <c r="C57" s="144"/>
      <c r="D57" s="145" t="s">
        <v>5812</v>
      </c>
      <c r="E57" s="146"/>
      <c r="F57" s="146"/>
      <c r="G57" s="146"/>
      <c r="H57" s="146"/>
      <c r="I57" s="147"/>
      <c r="J57" s="148">
        <f>J78</f>
        <v>0</v>
      </c>
      <c r="K57" s="149"/>
    </row>
    <row r="58" spans="2:11" s="1" customFormat="1" ht="21.75" customHeight="1">
      <c r="B58" s="42"/>
      <c r="C58" s="43"/>
      <c r="D58" s="43"/>
      <c r="E58" s="43"/>
      <c r="F58" s="43"/>
      <c r="G58" s="43"/>
      <c r="H58" s="43"/>
      <c r="I58" s="114"/>
      <c r="J58" s="43"/>
      <c r="K58" s="46"/>
    </row>
    <row r="59" spans="2:11" s="1" customFormat="1" ht="6.95" customHeight="1">
      <c r="B59" s="57"/>
      <c r="C59" s="58"/>
      <c r="D59" s="58"/>
      <c r="E59" s="58"/>
      <c r="F59" s="58"/>
      <c r="G59" s="58"/>
      <c r="H59" s="58"/>
      <c r="I59" s="135"/>
      <c r="J59" s="58"/>
      <c r="K59" s="59"/>
    </row>
    <row r="63" spans="2:12" s="1" customFormat="1" ht="6.95" customHeight="1">
      <c r="B63" s="60"/>
      <c r="C63" s="61"/>
      <c r="D63" s="61"/>
      <c r="E63" s="61"/>
      <c r="F63" s="61"/>
      <c r="G63" s="61"/>
      <c r="H63" s="61"/>
      <c r="I63" s="136"/>
      <c r="J63" s="61"/>
      <c r="K63" s="61"/>
      <c r="L63" s="42"/>
    </row>
    <row r="64" spans="2:12" s="1" customFormat="1" ht="36.95" customHeight="1">
      <c r="B64" s="42"/>
      <c r="C64" s="62" t="s">
        <v>174</v>
      </c>
      <c r="L64" s="42"/>
    </row>
    <row r="65" spans="2:12" s="1" customFormat="1" ht="6.95" customHeight="1">
      <c r="B65" s="42"/>
      <c r="L65" s="42"/>
    </row>
    <row r="66" spans="2:12" s="1" customFormat="1" ht="14.45" customHeight="1">
      <c r="B66" s="42"/>
      <c r="C66" s="64" t="s">
        <v>19</v>
      </c>
      <c r="L66" s="42"/>
    </row>
    <row r="67" spans="2:12" s="1" customFormat="1" ht="16.5" customHeight="1">
      <c r="B67" s="42"/>
      <c r="E67" s="372" t="str">
        <f>E7</f>
        <v>Transformace ÚSP Kvasiny- rekonstrukce v lokalitě Týniště nad Orlicí</v>
      </c>
      <c r="F67" s="373"/>
      <c r="G67" s="373"/>
      <c r="H67" s="373"/>
      <c r="L67" s="42"/>
    </row>
    <row r="68" spans="2:12" s="1" customFormat="1" ht="14.45" customHeight="1">
      <c r="B68" s="42"/>
      <c r="C68" s="64" t="s">
        <v>124</v>
      </c>
      <c r="L68" s="42"/>
    </row>
    <row r="69" spans="2:12" s="1" customFormat="1" ht="17.25" customHeight="1">
      <c r="B69" s="42"/>
      <c r="E69" s="343" t="str">
        <f>E9</f>
        <v>VRN - Ostatní a vedlejší náklady</v>
      </c>
      <c r="F69" s="375"/>
      <c r="G69" s="375"/>
      <c r="H69" s="375"/>
      <c r="L69" s="42"/>
    </row>
    <row r="70" spans="2:12" s="1" customFormat="1" ht="6.95" customHeight="1">
      <c r="B70" s="42"/>
      <c r="L70" s="42"/>
    </row>
    <row r="71" spans="2:12" s="1" customFormat="1" ht="18" customHeight="1">
      <c r="B71" s="42"/>
      <c r="C71" s="64" t="s">
        <v>23</v>
      </c>
      <c r="F71" s="157" t="str">
        <f>F12</f>
        <v xml:space="preserve"> </v>
      </c>
      <c r="I71" s="158" t="s">
        <v>25</v>
      </c>
      <c r="J71" s="68" t="str">
        <f>IF(J12="","",J12)</f>
        <v>18.4.2017</v>
      </c>
      <c r="L71" s="42"/>
    </row>
    <row r="72" spans="2:12" s="1" customFormat="1" ht="6.95" customHeight="1">
      <c r="B72" s="42"/>
      <c r="L72" s="42"/>
    </row>
    <row r="73" spans="2:12" s="1" customFormat="1" ht="13.5">
      <c r="B73" s="42"/>
      <c r="C73" s="64" t="s">
        <v>27</v>
      </c>
      <c r="F73" s="157" t="str">
        <f>E15</f>
        <v>Královéhradecký kraj</v>
      </c>
      <c r="I73" s="158" t="s">
        <v>33</v>
      </c>
      <c r="J73" s="157" t="str">
        <f>E21</f>
        <v>Malý velký ateliér</v>
      </c>
      <c r="L73" s="42"/>
    </row>
    <row r="74" spans="2:12" s="1" customFormat="1" ht="14.45" customHeight="1">
      <c r="B74" s="42"/>
      <c r="C74" s="64" t="s">
        <v>31</v>
      </c>
      <c r="F74" s="157" t="str">
        <f>IF(E18="","",E18)</f>
        <v/>
      </c>
      <c r="L74" s="42"/>
    </row>
    <row r="75" spans="2:12" s="1" customFormat="1" ht="10.35" customHeight="1">
      <c r="B75" s="42"/>
      <c r="L75" s="42"/>
    </row>
    <row r="76" spans="2:20" s="10" customFormat="1" ht="29.25" customHeight="1">
      <c r="B76" s="159"/>
      <c r="C76" s="160" t="s">
        <v>175</v>
      </c>
      <c r="D76" s="161" t="s">
        <v>57</v>
      </c>
      <c r="E76" s="161" t="s">
        <v>53</v>
      </c>
      <c r="F76" s="161" t="s">
        <v>176</v>
      </c>
      <c r="G76" s="161" t="s">
        <v>177</v>
      </c>
      <c r="H76" s="161" t="s">
        <v>178</v>
      </c>
      <c r="I76" s="162" t="s">
        <v>179</v>
      </c>
      <c r="J76" s="161" t="s">
        <v>133</v>
      </c>
      <c r="K76" s="163" t="s">
        <v>180</v>
      </c>
      <c r="L76" s="159"/>
      <c r="M76" s="74" t="s">
        <v>181</v>
      </c>
      <c r="N76" s="75" t="s">
        <v>42</v>
      </c>
      <c r="O76" s="75" t="s">
        <v>182</v>
      </c>
      <c r="P76" s="75" t="s">
        <v>183</v>
      </c>
      <c r="Q76" s="75" t="s">
        <v>184</v>
      </c>
      <c r="R76" s="75" t="s">
        <v>185</v>
      </c>
      <c r="S76" s="75" t="s">
        <v>186</v>
      </c>
      <c r="T76" s="76" t="s">
        <v>187</v>
      </c>
    </row>
    <row r="77" spans="2:63" s="1" customFormat="1" ht="29.25" customHeight="1">
      <c r="B77" s="42"/>
      <c r="C77" s="78" t="s">
        <v>134</v>
      </c>
      <c r="J77" s="164">
        <f>BK77</f>
        <v>0</v>
      </c>
      <c r="L77" s="42"/>
      <c r="M77" s="77"/>
      <c r="N77" s="69"/>
      <c r="O77" s="69"/>
      <c r="P77" s="165">
        <f>P78</f>
        <v>0</v>
      </c>
      <c r="Q77" s="69"/>
      <c r="R77" s="165">
        <f>R78</f>
        <v>0</v>
      </c>
      <c r="S77" s="69"/>
      <c r="T77" s="166">
        <f>T78</f>
        <v>0</v>
      </c>
      <c r="AT77" s="25" t="s">
        <v>71</v>
      </c>
      <c r="AU77" s="25" t="s">
        <v>135</v>
      </c>
      <c r="BK77" s="167">
        <f>BK78</f>
        <v>0</v>
      </c>
    </row>
    <row r="78" spans="2:63" s="11" customFormat="1" ht="37.35" customHeight="1">
      <c r="B78" s="168"/>
      <c r="D78" s="169" t="s">
        <v>71</v>
      </c>
      <c r="E78" s="170" t="s">
        <v>115</v>
      </c>
      <c r="F78" s="170" t="s">
        <v>5813</v>
      </c>
      <c r="I78" s="171"/>
      <c r="J78" s="172">
        <f>BK78</f>
        <v>0</v>
      </c>
      <c r="L78" s="168"/>
      <c r="M78" s="173"/>
      <c r="N78" s="174"/>
      <c r="O78" s="174"/>
      <c r="P78" s="175">
        <f>SUM(P79:P98)</f>
        <v>0</v>
      </c>
      <c r="Q78" s="174"/>
      <c r="R78" s="175">
        <f>SUM(R79:R98)</f>
        <v>0</v>
      </c>
      <c r="S78" s="174"/>
      <c r="T78" s="176">
        <f>SUM(T79:T98)</f>
        <v>0</v>
      </c>
      <c r="AR78" s="169" t="s">
        <v>95</v>
      </c>
      <c r="AT78" s="177" t="s">
        <v>71</v>
      </c>
      <c r="AU78" s="177" t="s">
        <v>72</v>
      </c>
      <c r="AY78" s="169" t="s">
        <v>190</v>
      </c>
      <c r="BK78" s="178">
        <f>SUM(BK79:BK98)</f>
        <v>0</v>
      </c>
    </row>
    <row r="79" spans="2:65" s="1" customFormat="1" ht="127.5" customHeight="1">
      <c r="B79" s="181"/>
      <c r="C79" s="182" t="s">
        <v>17</v>
      </c>
      <c r="D79" s="182" t="s">
        <v>192</v>
      </c>
      <c r="E79" s="183" t="s">
        <v>1509</v>
      </c>
      <c r="F79" s="184" t="s">
        <v>5814</v>
      </c>
      <c r="G79" s="185" t="s">
        <v>5678</v>
      </c>
      <c r="H79" s="186">
        <v>1</v>
      </c>
      <c r="I79" s="187"/>
      <c r="J79" s="188">
        <f aca="true" t="shared" si="0" ref="J79:J98">ROUND(I79*H79,2)</f>
        <v>0</v>
      </c>
      <c r="K79" s="184" t="s">
        <v>5</v>
      </c>
      <c r="L79" s="42"/>
      <c r="M79" s="189" t="s">
        <v>5</v>
      </c>
      <c r="N79" s="190" t="s">
        <v>43</v>
      </c>
      <c r="O79" s="43"/>
      <c r="P79" s="191">
        <f aca="true" t="shared" si="1" ref="P79:P98">O79*H79</f>
        <v>0</v>
      </c>
      <c r="Q79" s="191">
        <v>0</v>
      </c>
      <c r="R79" s="191">
        <f aca="true" t="shared" si="2" ref="R79:R98">Q79*H79</f>
        <v>0</v>
      </c>
      <c r="S79" s="191">
        <v>0</v>
      </c>
      <c r="T79" s="192">
        <f aca="true" t="shared" si="3" ref="T79:T98">S79*H79</f>
        <v>0</v>
      </c>
      <c r="AR79" s="25" t="s">
        <v>92</v>
      </c>
      <c r="AT79" s="25" t="s">
        <v>192</v>
      </c>
      <c r="AU79" s="25" t="s">
        <v>17</v>
      </c>
      <c r="AY79" s="25" t="s">
        <v>190</v>
      </c>
      <c r="BE79" s="193">
        <f aca="true" t="shared" si="4" ref="BE79:BE98">IF(N79="základní",J79,0)</f>
        <v>0</v>
      </c>
      <c r="BF79" s="193">
        <f aca="true" t="shared" si="5" ref="BF79:BF98">IF(N79="snížená",J79,0)</f>
        <v>0</v>
      </c>
      <c r="BG79" s="193">
        <f aca="true" t="shared" si="6" ref="BG79:BG98">IF(N79="zákl. přenesená",J79,0)</f>
        <v>0</v>
      </c>
      <c r="BH79" s="193">
        <f aca="true" t="shared" si="7" ref="BH79:BH98">IF(N79="sníž. přenesená",J79,0)</f>
        <v>0</v>
      </c>
      <c r="BI79" s="193">
        <f aca="true" t="shared" si="8" ref="BI79:BI98">IF(N79="nulová",J79,0)</f>
        <v>0</v>
      </c>
      <c r="BJ79" s="25" t="s">
        <v>17</v>
      </c>
      <c r="BK79" s="193">
        <f aca="true" t="shared" si="9" ref="BK79:BK98">ROUND(I79*H79,2)</f>
        <v>0</v>
      </c>
      <c r="BL79" s="25" t="s">
        <v>92</v>
      </c>
      <c r="BM79" s="25" t="s">
        <v>5815</v>
      </c>
    </row>
    <row r="80" spans="2:65" s="1" customFormat="1" ht="140.25" customHeight="1">
      <c r="B80" s="181"/>
      <c r="C80" s="182" t="s">
        <v>80</v>
      </c>
      <c r="D80" s="182" t="s">
        <v>192</v>
      </c>
      <c r="E80" s="183" t="s">
        <v>1513</v>
      </c>
      <c r="F80" s="184" t="s">
        <v>5816</v>
      </c>
      <c r="G80" s="185" t="s">
        <v>5678</v>
      </c>
      <c r="H80" s="186">
        <v>1</v>
      </c>
      <c r="I80" s="187"/>
      <c r="J80" s="188">
        <f t="shared" si="0"/>
        <v>0</v>
      </c>
      <c r="K80" s="184" t="s">
        <v>5</v>
      </c>
      <c r="L80" s="42"/>
      <c r="M80" s="189" t="s">
        <v>5</v>
      </c>
      <c r="N80" s="190" t="s">
        <v>43</v>
      </c>
      <c r="O80" s="43"/>
      <c r="P80" s="191">
        <f t="shared" si="1"/>
        <v>0</v>
      </c>
      <c r="Q80" s="191">
        <v>0</v>
      </c>
      <c r="R80" s="191">
        <f t="shared" si="2"/>
        <v>0</v>
      </c>
      <c r="S80" s="191">
        <v>0</v>
      </c>
      <c r="T80" s="192">
        <f t="shared" si="3"/>
        <v>0</v>
      </c>
      <c r="AR80" s="25" t="s">
        <v>92</v>
      </c>
      <c r="AT80" s="25" t="s">
        <v>192</v>
      </c>
      <c r="AU80" s="25" t="s">
        <v>17</v>
      </c>
      <c r="AY80" s="25" t="s">
        <v>190</v>
      </c>
      <c r="BE80" s="193">
        <f t="shared" si="4"/>
        <v>0</v>
      </c>
      <c r="BF80" s="193">
        <f t="shared" si="5"/>
        <v>0</v>
      </c>
      <c r="BG80" s="193">
        <f t="shared" si="6"/>
        <v>0</v>
      </c>
      <c r="BH80" s="193">
        <f t="shared" si="7"/>
        <v>0</v>
      </c>
      <c r="BI80" s="193">
        <f t="shared" si="8"/>
        <v>0</v>
      </c>
      <c r="BJ80" s="25" t="s">
        <v>17</v>
      </c>
      <c r="BK80" s="193">
        <f t="shared" si="9"/>
        <v>0</v>
      </c>
      <c r="BL80" s="25" t="s">
        <v>92</v>
      </c>
      <c r="BM80" s="25" t="s">
        <v>5817</v>
      </c>
    </row>
    <row r="81" spans="2:65" s="1" customFormat="1" ht="25.5" customHeight="1">
      <c r="B81" s="181"/>
      <c r="C81" s="182" t="s">
        <v>86</v>
      </c>
      <c r="D81" s="182" t="s">
        <v>192</v>
      </c>
      <c r="E81" s="183" t="s">
        <v>1518</v>
      </c>
      <c r="F81" s="184" t="s">
        <v>5818</v>
      </c>
      <c r="G81" s="185" t="s">
        <v>5678</v>
      </c>
      <c r="H81" s="186">
        <v>1</v>
      </c>
      <c r="I81" s="187"/>
      <c r="J81" s="188">
        <f t="shared" si="0"/>
        <v>0</v>
      </c>
      <c r="K81" s="184" t="s">
        <v>5</v>
      </c>
      <c r="L81" s="42"/>
      <c r="M81" s="189" t="s">
        <v>5</v>
      </c>
      <c r="N81" s="190" t="s">
        <v>43</v>
      </c>
      <c r="O81" s="43"/>
      <c r="P81" s="191">
        <f t="shared" si="1"/>
        <v>0</v>
      </c>
      <c r="Q81" s="191">
        <v>0</v>
      </c>
      <c r="R81" s="191">
        <f t="shared" si="2"/>
        <v>0</v>
      </c>
      <c r="S81" s="191">
        <v>0</v>
      </c>
      <c r="T81" s="192">
        <f t="shared" si="3"/>
        <v>0</v>
      </c>
      <c r="AR81" s="25" t="s">
        <v>92</v>
      </c>
      <c r="AT81" s="25" t="s">
        <v>192</v>
      </c>
      <c r="AU81" s="25" t="s">
        <v>17</v>
      </c>
      <c r="AY81" s="25" t="s">
        <v>190</v>
      </c>
      <c r="BE81" s="193">
        <f t="shared" si="4"/>
        <v>0</v>
      </c>
      <c r="BF81" s="193">
        <f t="shared" si="5"/>
        <v>0</v>
      </c>
      <c r="BG81" s="193">
        <f t="shared" si="6"/>
        <v>0</v>
      </c>
      <c r="BH81" s="193">
        <f t="shared" si="7"/>
        <v>0</v>
      </c>
      <c r="BI81" s="193">
        <f t="shared" si="8"/>
        <v>0</v>
      </c>
      <c r="BJ81" s="25" t="s">
        <v>17</v>
      </c>
      <c r="BK81" s="193">
        <f t="shared" si="9"/>
        <v>0</v>
      </c>
      <c r="BL81" s="25" t="s">
        <v>92</v>
      </c>
      <c r="BM81" s="25" t="s">
        <v>5819</v>
      </c>
    </row>
    <row r="82" spans="2:65" s="1" customFormat="1" ht="16.5" customHeight="1">
      <c r="B82" s="181"/>
      <c r="C82" s="182" t="s">
        <v>92</v>
      </c>
      <c r="D82" s="182" t="s">
        <v>192</v>
      </c>
      <c r="E82" s="183" t="s">
        <v>5657</v>
      </c>
      <c r="F82" s="184" t="s">
        <v>5820</v>
      </c>
      <c r="G82" s="185" t="s">
        <v>5678</v>
      </c>
      <c r="H82" s="186">
        <v>1</v>
      </c>
      <c r="I82" s="187"/>
      <c r="J82" s="188">
        <f t="shared" si="0"/>
        <v>0</v>
      </c>
      <c r="K82" s="184" t="s">
        <v>5</v>
      </c>
      <c r="L82" s="42"/>
      <c r="M82" s="189" t="s">
        <v>5</v>
      </c>
      <c r="N82" s="190" t="s">
        <v>43</v>
      </c>
      <c r="O82" s="43"/>
      <c r="P82" s="191">
        <f t="shared" si="1"/>
        <v>0</v>
      </c>
      <c r="Q82" s="191">
        <v>0</v>
      </c>
      <c r="R82" s="191">
        <f t="shared" si="2"/>
        <v>0</v>
      </c>
      <c r="S82" s="191">
        <v>0</v>
      </c>
      <c r="T82" s="192">
        <f t="shared" si="3"/>
        <v>0</v>
      </c>
      <c r="AR82" s="25" t="s">
        <v>92</v>
      </c>
      <c r="AT82" s="25" t="s">
        <v>192</v>
      </c>
      <c r="AU82" s="25" t="s">
        <v>17</v>
      </c>
      <c r="AY82" s="25" t="s">
        <v>190</v>
      </c>
      <c r="BE82" s="193">
        <f t="shared" si="4"/>
        <v>0</v>
      </c>
      <c r="BF82" s="193">
        <f t="shared" si="5"/>
        <v>0</v>
      </c>
      <c r="BG82" s="193">
        <f t="shared" si="6"/>
        <v>0</v>
      </c>
      <c r="BH82" s="193">
        <f t="shared" si="7"/>
        <v>0</v>
      </c>
      <c r="BI82" s="193">
        <f t="shared" si="8"/>
        <v>0</v>
      </c>
      <c r="BJ82" s="25" t="s">
        <v>17</v>
      </c>
      <c r="BK82" s="193">
        <f t="shared" si="9"/>
        <v>0</v>
      </c>
      <c r="BL82" s="25" t="s">
        <v>92</v>
      </c>
      <c r="BM82" s="25" t="s">
        <v>5821</v>
      </c>
    </row>
    <row r="83" spans="2:65" s="1" customFormat="1" ht="16.5" customHeight="1">
      <c r="B83" s="181"/>
      <c r="C83" s="182" t="s">
        <v>95</v>
      </c>
      <c r="D83" s="182" t="s">
        <v>192</v>
      </c>
      <c r="E83" s="183" t="s">
        <v>3166</v>
      </c>
      <c r="F83" s="184" t="s">
        <v>5822</v>
      </c>
      <c r="G83" s="185" t="s">
        <v>5678</v>
      </c>
      <c r="H83" s="186">
        <v>1</v>
      </c>
      <c r="I83" s="187"/>
      <c r="J83" s="188">
        <f t="shared" si="0"/>
        <v>0</v>
      </c>
      <c r="K83" s="184" t="s">
        <v>5</v>
      </c>
      <c r="L83" s="42"/>
      <c r="M83" s="189" t="s">
        <v>5</v>
      </c>
      <c r="N83" s="190" t="s">
        <v>43</v>
      </c>
      <c r="O83" s="43"/>
      <c r="P83" s="191">
        <f t="shared" si="1"/>
        <v>0</v>
      </c>
      <c r="Q83" s="191">
        <v>0</v>
      </c>
      <c r="R83" s="191">
        <f t="shared" si="2"/>
        <v>0</v>
      </c>
      <c r="S83" s="191">
        <v>0</v>
      </c>
      <c r="T83" s="192">
        <f t="shared" si="3"/>
        <v>0</v>
      </c>
      <c r="AR83" s="25" t="s">
        <v>92</v>
      </c>
      <c r="AT83" s="25" t="s">
        <v>192</v>
      </c>
      <c r="AU83" s="25" t="s">
        <v>17</v>
      </c>
      <c r="AY83" s="25" t="s">
        <v>190</v>
      </c>
      <c r="BE83" s="193">
        <f t="shared" si="4"/>
        <v>0</v>
      </c>
      <c r="BF83" s="193">
        <f t="shared" si="5"/>
        <v>0</v>
      </c>
      <c r="BG83" s="193">
        <f t="shared" si="6"/>
        <v>0</v>
      </c>
      <c r="BH83" s="193">
        <f t="shared" si="7"/>
        <v>0</v>
      </c>
      <c r="BI83" s="193">
        <f t="shared" si="8"/>
        <v>0</v>
      </c>
      <c r="BJ83" s="25" t="s">
        <v>17</v>
      </c>
      <c r="BK83" s="193">
        <f t="shared" si="9"/>
        <v>0</v>
      </c>
      <c r="BL83" s="25" t="s">
        <v>92</v>
      </c>
      <c r="BM83" s="25" t="s">
        <v>5823</v>
      </c>
    </row>
    <row r="84" spans="2:65" s="1" customFormat="1" ht="16.5" customHeight="1">
      <c r="B84" s="181"/>
      <c r="C84" s="182" t="s">
        <v>98</v>
      </c>
      <c r="D84" s="182" t="s">
        <v>192</v>
      </c>
      <c r="E84" s="183" t="s">
        <v>5824</v>
      </c>
      <c r="F84" s="184" t="s">
        <v>5825</v>
      </c>
      <c r="G84" s="185" t="s">
        <v>5678</v>
      </c>
      <c r="H84" s="186">
        <v>1</v>
      </c>
      <c r="I84" s="187"/>
      <c r="J84" s="188">
        <f t="shared" si="0"/>
        <v>0</v>
      </c>
      <c r="K84" s="184" t="s">
        <v>5</v>
      </c>
      <c r="L84" s="42"/>
      <c r="M84" s="189" t="s">
        <v>5</v>
      </c>
      <c r="N84" s="190" t="s">
        <v>43</v>
      </c>
      <c r="O84" s="43"/>
      <c r="P84" s="191">
        <f t="shared" si="1"/>
        <v>0</v>
      </c>
      <c r="Q84" s="191">
        <v>0</v>
      </c>
      <c r="R84" s="191">
        <f t="shared" si="2"/>
        <v>0</v>
      </c>
      <c r="S84" s="191">
        <v>0</v>
      </c>
      <c r="T84" s="192">
        <f t="shared" si="3"/>
        <v>0</v>
      </c>
      <c r="AR84" s="25" t="s">
        <v>92</v>
      </c>
      <c r="AT84" s="25" t="s">
        <v>192</v>
      </c>
      <c r="AU84" s="25" t="s">
        <v>17</v>
      </c>
      <c r="AY84" s="25" t="s">
        <v>190</v>
      </c>
      <c r="BE84" s="193">
        <f t="shared" si="4"/>
        <v>0</v>
      </c>
      <c r="BF84" s="193">
        <f t="shared" si="5"/>
        <v>0</v>
      </c>
      <c r="BG84" s="193">
        <f t="shared" si="6"/>
        <v>0</v>
      </c>
      <c r="BH84" s="193">
        <f t="shared" si="7"/>
        <v>0</v>
      </c>
      <c r="BI84" s="193">
        <f t="shared" si="8"/>
        <v>0</v>
      </c>
      <c r="BJ84" s="25" t="s">
        <v>17</v>
      </c>
      <c r="BK84" s="193">
        <f t="shared" si="9"/>
        <v>0</v>
      </c>
      <c r="BL84" s="25" t="s">
        <v>92</v>
      </c>
      <c r="BM84" s="25" t="s">
        <v>5826</v>
      </c>
    </row>
    <row r="85" spans="2:65" s="1" customFormat="1" ht="16.5" customHeight="1">
      <c r="B85" s="181"/>
      <c r="C85" s="182" t="s">
        <v>232</v>
      </c>
      <c r="D85" s="182" t="s">
        <v>192</v>
      </c>
      <c r="E85" s="183" t="s">
        <v>5827</v>
      </c>
      <c r="F85" s="184" t="s">
        <v>5828</v>
      </c>
      <c r="G85" s="185" t="s">
        <v>5678</v>
      </c>
      <c r="H85" s="186">
        <v>1</v>
      </c>
      <c r="I85" s="187"/>
      <c r="J85" s="188">
        <f t="shared" si="0"/>
        <v>0</v>
      </c>
      <c r="K85" s="184" t="s">
        <v>5</v>
      </c>
      <c r="L85" s="42"/>
      <c r="M85" s="189" t="s">
        <v>5</v>
      </c>
      <c r="N85" s="190" t="s">
        <v>43</v>
      </c>
      <c r="O85" s="43"/>
      <c r="P85" s="191">
        <f t="shared" si="1"/>
        <v>0</v>
      </c>
      <c r="Q85" s="191">
        <v>0</v>
      </c>
      <c r="R85" s="191">
        <f t="shared" si="2"/>
        <v>0</v>
      </c>
      <c r="S85" s="191">
        <v>0</v>
      </c>
      <c r="T85" s="192">
        <f t="shared" si="3"/>
        <v>0</v>
      </c>
      <c r="AR85" s="25" t="s">
        <v>92</v>
      </c>
      <c r="AT85" s="25" t="s">
        <v>192</v>
      </c>
      <c r="AU85" s="25" t="s">
        <v>17</v>
      </c>
      <c r="AY85" s="25" t="s">
        <v>190</v>
      </c>
      <c r="BE85" s="193">
        <f t="shared" si="4"/>
        <v>0</v>
      </c>
      <c r="BF85" s="193">
        <f t="shared" si="5"/>
        <v>0</v>
      </c>
      <c r="BG85" s="193">
        <f t="shared" si="6"/>
        <v>0</v>
      </c>
      <c r="BH85" s="193">
        <f t="shared" si="7"/>
        <v>0</v>
      </c>
      <c r="BI85" s="193">
        <f t="shared" si="8"/>
        <v>0</v>
      </c>
      <c r="BJ85" s="25" t="s">
        <v>17</v>
      </c>
      <c r="BK85" s="193">
        <f t="shared" si="9"/>
        <v>0</v>
      </c>
      <c r="BL85" s="25" t="s">
        <v>92</v>
      </c>
      <c r="BM85" s="25" t="s">
        <v>5829</v>
      </c>
    </row>
    <row r="86" spans="2:65" s="1" customFormat="1" ht="16.5" customHeight="1">
      <c r="B86" s="181"/>
      <c r="C86" s="182" t="s">
        <v>238</v>
      </c>
      <c r="D86" s="182" t="s">
        <v>192</v>
      </c>
      <c r="E86" s="183" t="s">
        <v>873</v>
      </c>
      <c r="F86" s="184" t="s">
        <v>5830</v>
      </c>
      <c r="G86" s="185" t="s">
        <v>5678</v>
      </c>
      <c r="H86" s="186">
        <v>1</v>
      </c>
      <c r="I86" s="187"/>
      <c r="J86" s="188">
        <f t="shared" si="0"/>
        <v>0</v>
      </c>
      <c r="K86" s="184" t="s">
        <v>5</v>
      </c>
      <c r="L86" s="42"/>
      <c r="M86" s="189" t="s">
        <v>5</v>
      </c>
      <c r="N86" s="190" t="s">
        <v>43</v>
      </c>
      <c r="O86" s="43"/>
      <c r="P86" s="191">
        <f t="shared" si="1"/>
        <v>0</v>
      </c>
      <c r="Q86" s="191">
        <v>0</v>
      </c>
      <c r="R86" s="191">
        <f t="shared" si="2"/>
        <v>0</v>
      </c>
      <c r="S86" s="191">
        <v>0</v>
      </c>
      <c r="T86" s="192">
        <f t="shared" si="3"/>
        <v>0</v>
      </c>
      <c r="AR86" s="25" t="s">
        <v>92</v>
      </c>
      <c r="AT86" s="25" t="s">
        <v>192</v>
      </c>
      <c r="AU86" s="25" t="s">
        <v>17</v>
      </c>
      <c r="AY86" s="25" t="s">
        <v>190</v>
      </c>
      <c r="BE86" s="193">
        <f t="shared" si="4"/>
        <v>0</v>
      </c>
      <c r="BF86" s="193">
        <f t="shared" si="5"/>
        <v>0</v>
      </c>
      <c r="BG86" s="193">
        <f t="shared" si="6"/>
        <v>0</v>
      </c>
      <c r="BH86" s="193">
        <f t="shared" si="7"/>
        <v>0</v>
      </c>
      <c r="BI86" s="193">
        <f t="shared" si="8"/>
        <v>0</v>
      </c>
      <c r="BJ86" s="25" t="s">
        <v>17</v>
      </c>
      <c r="BK86" s="193">
        <f t="shared" si="9"/>
        <v>0</v>
      </c>
      <c r="BL86" s="25" t="s">
        <v>92</v>
      </c>
      <c r="BM86" s="25" t="s">
        <v>5831</v>
      </c>
    </row>
    <row r="87" spans="2:65" s="1" customFormat="1" ht="16.5" customHeight="1">
      <c r="B87" s="181"/>
      <c r="C87" s="182" t="s">
        <v>244</v>
      </c>
      <c r="D87" s="182" t="s">
        <v>192</v>
      </c>
      <c r="E87" s="183" t="s">
        <v>5832</v>
      </c>
      <c r="F87" s="184" t="s">
        <v>5833</v>
      </c>
      <c r="G87" s="185" t="s">
        <v>5678</v>
      </c>
      <c r="H87" s="186">
        <v>1</v>
      </c>
      <c r="I87" s="187"/>
      <c r="J87" s="188">
        <f t="shared" si="0"/>
        <v>0</v>
      </c>
      <c r="K87" s="184" t="s">
        <v>5</v>
      </c>
      <c r="L87" s="42"/>
      <c r="M87" s="189" t="s">
        <v>5</v>
      </c>
      <c r="N87" s="190" t="s">
        <v>43</v>
      </c>
      <c r="O87" s="43"/>
      <c r="P87" s="191">
        <f t="shared" si="1"/>
        <v>0</v>
      </c>
      <c r="Q87" s="191">
        <v>0</v>
      </c>
      <c r="R87" s="191">
        <f t="shared" si="2"/>
        <v>0</v>
      </c>
      <c r="S87" s="191">
        <v>0</v>
      </c>
      <c r="T87" s="192">
        <f t="shared" si="3"/>
        <v>0</v>
      </c>
      <c r="AR87" s="25" t="s">
        <v>92</v>
      </c>
      <c r="AT87" s="25" t="s">
        <v>192</v>
      </c>
      <c r="AU87" s="25" t="s">
        <v>17</v>
      </c>
      <c r="AY87" s="25" t="s">
        <v>190</v>
      </c>
      <c r="BE87" s="193">
        <f t="shared" si="4"/>
        <v>0</v>
      </c>
      <c r="BF87" s="193">
        <f t="shared" si="5"/>
        <v>0</v>
      </c>
      <c r="BG87" s="193">
        <f t="shared" si="6"/>
        <v>0</v>
      </c>
      <c r="BH87" s="193">
        <f t="shared" si="7"/>
        <v>0</v>
      </c>
      <c r="BI87" s="193">
        <f t="shared" si="8"/>
        <v>0</v>
      </c>
      <c r="BJ87" s="25" t="s">
        <v>17</v>
      </c>
      <c r="BK87" s="193">
        <f t="shared" si="9"/>
        <v>0</v>
      </c>
      <c r="BL87" s="25" t="s">
        <v>92</v>
      </c>
      <c r="BM87" s="25" t="s">
        <v>5834</v>
      </c>
    </row>
    <row r="88" spans="2:65" s="1" customFormat="1" ht="165.75" customHeight="1">
      <c r="B88" s="181"/>
      <c r="C88" s="182" t="s">
        <v>250</v>
      </c>
      <c r="D88" s="182" t="s">
        <v>192</v>
      </c>
      <c r="E88" s="183" t="s">
        <v>723</v>
      </c>
      <c r="F88" s="184" t="s">
        <v>5835</v>
      </c>
      <c r="G88" s="185" t="s">
        <v>5678</v>
      </c>
      <c r="H88" s="186">
        <v>1</v>
      </c>
      <c r="I88" s="187"/>
      <c r="J88" s="188">
        <f t="shared" si="0"/>
        <v>0</v>
      </c>
      <c r="K88" s="184" t="s">
        <v>5</v>
      </c>
      <c r="L88" s="42"/>
      <c r="M88" s="189" t="s">
        <v>5</v>
      </c>
      <c r="N88" s="190" t="s">
        <v>43</v>
      </c>
      <c r="O88" s="43"/>
      <c r="P88" s="191">
        <f t="shared" si="1"/>
        <v>0</v>
      </c>
      <c r="Q88" s="191">
        <v>0</v>
      </c>
      <c r="R88" s="191">
        <f t="shared" si="2"/>
        <v>0</v>
      </c>
      <c r="S88" s="191">
        <v>0</v>
      </c>
      <c r="T88" s="192">
        <f t="shared" si="3"/>
        <v>0</v>
      </c>
      <c r="AR88" s="25" t="s">
        <v>92</v>
      </c>
      <c r="AT88" s="25" t="s">
        <v>192</v>
      </c>
      <c r="AU88" s="25" t="s">
        <v>17</v>
      </c>
      <c r="AY88" s="25" t="s">
        <v>190</v>
      </c>
      <c r="BE88" s="193">
        <f t="shared" si="4"/>
        <v>0</v>
      </c>
      <c r="BF88" s="193">
        <f t="shared" si="5"/>
        <v>0</v>
      </c>
      <c r="BG88" s="193">
        <f t="shared" si="6"/>
        <v>0</v>
      </c>
      <c r="BH88" s="193">
        <f t="shared" si="7"/>
        <v>0</v>
      </c>
      <c r="BI88" s="193">
        <f t="shared" si="8"/>
        <v>0</v>
      </c>
      <c r="BJ88" s="25" t="s">
        <v>17</v>
      </c>
      <c r="BK88" s="193">
        <f t="shared" si="9"/>
        <v>0</v>
      </c>
      <c r="BL88" s="25" t="s">
        <v>92</v>
      </c>
      <c r="BM88" s="25" t="s">
        <v>5836</v>
      </c>
    </row>
    <row r="89" spans="2:65" s="1" customFormat="1" ht="16.5" customHeight="1">
      <c r="B89" s="181"/>
      <c r="C89" s="182" t="s">
        <v>76</v>
      </c>
      <c r="D89" s="182" t="s">
        <v>192</v>
      </c>
      <c r="E89" s="183" t="s">
        <v>5837</v>
      </c>
      <c r="F89" s="184" t="s">
        <v>5838</v>
      </c>
      <c r="G89" s="185" t="s">
        <v>5678</v>
      </c>
      <c r="H89" s="186">
        <v>1</v>
      </c>
      <c r="I89" s="187"/>
      <c r="J89" s="188">
        <f t="shared" si="0"/>
        <v>0</v>
      </c>
      <c r="K89" s="184" t="s">
        <v>5</v>
      </c>
      <c r="L89" s="42"/>
      <c r="M89" s="189" t="s">
        <v>5</v>
      </c>
      <c r="N89" s="190" t="s">
        <v>43</v>
      </c>
      <c r="O89" s="43"/>
      <c r="P89" s="191">
        <f t="shared" si="1"/>
        <v>0</v>
      </c>
      <c r="Q89" s="191">
        <v>0</v>
      </c>
      <c r="R89" s="191">
        <f t="shared" si="2"/>
        <v>0</v>
      </c>
      <c r="S89" s="191">
        <v>0</v>
      </c>
      <c r="T89" s="192">
        <f t="shared" si="3"/>
        <v>0</v>
      </c>
      <c r="AR89" s="25" t="s">
        <v>92</v>
      </c>
      <c r="AT89" s="25" t="s">
        <v>192</v>
      </c>
      <c r="AU89" s="25" t="s">
        <v>17</v>
      </c>
      <c r="AY89" s="25" t="s">
        <v>190</v>
      </c>
      <c r="BE89" s="193">
        <f t="shared" si="4"/>
        <v>0</v>
      </c>
      <c r="BF89" s="193">
        <f t="shared" si="5"/>
        <v>0</v>
      </c>
      <c r="BG89" s="193">
        <f t="shared" si="6"/>
        <v>0</v>
      </c>
      <c r="BH89" s="193">
        <f t="shared" si="7"/>
        <v>0</v>
      </c>
      <c r="BI89" s="193">
        <f t="shared" si="8"/>
        <v>0</v>
      </c>
      <c r="BJ89" s="25" t="s">
        <v>17</v>
      </c>
      <c r="BK89" s="193">
        <f t="shared" si="9"/>
        <v>0</v>
      </c>
      <c r="BL89" s="25" t="s">
        <v>92</v>
      </c>
      <c r="BM89" s="25" t="s">
        <v>5839</v>
      </c>
    </row>
    <row r="90" spans="2:65" s="1" customFormat="1" ht="16.5" customHeight="1">
      <c r="B90" s="181"/>
      <c r="C90" s="182" t="s">
        <v>261</v>
      </c>
      <c r="D90" s="182" t="s">
        <v>192</v>
      </c>
      <c r="E90" s="183" t="s">
        <v>5840</v>
      </c>
      <c r="F90" s="184" t="s">
        <v>5841</v>
      </c>
      <c r="G90" s="185" t="s">
        <v>5678</v>
      </c>
      <c r="H90" s="186">
        <v>1</v>
      </c>
      <c r="I90" s="187"/>
      <c r="J90" s="188">
        <f t="shared" si="0"/>
        <v>0</v>
      </c>
      <c r="K90" s="184" t="s">
        <v>5</v>
      </c>
      <c r="L90" s="42"/>
      <c r="M90" s="189" t="s">
        <v>5</v>
      </c>
      <c r="N90" s="190" t="s">
        <v>43</v>
      </c>
      <c r="O90" s="43"/>
      <c r="P90" s="191">
        <f t="shared" si="1"/>
        <v>0</v>
      </c>
      <c r="Q90" s="191">
        <v>0</v>
      </c>
      <c r="R90" s="191">
        <f t="shared" si="2"/>
        <v>0</v>
      </c>
      <c r="S90" s="191">
        <v>0</v>
      </c>
      <c r="T90" s="192">
        <f t="shared" si="3"/>
        <v>0</v>
      </c>
      <c r="AR90" s="25" t="s">
        <v>92</v>
      </c>
      <c r="AT90" s="25" t="s">
        <v>192</v>
      </c>
      <c r="AU90" s="25" t="s">
        <v>17</v>
      </c>
      <c r="AY90" s="25" t="s">
        <v>190</v>
      </c>
      <c r="BE90" s="193">
        <f t="shared" si="4"/>
        <v>0</v>
      </c>
      <c r="BF90" s="193">
        <f t="shared" si="5"/>
        <v>0</v>
      </c>
      <c r="BG90" s="193">
        <f t="shared" si="6"/>
        <v>0</v>
      </c>
      <c r="BH90" s="193">
        <f t="shared" si="7"/>
        <v>0</v>
      </c>
      <c r="BI90" s="193">
        <f t="shared" si="8"/>
        <v>0</v>
      </c>
      <c r="BJ90" s="25" t="s">
        <v>17</v>
      </c>
      <c r="BK90" s="193">
        <f t="shared" si="9"/>
        <v>0</v>
      </c>
      <c r="BL90" s="25" t="s">
        <v>92</v>
      </c>
      <c r="BM90" s="25" t="s">
        <v>5842</v>
      </c>
    </row>
    <row r="91" spans="2:65" s="1" customFormat="1" ht="16.5" customHeight="1">
      <c r="B91" s="181"/>
      <c r="C91" s="182" t="s">
        <v>266</v>
      </c>
      <c r="D91" s="182" t="s">
        <v>192</v>
      </c>
      <c r="E91" s="183" t="s">
        <v>1802</v>
      </c>
      <c r="F91" s="184" t="s">
        <v>5843</v>
      </c>
      <c r="G91" s="185" t="s">
        <v>5678</v>
      </c>
      <c r="H91" s="186">
        <v>1</v>
      </c>
      <c r="I91" s="187"/>
      <c r="J91" s="188">
        <f t="shared" si="0"/>
        <v>0</v>
      </c>
      <c r="K91" s="184" t="s">
        <v>5</v>
      </c>
      <c r="L91" s="42"/>
      <c r="M91" s="189" t="s">
        <v>5</v>
      </c>
      <c r="N91" s="190" t="s">
        <v>43</v>
      </c>
      <c r="O91" s="43"/>
      <c r="P91" s="191">
        <f t="shared" si="1"/>
        <v>0</v>
      </c>
      <c r="Q91" s="191">
        <v>0</v>
      </c>
      <c r="R91" s="191">
        <f t="shared" si="2"/>
        <v>0</v>
      </c>
      <c r="S91" s="191">
        <v>0</v>
      </c>
      <c r="T91" s="192">
        <f t="shared" si="3"/>
        <v>0</v>
      </c>
      <c r="AR91" s="25" t="s">
        <v>92</v>
      </c>
      <c r="AT91" s="25" t="s">
        <v>192</v>
      </c>
      <c r="AU91" s="25" t="s">
        <v>17</v>
      </c>
      <c r="AY91" s="25" t="s">
        <v>190</v>
      </c>
      <c r="BE91" s="193">
        <f t="shared" si="4"/>
        <v>0</v>
      </c>
      <c r="BF91" s="193">
        <f t="shared" si="5"/>
        <v>0</v>
      </c>
      <c r="BG91" s="193">
        <f t="shared" si="6"/>
        <v>0</v>
      </c>
      <c r="BH91" s="193">
        <f t="shared" si="7"/>
        <v>0</v>
      </c>
      <c r="BI91" s="193">
        <f t="shared" si="8"/>
        <v>0</v>
      </c>
      <c r="BJ91" s="25" t="s">
        <v>17</v>
      </c>
      <c r="BK91" s="193">
        <f t="shared" si="9"/>
        <v>0</v>
      </c>
      <c r="BL91" s="25" t="s">
        <v>92</v>
      </c>
      <c r="BM91" s="25" t="s">
        <v>5844</v>
      </c>
    </row>
    <row r="92" spans="2:65" s="1" customFormat="1" ht="16.5" customHeight="1">
      <c r="B92" s="181"/>
      <c r="C92" s="182" t="s">
        <v>206</v>
      </c>
      <c r="D92" s="182" t="s">
        <v>192</v>
      </c>
      <c r="E92" s="183" t="s">
        <v>5845</v>
      </c>
      <c r="F92" s="184" t="s">
        <v>5846</v>
      </c>
      <c r="G92" s="185" t="s">
        <v>5678</v>
      </c>
      <c r="H92" s="186">
        <v>1</v>
      </c>
      <c r="I92" s="187"/>
      <c r="J92" s="188">
        <f t="shared" si="0"/>
        <v>0</v>
      </c>
      <c r="K92" s="184" t="s">
        <v>5</v>
      </c>
      <c r="L92" s="42"/>
      <c r="M92" s="189" t="s">
        <v>5</v>
      </c>
      <c r="N92" s="190" t="s">
        <v>43</v>
      </c>
      <c r="O92" s="43"/>
      <c r="P92" s="191">
        <f t="shared" si="1"/>
        <v>0</v>
      </c>
      <c r="Q92" s="191">
        <v>0</v>
      </c>
      <c r="R92" s="191">
        <f t="shared" si="2"/>
        <v>0</v>
      </c>
      <c r="S92" s="191">
        <v>0</v>
      </c>
      <c r="T92" s="192">
        <f t="shared" si="3"/>
        <v>0</v>
      </c>
      <c r="AR92" s="25" t="s">
        <v>92</v>
      </c>
      <c r="AT92" s="25" t="s">
        <v>192</v>
      </c>
      <c r="AU92" s="25" t="s">
        <v>17</v>
      </c>
      <c r="AY92" s="25" t="s">
        <v>190</v>
      </c>
      <c r="BE92" s="193">
        <f t="shared" si="4"/>
        <v>0</v>
      </c>
      <c r="BF92" s="193">
        <f t="shared" si="5"/>
        <v>0</v>
      </c>
      <c r="BG92" s="193">
        <f t="shared" si="6"/>
        <v>0</v>
      </c>
      <c r="BH92" s="193">
        <f t="shared" si="7"/>
        <v>0</v>
      </c>
      <c r="BI92" s="193">
        <f t="shared" si="8"/>
        <v>0</v>
      </c>
      <c r="BJ92" s="25" t="s">
        <v>17</v>
      </c>
      <c r="BK92" s="193">
        <f t="shared" si="9"/>
        <v>0</v>
      </c>
      <c r="BL92" s="25" t="s">
        <v>92</v>
      </c>
      <c r="BM92" s="25" t="s">
        <v>5847</v>
      </c>
    </row>
    <row r="93" spans="2:65" s="1" customFormat="1" ht="25.5" customHeight="1">
      <c r="B93" s="181"/>
      <c r="C93" s="182" t="s">
        <v>11</v>
      </c>
      <c r="D93" s="182" t="s">
        <v>192</v>
      </c>
      <c r="E93" s="183" t="s">
        <v>5848</v>
      </c>
      <c r="F93" s="184" t="s">
        <v>5849</v>
      </c>
      <c r="G93" s="185" t="s">
        <v>5678</v>
      </c>
      <c r="H93" s="186">
        <v>1</v>
      </c>
      <c r="I93" s="187"/>
      <c r="J93" s="188">
        <f t="shared" si="0"/>
        <v>0</v>
      </c>
      <c r="K93" s="184" t="s">
        <v>5</v>
      </c>
      <c r="L93" s="42"/>
      <c r="M93" s="189" t="s">
        <v>5</v>
      </c>
      <c r="N93" s="190" t="s">
        <v>43</v>
      </c>
      <c r="O93" s="43"/>
      <c r="P93" s="191">
        <f t="shared" si="1"/>
        <v>0</v>
      </c>
      <c r="Q93" s="191">
        <v>0</v>
      </c>
      <c r="R93" s="191">
        <f t="shared" si="2"/>
        <v>0</v>
      </c>
      <c r="S93" s="191">
        <v>0</v>
      </c>
      <c r="T93" s="192">
        <f t="shared" si="3"/>
        <v>0</v>
      </c>
      <c r="AR93" s="25" t="s">
        <v>92</v>
      </c>
      <c r="AT93" s="25" t="s">
        <v>192</v>
      </c>
      <c r="AU93" s="25" t="s">
        <v>17</v>
      </c>
      <c r="AY93" s="25" t="s">
        <v>190</v>
      </c>
      <c r="BE93" s="193">
        <f t="shared" si="4"/>
        <v>0</v>
      </c>
      <c r="BF93" s="193">
        <f t="shared" si="5"/>
        <v>0</v>
      </c>
      <c r="BG93" s="193">
        <f t="shared" si="6"/>
        <v>0</v>
      </c>
      <c r="BH93" s="193">
        <f t="shared" si="7"/>
        <v>0</v>
      </c>
      <c r="BI93" s="193">
        <f t="shared" si="8"/>
        <v>0</v>
      </c>
      <c r="BJ93" s="25" t="s">
        <v>17</v>
      </c>
      <c r="BK93" s="193">
        <f t="shared" si="9"/>
        <v>0</v>
      </c>
      <c r="BL93" s="25" t="s">
        <v>92</v>
      </c>
      <c r="BM93" s="25" t="s">
        <v>5850</v>
      </c>
    </row>
    <row r="94" spans="2:65" s="1" customFormat="1" ht="16.5" customHeight="1">
      <c r="B94" s="181"/>
      <c r="C94" s="182" t="s">
        <v>283</v>
      </c>
      <c r="D94" s="182" t="s">
        <v>192</v>
      </c>
      <c r="E94" s="183" t="s">
        <v>5851</v>
      </c>
      <c r="F94" s="184" t="s">
        <v>5852</v>
      </c>
      <c r="G94" s="185" t="s">
        <v>5678</v>
      </c>
      <c r="H94" s="186">
        <v>1</v>
      </c>
      <c r="I94" s="187"/>
      <c r="J94" s="188">
        <f t="shared" si="0"/>
        <v>0</v>
      </c>
      <c r="K94" s="184" t="s">
        <v>5</v>
      </c>
      <c r="L94" s="42"/>
      <c r="M94" s="189" t="s">
        <v>5</v>
      </c>
      <c r="N94" s="190" t="s">
        <v>43</v>
      </c>
      <c r="O94" s="43"/>
      <c r="P94" s="191">
        <f t="shared" si="1"/>
        <v>0</v>
      </c>
      <c r="Q94" s="191">
        <v>0</v>
      </c>
      <c r="R94" s="191">
        <f t="shared" si="2"/>
        <v>0</v>
      </c>
      <c r="S94" s="191">
        <v>0</v>
      </c>
      <c r="T94" s="192">
        <f t="shared" si="3"/>
        <v>0</v>
      </c>
      <c r="AR94" s="25" t="s">
        <v>92</v>
      </c>
      <c r="AT94" s="25" t="s">
        <v>192</v>
      </c>
      <c r="AU94" s="25" t="s">
        <v>17</v>
      </c>
      <c r="AY94" s="25" t="s">
        <v>190</v>
      </c>
      <c r="BE94" s="193">
        <f t="shared" si="4"/>
        <v>0</v>
      </c>
      <c r="BF94" s="193">
        <f t="shared" si="5"/>
        <v>0</v>
      </c>
      <c r="BG94" s="193">
        <f t="shared" si="6"/>
        <v>0</v>
      </c>
      <c r="BH94" s="193">
        <f t="shared" si="7"/>
        <v>0</v>
      </c>
      <c r="BI94" s="193">
        <f t="shared" si="8"/>
        <v>0</v>
      </c>
      <c r="BJ94" s="25" t="s">
        <v>17</v>
      </c>
      <c r="BK94" s="193">
        <f t="shared" si="9"/>
        <v>0</v>
      </c>
      <c r="BL94" s="25" t="s">
        <v>92</v>
      </c>
      <c r="BM94" s="25" t="s">
        <v>5853</v>
      </c>
    </row>
    <row r="95" spans="2:65" s="1" customFormat="1" ht="16.5" customHeight="1">
      <c r="B95" s="181"/>
      <c r="C95" s="182" t="s">
        <v>289</v>
      </c>
      <c r="D95" s="182" t="s">
        <v>192</v>
      </c>
      <c r="E95" s="183" t="s">
        <v>5854</v>
      </c>
      <c r="F95" s="184" t="s">
        <v>5855</v>
      </c>
      <c r="G95" s="185" t="s">
        <v>5678</v>
      </c>
      <c r="H95" s="186">
        <v>1</v>
      </c>
      <c r="I95" s="187"/>
      <c r="J95" s="188">
        <f t="shared" si="0"/>
        <v>0</v>
      </c>
      <c r="K95" s="184" t="s">
        <v>5</v>
      </c>
      <c r="L95" s="42"/>
      <c r="M95" s="189" t="s">
        <v>5</v>
      </c>
      <c r="N95" s="190" t="s">
        <v>43</v>
      </c>
      <c r="O95" s="43"/>
      <c r="P95" s="191">
        <f t="shared" si="1"/>
        <v>0</v>
      </c>
      <c r="Q95" s="191">
        <v>0</v>
      </c>
      <c r="R95" s="191">
        <f t="shared" si="2"/>
        <v>0</v>
      </c>
      <c r="S95" s="191">
        <v>0</v>
      </c>
      <c r="T95" s="192">
        <f t="shared" si="3"/>
        <v>0</v>
      </c>
      <c r="AR95" s="25" t="s">
        <v>92</v>
      </c>
      <c r="AT95" s="25" t="s">
        <v>192</v>
      </c>
      <c r="AU95" s="25" t="s">
        <v>17</v>
      </c>
      <c r="AY95" s="25" t="s">
        <v>190</v>
      </c>
      <c r="BE95" s="193">
        <f t="shared" si="4"/>
        <v>0</v>
      </c>
      <c r="BF95" s="193">
        <f t="shared" si="5"/>
        <v>0</v>
      </c>
      <c r="BG95" s="193">
        <f t="shared" si="6"/>
        <v>0</v>
      </c>
      <c r="BH95" s="193">
        <f t="shared" si="7"/>
        <v>0</v>
      </c>
      <c r="BI95" s="193">
        <f t="shared" si="8"/>
        <v>0</v>
      </c>
      <c r="BJ95" s="25" t="s">
        <v>17</v>
      </c>
      <c r="BK95" s="193">
        <f t="shared" si="9"/>
        <v>0</v>
      </c>
      <c r="BL95" s="25" t="s">
        <v>92</v>
      </c>
      <c r="BM95" s="25" t="s">
        <v>5856</v>
      </c>
    </row>
    <row r="96" spans="2:65" s="1" customFormat="1" ht="16.5" customHeight="1">
      <c r="B96" s="181"/>
      <c r="C96" s="182" t="s">
        <v>295</v>
      </c>
      <c r="D96" s="182" t="s">
        <v>192</v>
      </c>
      <c r="E96" s="183" t="s">
        <v>5857</v>
      </c>
      <c r="F96" s="184" t="s">
        <v>5858</v>
      </c>
      <c r="G96" s="185" t="s">
        <v>5678</v>
      </c>
      <c r="H96" s="186">
        <v>1</v>
      </c>
      <c r="I96" s="187"/>
      <c r="J96" s="188">
        <f t="shared" si="0"/>
        <v>0</v>
      </c>
      <c r="K96" s="184" t="s">
        <v>5</v>
      </c>
      <c r="L96" s="42"/>
      <c r="M96" s="189" t="s">
        <v>5</v>
      </c>
      <c r="N96" s="190" t="s">
        <v>43</v>
      </c>
      <c r="O96" s="43"/>
      <c r="P96" s="191">
        <f t="shared" si="1"/>
        <v>0</v>
      </c>
      <c r="Q96" s="191">
        <v>0</v>
      </c>
      <c r="R96" s="191">
        <f t="shared" si="2"/>
        <v>0</v>
      </c>
      <c r="S96" s="191">
        <v>0</v>
      </c>
      <c r="T96" s="192">
        <f t="shared" si="3"/>
        <v>0</v>
      </c>
      <c r="AR96" s="25" t="s">
        <v>92</v>
      </c>
      <c r="AT96" s="25" t="s">
        <v>192</v>
      </c>
      <c r="AU96" s="25" t="s">
        <v>17</v>
      </c>
      <c r="AY96" s="25" t="s">
        <v>190</v>
      </c>
      <c r="BE96" s="193">
        <f t="shared" si="4"/>
        <v>0</v>
      </c>
      <c r="BF96" s="193">
        <f t="shared" si="5"/>
        <v>0</v>
      </c>
      <c r="BG96" s="193">
        <f t="shared" si="6"/>
        <v>0</v>
      </c>
      <c r="BH96" s="193">
        <f t="shared" si="7"/>
        <v>0</v>
      </c>
      <c r="BI96" s="193">
        <f t="shared" si="8"/>
        <v>0</v>
      </c>
      <c r="BJ96" s="25" t="s">
        <v>17</v>
      </c>
      <c r="BK96" s="193">
        <f t="shared" si="9"/>
        <v>0</v>
      </c>
      <c r="BL96" s="25" t="s">
        <v>92</v>
      </c>
      <c r="BM96" s="25" t="s">
        <v>5859</v>
      </c>
    </row>
    <row r="97" spans="2:65" s="1" customFormat="1" ht="89.25" customHeight="1">
      <c r="B97" s="181"/>
      <c r="C97" s="182" t="s">
        <v>301</v>
      </c>
      <c r="D97" s="182" t="s">
        <v>192</v>
      </c>
      <c r="E97" s="183" t="s">
        <v>5860</v>
      </c>
      <c r="F97" s="184" t="s">
        <v>5861</v>
      </c>
      <c r="G97" s="185" t="s">
        <v>5678</v>
      </c>
      <c r="H97" s="186">
        <v>1</v>
      </c>
      <c r="I97" s="187"/>
      <c r="J97" s="188">
        <f t="shared" si="0"/>
        <v>0</v>
      </c>
      <c r="K97" s="184" t="s">
        <v>5</v>
      </c>
      <c r="L97" s="42"/>
      <c r="M97" s="189" t="s">
        <v>5</v>
      </c>
      <c r="N97" s="190" t="s">
        <v>43</v>
      </c>
      <c r="O97" s="43"/>
      <c r="P97" s="191">
        <f t="shared" si="1"/>
        <v>0</v>
      </c>
      <c r="Q97" s="191">
        <v>0</v>
      </c>
      <c r="R97" s="191">
        <f t="shared" si="2"/>
        <v>0</v>
      </c>
      <c r="S97" s="191">
        <v>0</v>
      </c>
      <c r="T97" s="192">
        <f t="shared" si="3"/>
        <v>0</v>
      </c>
      <c r="AR97" s="25" t="s">
        <v>92</v>
      </c>
      <c r="AT97" s="25" t="s">
        <v>192</v>
      </c>
      <c r="AU97" s="25" t="s">
        <v>17</v>
      </c>
      <c r="AY97" s="25" t="s">
        <v>190</v>
      </c>
      <c r="BE97" s="193">
        <f t="shared" si="4"/>
        <v>0</v>
      </c>
      <c r="BF97" s="193">
        <f t="shared" si="5"/>
        <v>0</v>
      </c>
      <c r="BG97" s="193">
        <f t="shared" si="6"/>
        <v>0</v>
      </c>
      <c r="BH97" s="193">
        <f t="shared" si="7"/>
        <v>0</v>
      </c>
      <c r="BI97" s="193">
        <f t="shared" si="8"/>
        <v>0</v>
      </c>
      <c r="BJ97" s="25" t="s">
        <v>17</v>
      </c>
      <c r="BK97" s="193">
        <f t="shared" si="9"/>
        <v>0</v>
      </c>
      <c r="BL97" s="25" t="s">
        <v>92</v>
      </c>
      <c r="BM97" s="25" t="s">
        <v>5862</v>
      </c>
    </row>
    <row r="98" spans="2:65" s="1" customFormat="1" ht="16.5" customHeight="1">
      <c r="B98" s="181"/>
      <c r="C98" s="182" t="s">
        <v>308</v>
      </c>
      <c r="D98" s="182" t="s">
        <v>192</v>
      </c>
      <c r="E98" s="183" t="s">
        <v>5863</v>
      </c>
      <c r="F98" s="184" t="s">
        <v>5864</v>
      </c>
      <c r="G98" s="185" t="s">
        <v>5678</v>
      </c>
      <c r="H98" s="186">
        <v>1</v>
      </c>
      <c r="I98" s="187"/>
      <c r="J98" s="188">
        <f t="shared" si="0"/>
        <v>0</v>
      </c>
      <c r="K98" s="184" t="s">
        <v>5</v>
      </c>
      <c r="L98" s="42"/>
      <c r="M98" s="189" t="s">
        <v>5</v>
      </c>
      <c r="N98" s="236" t="s">
        <v>43</v>
      </c>
      <c r="O98" s="237"/>
      <c r="P98" s="238">
        <f t="shared" si="1"/>
        <v>0</v>
      </c>
      <c r="Q98" s="238">
        <v>0</v>
      </c>
      <c r="R98" s="238">
        <f t="shared" si="2"/>
        <v>0</v>
      </c>
      <c r="S98" s="238">
        <v>0</v>
      </c>
      <c r="T98" s="239">
        <f t="shared" si="3"/>
        <v>0</v>
      </c>
      <c r="AR98" s="25" t="s">
        <v>92</v>
      </c>
      <c r="AT98" s="25" t="s">
        <v>192</v>
      </c>
      <c r="AU98" s="25" t="s">
        <v>17</v>
      </c>
      <c r="AY98" s="25" t="s">
        <v>190</v>
      </c>
      <c r="BE98" s="193">
        <f t="shared" si="4"/>
        <v>0</v>
      </c>
      <c r="BF98" s="193">
        <f t="shared" si="5"/>
        <v>0</v>
      </c>
      <c r="BG98" s="193">
        <f t="shared" si="6"/>
        <v>0</v>
      </c>
      <c r="BH98" s="193">
        <f t="shared" si="7"/>
        <v>0</v>
      </c>
      <c r="BI98" s="193">
        <f t="shared" si="8"/>
        <v>0</v>
      </c>
      <c r="BJ98" s="25" t="s">
        <v>17</v>
      </c>
      <c r="BK98" s="193">
        <f t="shared" si="9"/>
        <v>0</v>
      </c>
      <c r="BL98" s="25" t="s">
        <v>92</v>
      </c>
      <c r="BM98" s="25" t="s">
        <v>5865</v>
      </c>
    </row>
    <row r="99" spans="2:12" s="1" customFormat="1" ht="6.95" customHeight="1">
      <c r="B99" s="57"/>
      <c r="C99" s="58"/>
      <c r="D99" s="58"/>
      <c r="E99" s="58"/>
      <c r="F99" s="58"/>
      <c r="G99" s="58"/>
      <c r="H99" s="58"/>
      <c r="I99" s="135"/>
      <c r="J99" s="58"/>
      <c r="K99" s="58"/>
      <c r="L99" s="42"/>
    </row>
  </sheetData>
  <autoFilter ref="C76:K98"/>
  <mergeCells count="10">
    <mergeCell ref="J51:J52"/>
    <mergeCell ref="E67:H67"/>
    <mergeCell ref="E69:H69"/>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76"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216"/>
  <sheetViews>
    <sheetView showGridLines="0" workbookViewId="0" topLeftCell="A1"/>
  </sheetViews>
  <sheetFormatPr defaultColWidth="9.33203125" defaultRowHeight="13.5"/>
  <cols>
    <col min="1" max="1" width="8.33203125" style="247" customWidth="1"/>
    <col min="2" max="2" width="1.66796875" style="247" customWidth="1"/>
    <col min="3" max="4" width="5" style="247" customWidth="1"/>
    <col min="5" max="5" width="11.66015625" style="247" customWidth="1"/>
    <col min="6" max="6" width="9.16015625" style="247" customWidth="1"/>
    <col min="7" max="7" width="5" style="247" customWidth="1"/>
    <col min="8" max="8" width="77.83203125" style="247" customWidth="1"/>
    <col min="9" max="10" width="20" style="247" customWidth="1"/>
    <col min="11" max="11" width="1.66796875" style="247" customWidth="1"/>
  </cols>
  <sheetData>
    <row r="1" ht="37.5" customHeight="1"/>
    <row r="2" spans="2:11" ht="7.5" customHeight="1">
      <c r="B2" s="248"/>
      <c r="C2" s="249"/>
      <c r="D2" s="249"/>
      <c r="E2" s="249"/>
      <c r="F2" s="249"/>
      <c r="G2" s="249"/>
      <c r="H2" s="249"/>
      <c r="I2" s="249"/>
      <c r="J2" s="249"/>
      <c r="K2" s="250"/>
    </row>
    <row r="3" spans="2:11" s="16" customFormat="1" ht="45" customHeight="1">
      <c r="B3" s="251"/>
      <c r="C3" s="380" t="s">
        <v>5866</v>
      </c>
      <c r="D3" s="380"/>
      <c r="E3" s="380"/>
      <c r="F3" s="380"/>
      <c r="G3" s="380"/>
      <c r="H3" s="380"/>
      <c r="I3" s="380"/>
      <c r="J3" s="380"/>
      <c r="K3" s="252"/>
    </row>
    <row r="4" spans="2:11" ht="25.5" customHeight="1">
      <c r="B4" s="253"/>
      <c r="C4" s="384" t="s">
        <v>5867</v>
      </c>
      <c r="D4" s="384"/>
      <c r="E4" s="384"/>
      <c r="F4" s="384"/>
      <c r="G4" s="384"/>
      <c r="H4" s="384"/>
      <c r="I4" s="384"/>
      <c r="J4" s="384"/>
      <c r="K4" s="254"/>
    </row>
    <row r="5" spans="2:11" ht="5.25" customHeight="1">
      <c r="B5" s="253"/>
      <c r="C5" s="255"/>
      <c r="D5" s="255"/>
      <c r="E5" s="255"/>
      <c r="F5" s="255"/>
      <c r="G5" s="255"/>
      <c r="H5" s="255"/>
      <c r="I5" s="255"/>
      <c r="J5" s="255"/>
      <c r="K5" s="254"/>
    </row>
    <row r="6" spans="2:11" ht="15" customHeight="1">
      <c r="B6" s="253"/>
      <c r="C6" s="383" t="s">
        <v>5868</v>
      </c>
      <c r="D6" s="383"/>
      <c r="E6" s="383"/>
      <c r="F6" s="383"/>
      <c r="G6" s="383"/>
      <c r="H6" s="383"/>
      <c r="I6" s="383"/>
      <c r="J6" s="383"/>
      <c r="K6" s="254"/>
    </row>
    <row r="7" spans="2:11" ht="15" customHeight="1">
      <c r="B7" s="257"/>
      <c r="C7" s="383" t="s">
        <v>5869</v>
      </c>
      <c r="D7" s="383"/>
      <c r="E7" s="383"/>
      <c r="F7" s="383"/>
      <c r="G7" s="383"/>
      <c r="H7" s="383"/>
      <c r="I7" s="383"/>
      <c r="J7" s="383"/>
      <c r="K7" s="254"/>
    </row>
    <row r="8" spans="2:11" ht="12.75" customHeight="1">
      <c r="B8" s="257"/>
      <c r="C8" s="256"/>
      <c r="D8" s="256"/>
      <c r="E8" s="256"/>
      <c r="F8" s="256"/>
      <c r="G8" s="256"/>
      <c r="H8" s="256"/>
      <c r="I8" s="256"/>
      <c r="J8" s="256"/>
      <c r="K8" s="254"/>
    </row>
    <row r="9" spans="2:11" ht="15" customHeight="1">
      <c r="B9" s="257"/>
      <c r="C9" s="383" t="s">
        <v>5870</v>
      </c>
      <c r="D9" s="383"/>
      <c r="E9" s="383"/>
      <c r="F9" s="383"/>
      <c r="G9" s="383"/>
      <c r="H9" s="383"/>
      <c r="I9" s="383"/>
      <c r="J9" s="383"/>
      <c r="K9" s="254"/>
    </row>
    <row r="10" spans="2:11" ht="15" customHeight="1">
      <c r="B10" s="257"/>
      <c r="C10" s="256"/>
      <c r="D10" s="383" t="s">
        <v>5871</v>
      </c>
      <c r="E10" s="383"/>
      <c r="F10" s="383"/>
      <c r="G10" s="383"/>
      <c r="H10" s="383"/>
      <c r="I10" s="383"/>
      <c r="J10" s="383"/>
      <c r="K10" s="254"/>
    </row>
    <row r="11" spans="2:11" ht="15" customHeight="1">
      <c r="B11" s="257"/>
      <c r="C11" s="258"/>
      <c r="D11" s="383" t="s">
        <v>5872</v>
      </c>
      <c r="E11" s="383"/>
      <c r="F11" s="383"/>
      <c r="G11" s="383"/>
      <c r="H11" s="383"/>
      <c r="I11" s="383"/>
      <c r="J11" s="383"/>
      <c r="K11" s="254"/>
    </row>
    <row r="12" spans="2:11" ht="12.75" customHeight="1">
      <c r="B12" s="257"/>
      <c r="C12" s="258"/>
      <c r="D12" s="258"/>
      <c r="E12" s="258"/>
      <c r="F12" s="258"/>
      <c r="G12" s="258"/>
      <c r="H12" s="258"/>
      <c r="I12" s="258"/>
      <c r="J12" s="258"/>
      <c r="K12" s="254"/>
    </row>
    <row r="13" spans="2:11" ht="15" customHeight="1">
      <c r="B13" s="257"/>
      <c r="C13" s="258"/>
      <c r="D13" s="383" t="s">
        <v>5873</v>
      </c>
      <c r="E13" s="383"/>
      <c r="F13" s="383"/>
      <c r="G13" s="383"/>
      <c r="H13" s="383"/>
      <c r="I13" s="383"/>
      <c r="J13" s="383"/>
      <c r="K13" s="254"/>
    </row>
    <row r="14" spans="2:11" ht="15" customHeight="1">
      <c r="B14" s="257"/>
      <c r="C14" s="258"/>
      <c r="D14" s="383" t="s">
        <v>5874</v>
      </c>
      <c r="E14" s="383"/>
      <c r="F14" s="383"/>
      <c r="G14" s="383"/>
      <c r="H14" s="383"/>
      <c r="I14" s="383"/>
      <c r="J14" s="383"/>
      <c r="K14" s="254"/>
    </row>
    <row r="15" spans="2:11" ht="15" customHeight="1">
      <c r="B15" s="257"/>
      <c r="C15" s="258"/>
      <c r="D15" s="383" t="s">
        <v>5875</v>
      </c>
      <c r="E15" s="383"/>
      <c r="F15" s="383"/>
      <c r="G15" s="383"/>
      <c r="H15" s="383"/>
      <c r="I15" s="383"/>
      <c r="J15" s="383"/>
      <c r="K15" s="254"/>
    </row>
    <row r="16" spans="2:11" ht="15" customHeight="1">
      <c r="B16" s="257"/>
      <c r="C16" s="258"/>
      <c r="D16" s="258"/>
      <c r="E16" s="259" t="s">
        <v>78</v>
      </c>
      <c r="F16" s="383" t="s">
        <v>5876</v>
      </c>
      <c r="G16" s="383"/>
      <c r="H16" s="383"/>
      <c r="I16" s="383"/>
      <c r="J16" s="383"/>
      <c r="K16" s="254"/>
    </row>
    <row r="17" spans="2:11" ht="15" customHeight="1">
      <c r="B17" s="257"/>
      <c r="C17" s="258"/>
      <c r="D17" s="258"/>
      <c r="E17" s="259" t="s">
        <v>5877</v>
      </c>
      <c r="F17" s="383" t="s">
        <v>5878</v>
      </c>
      <c r="G17" s="383"/>
      <c r="H17" s="383"/>
      <c r="I17" s="383"/>
      <c r="J17" s="383"/>
      <c r="K17" s="254"/>
    </row>
    <row r="18" spans="2:11" ht="15" customHeight="1">
      <c r="B18" s="257"/>
      <c r="C18" s="258"/>
      <c r="D18" s="258"/>
      <c r="E18" s="259" t="s">
        <v>5879</v>
      </c>
      <c r="F18" s="383" t="s">
        <v>5880</v>
      </c>
      <c r="G18" s="383"/>
      <c r="H18" s="383"/>
      <c r="I18" s="383"/>
      <c r="J18" s="383"/>
      <c r="K18" s="254"/>
    </row>
    <row r="19" spans="2:11" ht="15" customHeight="1">
      <c r="B19" s="257"/>
      <c r="C19" s="258"/>
      <c r="D19" s="258"/>
      <c r="E19" s="259" t="s">
        <v>5881</v>
      </c>
      <c r="F19" s="383" t="s">
        <v>5882</v>
      </c>
      <c r="G19" s="383"/>
      <c r="H19" s="383"/>
      <c r="I19" s="383"/>
      <c r="J19" s="383"/>
      <c r="K19" s="254"/>
    </row>
    <row r="20" spans="2:11" ht="15" customHeight="1">
      <c r="B20" s="257"/>
      <c r="C20" s="258"/>
      <c r="D20" s="258"/>
      <c r="E20" s="259" t="s">
        <v>5676</v>
      </c>
      <c r="F20" s="383" t="s">
        <v>4866</v>
      </c>
      <c r="G20" s="383"/>
      <c r="H20" s="383"/>
      <c r="I20" s="383"/>
      <c r="J20" s="383"/>
      <c r="K20" s="254"/>
    </row>
    <row r="21" spans="2:11" ht="15" customHeight="1">
      <c r="B21" s="257"/>
      <c r="C21" s="258"/>
      <c r="D21" s="258"/>
      <c r="E21" s="259" t="s">
        <v>82</v>
      </c>
      <c r="F21" s="383" t="s">
        <v>5883</v>
      </c>
      <c r="G21" s="383"/>
      <c r="H21" s="383"/>
      <c r="I21" s="383"/>
      <c r="J21" s="383"/>
      <c r="K21" s="254"/>
    </row>
    <row r="22" spans="2:11" ht="12.75" customHeight="1">
      <c r="B22" s="257"/>
      <c r="C22" s="258"/>
      <c r="D22" s="258"/>
      <c r="E22" s="258"/>
      <c r="F22" s="258"/>
      <c r="G22" s="258"/>
      <c r="H22" s="258"/>
      <c r="I22" s="258"/>
      <c r="J22" s="258"/>
      <c r="K22" s="254"/>
    </row>
    <row r="23" spans="2:11" ht="15" customHeight="1">
      <c r="B23" s="257"/>
      <c r="C23" s="383" t="s">
        <v>5884</v>
      </c>
      <c r="D23" s="383"/>
      <c r="E23" s="383"/>
      <c r="F23" s="383"/>
      <c r="G23" s="383"/>
      <c r="H23" s="383"/>
      <c r="I23" s="383"/>
      <c r="J23" s="383"/>
      <c r="K23" s="254"/>
    </row>
    <row r="24" spans="2:11" ht="15" customHeight="1">
      <c r="B24" s="257"/>
      <c r="C24" s="383" t="s">
        <v>5885</v>
      </c>
      <c r="D24" s="383"/>
      <c r="E24" s="383"/>
      <c r="F24" s="383"/>
      <c r="G24" s="383"/>
      <c r="H24" s="383"/>
      <c r="I24" s="383"/>
      <c r="J24" s="383"/>
      <c r="K24" s="254"/>
    </row>
    <row r="25" spans="2:11" ht="15" customHeight="1">
      <c r="B25" s="257"/>
      <c r="C25" s="256"/>
      <c r="D25" s="383" t="s">
        <v>5886</v>
      </c>
      <c r="E25" s="383"/>
      <c r="F25" s="383"/>
      <c r="G25" s="383"/>
      <c r="H25" s="383"/>
      <c r="I25" s="383"/>
      <c r="J25" s="383"/>
      <c r="K25" s="254"/>
    </row>
    <row r="26" spans="2:11" ht="15" customHeight="1">
      <c r="B26" s="257"/>
      <c r="C26" s="258"/>
      <c r="D26" s="383" t="s">
        <v>5887</v>
      </c>
      <c r="E26" s="383"/>
      <c r="F26" s="383"/>
      <c r="G26" s="383"/>
      <c r="H26" s="383"/>
      <c r="I26" s="383"/>
      <c r="J26" s="383"/>
      <c r="K26" s="254"/>
    </row>
    <row r="27" spans="2:11" ht="12.75" customHeight="1">
      <c r="B27" s="257"/>
      <c r="C27" s="258"/>
      <c r="D27" s="258"/>
      <c r="E27" s="258"/>
      <c r="F27" s="258"/>
      <c r="G27" s="258"/>
      <c r="H27" s="258"/>
      <c r="I27" s="258"/>
      <c r="J27" s="258"/>
      <c r="K27" s="254"/>
    </row>
    <row r="28" spans="2:11" ht="15" customHeight="1">
      <c r="B28" s="257"/>
      <c r="C28" s="258"/>
      <c r="D28" s="383" t="s">
        <v>5888</v>
      </c>
      <c r="E28" s="383"/>
      <c r="F28" s="383"/>
      <c r="G28" s="383"/>
      <c r="H28" s="383"/>
      <c r="I28" s="383"/>
      <c r="J28" s="383"/>
      <c r="K28" s="254"/>
    </row>
    <row r="29" spans="2:11" ht="15" customHeight="1">
      <c r="B29" s="257"/>
      <c r="C29" s="258"/>
      <c r="D29" s="383" t="s">
        <v>5889</v>
      </c>
      <c r="E29" s="383"/>
      <c r="F29" s="383"/>
      <c r="G29" s="383"/>
      <c r="H29" s="383"/>
      <c r="I29" s="383"/>
      <c r="J29" s="383"/>
      <c r="K29" s="254"/>
    </row>
    <row r="30" spans="2:11" ht="12.75" customHeight="1">
      <c r="B30" s="257"/>
      <c r="C30" s="258"/>
      <c r="D30" s="258"/>
      <c r="E30" s="258"/>
      <c r="F30" s="258"/>
      <c r="G30" s="258"/>
      <c r="H30" s="258"/>
      <c r="I30" s="258"/>
      <c r="J30" s="258"/>
      <c r="K30" s="254"/>
    </row>
    <row r="31" spans="2:11" ht="15" customHeight="1">
      <c r="B31" s="257"/>
      <c r="C31" s="258"/>
      <c r="D31" s="383" t="s">
        <v>5890</v>
      </c>
      <c r="E31" s="383"/>
      <c r="F31" s="383"/>
      <c r="G31" s="383"/>
      <c r="H31" s="383"/>
      <c r="I31" s="383"/>
      <c r="J31" s="383"/>
      <c r="K31" s="254"/>
    </row>
    <row r="32" spans="2:11" ht="15" customHeight="1">
      <c r="B32" s="257"/>
      <c r="C32" s="258"/>
      <c r="D32" s="383" t="s">
        <v>5891</v>
      </c>
      <c r="E32" s="383"/>
      <c r="F32" s="383"/>
      <c r="G32" s="383"/>
      <c r="H32" s="383"/>
      <c r="I32" s="383"/>
      <c r="J32" s="383"/>
      <c r="K32" s="254"/>
    </row>
    <row r="33" spans="2:11" ht="15" customHeight="1">
      <c r="B33" s="257"/>
      <c r="C33" s="258"/>
      <c r="D33" s="383" t="s">
        <v>5892</v>
      </c>
      <c r="E33" s="383"/>
      <c r="F33" s="383"/>
      <c r="G33" s="383"/>
      <c r="H33" s="383"/>
      <c r="I33" s="383"/>
      <c r="J33" s="383"/>
      <c r="K33" s="254"/>
    </row>
    <row r="34" spans="2:11" ht="15" customHeight="1">
      <c r="B34" s="257"/>
      <c r="C34" s="258"/>
      <c r="D34" s="256"/>
      <c r="E34" s="260" t="s">
        <v>175</v>
      </c>
      <c r="F34" s="256"/>
      <c r="G34" s="383" t="s">
        <v>5893</v>
      </c>
      <c r="H34" s="383"/>
      <c r="I34" s="383"/>
      <c r="J34" s="383"/>
      <c r="K34" s="254"/>
    </row>
    <row r="35" spans="2:11" ht="30.75" customHeight="1">
      <c r="B35" s="257"/>
      <c r="C35" s="258"/>
      <c r="D35" s="256"/>
      <c r="E35" s="260" t="s">
        <v>5894</v>
      </c>
      <c r="F35" s="256"/>
      <c r="G35" s="383" t="s">
        <v>5895</v>
      </c>
      <c r="H35" s="383"/>
      <c r="I35" s="383"/>
      <c r="J35" s="383"/>
      <c r="K35" s="254"/>
    </row>
    <row r="36" spans="2:11" ht="15" customHeight="1">
      <c r="B36" s="257"/>
      <c r="C36" s="258"/>
      <c r="D36" s="256"/>
      <c r="E36" s="260" t="s">
        <v>53</v>
      </c>
      <c r="F36" s="256"/>
      <c r="G36" s="383" t="s">
        <v>5896</v>
      </c>
      <c r="H36" s="383"/>
      <c r="I36" s="383"/>
      <c r="J36" s="383"/>
      <c r="K36" s="254"/>
    </row>
    <row r="37" spans="2:11" ht="15" customHeight="1">
      <c r="B37" s="257"/>
      <c r="C37" s="258"/>
      <c r="D37" s="256"/>
      <c r="E37" s="260" t="s">
        <v>176</v>
      </c>
      <c r="F37" s="256"/>
      <c r="G37" s="383" t="s">
        <v>5897</v>
      </c>
      <c r="H37" s="383"/>
      <c r="I37" s="383"/>
      <c r="J37" s="383"/>
      <c r="K37" s="254"/>
    </row>
    <row r="38" spans="2:11" ht="15" customHeight="1">
      <c r="B38" s="257"/>
      <c r="C38" s="258"/>
      <c r="D38" s="256"/>
      <c r="E38" s="260" t="s">
        <v>177</v>
      </c>
      <c r="F38" s="256"/>
      <c r="G38" s="383" t="s">
        <v>5898</v>
      </c>
      <c r="H38" s="383"/>
      <c r="I38" s="383"/>
      <c r="J38" s="383"/>
      <c r="K38" s="254"/>
    </row>
    <row r="39" spans="2:11" ht="15" customHeight="1">
      <c r="B39" s="257"/>
      <c r="C39" s="258"/>
      <c r="D39" s="256"/>
      <c r="E39" s="260" t="s">
        <v>178</v>
      </c>
      <c r="F39" s="256"/>
      <c r="G39" s="383" t="s">
        <v>5899</v>
      </c>
      <c r="H39" s="383"/>
      <c r="I39" s="383"/>
      <c r="J39" s="383"/>
      <c r="K39" s="254"/>
    </row>
    <row r="40" spans="2:11" ht="15" customHeight="1">
      <c r="B40" s="257"/>
      <c r="C40" s="258"/>
      <c r="D40" s="256"/>
      <c r="E40" s="260" t="s">
        <v>5900</v>
      </c>
      <c r="F40" s="256"/>
      <c r="G40" s="383" t="s">
        <v>5901</v>
      </c>
      <c r="H40" s="383"/>
      <c r="I40" s="383"/>
      <c r="J40" s="383"/>
      <c r="K40" s="254"/>
    </row>
    <row r="41" spans="2:11" ht="15" customHeight="1">
      <c r="B41" s="257"/>
      <c r="C41" s="258"/>
      <c r="D41" s="256"/>
      <c r="E41" s="260"/>
      <c r="F41" s="256"/>
      <c r="G41" s="383" t="s">
        <v>5902</v>
      </c>
      <c r="H41" s="383"/>
      <c r="I41" s="383"/>
      <c r="J41" s="383"/>
      <c r="K41" s="254"/>
    </row>
    <row r="42" spans="2:11" ht="15" customHeight="1">
      <c r="B42" s="257"/>
      <c r="C42" s="258"/>
      <c r="D42" s="256"/>
      <c r="E42" s="260" t="s">
        <v>5903</v>
      </c>
      <c r="F42" s="256"/>
      <c r="G42" s="383" t="s">
        <v>5904</v>
      </c>
      <c r="H42" s="383"/>
      <c r="I42" s="383"/>
      <c r="J42" s="383"/>
      <c r="K42" s="254"/>
    </row>
    <row r="43" spans="2:11" ht="15" customHeight="1">
      <c r="B43" s="257"/>
      <c r="C43" s="258"/>
      <c r="D43" s="256"/>
      <c r="E43" s="260" t="s">
        <v>180</v>
      </c>
      <c r="F43" s="256"/>
      <c r="G43" s="383" t="s">
        <v>5905</v>
      </c>
      <c r="H43" s="383"/>
      <c r="I43" s="383"/>
      <c r="J43" s="383"/>
      <c r="K43" s="254"/>
    </row>
    <row r="44" spans="2:11" ht="12.75" customHeight="1">
      <c r="B44" s="257"/>
      <c r="C44" s="258"/>
      <c r="D44" s="256"/>
      <c r="E44" s="256"/>
      <c r="F44" s="256"/>
      <c r="G44" s="256"/>
      <c r="H44" s="256"/>
      <c r="I44" s="256"/>
      <c r="J44" s="256"/>
      <c r="K44" s="254"/>
    </row>
    <row r="45" spans="2:11" ht="15" customHeight="1">
      <c r="B45" s="257"/>
      <c r="C45" s="258"/>
      <c r="D45" s="383" t="s">
        <v>5906</v>
      </c>
      <c r="E45" s="383"/>
      <c r="F45" s="383"/>
      <c r="G45" s="383"/>
      <c r="H45" s="383"/>
      <c r="I45" s="383"/>
      <c r="J45" s="383"/>
      <c r="K45" s="254"/>
    </row>
    <row r="46" spans="2:11" ht="15" customHeight="1">
      <c r="B46" s="257"/>
      <c r="C46" s="258"/>
      <c r="D46" s="258"/>
      <c r="E46" s="383" t="s">
        <v>5907</v>
      </c>
      <c r="F46" s="383"/>
      <c r="G46" s="383"/>
      <c r="H46" s="383"/>
      <c r="I46" s="383"/>
      <c r="J46" s="383"/>
      <c r="K46" s="254"/>
    </row>
    <row r="47" spans="2:11" ht="15" customHeight="1">
      <c r="B47" s="257"/>
      <c r="C47" s="258"/>
      <c r="D47" s="258"/>
      <c r="E47" s="383" t="s">
        <v>5908</v>
      </c>
      <c r="F47" s="383"/>
      <c r="G47" s="383"/>
      <c r="H47" s="383"/>
      <c r="I47" s="383"/>
      <c r="J47" s="383"/>
      <c r="K47" s="254"/>
    </row>
    <row r="48" spans="2:11" ht="15" customHeight="1">
      <c r="B48" s="257"/>
      <c r="C48" s="258"/>
      <c r="D48" s="258"/>
      <c r="E48" s="383" t="s">
        <v>5909</v>
      </c>
      <c r="F48" s="383"/>
      <c r="G48" s="383"/>
      <c r="H48" s="383"/>
      <c r="I48" s="383"/>
      <c r="J48" s="383"/>
      <c r="K48" s="254"/>
    </row>
    <row r="49" spans="2:11" ht="15" customHeight="1">
      <c r="B49" s="257"/>
      <c r="C49" s="258"/>
      <c r="D49" s="383" t="s">
        <v>5910</v>
      </c>
      <c r="E49" s="383"/>
      <c r="F49" s="383"/>
      <c r="G49" s="383"/>
      <c r="H49" s="383"/>
      <c r="I49" s="383"/>
      <c r="J49" s="383"/>
      <c r="K49" s="254"/>
    </row>
    <row r="50" spans="2:11" ht="25.5" customHeight="1">
      <c r="B50" s="253"/>
      <c r="C50" s="384" t="s">
        <v>5911</v>
      </c>
      <c r="D50" s="384"/>
      <c r="E50" s="384"/>
      <c r="F50" s="384"/>
      <c r="G50" s="384"/>
      <c r="H50" s="384"/>
      <c r="I50" s="384"/>
      <c r="J50" s="384"/>
      <c r="K50" s="254"/>
    </row>
    <row r="51" spans="2:11" ht="5.25" customHeight="1">
      <c r="B51" s="253"/>
      <c r="C51" s="255"/>
      <c r="D51" s="255"/>
      <c r="E51" s="255"/>
      <c r="F51" s="255"/>
      <c r="G51" s="255"/>
      <c r="H51" s="255"/>
      <c r="I51" s="255"/>
      <c r="J51" s="255"/>
      <c r="K51" s="254"/>
    </row>
    <row r="52" spans="2:11" ht="15" customHeight="1">
      <c r="B52" s="253"/>
      <c r="C52" s="383" t="s">
        <v>5912</v>
      </c>
      <c r="D52" s="383"/>
      <c r="E52" s="383"/>
      <c r="F52" s="383"/>
      <c r="G52" s="383"/>
      <c r="H52" s="383"/>
      <c r="I52" s="383"/>
      <c r="J52" s="383"/>
      <c r="K52" s="254"/>
    </row>
    <row r="53" spans="2:11" ht="15" customHeight="1">
      <c r="B53" s="253"/>
      <c r="C53" s="383" t="s">
        <v>5913</v>
      </c>
      <c r="D53" s="383"/>
      <c r="E53" s="383"/>
      <c r="F53" s="383"/>
      <c r="G53" s="383"/>
      <c r="H53" s="383"/>
      <c r="I53" s="383"/>
      <c r="J53" s="383"/>
      <c r="K53" s="254"/>
    </row>
    <row r="54" spans="2:11" ht="12.75" customHeight="1">
      <c r="B54" s="253"/>
      <c r="C54" s="256"/>
      <c r="D54" s="256"/>
      <c r="E54" s="256"/>
      <c r="F54" s="256"/>
      <c r="G54" s="256"/>
      <c r="H54" s="256"/>
      <c r="I54" s="256"/>
      <c r="J54" s="256"/>
      <c r="K54" s="254"/>
    </row>
    <row r="55" spans="2:11" ht="15" customHeight="1">
      <c r="B55" s="253"/>
      <c r="C55" s="383" t="s">
        <v>5914</v>
      </c>
      <c r="D55" s="383"/>
      <c r="E55" s="383"/>
      <c r="F55" s="383"/>
      <c r="G55" s="383"/>
      <c r="H55" s="383"/>
      <c r="I55" s="383"/>
      <c r="J55" s="383"/>
      <c r="K55" s="254"/>
    </row>
    <row r="56" spans="2:11" ht="15" customHeight="1">
      <c r="B56" s="253"/>
      <c r="C56" s="258"/>
      <c r="D56" s="383" t="s">
        <v>5915</v>
      </c>
      <c r="E56" s="383"/>
      <c r="F56" s="383"/>
      <c r="G56" s="383"/>
      <c r="H56" s="383"/>
      <c r="I56" s="383"/>
      <c r="J56" s="383"/>
      <c r="K56" s="254"/>
    </row>
    <row r="57" spans="2:11" ht="15" customHeight="1">
      <c r="B57" s="253"/>
      <c r="C57" s="258"/>
      <c r="D57" s="383" t="s">
        <v>5916</v>
      </c>
      <c r="E57" s="383"/>
      <c r="F57" s="383"/>
      <c r="G57" s="383"/>
      <c r="H57" s="383"/>
      <c r="I57" s="383"/>
      <c r="J57" s="383"/>
      <c r="K57" s="254"/>
    </row>
    <row r="58" spans="2:11" ht="15" customHeight="1">
      <c r="B58" s="253"/>
      <c r="C58" s="258"/>
      <c r="D58" s="383" t="s">
        <v>5917</v>
      </c>
      <c r="E58" s="383"/>
      <c r="F58" s="383"/>
      <c r="G58" s="383"/>
      <c r="H58" s="383"/>
      <c r="I58" s="383"/>
      <c r="J58" s="383"/>
      <c r="K58" s="254"/>
    </row>
    <row r="59" spans="2:11" ht="15" customHeight="1">
      <c r="B59" s="253"/>
      <c r="C59" s="258"/>
      <c r="D59" s="383" t="s">
        <v>5918</v>
      </c>
      <c r="E59" s="383"/>
      <c r="F59" s="383"/>
      <c r="G59" s="383"/>
      <c r="H59" s="383"/>
      <c r="I59" s="383"/>
      <c r="J59" s="383"/>
      <c r="K59" s="254"/>
    </row>
    <row r="60" spans="2:11" ht="15" customHeight="1">
      <c r="B60" s="253"/>
      <c r="C60" s="258"/>
      <c r="D60" s="382" t="s">
        <v>5919</v>
      </c>
      <c r="E60" s="382"/>
      <c r="F60" s="382"/>
      <c r="G60" s="382"/>
      <c r="H60" s="382"/>
      <c r="I60" s="382"/>
      <c r="J60" s="382"/>
      <c r="K60" s="254"/>
    </row>
    <row r="61" spans="2:11" ht="15" customHeight="1">
      <c r="B61" s="253"/>
      <c r="C61" s="258"/>
      <c r="D61" s="383" t="s">
        <v>5920</v>
      </c>
      <c r="E61" s="383"/>
      <c r="F61" s="383"/>
      <c r="G61" s="383"/>
      <c r="H61" s="383"/>
      <c r="I61" s="383"/>
      <c r="J61" s="383"/>
      <c r="K61" s="254"/>
    </row>
    <row r="62" spans="2:11" ht="12.75" customHeight="1">
      <c r="B62" s="253"/>
      <c r="C62" s="258"/>
      <c r="D62" s="258"/>
      <c r="E62" s="261"/>
      <c r="F62" s="258"/>
      <c r="G62" s="258"/>
      <c r="H62" s="258"/>
      <c r="I62" s="258"/>
      <c r="J62" s="258"/>
      <c r="K62" s="254"/>
    </row>
    <row r="63" spans="2:11" ht="15" customHeight="1">
      <c r="B63" s="253"/>
      <c r="C63" s="258"/>
      <c r="D63" s="383" t="s">
        <v>5921</v>
      </c>
      <c r="E63" s="383"/>
      <c r="F63" s="383"/>
      <c r="G63" s="383"/>
      <c r="H63" s="383"/>
      <c r="I63" s="383"/>
      <c r="J63" s="383"/>
      <c r="K63" s="254"/>
    </row>
    <row r="64" spans="2:11" ht="15" customHeight="1">
      <c r="B64" s="253"/>
      <c r="C64" s="258"/>
      <c r="D64" s="382" t="s">
        <v>5922</v>
      </c>
      <c r="E64" s="382"/>
      <c r="F64" s="382"/>
      <c r="G64" s="382"/>
      <c r="H64" s="382"/>
      <c r="I64" s="382"/>
      <c r="J64" s="382"/>
      <c r="K64" s="254"/>
    </row>
    <row r="65" spans="2:11" ht="15" customHeight="1">
      <c r="B65" s="253"/>
      <c r="C65" s="258"/>
      <c r="D65" s="383" t="s">
        <v>5923</v>
      </c>
      <c r="E65" s="383"/>
      <c r="F65" s="383"/>
      <c r="G65" s="383"/>
      <c r="H65" s="383"/>
      <c r="I65" s="383"/>
      <c r="J65" s="383"/>
      <c r="K65" s="254"/>
    </row>
    <row r="66" spans="2:11" ht="15" customHeight="1">
      <c r="B66" s="253"/>
      <c r="C66" s="258"/>
      <c r="D66" s="383" t="s">
        <v>5924</v>
      </c>
      <c r="E66" s="383"/>
      <c r="F66" s="383"/>
      <c r="G66" s="383"/>
      <c r="H66" s="383"/>
      <c r="I66" s="383"/>
      <c r="J66" s="383"/>
      <c r="K66" s="254"/>
    </row>
    <row r="67" spans="2:11" ht="15" customHeight="1">
      <c r="B67" s="253"/>
      <c r="C67" s="258"/>
      <c r="D67" s="383" t="s">
        <v>5925</v>
      </c>
      <c r="E67" s="383"/>
      <c r="F67" s="383"/>
      <c r="G67" s="383"/>
      <c r="H67" s="383"/>
      <c r="I67" s="383"/>
      <c r="J67" s="383"/>
      <c r="K67" s="254"/>
    </row>
    <row r="68" spans="2:11" ht="15" customHeight="1">
      <c r="B68" s="253"/>
      <c r="C68" s="258"/>
      <c r="D68" s="383" t="s">
        <v>5926</v>
      </c>
      <c r="E68" s="383"/>
      <c r="F68" s="383"/>
      <c r="G68" s="383"/>
      <c r="H68" s="383"/>
      <c r="I68" s="383"/>
      <c r="J68" s="383"/>
      <c r="K68" s="254"/>
    </row>
    <row r="69" spans="2:11" ht="12.75" customHeight="1">
      <c r="B69" s="262"/>
      <c r="C69" s="263"/>
      <c r="D69" s="263"/>
      <c r="E69" s="263"/>
      <c r="F69" s="263"/>
      <c r="G69" s="263"/>
      <c r="H69" s="263"/>
      <c r="I69" s="263"/>
      <c r="J69" s="263"/>
      <c r="K69" s="264"/>
    </row>
    <row r="70" spans="2:11" ht="18.75" customHeight="1">
      <c r="B70" s="265"/>
      <c r="C70" s="265"/>
      <c r="D70" s="265"/>
      <c r="E70" s="265"/>
      <c r="F70" s="265"/>
      <c r="G70" s="265"/>
      <c r="H70" s="265"/>
      <c r="I70" s="265"/>
      <c r="J70" s="265"/>
      <c r="K70" s="266"/>
    </row>
    <row r="71" spans="2:11" ht="18.75" customHeight="1">
      <c r="B71" s="266"/>
      <c r="C71" s="266"/>
      <c r="D71" s="266"/>
      <c r="E71" s="266"/>
      <c r="F71" s="266"/>
      <c r="G71" s="266"/>
      <c r="H71" s="266"/>
      <c r="I71" s="266"/>
      <c r="J71" s="266"/>
      <c r="K71" s="266"/>
    </row>
    <row r="72" spans="2:11" ht="7.5" customHeight="1">
      <c r="B72" s="267"/>
      <c r="C72" s="268"/>
      <c r="D72" s="268"/>
      <c r="E72" s="268"/>
      <c r="F72" s="268"/>
      <c r="G72" s="268"/>
      <c r="H72" s="268"/>
      <c r="I72" s="268"/>
      <c r="J72" s="268"/>
      <c r="K72" s="269"/>
    </row>
    <row r="73" spans="2:11" ht="45" customHeight="1">
      <c r="B73" s="270"/>
      <c r="C73" s="381" t="s">
        <v>122</v>
      </c>
      <c r="D73" s="381"/>
      <c r="E73" s="381"/>
      <c r="F73" s="381"/>
      <c r="G73" s="381"/>
      <c r="H73" s="381"/>
      <c r="I73" s="381"/>
      <c r="J73" s="381"/>
      <c r="K73" s="271"/>
    </row>
    <row r="74" spans="2:11" ht="17.25" customHeight="1">
      <c r="B74" s="270"/>
      <c r="C74" s="272" t="s">
        <v>5927</v>
      </c>
      <c r="D74" s="272"/>
      <c r="E74" s="272"/>
      <c r="F74" s="272" t="s">
        <v>5928</v>
      </c>
      <c r="G74" s="273"/>
      <c r="H74" s="272" t="s">
        <v>176</v>
      </c>
      <c r="I74" s="272" t="s">
        <v>57</v>
      </c>
      <c r="J74" s="272" t="s">
        <v>5929</v>
      </c>
      <c r="K74" s="271"/>
    </row>
    <row r="75" spans="2:11" ht="17.25" customHeight="1">
      <c r="B75" s="270"/>
      <c r="C75" s="274" t="s">
        <v>5930</v>
      </c>
      <c r="D75" s="274"/>
      <c r="E75" s="274"/>
      <c r="F75" s="275" t="s">
        <v>5931</v>
      </c>
      <c r="G75" s="276"/>
      <c r="H75" s="274"/>
      <c r="I75" s="274"/>
      <c r="J75" s="274" t="s">
        <v>5932</v>
      </c>
      <c r="K75" s="271"/>
    </row>
    <row r="76" spans="2:11" ht="5.25" customHeight="1">
      <c r="B76" s="270"/>
      <c r="C76" s="277"/>
      <c r="D76" s="277"/>
      <c r="E76" s="277"/>
      <c r="F76" s="277"/>
      <c r="G76" s="278"/>
      <c r="H76" s="277"/>
      <c r="I76" s="277"/>
      <c r="J76" s="277"/>
      <c r="K76" s="271"/>
    </row>
    <row r="77" spans="2:11" ht="15" customHeight="1">
      <c r="B77" s="270"/>
      <c r="C77" s="260" t="s">
        <v>53</v>
      </c>
      <c r="D77" s="277"/>
      <c r="E77" s="277"/>
      <c r="F77" s="279" t="s">
        <v>5933</v>
      </c>
      <c r="G77" s="278"/>
      <c r="H77" s="260" t="s">
        <v>5934</v>
      </c>
      <c r="I77" s="260" t="s">
        <v>5935</v>
      </c>
      <c r="J77" s="260">
        <v>20</v>
      </c>
      <c r="K77" s="271"/>
    </row>
    <row r="78" spans="2:11" ht="15" customHeight="1">
      <c r="B78" s="270"/>
      <c r="C78" s="260" t="s">
        <v>5936</v>
      </c>
      <c r="D78" s="260"/>
      <c r="E78" s="260"/>
      <c r="F78" s="279" t="s">
        <v>5933</v>
      </c>
      <c r="G78" s="278"/>
      <c r="H78" s="260" t="s">
        <v>5937</v>
      </c>
      <c r="I78" s="260" t="s">
        <v>5935</v>
      </c>
      <c r="J78" s="260">
        <v>120</v>
      </c>
      <c r="K78" s="271"/>
    </row>
    <row r="79" spans="2:11" ht="15" customHeight="1">
      <c r="B79" s="280"/>
      <c r="C79" s="260" t="s">
        <v>5938</v>
      </c>
      <c r="D79" s="260"/>
      <c r="E79" s="260"/>
      <c r="F79" s="279" t="s">
        <v>5939</v>
      </c>
      <c r="G79" s="278"/>
      <c r="H79" s="260" t="s">
        <v>5940</v>
      </c>
      <c r="I79" s="260" t="s">
        <v>5935</v>
      </c>
      <c r="J79" s="260">
        <v>50</v>
      </c>
      <c r="K79" s="271"/>
    </row>
    <row r="80" spans="2:11" ht="15" customHeight="1">
      <c r="B80" s="280"/>
      <c r="C80" s="260" t="s">
        <v>5941</v>
      </c>
      <c r="D80" s="260"/>
      <c r="E80" s="260"/>
      <c r="F80" s="279" t="s">
        <v>5933</v>
      </c>
      <c r="G80" s="278"/>
      <c r="H80" s="260" t="s">
        <v>5942</v>
      </c>
      <c r="I80" s="260" t="s">
        <v>5943</v>
      </c>
      <c r="J80" s="260"/>
      <c r="K80" s="271"/>
    </row>
    <row r="81" spans="2:11" ht="15" customHeight="1">
      <c r="B81" s="280"/>
      <c r="C81" s="281" t="s">
        <v>5944</v>
      </c>
      <c r="D81" s="281"/>
      <c r="E81" s="281"/>
      <c r="F81" s="282" t="s">
        <v>5939</v>
      </c>
      <c r="G81" s="281"/>
      <c r="H81" s="281" t="s">
        <v>5945</v>
      </c>
      <c r="I81" s="281" t="s">
        <v>5935</v>
      </c>
      <c r="J81" s="281">
        <v>15</v>
      </c>
      <c r="K81" s="271"/>
    </row>
    <row r="82" spans="2:11" ht="15" customHeight="1">
      <c r="B82" s="280"/>
      <c r="C82" s="281" t="s">
        <v>5946</v>
      </c>
      <c r="D82" s="281"/>
      <c r="E82" s="281"/>
      <c r="F82" s="282" t="s">
        <v>5939</v>
      </c>
      <c r="G82" s="281"/>
      <c r="H82" s="281" t="s">
        <v>5947</v>
      </c>
      <c r="I82" s="281" t="s">
        <v>5935</v>
      </c>
      <c r="J82" s="281">
        <v>15</v>
      </c>
      <c r="K82" s="271"/>
    </row>
    <row r="83" spans="2:11" ht="15" customHeight="1">
      <c r="B83" s="280"/>
      <c r="C83" s="281" t="s">
        <v>5948</v>
      </c>
      <c r="D83" s="281"/>
      <c r="E83" s="281"/>
      <c r="F83" s="282" t="s">
        <v>5939</v>
      </c>
      <c r="G83" s="281"/>
      <c r="H83" s="281" t="s">
        <v>5949</v>
      </c>
      <c r="I83" s="281" t="s">
        <v>5935</v>
      </c>
      <c r="J83" s="281">
        <v>20</v>
      </c>
      <c r="K83" s="271"/>
    </row>
    <row r="84" spans="2:11" ht="15" customHeight="1">
      <c r="B84" s="280"/>
      <c r="C84" s="281" t="s">
        <v>5950</v>
      </c>
      <c r="D84" s="281"/>
      <c r="E84" s="281"/>
      <c r="F84" s="282" t="s">
        <v>5939</v>
      </c>
      <c r="G84" s="281"/>
      <c r="H84" s="281" t="s">
        <v>5951</v>
      </c>
      <c r="I84" s="281" t="s">
        <v>5935</v>
      </c>
      <c r="J84" s="281">
        <v>20</v>
      </c>
      <c r="K84" s="271"/>
    </row>
    <row r="85" spans="2:11" ht="15" customHeight="1">
      <c r="B85" s="280"/>
      <c r="C85" s="260" t="s">
        <v>5952</v>
      </c>
      <c r="D85" s="260"/>
      <c r="E85" s="260"/>
      <c r="F85" s="279" t="s">
        <v>5939</v>
      </c>
      <c r="G85" s="278"/>
      <c r="H85" s="260" t="s">
        <v>5953</v>
      </c>
      <c r="I85" s="260" t="s">
        <v>5935</v>
      </c>
      <c r="J85" s="260">
        <v>50</v>
      </c>
      <c r="K85" s="271"/>
    </row>
    <row r="86" spans="2:11" ht="15" customHeight="1">
      <c r="B86" s="280"/>
      <c r="C86" s="260" t="s">
        <v>5954</v>
      </c>
      <c r="D86" s="260"/>
      <c r="E86" s="260"/>
      <c r="F86" s="279" t="s">
        <v>5939</v>
      </c>
      <c r="G86" s="278"/>
      <c r="H86" s="260" t="s">
        <v>5955</v>
      </c>
      <c r="I86" s="260" t="s">
        <v>5935</v>
      </c>
      <c r="J86" s="260">
        <v>20</v>
      </c>
      <c r="K86" s="271"/>
    </row>
    <row r="87" spans="2:11" ht="15" customHeight="1">
      <c r="B87" s="280"/>
      <c r="C87" s="260" t="s">
        <v>5956</v>
      </c>
      <c r="D87" s="260"/>
      <c r="E87" s="260"/>
      <c r="F87" s="279" t="s">
        <v>5939</v>
      </c>
      <c r="G87" s="278"/>
      <c r="H87" s="260" t="s">
        <v>5957</v>
      </c>
      <c r="I87" s="260" t="s">
        <v>5935</v>
      </c>
      <c r="J87" s="260">
        <v>20</v>
      </c>
      <c r="K87" s="271"/>
    </row>
    <row r="88" spans="2:11" ht="15" customHeight="1">
      <c r="B88" s="280"/>
      <c r="C88" s="260" t="s">
        <v>5958</v>
      </c>
      <c r="D88" s="260"/>
      <c r="E88" s="260"/>
      <c r="F88" s="279" t="s">
        <v>5939</v>
      </c>
      <c r="G88" s="278"/>
      <c r="H88" s="260" t="s">
        <v>5959</v>
      </c>
      <c r="I88" s="260" t="s">
        <v>5935</v>
      </c>
      <c r="J88" s="260">
        <v>50</v>
      </c>
      <c r="K88" s="271"/>
    </row>
    <row r="89" spans="2:11" ht="15" customHeight="1">
      <c r="B89" s="280"/>
      <c r="C89" s="260" t="s">
        <v>5960</v>
      </c>
      <c r="D89" s="260"/>
      <c r="E89" s="260"/>
      <c r="F89" s="279" t="s">
        <v>5939</v>
      </c>
      <c r="G89" s="278"/>
      <c r="H89" s="260" t="s">
        <v>5960</v>
      </c>
      <c r="I89" s="260" t="s">
        <v>5935</v>
      </c>
      <c r="J89" s="260">
        <v>50</v>
      </c>
      <c r="K89" s="271"/>
    </row>
    <row r="90" spans="2:11" ht="15" customHeight="1">
      <c r="B90" s="280"/>
      <c r="C90" s="260" t="s">
        <v>181</v>
      </c>
      <c r="D90" s="260"/>
      <c r="E90" s="260"/>
      <c r="F90" s="279" t="s">
        <v>5939</v>
      </c>
      <c r="G90" s="278"/>
      <c r="H90" s="260" t="s">
        <v>5961</v>
      </c>
      <c r="I90" s="260" t="s">
        <v>5935</v>
      </c>
      <c r="J90" s="260">
        <v>255</v>
      </c>
      <c r="K90" s="271"/>
    </row>
    <row r="91" spans="2:11" ht="15" customHeight="1">
      <c r="B91" s="280"/>
      <c r="C91" s="260" t="s">
        <v>5962</v>
      </c>
      <c r="D91" s="260"/>
      <c r="E91" s="260"/>
      <c r="F91" s="279" t="s">
        <v>5933</v>
      </c>
      <c r="G91" s="278"/>
      <c r="H91" s="260" t="s">
        <v>5963</v>
      </c>
      <c r="I91" s="260" t="s">
        <v>5964</v>
      </c>
      <c r="J91" s="260"/>
      <c r="K91" s="271"/>
    </row>
    <row r="92" spans="2:11" ht="15" customHeight="1">
      <c r="B92" s="280"/>
      <c r="C92" s="260" t="s">
        <v>5965</v>
      </c>
      <c r="D92" s="260"/>
      <c r="E92" s="260"/>
      <c r="F92" s="279" t="s">
        <v>5933</v>
      </c>
      <c r="G92" s="278"/>
      <c r="H92" s="260" t="s">
        <v>5966</v>
      </c>
      <c r="I92" s="260" t="s">
        <v>5967</v>
      </c>
      <c r="J92" s="260"/>
      <c r="K92" s="271"/>
    </row>
    <row r="93" spans="2:11" ht="15" customHeight="1">
      <c r="B93" s="280"/>
      <c r="C93" s="260" t="s">
        <v>5968</v>
      </c>
      <c r="D93" s="260"/>
      <c r="E93" s="260"/>
      <c r="F93" s="279" t="s">
        <v>5933</v>
      </c>
      <c r="G93" s="278"/>
      <c r="H93" s="260" t="s">
        <v>5968</v>
      </c>
      <c r="I93" s="260" t="s">
        <v>5967</v>
      </c>
      <c r="J93" s="260"/>
      <c r="K93" s="271"/>
    </row>
    <row r="94" spans="2:11" ht="15" customHeight="1">
      <c r="B94" s="280"/>
      <c r="C94" s="260" t="s">
        <v>38</v>
      </c>
      <c r="D94" s="260"/>
      <c r="E94" s="260"/>
      <c r="F94" s="279" t="s">
        <v>5933</v>
      </c>
      <c r="G94" s="278"/>
      <c r="H94" s="260" t="s">
        <v>5969</v>
      </c>
      <c r="I94" s="260" t="s">
        <v>5967</v>
      </c>
      <c r="J94" s="260"/>
      <c r="K94" s="271"/>
    </row>
    <row r="95" spans="2:11" ht="15" customHeight="1">
      <c r="B95" s="280"/>
      <c r="C95" s="260" t="s">
        <v>48</v>
      </c>
      <c r="D95" s="260"/>
      <c r="E95" s="260"/>
      <c r="F95" s="279" t="s">
        <v>5933</v>
      </c>
      <c r="G95" s="278"/>
      <c r="H95" s="260" t="s">
        <v>5970</v>
      </c>
      <c r="I95" s="260" t="s">
        <v>5967</v>
      </c>
      <c r="J95" s="260"/>
      <c r="K95" s="271"/>
    </row>
    <row r="96" spans="2:11" ht="15" customHeight="1">
      <c r="B96" s="283"/>
      <c r="C96" s="284"/>
      <c r="D96" s="284"/>
      <c r="E96" s="284"/>
      <c r="F96" s="284"/>
      <c r="G96" s="284"/>
      <c r="H96" s="284"/>
      <c r="I96" s="284"/>
      <c r="J96" s="284"/>
      <c r="K96" s="285"/>
    </row>
    <row r="97" spans="2:11" ht="18.75" customHeight="1">
      <c r="B97" s="286"/>
      <c r="C97" s="287"/>
      <c r="D97" s="287"/>
      <c r="E97" s="287"/>
      <c r="F97" s="287"/>
      <c r="G97" s="287"/>
      <c r="H97" s="287"/>
      <c r="I97" s="287"/>
      <c r="J97" s="287"/>
      <c r="K97" s="286"/>
    </row>
    <row r="98" spans="2:11" ht="18.75" customHeight="1">
      <c r="B98" s="266"/>
      <c r="C98" s="266"/>
      <c r="D98" s="266"/>
      <c r="E98" s="266"/>
      <c r="F98" s="266"/>
      <c r="G98" s="266"/>
      <c r="H98" s="266"/>
      <c r="I98" s="266"/>
      <c r="J98" s="266"/>
      <c r="K98" s="266"/>
    </row>
    <row r="99" spans="2:11" ht="7.5" customHeight="1">
      <c r="B99" s="267"/>
      <c r="C99" s="268"/>
      <c r="D99" s="268"/>
      <c r="E99" s="268"/>
      <c r="F99" s="268"/>
      <c r="G99" s="268"/>
      <c r="H99" s="268"/>
      <c r="I99" s="268"/>
      <c r="J99" s="268"/>
      <c r="K99" s="269"/>
    </row>
    <row r="100" spans="2:11" ht="45" customHeight="1">
      <c r="B100" s="270"/>
      <c r="C100" s="381" t="s">
        <v>5971</v>
      </c>
      <c r="D100" s="381"/>
      <c r="E100" s="381"/>
      <c r="F100" s="381"/>
      <c r="G100" s="381"/>
      <c r="H100" s="381"/>
      <c r="I100" s="381"/>
      <c r="J100" s="381"/>
      <c r="K100" s="271"/>
    </row>
    <row r="101" spans="2:11" ht="17.25" customHeight="1">
      <c r="B101" s="270"/>
      <c r="C101" s="272" t="s">
        <v>5927</v>
      </c>
      <c r="D101" s="272"/>
      <c r="E101" s="272"/>
      <c r="F101" s="272" t="s">
        <v>5928</v>
      </c>
      <c r="G101" s="273"/>
      <c r="H101" s="272" t="s">
        <v>176</v>
      </c>
      <c r="I101" s="272" t="s">
        <v>57</v>
      </c>
      <c r="J101" s="272" t="s">
        <v>5929</v>
      </c>
      <c r="K101" s="271"/>
    </row>
    <row r="102" spans="2:11" ht="17.25" customHeight="1">
      <c r="B102" s="270"/>
      <c r="C102" s="274" t="s">
        <v>5930</v>
      </c>
      <c r="D102" s="274"/>
      <c r="E102" s="274"/>
      <c r="F102" s="275" t="s">
        <v>5931</v>
      </c>
      <c r="G102" s="276"/>
      <c r="H102" s="274"/>
      <c r="I102" s="274"/>
      <c r="J102" s="274" t="s">
        <v>5932</v>
      </c>
      <c r="K102" s="271"/>
    </row>
    <row r="103" spans="2:11" ht="5.25" customHeight="1">
      <c r="B103" s="270"/>
      <c r="C103" s="272"/>
      <c r="D103" s="272"/>
      <c r="E103" s="272"/>
      <c r="F103" s="272"/>
      <c r="G103" s="288"/>
      <c r="H103" s="272"/>
      <c r="I103" s="272"/>
      <c r="J103" s="272"/>
      <c r="K103" s="271"/>
    </row>
    <row r="104" spans="2:11" ht="15" customHeight="1">
      <c r="B104" s="270"/>
      <c r="C104" s="260" t="s">
        <v>53</v>
      </c>
      <c r="D104" s="277"/>
      <c r="E104" s="277"/>
      <c r="F104" s="279" t="s">
        <v>5933</v>
      </c>
      <c r="G104" s="288"/>
      <c r="H104" s="260" t="s">
        <v>5972</v>
      </c>
      <c r="I104" s="260" t="s">
        <v>5935</v>
      </c>
      <c r="J104" s="260">
        <v>20</v>
      </c>
      <c r="K104" s="271"/>
    </row>
    <row r="105" spans="2:11" ht="15" customHeight="1">
      <c r="B105" s="270"/>
      <c r="C105" s="260" t="s">
        <v>5936</v>
      </c>
      <c r="D105" s="260"/>
      <c r="E105" s="260"/>
      <c r="F105" s="279" t="s">
        <v>5933</v>
      </c>
      <c r="G105" s="260"/>
      <c r="H105" s="260" t="s">
        <v>5972</v>
      </c>
      <c r="I105" s="260" t="s">
        <v>5935</v>
      </c>
      <c r="J105" s="260">
        <v>120</v>
      </c>
      <c r="K105" s="271"/>
    </row>
    <row r="106" spans="2:11" ht="15" customHeight="1">
      <c r="B106" s="280"/>
      <c r="C106" s="260" t="s">
        <v>5938</v>
      </c>
      <c r="D106" s="260"/>
      <c r="E106" s="260"/>
      <c r="F106" s="279" t="s">
        <v>5939</v>
      </c>
      <c r="G106" s="260"/>
      <c r="H106" s="260" t="s">
        <v>5972</v>
      </c>
      <c r="I106" s="260" t="s">
        <v>5935</v>
      </c>
      <c r="J106" s="260">
        <v>50</v>
      </c>
      <c r="K106" s="271"/>
    </row>
    <row r="107" spans="2:11" ht="15" customHeight="1">
      <c r="B107" s="280"/>
      <c r="C107" s="260" t="s">
        <v>5941</v>
      </c>
      <c r="D107" s="260"/>
      <c r="E107" s="260"/>
      <c r="F107" s="279" t="s">
        <v>5933</v>
      </c>
      <c r="G107" s="260"/>
      <c r="H107" s="260" t="s">
        <v>5972</v>
      </c>
      <c r="I107" s="260" t="s">
        <v>5943</v>
      </c>
      <c r="J107" s="260"/>
      <c r="K107" s="271"/>
    </row>
    <row r="108" spans="2:11" ht="15" customHeight="1">
      <c r="B108" s="280"/>
      <c r="C108" s="260" t="s">
        <v>5952</v>
      </c>
      <c r="D108" s="260"/>
      <c r="E108" s="260"/>
      <c r="F108" s="279" t="s">
        <v>5939</v>
      </c>
      <c r="G108" s="260"/>
      <c r="H108" s="260" t="s">
        <v>5972</v>
      </c>
      <c r="I108" s="260" t="s">
        <v>5935</v>
      </c>
      <c r="J108" s="260">
        <v>50</v>
      </c>
      <c r="K108" s="271"/>
    </row>
    <row r="109" spans="2:11" ht="15" customHeight="1">
      <c r="B109" s="280"/>
      <c r="C109" s="260" t="s">
        <v>5960</v>
      </c>
      <c r="D109" s="260"/>
      <c r="E109" s="260"/>
      <c r="F109" s="279" t="s">
        <v>5939</v>
      </c>
      <c r="G109" s="260"/>
      <c r="H109" s="260" t="s">
        <v>5972</v>
      </c>
      <c r="I109" s="260" t="s">
        <v>5935</v>
      </c>
      <c r="J109" s="260">
        <v>50</v>
      </c>
      <c r="K109" s="271"/>
    </row>
    <row r="110" spans="2:11" ht="15" customHeight="1">
      <c r="B110" s="280"/>
      <c r="C110" s="260" t="s">
        <v>5958</v>
      </c>
      <c r="D110" s="260"/>
      <c r="E110" s="260"/>
      <c r="F110" s="279" t="s">
        <v>5939</v>
      </c>
      <c r="G110" s="260"/>
      <c r="H110" s="260" t="s">
        <v>5972</v>
      </c>
      <c r="I110" s="260" t="s">
        <v>5935</v>
      </c>
      <c r="J110" s="260">
        <v>50</v>
      </c>
      <c r="K110" s="271"/>
    </row>
    <row r="111" spans="2:11" ht="15" customHeight="1">
      <c r="B111" s="280"/>
      <c r="C111" s="260" t="s">
        <v>53</v>
      </c>
      <c r="D111" s="260"/>
      <c r="E111" s="260"/>
      <c r="F111" s="279" t="s">
        <v>5933</v>
      </c>
      <c r="G111" s="260"/>
      <c r="H111" s="260" t="s">
        <v>5973</v>
      </c>
      <c r="I111" s="260" t="s">
        <v>5935</v>
      </c>
      <c r="J111" s="260">
        <v>20</v>
      </c>
      <c r="K111" s="271"/>
    </row>
    <row r="112" spans="2:11" ht="15" customHeight="1">
      <c r="B112" s="280"/>
      <c r="C112" s="260" t="s">
        <v>5974</v>
      </c>
      <c r="D112" s="260"/>
      <c r="E112" s="260"/>
      <c r="F112" s="279" t="s">
        <v>5933</v>
      </c>
      <c r="G112" s="260"/>
      <c r="H112" s="260" t="s">
        <v>5975</v>
      </c>
      <c r="I112" s="260" t="s">
        <v>5935</v>
      </c>
      <c r="J112" s="260">
        <v>120</v>
      </c>
      <c r="K112" s="271"/>
    </row>
    <row r="113" spans="2:11" ht="15" customHeight="1">
      <c r="B113" s="280"/>
      <c r="C113" s="260" t="s">
        <v>38</v>
      </c>
      <c r="D113" s="260"/>
      <c r="E113" s="260"/>
      <c r="F113" s="279" t="s">
        <v>5933</v>
      </c>
      <c r="G113" s="260"/>
      <c r="H113" s="260" t="s">
        <v>5976</v>
      </c>
      <c r="I113" s="260" t="s">
        <v>5967</v>
      </c>
      <c r="J113" s="260"/>
      <c r="K113" s="271"/>
    </row>
    <row r="114" spans="2:11" ht="15" customHeight="1">
      <c r="B114" s="280"/>
      <c r="C114" s="260" t="s">
        <v>48</v>
      </c>
      <c r="D114" s="260"/>
      <c r="E114" s="260"/>
      <c r="F114" s="279" t="s">
        <v>5933</v>
      </c>
      <c r="G114" s="260"/>
      <c r="H114" s="260" t="s">
        <v>5977</v>
      </c>
      <c r="I114" s="260" t="s">
        <v>5967</v>
      </c>
      <c r="J114" s="260"/>
      <c r="K114" s="271"/>
    </row>
    <row r="115" spans="2:11" ht="15" customHeight="1">
      <c r="B115" s="280"/>
      <c r="C115" s="260" t="s">
        <v>57</v>
      </c>
      <c r="D115" s="260"/>
      <c r="E115" s="260"/>
      <c r="F115" s="279" t="s">
        <v>5933</v>
      </c>
      <c r="G115" s="260"/>
      <c r="H115" s="260" t="s">
        <v>5978</v>
      </c>
      <c r="I115" s="260" t="s">
        <v>5979</v>
      </c>
      <c r="J115" s="260"/>
      <c r="K115" s="271"/>
    </row>
    <row r="116" spans="2:11" ht="15" customHeight="1">
      <c r="B116" s="283"/>
      <c r="C116" s="289"/>
      <c r="D116" s="289"/>
      <c r="E116" s="289"/>
      <c r="F116" s="289"/>
      <c r="G116" s="289"/>
      <c r="H116" s="289"/>
      <c r="I116" s="289"/>
      <c r="J116" s="289"/>
      <c r="K116" s="285"/>
    </row>
    <row r="117" spans="2:11" ht="18.75" customHeight="1">
      <c r="B117" s="290"/>
      <c r="C117" s="256"/>
      <c r="D117" s="256"/>
      <c r="E117" s="256"/>
      <c r="F117" s="291"/>
      <c r="G117" s="256"/>
      <c r="H117" s="256"/>
      <c r="I117" s="256"/>
      <c r="J117" s="256"/>
      <c r="K117" s="290"/>
    </row>
    <row r="118" spans="2:11" ht="18.75" customHeight="1">
      <c r="B118" s="266"/>
      <c r="C118" s="266"/>
      <c r="D118" s="266"/>
      <c r="E118" s="266"/>
      <c r="F118" s="266"/>
      <c r="G118" s="266"/>
      <c r="H118" s="266"/>
      <c r="I118" s="266"/>
      <c r="J118" s="266"/>
      <c r="K118" s="266"/>
    </row>
    <row r="119" spans="2:11" ht="7.5" customHeight="1">
      <c r="B119" s="292"/>
      <c r="C119" s="293"/>
      <c r="D119" s="293"/>
      <c r="E119" s="293"/>
      <c r="F119" s="293"/>
      <c r="G119" s="293"/>
      <c r="H119" s="293"/>
      <c r="I119" s="293"/>
      <c r="J119" s="293"/>
      <c r="K119" s="294"/>
    </row>
    <row r="120" spans="2:11" ht="45" customHeight="1">
      <c r="B120" s="295"/>
      <c r="C120" s="380" t="s">
        <v>5980</v>
      </c>
      <c r="D120" s="380"/>
      <c r="E120" s="380"/>
      <c r="F120" s="380"/>
      <c r="G120" s="380"/>
      <c r="H120" s="380"/>
      <c r="I120" s="380"/>
      <c r="J120" s="380"/>
      <c r="K120" s="296"/>
    </row>
    <row r="121" spans="2:11" ht="17.25" customHeight="1">
      <c r="B121" s="297"/>
      <c r="C121" s="272" t="s">
        <v>5927</v>
      </c>
      <c r="D121" s="272"/>
      <c r="E121" s="272"/>
      <c r="F121" s="272" t="s">
        <v>5928</v>
      </c>
      <c r="G121" s="273"/>
      <c r="H121" s="272" t="s">
        <v>176</v>
      </c>
      <c r="I121" s="272" t="s">
        <v>57</v>
      </c>
      <c r="J121" s="272" t="s">
        <v>5929</v>
      </c>
      <c r="K121" s="298"/>
    </row>
    <row r="122" spans="2:11" ht="17.25" customHeight="1">
      <c r="B122" s="297"/>
      <c r="C122" s="274" t="s">
        <v>5930</v>
      </c>
      <c r="D122" s="274"/>
      <c r="E122" s="274"/>
      <c r="F122" s="275" t="s">
        <v>5931</v>
      </c>
      <c r="G122" s="276"/>
      <c r="H122" s="274"/>
      <c r="I122" s="274"/>
      <c r="J122" s="274" t="s">
        <v>5932</v>
      </c>
      <c r="K122" s="298"/>
    </row>
    <row r="123" spans="2:11" ht="5.25" customHeight="1">
      <c r="B123" s="299"/>
      <c r="C123" s="277"/>
      <c r="D123" s="277"/>
      <c r="E123" s="277"/>
      <c r="F123" s="277"/>
      <c r="G123" s="260"/>
      <c r="H123" s="277"/>
      <c r="I123" s="277"/>
      <c r="J123" s="277"/>
      <c r="K123" s="300"/>
    </row>
    <row r="124" spans="2:11" ht="15" customHeight="1">
      <c r="B124" s="299"/>
      <c r="C124" s="260" t="s">
        <v>5936</v>
      </c>
      <c r="D124" s="277"/>
      <c r="E124" s="277"/>
      <c r="F124" s="279" t="s">
        <v>5933</v>
      </c>
      <c r="G124" s="260"/>
      <c r="H124" s="260" t="s">
        <v>5972</v>
      </c>
      <c r="I124" s="260" t="s">
        <v>5935</v>
      </c>
      <c r="J124" s="260">
        <v>120</v>
      </c>
      <c r="K124" s="301"/>
    </row>
    <row r="125" spans="2:11" ht="15" customHeight="1">
      <c r="B125" s="299"/>
      <c r="C125" s="260" t="s">
        <v>5981</v>
      </c>
      <c r="D125" s="260"/>
      <c r="E125" s="260"/>
      <c r="F125" s="279" t="s">
        <v>5933</v>
      </c>
      <c r="G125" s="260"/>
      <c r="H125" s="260" t="s">
        <v>5982</v>
      </c>
      <c r="I125" s="260" t="s">
        <v>5935</v>
      </c>
      <c r="J125" s="260" t="s">
        <v>5983</v>
      </c>
      <c r="K125" s="301"/>
    </row>
    <row r="126" spans="2:11" ht="15" customHeight="1">
      <c r="B126" s="299"/>
      <c r="C126" s="260" t="s">
        <v>82</v>
      </c>
      <c r="D126" s="260"/>
      <c r="E126" s="260"/>
      <c r="F126" s="279" t="s">
        <v>5933</v>
      </c>
      <c r="G126" s="260"/>
      <c r="H126" s="260" t="s">
        <v>5984</v>
      </c>
      <c r="I126" s="260" t="s">
        <v>5935</v>
      </c>
      <c r="J126" s="260" t="s">
        <v>5983</v>
      </c>
      <c r="K126" s="301"/>
    </row>
    <row r="127" spans="2:11" ht="15" customHeight="1">
      <c r="B127" s="299"/>
      <c r="C127" s="260" t="s">
        <v>5944</v>
      </c>
      <c r="D127" s="260"/>
      <c r="E127" s="260"/>
      <c r="F127" s="279" t="s">
        <v>5939</v>
      </c>
      <c r="G127" s="260"/>
      <c r="H127" s="260" t="s">
        <v>5945</v>
      </c>
      <c r="I127" s="260" t="s">
        <v>5935</v>
      </c>
      <c r="J127" s="260">
        <v>15</v>
      </c>
      <c r="K127" s="301"/>
    </row>
    <row r="128" spans="2:11" ht="15" customHeight="1">
      <c r="B128" s="299"/>
      <c r="C128" s="281" t="s">
        <v>5946</v>
      </c>
      <c r="D128" s="281"/>
      <c r="E128" s="281"/>
      <c r="F128" s="282" t="s">
        <v>5939</v>
      </c>
      <c r="G128" s="281"/>
      <c r="H128" s="281" t="s">
        <v>5947</v>
      </c>
      <c r="I128" s="281" t="s">
        <v>5935</v>
      </c>
      <c r="J128" s="281">
        <v>15</v>
      </c>
      <c r="K128" s="301"/>
    </row>
    <row r="129" spans="2:11" ht="15" customHeight="1">
      <c r="B129" s="299"/>
      <c r="C129" s="281" t="s">
        <v>5948</v>
      </c>
      <c r="D129" s="281"/>
      <c r="E129" s="281"/>
      <c r="F129" s="282" t="s">
        <v>5939</v>
      </c>
      <c r="G129" s="281"/>
      <c r="H129" s="281" t="s">
        <v>5949</v>
      </c>
      <c r="I129" s="281" t="s">
        <v>5935</v>
      </c>
      <c r="J129" s="281">
        <v>20</v>
      </c>
      <c r="K129" s="301"/>
    </row>
    <row r="130" spans="2:11" ht="15" customHeight="1">
      <c r="B130" s="299"/>
      <c r="C130" s="281" t="s">
        <v>5950</v>
      </c>
      <c r="D130" s="281"/>
      <c r="E130" s="281"/>
      <c r="F130" s="282" t="s">
        <v>5939</v>
      </c>
      <c r="G130" s="281"/>
      <c r="H130" s="281" t="s">
        <v>5951</v>
      </c>
      <c r="I130" s="281" t="s">
        <v>5935</v>
      </c>
      <c r="J130" s="281">
        <v>20</v>
      </c>
      <c r="K130" s="301"/>
    </row>
    <row r="131" spans="2:11" ht="15" customHeight="1">
      <c r="B131" s="299"/>
      <c r="C131" s="260" t="s">
        <v>5938</v>
      </c>
      <c r="D131" s="260"/>
      <c r="E131" s="260"/>
      <c r="F131" s="279" t="s">
        <v>5939</v>
      </c>
      <c r="G131" s="260"/>
      <c r="H131" s="260" t="s">
        <v>5972</v>
      </c>
      <c r="I131" s="260" t="s">
        <v>5935</v>
      </c>
      <c r="J131" s="260">
        <v>50</v>
      </c>
      <c r="K131" s="301"/>
    </row>
    <row r="132" spans="2:11" ht="15" customHeight="1">
      <c r="B132" s="299"/>
      <c r="C132" s="260" t="s">
        <v>5952</v>
      </c>
      <c r="D132" s="260"/>
      <c r="E132" s="260"/>
      <c r="F132" s="279" t="s">
        <v>5939</v>
      </c>
      <c r="G132" s="260"/>
      <c r="H132" s="260" t="s">
        <v>5972</v>
      </c>
      <c r="I132" s="260" t="s">
        <v>5935</v>
      </c>
      <c r="J132" s="260">
        <v>50</v>
      </c>
      <c r="K132" s="301"/>
    </row>
    <row r="133" spans="2:11" ht="15" customHeight="1">
      <c r="B133" s="299"/>
      <c r="C133" s="260" t="s">
        <v>5958</v>
      </c>
      <c r="D133" s="260"/>
      <c r="E133" s="260"/>
      <c r="F133" s="279" t="s">
        <v>5939</v>
      </c>
      <c r="G133" s="260"/>
      <c r="H133" s="260" t="s">
        <v>5972</v>
      </c>
      <c r="I133" s="260" t="s">
        <v>5935</v>
      </c>
      <c r="J133" s="260">
        <v>50</v>
      </c>
      <c r="K133" s="301"/>
    </row>
    <row r="134" spans="2:11" ht="15" customHeight="1">
      <c r="B134" s="299"/>
      <c r="C134" s="260" t="s">
        <v>5960</v>
      </c>
      <c r="D134" s="260"/>
      <c r="E134" s="260"/>
      <c r="F134" s="279" t="s">
        <v>5939</v>
      </c>
      <c r="G134" s="260"/>
      <c r="H134" s="260" t="s">
        <v>5972</v>
      </c>
      <c r="I134" s="260" t="s">
        <v>5935</v>
      </c>
      <c r="J134" s="260">
        <v>50</v>
      </c>
      <c r="K134" s="301"/>
    </row>
    <row r="135" spans="2:11" ht="15" customHeight="1">
      <c r="B135" s="299"/>
      <c r="C135" s="260" t="s">
        <v>181</v>
      </c>
      <c r="D135" s="260"/>
      <c r="E135" s="260"/>
      <c r="F135" s="279" t="s">
        <v>5939</v>
      </c>
      <c r="G135" s="260"/>
      <c r="H135" s="260" t="s">
        <v>5985</v>
      </c>
      <c r="I135" s="260" t="s">
        <v>5935</v>
      </c>
      <c r="J135" s="260">
        <v>255</v>
      </c>
      <c r="K135" s="301"/>
    </row>
    <row r="136" spans="2:11" ht="15" customHeight="1">
      <c r="B136" s="299"/>
      <c r="C136" s="260" t="s">
        <v>5962</v>
      </c>
      <c r="D136" s="260"/>
      <c r="E136" s="260"/>
      <c r="F136" s="279" t="s">
        <v>5933</v>
      </c>
      <c r="G136" s="260"/>
      <c r="H136" s="260" t="s">
        <v>5986</v>
      </c>
      <c r="I136" s="260" t="s">
        <v>5964</v>
      </c>
      <c r="J136" s="260"/>
      <c r="K136" s="301"/>
    </row>
    <row r="137" spans="2:11" ht="15" customHeight="1">
      <c r="B137" s="299"/>
      <c r="C137" s="260" t="s">
        <v>5965</v>
      </c>
      <c r="D137" s="260"/>
      <c r="E137" s="260"/>
      <c r="F137" s="279" t="s">
        <v>5933</v>
      </c>
      <c r="G137" s="260"/>
      <c r="H137" s="260" t="s">
        <v>5987</v>
      </c>
      <c r="I137" s="260" t="s">
        <v>5967</v>
      </c>
      <c r="J137" s="260"/>
      <c r="K137" s="301"/>
    </row>
    <row r="138" spans="2:11" ht="15" customHeight="1">
      <c r="B138" s="299"/>
      <c r="C138" s="260" t="s">
        <v>5968</v>
      </c>
      <c r="D138" s="260"/>
      <c r="E138" s="260"/>
      <c r="F138" s="279" t="s">
        <v>5933</v>
      </c>
      <c r="G138" s="260"/>
      <c r="H138" s="260" t="s">
        <v>5968</v>
      </c>
      <c r="I138" s="260" t="s">
        <v>5967</v>
      </c>
      <c r="J138" s="260"/>
      <c r="K138" s="301"/>
    </row>
    <row r="139" spans="2:11" ht="15" customHeight="1">
      <c r="B139" s="299"/>
      <c r="C139" s="260" t="s">
        <v>38</v>
      </c>
      <c r="D139" s="260"/>
      <c r="E139" s="260"/>
      <c r="F139" s="279" t="s">
        <v>5933</v>
      </c>
      <c r="G139" s="260"/>
      <c r="H139" s="260" t="s">
        <v>5988</v>
      </c>
      <c r="I139" s="260" t="s">
        <v>5967</v>
      </c>
      <c r="J139" s="260"/>
      <c r="K139" s="301"/>
    </row>
    <row r="140" spans="2:11" ht="15" customHeight="1">
      <c r="B140" s="299"/>
      <c r="C140" s="260" t="s">
        <v>5989</v>
      </c>
      <c r="D140" s="260"/>
      <c r="E140" s="260"/>
      <c r="F140" s="279" t="s">
        <v>5933</v>
      </c>
      <c r="G140" s="260"/>
      <c r="H140" s="260" t="s">
        <v>5990</v>
      </c>
      <c r="I140" s="260" t="s">
        <v>5967</v>
      </c>
      <c r="J140" s="260"/>
      <c r="K140" s="301"/>
    </row>
    <row r="141" spans="2:11" ht="15" customHeight="1">
      <c r="B141" s="302"/>
      <c r="C141" s="303"/>
      <c r="D141" s="303"/>
      <c r="E141" s="303"/>
      <c r="F141" s="303"/>
      <c r="G141" s="303"/>
      <c r="H141" s="303"/>
      <c r="I141" s="303"/>
      <c r="J141" s="303"/>
      <c r="K141" s="304"/>
    </row>
    <row r="142" spans="2:11" ht="18.75" customHeight="1">
      <c r="B142" s="256"/>
      <c r="C142" s="256"/>
      <c r="D142" s="256"/>
      <c r="E142" s="256"/>
      <c r="F142" s="291"/>
      <c r="G142" s="256"/>
      <c r="H142" s="256"/>
      <c r="I142" s="256"/>
      <c r="J142" s="256"/>
      <c r="K142" s="256"/>
    </row>
    <row r="143" spans="2:11" ht="18.75" customHeight="1">
      <c r="B143" s="266"/>
      <c r="C143" s="266"/>
      <c r="D143" s="266"/>
      <c r="E143" s="266"/>
      <c r="F143" s="266"/>
      <c r="G143" s="266"/>
      <c r="H143" s="266"/>
      <c r="I143" s="266"/>
      <c r="J143" s="266"/>
      <c r="K143" s="266"/>
    </row>
    <row r="144" spans="2:11" ht="7.5" customHeight="1">
      <c r="B144" s="267"/>
      <c r="C144" s="268"/>
      <c r="D144" s="268"/>
      <c r="E144" s="268"/>
      <c r="F144" s="268"/>
      <c r="G144" s="268"/>
      <c r="H144" s="268"/>
      <c r="I144" s="268"/>
      <c r="J144" s="268"/>
      <c r="K144" s="269"/>
    </row>
    <row r="145" spans="2:11" ht="45" customHeight="1">
      <c r="B145" s="270"/>
      <c r="C145" s="381" t="s">
        <v>5991</v>
      </c>
      <c r="D145" s="381"/>
      <c r="E145" s="381"/>
      <c r="F145" s="381"/>
      <c r="G145" s="381"/>
      <c r="H145" s="381"/>
      <c r="I145" s="381"/>
      <c r="J145" s="381"/>
      <c r="K145" s="271"/>
    </row>
    <row r="146" spans="2:11" ht="17.25" customHeight="1">
      <c r="B146" s="270"/>
      <c r="C146" s="272" t="s">
        <v>5927</v>
      </c>
      <c r="D146" s="272"/>
      <c r="E146" s="272"/>
      <c r="F146" s="272" t="s">
        <v>5928</v>
      </c>
      <c r="G146" s="273"/>
      <c r="H146" s="272" t="s">
        <v>176</v>
      </c>
      <c r="I146" s="272" t="s">
        <v>57</v>
      </c>
      <c r="J146" s="272" t="s">
        <v>5929</v>
      </c>
      <c r="K146" s="271"/>
    </row>
    <row r="147" spans="2:11" ht="17.25" customHeight="1">
      <c r="B147" s="270"/>
      <c r="C147" s="274" t="s">
        <v>5930</v>
      </c>
      <c r="D147" s="274"/>
      <c r="E147" s="274"/>
      <c r="F147" s="275" t="s">
        <v>5931</v>
      </c>
      <c r="G147" s="276"/>
      <c r="H147" s="274"/>
      <c r="I147" s="274"/>
      <c r="J147" s="274" t="s">
        <v>5932</v>
      </c>
      <c r="K147" s="271"/>
    </row>
    <row r="148" spans="2:11" ht="5.25" customHeight="1">
      <c r="B148" s="280"/>
      <c r="C148" s="277"/>
      <c r="D148" s="277"/>
      <c r="E148" s="277"/>
      <c r="F148" s="277"/>
      <c r="G148" s="278"/>
      <c r="H148" s="277"/>
      <c r="I148" s="277"/>
      <c r="J148" s="277"/>
      <c r="K148" s="301"/>
    </row>
    <row r="149" spans="2:11" ht="15" customHeight="1">
      <c r="B149" s="280"/>
      <c r="C149" s="305" t="s">
        <v>5936</v>
      </c>
      <c r="D149" s="260"/>
      <c r="E149" s="260"/>
      <c r="F149" s="306" t="s">
        <v>5933</v>
      </c>
      <c r="G149" s="260"/>
      <c r="H149" s="305" t="s">
        <v>5972</v>
      </c>
      <c r="I149" s="305" t="s">
        <v>5935</v>
      </c>
      <c r="J149" s="305">
        <v>120</v>
      </c>
      <c r="K149" s="301"/>
    </row>
    <row r="150" spans="2:11" ht="15" customHeight="1">
      <c r="B150" s="280"/>
      <c r="C150" s="305" t="s">
        <v>5981</v>
      </c>
      <c r="D150" s="260"/>
      <c r="E150" s="260"/>
      <c r="F150" s="306" t="s">
        <v>5933</v>
      </c>
      <c r="G150" s="260"/>
      <c r="H150" s="305" t="s">
        <v>5992</v>
      </c>
      <c r="I150" s="305" t="s">
        <v>5935</v>
      </c>
      <c r="J150" s="305" t="s">
        <v>5983</v>
      </c>
      <c r="K150" s="301"/>
    </row>
    <row r="151" spans="2:11" ht="15" customHeight="1">
      <c r="B151" s="280"/>
      <c r="C151" s="305" t="s">
        <v>82</v>
      </c>
      <c r="D151" s="260"/>
      <c r="E151" s="260"/>
      <c r="F151" s="306" t="s">
        <v>5933</v>
      </c>
      <c r="G151" s="260"/>
      <c r="H151" s="305" t="s">
        <v>5993</v>
      </c>
      <c r="I151" s="305" t="s">
        <v>5935</v>
      </c>
      <c r="J151" s="305" t="s">
        <v>5983</v>
      </c>
      <c r="K151" s="301"/>
    </row>
    <row r="152" spans="2:11" ht="15" customHeight="1">
      <c r="B152" s="280"/>
      <c r="C152" s="305" t="s">
        <v>5938</v>
      </c>
      <c r="D152" s="260"/>
      <c r="E152" s="260"/>
      <c r="F152" s="306" t="s">
        <v>5939</v>
      </c>
      <c r="G152" s="260"/>
      <c r="H152" s="305" t="s">
        <v>5972</v>
      </c>
      <c r="I152" s="305" t="s">
        <v>5935</v>
      </c>
      <c r="J152" s="305">
        <v>50</v>
      </c>
      <c r="K152" s="301"/>
    </row>
    <row r="153" spans="2:11" ht="15" customHeight="1">
      <c r="B153" s="280"/>
      <c r="C153" s="305" t="s">
        <v>5941</v>
      </c>
      <c r="D153" s="260"/>
      <c r="E153" s="260"/>
      <c r="F153" s="306" t="s">
        <v>5933</v>
      </c>
      <c r="G153" s="260"/>
      <c r="H153" s="305" t="s">
        <v>5972</v>
      </c>
      <c r="I153" s="305" t="s">
        <v>5943</v>
      </c>
      <c r="J153" s="305"/>
      <c r="K153" s="301"/>
    </row>
    <row r="154" spans="2:11" ht="15" customHeight="1">
      <c r="B154" s="280"/>
      <c r="C154" s="305" t="s">
        <v>5952</v>
      </c>
      <c r="D154" s="260"/>
      <c r="E154" s="260"/>
      <c r="F154" s="306" t="s">
        <v>5939</v>
      </c>
      <c r="G154" s="260"/>
      <c r="H154" s="305" t="s">
        <v>5972</v>
      </c>
      <c r="I154" s="305" t="s">
        <v>5935</v>
      </c>
      <c r="J154" s="305">
        <v>50</v>
      </c>
      <c r="K154" s="301"/>
    </row>
    <row r="155" spans="2:11" ht="15" customHeight="1">
      <c r="B155" s="280"/>
      <c r="C155" s="305" t="s">
        <v>5960</v>
      </c>
      <c r="D155" s="260"/>
      <c r="E155" s="260"/>
      <c r="F155" s="306" t="s">
        <v>5939</v>
      </c>
      <c r="G155" s="260"/>
      <c r="H155" s="305" t="s">
        <v>5972</v>
      </c>
      <c r="I155" s="305" t="s">
        <v>5935</v>
      </c>
      <c r="J155" s="305">
        <v>50</v>
      </c>
      <c r="K155" s="301"/>
    </row>
    <row r="156" spans="2:11" ht="15" customHeight="1">
      <c r="B156" s="280"/>
      <c r="C156" s="305" t="s">
        <v>5958</v>
      </c>
      <c r="D156" s="260"/>
      <c r="E156" s="260"/>
      <c r="F156" s="306" t="s">
        <v>5939</v>
      </c>
      <c r="G156" s="260"/>
      <c r="H156" s="305" t="s">
        <v>5972</v>
      </c>
      <c r="I156" s="305" t="s">
        <v>5935</v>
      </c>
      <c r="J156" s="305">
        <v>50</v>
      </c>
      <c r="K156" s="301"/>
    </row>
    <row r="157" spans="2:11" ht="15" customHeight="1">
      <c r="B157" s="280"/>
      <c r="C157" s="305" t="s">
        <v>132</v>
      </c>
      <c r="D157" s="260"/>
      <c r="E157" s="260"/>
      <c r="F157" s="306" t="s">
        <v>5933</v>
      </c>
      <c r="G157" s="260"/>
      <c r="H157" s="305" t="s">
        <v>5994</v>
      </c>
      <c r="I157" s="305" t="s">
        <v>5935</v>
      </c>
      <c r="J157" s="305" t="s">
        <v>5995</v>
      </c>
      <c r="K157" s="301"/>
    </row>
    <row r="158" spans="2:11" ht="15" customHeight="1">
      <c r="B158" s="280"/>
      <c r="C158" s="305" t="s">
        <v>5996</v>
      </c>
      <c r="D158" s="260"/>
      <c r="E158" s="260"/>
      <c r="F158" s="306" t="s">
        <v>5933</v>
      </c>
      <c r="G158" s="260"/>
      <c r="H158" s="305" t="s">
        <v>5997</v>
      </c>
      <c r="I158" s="305" t="s">
        <v>5967</v>
      </c>
      <c r="J158" s="305"/>
      <c r="K158" s="301"/>
    </row>
    <row r="159" spans="2:11" ht="15" customHeight="1">
      <c r="B159" s="307"/>
      <c r="C159" s="289"/>
      <c r="D159" s="289"/>
      <c r="E159" s="289"/>
      <c r="F159" s="289"/>
      <c r="G159" s="289"/>
      <c r="H159" s="289"/>
      <c r="I159" s="289"/>
      <c r="J159" s="289"/>
      <c r="K159" s="308"/>
    </row>
    <row r="160" spans="2:11" ht="18.75" customHeight="1">
      <c r="B160" s="256"/>
      <c r="C160" s="260"/>
      <c r="D160" s="260"/>
      <c r="E160" s="260"/>
      <c r="F160" s="279"/>
      <c r="G160" s="260"/>
      <c r="H160" s="260"/>
      <c r="I160" s="260"/>
      <c r="J160" s="260"/>
      <c r="K160" s="256"/>
    </row>
    <row r="161" spans="2:11" ht="18.75" customHeight="1">
      <c r="B161" s="266"/>
      <c r="C161" s="266"/>
      <c r="D161" s="266"/>
      <c r="E161" s="266"/>
      <c r="F161" s="266"/>
      <c r="G161" s="266"/>
      <c r="H161" s="266"/>
      <c r="I161" s="266"/>
      <c r="J161" s="266"/>
      <c r="K161" s="266"/>
    </row>
    <row r="162" spans="2:11" ht="7.5" customHeight="1">
      <c r="B162" s="248"/>
      <c r="C162" s="249"/>
      <c r="D162" s="249"/>
      <c r="E162" s="249"/>
      <c r="F162" s="249"/>
      <c r="G162" s="249"/>
      <c r="H162" s="249"/>
      <c r="I162" s="249"/>
      <c r="J162" s="249"/>
      <c r="K162" s="250"/>
    </row>
    <row r="163" spans="2:11" ht="45" customHeight="1">
      <c r="B163" s="251"/>
      <c r="C163" s="380" t="s">
        <v>5998</v>
      </c>
      <c r="D163" s="380"/>
      <c r="E163" s="380"/>
      <c r="F163" s="380"/>
      <c r="G163" s="380"/>
      <c r="H163" s="380"/>
      <c r="I163" s="380"/>
      <c r="J163" s="380"/>
      <c r="K163" s="252"/>
    </row>
    <row r="164" spans="2:11" ht="17.25" customHeight="1">
      <c r="B164" s="251"/>
      <c r="C164" s="272" t="s">
        <v>5927</v>
      </c>
      <c r="D164" s="272"/>
      <c r="E164" s="272"/>
      <c r="F164" s="272" t="s">
        <v>5928</v>
      </c>
      <c r="G164" s="309"/>
      <c r="H164" s="310" t="s">
        <v>176</v>
      </c>
      <c r="I164" s="310" t="s">
        <v>57</v>
      </c>
      <c r="J164" s="272" t="s">
        <v>5929</v>
      </c>
      <c r="K164" s="252"/>
    </row>
    <row r="165" spans="2:11" ht="17.25" customHeight="1">
      <c r="B165" s="253"/>
      <c r="C165" s="274" t="s">
        <v>5930</v>
      </c>
      <c r="D165" s="274"/>
      <c r="E165" s="274"/>
      <c r="F165" s="275" t="s">
        <v>5931</v>
      </c>
      <c r="G165" s="311"/>
      <c r="H165" s="312"/>
      <c r="I165" s="312"/>
      <c r="J165" s="274" t="s">
        <v>5932</v>
      </c>
      <c r="K165" s="254"/>
    </row>
    <row r="166" spans="2:11" ht="5.25" customHeight="1">
      <c r="B166" s="280"/>
      <c r="C166" s="277"/>
      <c r="D166" s="277"/>
      <c r="E166" s="277"/>
      <c r="F166" s="277"/>
      <c r="G166" s="278"/>
      <c r="H166" s="277"/>
      <c r="I166" s="277"/>
      <c r="J166" s="277"/>
      <c r="K166" s="301"/>
    </row>
    <row r="167" spans="2:11" ht="15" customHeight="1">
      <c r="B167" s="280"/>
      <c r="C167" s="260" t="s">
        <v>5936</v>
      </c>
      <c r="D167" s="260"/>
      <c r="E167" s="260"/>
      <c r="F167" s="279" t="s">
        <v>5933</v>
      </c>
      <c r="G167" s="260"/>
      <c r="H167" s="260" t="s">
        <v>5972</v>
      </c>
      <c r="I167" s="260" t="s">
        <v>5935</v>
      </c>
      <c r="J167" s="260">
        <v>120</v>
      </c>
      <c r="K167" s="301"/>
    </row>
    <row r="168" spans="2:11" ht="15" customHeight="1">
      <c r="B168" s="280"/>
      <c r="C168" s="260" t="s">
        <v>5981</v>
      </c>
      <c r="D168" s="260"/>
      <c r="E168" s="260"/>
      <c r="F168" s="279" t="s">
        <v>5933</v>
      </c>
      <c r="G168" s="260"/>
      <c r="H168" s="260" t="s">
        <v>5982</v>
      </c>
      <c r="I168" s="260" t="s">
        <v>5935</v>
      </c>
      <c r="J168" s="260" t="s">
        <v>5983</v>
      </c>
      <c r="K168" s="301"/>
    </row>
    <row r="169" spans="2:11" ht="15" customHeight="1">
      <c r="B169" s="280"/>
      <c r="C169" s="260" t="s">
        <v>82</v>
      </c>
      <c r="D169" s="260"/>
      <c r="E169" s="260"/>
      <c r="F169" s="279" t="s">
        <v>5933</v>
      </c>
      <c r="G169" s="260"/>
      <c r="H169" s="260" t="s">
        <v>5999</v>
      </c>
      <c r="I169" s="260" t="s">
        <v>5935</v>
      </c>
      <c r="J169" s="260" t="s">
        <v>5983</v>
      </c>
      <c r="K169" s="301"/>
    </row>
    <row r="170" spans="2:11" ht="15" customHeight="1">
      <c r="B170" s="280"/>
      <c r="C170" s="260" t="s">
        <v>5938</v>
      </c>
      <c r="D170" s="260"/>
      <c r="E170" s="260"/>
      <c r="F170" s="279" t="s">
        <v>5939</v>
      </c>
      <c r="G170" s="260"/>
      <c r="H170" s="260" t="s">
        <v>5999</v>
      </c>
      <c r="I170" s="260" t="s">
        <v>5935</v>
      </c>
      <c r="J170" s="260">
        <v>50</v>
      </c>
      <c r="K170" s="301"/>
    </row>
    <row r="171" spans="2:11" ht="15" customHeight="1">
      <c r="B171" s="280"/>
      <c r="C171" s="260" t="s">
        <v>5941</v>
      </c>
      <c r="D171" s="260"/>
      <c r="E171" s="260"/>
      <c r="F171" s="279" t="s">
        <v>5933</v>
      </c>
      <c r="G171" s="260"/>
      <c r="H171" s="260" t="s">
        <v>5999</v>
      </c>
      <c r="I171" s="260" t="s">
        <v>5943</v>
      </c>
      <c r="J171" s="260"/>
      <c r="K171" s="301"/>
    </row>
    <row r="172" spans="2:11" ht="15" customHeight="1">
      <c r="B172" s="280"/>
      <c r="C172" s="260" t="s">
        <v>5952</v>
      </c>
      <c r="D172" s="260"/>
      <c r="E172" s="260"/>
      <c r="F172" s="279" t="s">
        <v>5939</v>
      </c>
      <c r="G172" s="260"/>
      <c r="H172" s="260" t="s">
        <v>5999</v>
      </c>
      <c r="I172" s="260" t="s">
        <v>5935</v>
      </c>
      <c r="J172" s="260">
        <v>50</v>
      </c>
      <c r="K172" s="301"/>
    </row>
    <row r="173" spans="2:11" ht="15" customHeight="1">
      <c r="B173" s="280"/>
      <c r="C173" s="260" t="s">
        <v>5960</v>
      </c>
      <c r="D173" s="260"/>
      <c r="E173" s="260"/>
      <c r="F173" s="279" t="s">
        <v>5939</v>
      </c>
      <c r="G173" s="260"/>
      <c r="H173" s="260" t="s">
        <v>5999</v>
      </c>
      <c r="I173" s="260" t="s">
        <v>5935</v>
      </c>
      <c r="J173" s="260">
        <v>50</v>
      </c>
      <c r="K173" s="301"/>
    </row>
    <row r="174" spans="2:11" ht="15" customHeight="1">
      <c r="B174" s="280"/>
      <c r="C174" s="260" t="s">
        <v>5958</v>
      </c>
      <c r="D174" s="260"/>
      <c r="E174" s="260"/>
      <c r="F174" s="279" t="s">
        <v>5939</v>
      </c>
      <c r="G174" s="260"/>
      <c r="H174" s="260" t="s">
        <v>5999</v>
      </c>
      <c r="I174" s="260" t="s">
        <v>5935</v>
      </c>
      <c r="J174" s="260">
        <v>50</v>
      </c>
      <c r="K174" s="301"/>
    </row>
    <row r="175" spans="2:11" ht="15" customHeight="1">
      <c r="B175" s="280"/>
      <c r="C175" s="260" t="s">
        <v>175</v>
      </c>
      <c r="D175" s="260"/>
      <c r="E175" s="260"/>
      <c r="F175" s="279" t="s">
        <v>5933</v>
      </c>
      <c r="G175" s="260"/>
      <c r="H175" s="260" t="s">
        <v>6000</v>
      </c>
      <c r="I175" s="260" t="s">
        <v>6001</v>
      </c>
      <c r="J175" s="260"/>
      <c r="K175" s="301"/>
    </row>
    <row r="176" spans="2:11" ht="15" customHeight="1">
      <c r="B176" s="280"/>
      <c r="C176" s="260" t="s">
        <v>57</v>
      </c>
      <c r="D176" s="260"/>
      <c r="E176" s="260"/>
      <c r="F176" s="279" t="s">
        <v>5933</v>
      </c>
      <c r="G176" s="260"/>
      <c r="H176" s="260" t="s">
        <v>6002</v>
      </c>
      <c r="I176" s="260" t="s">
        <v>6003</v>
      </c>
      <c r="J176" s="260">
        <v>1</v>
      </c>
      <c r="K176" s="301"/>
    </row>
    <row r="177" spans="2:11" ht="15" customHeight="1">
      <c r="B177" s="280"/>
      <c r="C177" s="260" t="s">
        <v>53</v>
      </c>
      <c r="D177" s="260"/>
      <c r="E177" s="260"/>
      <c r="F177" s="279" t="s">
        <v>5933</v>
      </c>
      <c r="G177" s="260"/>
      <c r="H177" s="260" t="s">
        <v>6004</v>
      </c>
      <c r="I177" s="260" t="s">
        <v>5935</v>
      </c>
      <c r="J177" s="260">
        <v>20</v>
      </c>
      <c r="K177" s="301"/>
    </row>
    <row r="178" spans="2:11" ht="15" customHeight="1">
      <c r="B178" s="280"/>
      <c r="C178" s="260" t="s">
        <v>176</v>
      </c>
      <c r="D178" s="260"/>
      <c r="E178" s="260"/>
      <c r="F178" s="279" t="s">
        <v>5933</v>
      </c>
      <c r="G178" s="260"/>
      <c r="H178" s="260" t="s">
        <v>6005</v>
      </c>
      <c r="I178" s="260" t="s">
        <v>5935</v>
      </c>
      <c r="J178" s="260">
        <v>255</v>
      </c>
      <c r="K178" s="301"/>
    </row>
    <row r="179" spans="2:11" ht="15" customHeight="1">
      <c r="B179" s="280"/>
      <c r="C179" s="260" t="s">
        <v>177</v>
      </c>
      <c r="D179" s="260"/>
      <c r="E179" s="260"/>
      <c r="F179" s="279" t="s">
        <v>5933</v>
      </c>
      <c r="G179" s="260"/>
      <c r="H179" s="260" t="s">
        <v>5898</v>
      </c>
      <c r="I179" s="260" t="s">
        <v>5935</v>
      </c>
      <c r="J179" s="260">
        <v>10</v>
      </c>
      <c r="K179" s="301"/>
    </row>
    <row r="180" spans="2:11" ht="15" customHeight="1">
      <c r="B180" s="280"/>
      <c r="C180" s="260" t="s">
        <v>178</v>
      </c>
      <c r="D180" s="260"/>
      <c r="E180" s="260"/>
      <c r="F180" s="279" t="s">
        <v>5933</v>
      </c>
      <c r="G180" s="260"/>
      <c r="H180" s="260" t="s">
        <v>6006</v>
      </c>
      <c r="I180" s="260" t="s">
        <v>5967</v>
      </c>
      <c r="J180" s="260"/>
      <c r="K180" s="301"/>
    </row>
    <row r="181" spans="2:11" ht="15" customHeight="1">
      <c r="B181" s="280"/>
      <c r="C181" s="260" t="s">
        <v>6007</v>
      </c>
      <c r="D181" s="260"/>
      <c r="E181" s="260"/>
      <c r="F181" s="279" t="s">
        <v>5933</v>
      </c>
      <c r="G181" s="260"/>
      <c r="H181" s="260" t="s">
        <v>6008</v>
      </c>
      <c r="I181" s="260" t="s">
        <v>5967</v>
      </c>
      <c r="J181" s="260"/>
      <c r="K181" s="301"/>
    </row>
    <row r="182" spans="2:11" ht="15" customHeight="1">
      <c r="B182" s="280"/>
      <c r="C182" s="260" t="s">
        <v>5996</v>
      </c>
      <c r="D182" s="260"/>
      <c r="E182" s="260"/>
      <c r="F182" s="279" t="s">
        <v>5933</v>
      </c>
      <c r="G182" s="260"/>
      <c r="H182" s="260" t="s">
        <v>6009</v>
      </c>
      <c r="I182" s="260" t="s">
        <v>5967</v>
      </c>
      <c r="J182" s="260"/>
      <c r="K182" s="301"/>
    </row>
    <row r="183" spans="2:11" ht="15" customHeight="1">
      <c r="B183" s="280"/>
      <c r="C183" s="260" t="s">
        <v>180</v>
      </c>
      <c r="D183" s="260"/>
      <c r="E183" s="260"/>
      <c r="F183" s="279" t="s">
        <v>5939</v>
      </c>
      <c r="G183" s="260"/>
      <c r="H183" s="260" t="s">
        <v>6010</v>
      </c>
      <c r="I183" s="260" t="s">
        <v>5935</v>
      </c>
      <c r="J183" s="260">
        <v>50</v>
      </c>
      <c r="K183" s="301"/>
    </row>
    <row r="184" spans="2:11" ht="15" customHeight="1">
      <c r="B184" s="280"/>
      <c r="C184" s="260" t="s">
        <v>6011</v>
      </c>
      <c r="D184" s="260"/>
      <c r="E184" s="260"/>
      <c r="F184" s="279" t="s">
        <v>5939</v>
      </c>
      <c r="G184" s="260"/>
      <c r="H184" s="260" t="s">
        <v>6012</v>
      </c>
      <c r="I184" s="260" t="s">
        <v>6013</v>
      </c>
      <c r="J184" s="260"/>
      <c r="K184" s="301"/>
    </row>
    <row r="185" spans="2:11" ht="15" customHeight="1">
      <c r="B185" s="280"/>
      <c r="C185" s="260" t="s">
        <v>6014</v>
      </c>
      <c r="D185" s="260"/>
      <c r="E185" s="260"/>
      <c r="F185" s="279" t="s">
        <v>5939</v>
      </c>
      <c r="G185" s="260"/>
      <c r="H185" s="260" t="s">
        <v>6015</v>
      </c>
      <c r="I185" s="260" t="s">
        <v>6013</v>
      </c>
      <c r="J185" s="260"/>
      <c r="K185" s="301"/>
    </row>
    <row r="186" spans="2:11" ht="15" customHeight="1">
      <c r="B186" s="280"/>
      <c r="C186" s="260" t="s">
        <v>6016</v>
      </c>
      <c r="D186" s="260"/>
      <c r="E186" s="260"/>
      <c r="F186" s="279" t="s">
        <v>5939</v>
      </c>
      <c r="G186" s="260"/>
      <c r="H186" s="260" t="s">
        <v>6017</v>
      </c>
      <c r="I186" s="260" t="s">
        <v>6013</v>
      </c>
      <c r="J186" s="260"/>
      <c r="K186" s="301"/>
    </row>
    <row r="187" spans="2:11" ht="15" customHeight="1">
      <c r="B187" s="280"/>
      <c r="C187" s="313" t="s">
        <v>6018</v>
      </c>
      <c r="D187" s="260"/>
      <c r="E187" s="260"/>
      <c r="F187" s="279" t="s">
        <v>5939</v>
      </c>
      <c r="G187" s="260"/>
      <c r="H187" s="260" t="s">
        <v>6019</v>
      </c>
      <c r="I187" s="260" t="s">
        <v>6020</v>
      </c>
      <c r="J187" s="314" t="s">
        <v>6021</v>
      </c>
      <c r="K187" s="301"/>
    </row>
    <row r="188" spans="2:11" ht="15" customHeight="1">
      <c r="B188" s="280"/>
      <c r="C188" s="265" t="s">
        <v>42</v>
      </c>
      <c r="D188" s="260"/>
      <c r="E188" s="260"/>
      <c r="F188" s="279" t="s">
        <v>5933</v>
      </c>
      <c r="G188" s="260"/>
      <c r="H188" s="256" t="s">
        <v>6022</v>
      </c>
      <c r="I188" s="260" t="s">
        <v>6023</v>
      </c>
      <c r="J188" s="260"/>
      <c r="K188" s="301"/>
    </row>
    <row r="189" spans="2:11" ht="15" customHeight="1">
      <c r="B189" s="280"/>
      <c r="C189" s="265" t="s">
        <v>6024</v>
      </c>
      <c r="D189" s="260"/>
      <c r="E189" s="260"/>
      <c r="F189" s="279" t="s">
        <v>5933</v>
      </c>
      <c r="G189" s="260"/>
      <c r="H189" s="260" t="s">
        <v>6025</v>
      </c>
      <c r="I189" s="260" t="s">
        <v>5967</v>
      </c>
      <c r="J189" s="260"/>
      <c r="K189" s="301"/>
    </row>
    <row r="190" spans="2:11" ht="15" customHeight="1">
      <c r="B190" s="280"/>
      <c r="C190" s="265" t="s">
        <v>6026</v>
      </c>
      <c r="D190" s="260"/>
      <c r="E190" s="260"/>
      <c r="F190" s="279" t="s">
        <v>5933</v>
      </c>
      <c r="G190" s="260"/>
      <c r="H190" s="260" t="s">
        <v>6027</v>
      </c>
      <c r="I190" s="260" t="s">
        <v>5967</v>
      </c>
      <c r="J190" s="260"/>
      <c r="K190" s="301"/>
    </row>
    <row r="191" spans="2:11" ht="15" customHeight="1">
      <c r="B191" s="280"/>
      <c r="C191" s="265" t="s">
        <v>6028</v>
      </c>
      <c r="D191" s="260"/>
      <c r="E191" s="260"/>
      <c r="F191" s="279" t="s">
        <v>5939</v>
      </c>
      <c r="G191" s="260"/>
      <c r="H191" s="260" t="s">
        <v>6029</v>
      </c>
      <c r="I191" s="260" t="s">
        <v>5967</v>
      </c>
      <c r="J191" s="260"/>
      <c r="K191" s="301"/>
    </row>
    <row r="192" spans="2:11" ht="15" customHeight="1">
      <c r="B192" s="307"/>
      <c r="C192" s="315"/>
      <c r="D192" s="289"/>
      <c r="E192" s="289"/>
      <c r="F192" s="289"/>
      <c r="G192" s="289"/>
      <c r="H192" s="289"/>
      <c r="I192" s="289"/>
      <c r="J192" s="289"/>
      <c r="K192" s="308"/>
    </row>
    <row r="193" spans="2:11" ht="18.75" customHeight="1">
      <c r="B193" s="256"/>
      <c r="C193" s="260"/>
      <c r="D193" s="260"/>
      <c r="E193" s="260"/>
      <c r="F193" s="279"/>
      <c r="G193" s="260"/>
      <c r="H193" s="260"/>
      <c r="I193" s="260"/>
      <c r="J193" s="260"/>
      <c r="K193" s="256"/>
    </row>
    <row r="194" spans="2:11" ht="18.75" customHeight="1">
      <c r="B194" s="256"/>
      <c r="C194" s="260"/>
      <c r="D194" s="260"/>
      <c r="E194" s="260"/>
      <c r="F194" s="279"/>
      <c r="G194" s="260"/>
      <c r="H194" s="260"/>
      <c r="I194" s="260"/>
      <c r="J194" s="260"/>
      <c r="K194" s="256"/>
    </row>
    <row r="195" spans="2:11" ht="18.75" customHeight="1">
      <c r="B195" s="266"/>
      <c r="C195" s="266"/>
      <c r="D195" s="266"/>
      <c r="E195" s="266"/>
      <c r="F195" s="266"/>
      <c r="G195" s="266"/>
      <c r="H195" s="266"/>
      <c r="I195" s="266"/>
      <c r="J195" s="266"/>
      <c r="K195" s="266"/>
    </row>
    <row r="196" spans="2:11" ht="13.5">
      <c r="B196" s="248"/>
      <c r="C196" s="249"/>
      <c r="D196" s="249"/>
      <c r="E196" s="249"/>
      <c r="F196" s="249"/>
      <c r="G196" s="249"/>
      <c r="H196" s="249"/>
      <c r="I196" s="249"/>
      <c r="J196" s="249"/>
      <c r="K196" s="250"/>
    </row>
    <row r="197" spans="2:11" ht="21">
      <c r="B197" s="251"/>
      <c r="C197" s="380" t="s">
        <v>6030</v>
      </c>
      <c r="D197" s="380"/>
      <c r="E197" s="380"/>
      <c r="F197" s="380"/>
      <c r="G197" s="380"/>
      <c r="H197" s="380"/>
      <c r="I197" s="380"/>
      <c r="J197" s="380"/>
      <c r="K197" s="252"/>
    </row>
    <row r="198" spans="2:11" ht="25.5" customHeight="1">
      <c r="B198" s="251"/>
      <c r="C198" s="316" t="s">
        <v>6031</v>
      </c>
      <c r="D198" s="316"/>
      <c r="E198" s="316"/>
      <c r="F198" s="316" t="s">
        <v>6032</v>
      </c>
      <c r="G198" s="317"/>
      <c r="H198" s="379" t="s">
        <v>6033</v>
      </c>
      <c r="I198" s="379"/>
      <c r="J198" s="379"/>
      <c r="K198" s="252"/>
    </row>
    <row r="199" spans="2:11" ht="5.25" customHeight="1">
      <c r="B199" s="280"/>
      <c r="C199" s="277"/>
      <c r="D199" s="277"/>
      <c r="E199" s="277"/>
      <c r="F199" s="277"/>
      <c r="G199" s="260"/>
      <c r="H199" s="277"/>
      <c r="I199" s="277"/>
      <c r="J199" s="277"/>
      <c r="K199" s="301"/>
    </row>
    <row r="200" spans="2:11" ht="15" customHeight="1">
      <c r="B200" s="280"/>
      <c r="C200" s="260" t="s">
        <v>6023</v>
      </c>
      <c r="D200" s="260"/>
      <c r="E200" s="260"/>
      <c r="F200" s="279" t="s">
        <v>43</v>
      </c>
      <c r="G200" s="260"/>
      <c r="H200" s="377" t="s">
        <v>6034</v>
      </c>
      <c r="I200" s="377"/>
      <c r="J200" s="377"/>
      <c r="K200" s="301"/>
    </row>
    <row r="201" spans="2:11" ht="15" customHeight="1">
      <c r="B201" s="280"/>
      <c r="C201" s="286"/>
      <c r="D201" s="260"/>
      <c r="E201" s="260"/>
      <c r="F201" s="279" t="s">
        <v>44</v>
      </c>
      <c r="G201" s="260"/>
      <c r="H201" s="377" t="s">
        <v>6035</v>
      </c>
      <c r="I201" s="377"/>
      <c r="J201" s="377"/>
      <c r="K201" s="301"/>
    </row>
    <row r="202" spans="2:11" ht="15" customHeight="1">
      <c r="B202" s="280"/>
      <c r="C202" s="286"/>
      <c r="D202" s="260"/>
      <c r="E202" s="260"/>
      <c r="F202" s="279" t="s">
        <v>47</v>
      </c>
      <c r="G202" s="260"/>
      <c r="H202" s="377" t="s">
        <v>6036</v>
      </c>
      <c r="I202" s="377"/>
      <c r="J202" s="377"/>
      <c r="K202" s="301"/>
    </row>
    <row r="203" spans="2:11" ht="15" customHeight="1">
      <c r="B203" s="280"/>
      <c r="C203" s="260"/>
      <c r="D203" s="260"/>
      <c r="E203" s="260"/>
      <c r="F203" s="279" t="s">
        <v>45</v>
      </c>
      <c r="G203" s="260"/>
      <c r="H203" s="377" t="s">
        <v>6037</v>
      </c>
      <c r="I203" s="377"/>
      <c r="J203" s="377"/>
      <c r="K203" s="301"/>
    </row>
    <row r="204" spans="2:11" ht="15" customHeight="1">
      <c r="B204" s="280"/>
      <c r="C204" s="260"/>
      <c r="D204" s="260"/>
      <c r="E204" s="260"/>
      <c r="F204" s="279" t="s">
        <v>46</v>
      </c>
      <c r="G204" s="260"/>
      <c r="H204" s="377" t="s">
        <v>6038</v>
      </c>
      <c r="I204" s="377"/>
      <c r="J204" s="377"/>
      <c r="K204" s="301"/>
    </row>
    <row r="205" spans="2:11" ht="15" customHeight="1">
      <c r="B205" s="280"/>
      <c r="C205" s="260"/>
      <c r="D205" s="260"/>
      <c r="E205" s="260"/>
      <c r="F205" s="279"/>
      <c r="G205" s="260"/>
      <c r="H205" s="260"/>
      <c r="I205" s="260"/>
      <c r="J205" s="260"/>
      <c r="K205" s="301"/>
    </row>
    <row r="206" spans="2:11" ht="15" customHeight="1">
      <c r="B206" s="280"/>
      <c r="C206" s="260" t="s">
        <v>5979</v>
      </c>
      <c r="D206" s="260"/>
      <c r="E206" s="260"/>
      <c r="F206" s="279" t="s">
        <v>78</v>
      </c>
      <c r="G206" s="260"/>
      <c r="H206" s="377" t="s">
        <v>6039</v>
      </c>
      <c r="I206" s="377"/>
      <c r="J206" s="377"/>
      <c r="K206" s="301"/>
    </row>
    <row r="207" spans="2:11" ht="15" customHeight="1">
      <c r="B207" s="280"/>
      <c r="C207" s="286"/>
      <c r="D207" s="260"/>
      <c r="E207" s="260"/>
      <c r="F207" s="279" t="s">
        <v>5879</v>
      </c>
      <c r="G207" s="260"/>
      <c r="H207" s="377" t="s">
        <v>5880</v>
      </c>
      <c r="I207" s="377"/>
      <c r="J207" s="377"/>
      <c r="K207" s="301"/>
    </row>
    <row r="208" spans="2:11" ht="15" customHeight="1">
      <c r="B208" s="280"/>
      <c r="C208" s="260"/>
      <c r="D208" s="260"/>
      <c r="E208" s="260"/>
      <c r="F208" s="279" t="s">
        <v>5877</v>
      </c>
      <c r="G208" s="260"/>
      <c r="H208" s="377" t="s">
        <v>6040</v>
      </c>
      <c r="I208" s="377"/>
      <c r="J208" s="377"/>
      <c r="K208" s="301"/>
    </row>
    <row r="209" spans="2:11" ht="15" customHeight="1">
      <c r="B209" s="318"/>
      <c r="C209" s="286"/>
      <c r="D209" s="286"/>
      <c r="E209" s="286"/>
      <c r="F209" s="279" t="s">
        <v>5881</v>
      </c>
      <c r="G209" s="265"/>
      <c r="H209" s="378" t="s">
        <v>5882</v>
      </c>
      <c r="I209" s="378"/>
      <c r="J209" s="378"/>
      <c r="K209" s="319"/>
    </row>
    <row r="210" spans="2:11" ht="15" customHeight="1">
      <c r="B210" s="318"/>
      <c r="C210" s="286"/>
      <c r="D210" s="286"/>
      <c r="E210" s="286"/>
      <c r="F210" s="279" t="s">
        <v>5676</v>
      </c>
      <c r="G210" s="265"/>
      <c r="H210" s="378" t="s">
        <v>6041</v>
      </c>
      <c r="I210" s="378"/>
      <c r="J210" s="378"/>
      <c r="K210" s="319"/>
    </row>
    <row r="211" spans="2:11" ht="15" customHeight="1">
      <c r="B211" s="318"/>
      <c r="C211" s="286"/>
      <c r="D211" s="286"/>
      <c r="E211" s="286"/>
      <c r="F211" s="320"/>
      <c r="G211" s="265"/>
      <c r="H211" s="321"/>
      <c r="I211" s="321"/>
      <c r="J211" s="321"/>
      <c r="K211" s="319"/>
    </row>
    <row r="212" spans="2:11" ht="15" customHeight="1">
      <c r="B212" s="318"/>
      <c r="C212" s="260" t="s">
        <v>6003</v>
      </c>
      <c r="D212" s="286"/>
      <c r="E212" s="286"/>
      <c r="F212" s="279">
        <v>1</v>
      </c>
      <c r="G212" s="265"/>
      <c r="H212" s="378" t="s">
        <v>6042</v>
      </c>
      <c r="I212" s="378"/>
      <c r="J212" s="378"/>
      <c r="K212" s="319"/>
    </row>
    <row r="213" spans="2:11" ht="15" customHeight="1">
      <c r="B213" s="318"/>
      <c r="C213" s="286"/>
      <c r="D213" s="286"/>
      <c r="E213" s="286"/>
      <c r="F213" s="279">
        <v>2</v>
      </c>
      <c r="G213" s="265"/>
      <c r="H213" s="378" t="s">
        <v>6043</v>
      </c>
      <c r="I213" s="378"/>
      <c r="J213" s="378"/>
      <c r="K213" s="319"/>
    </row>
    <row r="214" spans="2:11" ht="15" customHeight="1">
      <c r="B214" s="318"/>
      <c r="C214" s="286"/>
      <c r="D214" s="286"/>
      <c r="E214" s="286"/>
      <c r="F214" s="279">
        <v>3</v>
      </c>
      <c r="G214" s="265"/>
      <c r="H214" s="378" t="s">
        <v>6044</v>
      </c>
      <c r="I214" s="378"/>
      <c r="J214" s="378"/>
      <c r="K214" s="319"/>
    </row>
    <row r="215" spans="2:11" ht="15" customHeight="1">
      <c r="B215" s="318"/>
      <c r="C215" s="286"/>
      <c r="D215" s="286"/>
      <c r="E215" s="286"/>
      <c r="F215" s="279">
        <v>4</v>
      </c>
      <c r="G215" s="265"/>
      <c r="H215" s="378" t="s">
        <v>6045</v>
      </c>
      <c r="I215" s="378"/>
      <c r="J215" s="378"/>
      <c r="K215" s="319"/>
    </row>
    <row r="216" spans="2:11" ht="12.75" customHeight="1">
      <c r="B216" s="322"/>
      <c r="C216" s="323"/>
      <c r="D216" s="323"/>
      <c r="E216" s="323"/>
      <c r="F216" s="323"/>
      <c r="G216" s="323"/>
      <c r="H216" s="323"/>
      <c r="I216" s="323"/>
      <c r="J216" s="323"/>
      <c r="K216" s="324"/>
    </row>
  </sheetData>
  <sheetProtection formatCells="0" formatColumns="0" formatRows="0" insertColumns="0" insertRows="0" insertHyperlinks="0" deleteColumns="0" deleteRows="0" sort="0" autoFilter="0" pivotTables="0"/>
  <mergeCells count="77">
    <mergeCell ref="C9:J9"/>
    <mergeCell ref="D10:J10"/>
    <mergeCell ref="D13:J13"/>
    <mergeCell ref="C3:J3"/>
    <mergeCell ref="C4:J4"/>
    <mergeCell ref="C6:J6"/>
    <mergeCell ref="C7:J7"/>
    <mergeCell ref="D11:J11"/>
    <mergeCell ref="F19:J19"/>
    <mergeCell ref="F20:J20"/>
    <mergeCell ref="D14:J14"/>
    <mergeCell ref="D15:J15"/>
    <mergeCell ref="F16:J16"/>
    <mergeCell ref="F17:J17"/>
    <mergeCell ref="D31:J31"/>
    <mergeCell ref="C24:J24"/>
    <mergeCell ref="D32:J32"/>
    <mergeCell ref="F18:J18"/>
    <mergeCell ref="F21:J21"/>
    <mergeCell ref="C23:J23"/>
    <mergeCell ref="D25:J25"/>
    <mergeCell ref="D26:J26"/>
    <mergeCell ref="D28:J28"/>
    <mergeCell ref="D29:J29"/>
    <mergeCell ref="D33:J33"/>
    <mergeCell ref="G34:J34"/>
    <mergeCell ref="G35:J35"/>
    <mergeCell ref="D49:J49"/>
    <mergeCell ref="E48:J48"/>
    <mergeCell ref="G36:J36"/>
    <mergeCell ref="G37:J37"/>
    <mergeCell ref="D58:J58"/>
    <mergeCell ref="D59:J59"/>
    <mergeCell ref="C50:J50"/>
    <mergeCell ref="G38:J38"/>
    <mergeCell ref="G39:J39"/>
    <mergeCell ref="G40:J40"/>
    <mergeCell ref="G41:J41"/>
    <mergeCell ref="G42:J42"/>
    <mergeCell ref="G43:J43"/>
    <mergeCell ref="D45:J45"/>
    <mergeCell ref="E46:J46"/>
    <mergeCell ref="E47:J47"/>
    <mergeCell ref="C52:J52"/>
    <mergeCell ref="C53:J53"/>
    <mergeCell ref="C55:J55"/>
    <mergeCell ref="D56:J56"/>
    <mergeCell ref="D57:J57"/>
    <mergeCell ref="H200:J200"/>
    <mergeCell ref="D60:J60"/>
    <mergeCell ref="D63:J63"/>
    <mergeCell ref="D64:J64"/>
    <mergeCell ref="D66:J66"/>
    <mergeCell ref="D65:J65"/>
    <mergeCell ref="C100:J100"/>
    <mergeCell ref="D61:J61"/>
    <mergeCell ref="D67:J67"/>
    <mergeCell ref="D68:J68"/>
    <mergeCell ref="C73:J73"/>
    <mergeCell ref="H198:J198"/>
    <mergeCell ref="C163:J163"/>
    <mergeCell ref="C120:J120"/>
    <mergeCell ref="C145:J145"/>
    <mergeCell ref="C197:J197"/>
    <mergeCell ref="H215:J215"/>
    <mergeCell ref="H213:J213"/>
    <mergeCell ref="H210:J210"/>
    <mergeCell ref="H209:J209"/>
    <mergeCell ref="H207:J207"/>
    <mergeCell ref="H208:J208"/>
    <mergeCell ref="H203:J203"/>
    <mergeCell ref="H201:J201"/>
    <mergeCell ref="H212:J212"/>
    <mergeCell ref="H214:J214"/>
    <mergeCell ref="H206:J206"/>
    <mergeCell ref="H204:J204"/>
    <mergeCell ref="H202:J202"/>
  </mergeCells>
  <printOptions/>
  <pageMargins left="0.5902778" right="0.5902778" top="0.5902778" bottom="0.5902778" header="0" footer="0"/>
  <pageSetup fitToHeight="1" fitToWidth="1" horizontalDpi="600" verticalDpi="600" orientation="portrait" paperSize="9" scale="7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936"/>
  <sheetViews>
    <sheetView showGridLines="0" workbookViewId="0" topLeftCell="A1">
      <pane ySplit="1" topLeftCell="A567" activePane="bottomLeft" state="frozen"/>
      <selection pane="bottomLeft" activeCell="F577" sqref="F577"/>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07"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2"/>
      <c r="B1" s="108"/>
      <c r="C1" s="108"/>
      <c r="D1" s="109" t="s">
        <v>1</v>
      </c>
      <c r="E1" s="108"/>
      <c r="F1" s="110" t="s">
        <v>118</v>
      </c>
      <c r="G1" s="376" t="s">
        <v>119</v>
      </c>
      <c r="H1" s="376"/>
      <c r="I1" s="111"/>
      <c r="J1" s="110" t="s">
        <v>120</v>
      </c>
      <c r="K1" s="109" t="s">
        <v>121</v>
      </c>
      <c r="L1" s="110" t="s">
        <v>122</v>
      </c>
      <c r="M1" s="110"/>
      <c r="N1" s="110"/>
      <c r="O1" s="110"/>
      <c r="P1" s="110"/>
      <c r="Q1" s="110"/>
      <c r="R1" s="110"/>
      <c r="S1" s="110"/>
      <c r="T1" s="110"/>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L2" s="365" t="s">
        <v>8</v>
      </c>
      <c r="M2" s="366"/>
      <c r="N2" s="366"/>
      <c r="O2" s="366"/>
      <c r="P2" s="366"/>
      <c r="Q2" s="366"/>
      <c r="R2" s="366"/>
      <c r="S2" s="366"/>
      <c r="T2" s="366"/>
      <c r="U2" s="366"/>
      <c r="V2" s="366"/>
      <c r="AT2" s="25" t="s">
        <v>87</v>
      </c>
    </row>
    <row r="3" spans="2:46" ht="6.95" customHeight="1">
      <c r="B3" s="26"/>
      <c r="C3" s="27"/>
      <c r="D3" s="27"/>
      <c r="E3" s="27"/>
      <c r="F3" s="27"/>
      <c r="G3" s="27"/>
      <c r="H3" s="27"/>
      <c r="I3" s="112"/>
      <c r="J3" s="27"/>
      <c r="K3" s="28"/>
      <c r="AT3" s="25" t="s">
        <v>80</v>
      </c>
    </row>
    <row r="4" spans="2:46" ht="36.95" customHeight="1">
      <c r="B4" s="29"/>
      <c r="C4" s="30"/>
      <c r="D4" s="31" t="s">
        <v>123</v>
      </c>
      <c r="E4" s="30"/>
      <c r="F4" s="30"/>
      <c r="G4" s="30"/>
      <c r="H4" s="30"/>
      <c r="I4" s="113"/>
      <c r="J4" s="30"/>
      <c r="K4" s="32"/>
      <c r="M4" s="33" t="s">
        <v>13</v>
      </c>
      <c r="AT4" s="25" t="s">
        <v>6</v>
      </c>
    </row>
    <row r="5" spans="2:11" ht="6.95" customHeight="1">
      <c r="B5" s="29"/>
      <c r="C5" s="30"/>
      <c r="D5" s="30"/>
      <c r="E5" s="30"/>
      <c r="F5" s="30"/>
      <c r="G5" s="30"/>
      <c r="H5" s="30"/>
      <c r="I5" s="113"/>
      <c r="J5" s="30"/>
      <c r="K5" s="32"/>
    </row>
    <row r="6" spans="2:11" ht="13.5">
      <c r="B6" s="29"/>
      <c r="C6" s="30"/>
      <c r="D6" s="38" t="s">
        <v>19</v>
      </c>
      <c r="E6" s="30"/>
      <c r="F6" s="30"/>
      <c r="G6" s="30"/>
      <c r="H6" s="30"/>
      <c r="I6" s="113"/>
      <c r="J6" s="30"/>
      <c r="K6" s="32"/>
    </row>
    <row r="7" spans="2:11" ht="16.5" customHeight="1">
      <c r="B7" s="29"/>
      <c r="C7" s="30"/>
      <c r="D7" s="30"/>
      <c r="E7" s="367" t="str">
        <f>'Rekapitulace stavby'!K6</f>
        <v>Transformace ÚSP Kvasiny- rekonstrukce v lokalitě Týniště nad Orlicí</v>
      </c>
      <c r="F7" s="368"/>
      <c r="G7" s="368"/>
      <c r="H7" s="368"/>
      <c r="I7" s="113"/>
      <c r="J7" s="30"/>
      <c r="K7" s="32"/>
    </row>
    <row r="8" spans="2:11" ht="13.5">
      <c r="B8" s="29"/>
      <c r="C8" s="30"/>
      <c r="D8" s="38" t="s">
        <v>124</v>
      </c>
      <c r="E8" s="30"/>
      <c r="F8" s="30"/>
      <c r="G8" s="30"/>
      <c r="H8" s="30"/>
      <c r="I8" s="113"/>
      <c r="J8" s="30"/>
      <c r="K8" s="32"/>
    </row>
    <row r="9" spans="2:11" ht="16.5" customHeight="1">
      <c r="B9" s="29"/>
      <c r="C9" s="30"/>
      <c r="D9" s="30"/>
      <c r="E9" s="367" t="s">
        <v>125</v>
      </c>
      <c r="F9" s="328"/>
      <c r="G9" s="328"/>
      <c r="H9" s="328"/>
      <c r="I9" s="113"/>
      <c r="J9" s="30"/>
      <c r="K9" s="32"/>
    </row>
    <row r="10" spans="2:11" ht="13.5">
      <c r="B10" s="29"/>
      <c r="C10" s="30"/>
      <c r="D10" s="38" t="s">
        <v>126</v>
      </c>
      <c r="E10" s="30"/>
      <c r="F10" s="30"/>
      <c r="G10" s="30"/>
      <c r="H10" s="30"/>
      <c r="I10" s="113"/>
      <c r="J10" s="30"/>
      <c r="K10" s="32"/>
    </row>
    <row r="11" spans="2:11" s="1" customFormat="1" ht="16.5" customHeight="1">
      <c r="B11" s="42"/>
      <c r="C11" s="43"/>
      <c r="D11" s="43"/>
      <c r="E11" s="350" t="s">
        <v>127</v>
      </c>
      <c r="F11" s="369"/>
      <c r="G11" s="369"/>
      <c r="H11" s="369"/>
      <c r="I11" s="114"/>
      <c r="J11" s="43"/>
      <c r="K11" s="46"/>
    </row>
    <row r="12" spans="2:11" s="1" customFormat="1" ht="13.5">
      <c r="B12" s="42"/>
      <c r="C12" s="43"/>
      <c r="D12" s="38" t="s">
        <v>128</v>
      </c>
      <c r="E12" s="43"/>
      <c r="F12" s="43"/>
      <c r="G12" s="43"/>
      <c r="H12" s="43"/>
      <c r="I12" s="114"/>
      <c r="J12" s="43"/>
      <c r="K12" s="46"/>
    </row>
    <row r="13" spans="2:11" s="1" customFormat="1" ht="36.95" customHeight="1">
      <c r="B13" s="42"/>
      <c r="C13" s="43"/>
      <c r="D13" s="43"/>
      <c r="E13" s="370" t="s">
        <v>129</v>
      </c>
      <c r="F13" s="369"/>
      <c r="G13" s="369"/>
      <c r="H13" s="369"/>
      <c r="I13" s="114"/>
      <c r="J13" s="43"/>
      <c r="K13" s="46"/>
    </row>
    <row r="14" spans="2:11" s="1" customFormat="1" ht="13.5">
      <c r="B14" s="42"/>
      <c r="C14" s="43"/>
      <c r="D14" s="43"/>
      <c r="E14" s="43"/>
      <c r="F14" s="43"/>
      <c r="G14" s="43"/>
      <c r="H14" s="43"/>
      <c r="I14" s="114"/>
      <c r="J14" s="43"/>
      <c r="K14" s="46"/>
    </row>
    <row r="15" spans="2:11" s="1" customFormat="1" ht="14.45" customHeight="1">
      <c r="B15" s="42"/>
      <c r="C15" s="43"/>
      <c r="D15" s="38" t="s">
        <v>21</v>
      </c>
      <c r="E15" s="43"/>
      <c r="F15" s="36" t="s">
        <v>5</v>
      </c>
      <c r="G15" s="43"/>
      <c r="H15" s="43"/>
      <c r="I15" s="115" t="s">
        <v>22</v>
      </c>
      <c r="J15" s="36" t="s">
        <v>5</v>
      </c>
      <c r="K15" s="46"/>
    </row>
    <row r="16" spans="2:11" s="1" customFormat="1" ht="14.45" customHeight="1">
      <c r="B16" s="42"/>
      <c r="C16" s="43"/>
      <c r="D16" s="38" t="s">
        <v>23</v>
      </c>
      <c r="E16" s="43"/>
      <c r="F16" s="36" t="s">
        <v>24</v>
      </c>
      <c r="G16" s="43"/>
      <c r="H16" s="43"/>
      <c r="I16" s="115" t="s">
        <v>25</v>
      </c>
      <c r="J16" s="116" t="str">
        <f>'Rekapitulace stavby'!AN8</f>
        <v>18.4.2017</v>
      </c>
      <c r="K16" s="46"/>
    </row>
    <row r="17" spans="2:11" s="1" customFormat="1" ht="10.9" customHeight="1">
      <c r="B17" s="42"/>
      <c r="C17" s="43"/>
      <c r="D17" s="43"/>
      <c r="E17" s="43"/>
      <c r="F17" s="43"/>
      <c r="G17" s="43"/>
      <c r="H17" s="43"/>
      <c r="I17" s="114"/>
      <c r="J17" s="43"/>
      <c r="K17" s="46"/>
    </row>
    <row r="18" spans="2:11" s="1" customFormat="1" ht="14.45" customHeight="1">
      <c r="B18" s="42"/>
      <c r="C18" s="43"/>
      <c r="D18" s="38" t="s">
        <v>27</v>
      </c>
      <c r="E18" s="43"/>
      <c r="F18" s="43"/>
      <c r="G18" s="43"/>
      <c r="H18" s="43"/>
      <c r="I18" s="115" t="s">
        <v>28</v>
      </c>
      <c r="J18" s="36" t="s">
        <v>5</v>
      </c>
      <c r="K18" s="46"/>
    </row>
    <row r="19" spans="2:11" s="1" customFormat="1" ht="18" customHeight="1">
      <c r="B19" s="42"/>
      <c r="C19" s="43"/>
      <c r="D19" s="43"/>
      <c r="E19" s="36" t="s">
        <v>29</v>
      </c>
      <c r="F19" s="43"/>
      <c r="G19" s="43"/>
      <c r="H19" s="43"/>
      <c r="I19" s="115" t="s">
        <v>30</v>
      </c>
      <c r="J19" s="36" t="s">
        <v>5</v>
      </c>
      <c r="K19" s="46"/>
    </row>
    <row r="20" spans="2:11" s="1" customFormat="1" ht="6.95" customHeight="1">
      <c r="B20" s="42"/>
      <c r="C20" s="43"/>
      <c r="D20" s="43"/>
      <c r="E20" s="43"/>
      <c r="F20" s="43"/>
      <c r="G20" s="43"/>
      <c r="H20" s="43"/>
      <c r="I20" s="114"/>
      <c r="J20" s="43"/>
      <c r="K20" s="46"/>
    </row>
    <row r="21" spans="2:11" s="1" customFormat="1" ht="14.45" customHeight="1">
      <c r="B21" s="42"/>
      <c r="C21" s="43"/>
      <c r="D21" s="38" t="s">
        <v>31</v>
      </c>
      <c r="E21" s="43"/>
      <c r="F21" s="43"/>
      <c r="G21" s="43"/>
      <c r="H21" s="43"/>
      <c r="I21" s="115" t="s">
        <v>28</v>
      </c>
      <c r="J21" s="36" t="str">
        <f>IF('Rekapitulace stavby'!AN13="Vyplň údaj","",IF('Rekapitulace stavby'!AN13="","",'Rekapitulace stavby'!AN13))</f>
        <v/>
      </c>
      <c r="K21" s="46"/>
    </row>
    <row r="22" spans="2:11" s="1" customFormat="1" ht="18" customHeight="1">
      <c r="B22" s="42"/>
      <c r="C22" s="43"/>
      <c r="D22" s="43"/>
      <c r="E22" s="36" t="str">
        <f>IF('Rekapitulace stavby'!E14="Vyplň údaj","",IF('Rekapitulace stavby'!E14="","",'Rekapitulace stavby'!E14))</f>
        <v/>
      </c>
      <c r="F22" s="43"/>
      <c r="G22" s="43"/>
      <c r="H22" s="43"/>
      <c r="I22" s="115" t="s">
        <v>30</v>
      </c>
      <c r="J22" s="36" t="str">
        <f>IF('Rekapitulace stavby'!AN14="Vyplň údaj","",IF('Rekapitulace stavby'!AN14="","",'Rekapitulace stavby'!AN14))</f>
        <v/>
      </c>
      <c r="K22" s="46"/>
    </row>
    <row r="23" spans="2:11" s="1" customFormat="1" ht="6.95" customHeight="1">
      <c r="B23" s="42"/>
      <c r="C23" s="43"/>
      <c r="D23" s="43"/>
      <c r="E23" s="43"/>
      <c r="F23" s="43"/>
      <c r="G23" s="43"/>
      <c r="H23" s="43"/>
      <c r="I23" s="114"/>
      <c r="J23" s="43"/>
      <c r="K23" s="46"/>
    </row>
    <row r="24" spans="2:11" s="1" customFormat="1" ht="14.45" customHeight="1">
      <c r="B24" s="42"/>
      <c r="C24" s="43"/>
      <c r="D24" s="38" t="s">
        <v>33</v>
      </c>
      <c r="E24" s="43"/>
      <c r="F24" s="43"/>
      <c r="G24" s="43"/>
      <c r="H24" s="43"/>
      <c r="I24" s="115" t="s">
        <v>28</v>
      </c>
      <c r="J24" s="36" t="s">
        <v>5</v>
      </c>
      <c r="K24" s="46"/>
    </row>
    <row r="25" spans="2:11" s="1" customFormat="1" ht="18" customHeight="1">
      <c r="B25" s="42"/>
      <c r="C25" s="43"/>
      <c r="D25" s="43"/>
      <c r="E25" s="36" t="s">
        <v>34</v>
      </c>
      <c r="F25" s="43"/>
      <c r="G25" s="43"/>
      <c r="H25" s="43"/>
      <c r="I25" s="115" t="s">
        <v>30</v>
      </c>
      <c r="J25" s="36" t="s">
        <v>5</v>
      </c>
      <c r="K25" s="46"/>
    </row>
    <row r="26" spans="2:11" s="1" customFormat="1" ht="6.95" customHeight="1">
      <c r="B26" s="42"/>
      <c r="C26" s="43"/>
      <c r="D26" s="43"/>
      <c r="E26" s="43"/>
      <c r="F26" s="43"/>
      <c r="G26" s="43"/>
      <c r="H26" s="43"/>
      <c r="I26" s="114"/>
      <c r="J26" s="43"/>
      <c r="K26" s="46"/>
    </row>
    <row r="27" spans="2:11" s="1" customFormat="1" ht="14.45" customHeight="1">
      <c r="B27" s="42"/>
      <c r="C27" s="43"/>
      <c r="D27" s="38" t="s">
        <v>36</v>
      </c>
      <c r="E27" s="43"/>
      <c r="F27" s="43"/>
      <c r="G27" s="43"/>
      <c r="H27" s="43"/>
      <c r="I27" s="114"/>
      <c r="J27" s="43"/>
      <c r="K27" s="46"/>
    </row>
    <row r="28" spans="2:11" s="7" customFormat="1" ht="42.75" customHeight="1">
      <c r="B28" s="117"/>
      <c r="C28" s="118"/>
      <c r="D28" s="118"/>
      <c r="E28" s="332" t="s">
        <v>130</v>
      </c>
      <c r="F28" s="332"/>
      <c r="G28" s="332"/>
      <c r="H28" s="332"/>
      <c r="I28" s="119"/>
      <c r="J28" s="118"/>
      <c r="K28" s="120"/>
    </row>
    <row r="29" spans="2:11" s="1" customFormat="1" ht="6.95" customHeight="1">
      <c r="B29" s="42"/>
      <c r="C29" s="43"/>
      <c r="D29" s="43"/>
      <c r="E29" s="43"/>
      <c r="F29" s="43"/>
      <c r="G29" s="43"/>
      <c r="H29" s="43"/>
      <c r="I29" s="114"/>
      <c r="J29" s="43"/>
      <c r="K29" s="46"/>
    </row>
    <row r="30" spans="2:11" s="1" customFormat="1" ht="6.95" customHeight="1">
      <c r="B30" s="42"/>
      <c r="C30" s="43"/>
      <c r="D30" s="69"/>
      <c r="E30" s="69"/>
      <c r="F30" s="69"/>
      <c r="G30" s="69"/>
      <c r="H30" s="69"/>
      <c r="I30" s="121"/>
      <c r="J30" s="69"/>
      <c r="K30" s="122"/>
    </row>
    <row r="31" spans="2:11" s="1" customFormat="1" ht="25.35" customHeight="1">
      <c r="B31" s="42"/>
      <c r="C31" s="43"/>
      <c r="D31" s="123" t="s">
        <v>38</v>
      </c>
      <c r="E31" s="43"/>
      <c r="F31" s="43"/>
      <c r="G31" s="43"/>
      <c r="H31" s="43"/>
      <c r="I31" s="114"/>
      <c r="J31" s="124">
        <f>ROUND(J126,2)</f>
        <v>0</v>
      </c>
      <c r="K31" s="46"/>
    </row>
    <row r="32" spans="2:11" s="1" customFormat="1" ht="6.95" customHeight="1">
      <c r="B32" s="42"/>
      <c r="C32" s="43"/>
      <c r="D32" s="69"/>
      <c r="E32" s="69"/>
      <c r="F32" s="69"/>
      <c r="G32" s="69"/>
      <c r="H32" s="69"/>
      <c r="I32" s="121"/>
      <c r="J32" s="69"/>
      <c r="K32" s="122"/>
    </row>
    <row r="33" spans="2:11" s="1" customFormat="1" ht="14.45" customHeight="1">
      <c r="B33" s="42"/>
      <c r="C33" s="43"/>
      <c r="D33" s="43"/>
      <c r="E33" s="43"/>
      <c r="F33" s="47" t="s">
        <v>40</v>
      </c>
      <c r="G33" s="43"/>
      <c r="H33" s="43"/>
      <c r="I33" s="125" t="s">
        <v>39</v>
      </c>
      <c r="J33" s="47" t="s">
        <v>41</v>
      </c>
      <c r="K33" s="46"/>
    </row>
    <row r="34" spans="2:11" s="1" customFormat="1" ht="14.45" customHeight="1">
      <c r="B34" s="42"/>
      <c r="C34" s="43"/>
      <c r="D34" s="50" t="s">
        <v>42</v>
      </c>
      <c r="E34" s="50" t="s">
        <v>43</v>
      </c>
      <c r="F34" s="126">
        <f>ROUND(SUM(BE126:BE2935),2)</f>
        <v>0</v>
      </c>
      <c r="G34" s="43"/>
      <c r="H34" s="43"/>
      <c r="I34" s="127">
        <v>0.21</v>
      </c>
      <c r="J34" s="126">
        <f>ROUND(ROUND((SUM(BE126:BE2935)),2)*I34,2)</f>
        <v>0</v>
      </c>
      <c r="K34" s="46"/>
    </row>
    <row r="35" spans="2:11" s="1" customFormat="1" ht="14.45" customHeight="1">
      <c r="B35" s="42"/>
      <c r="C35" s="43"/>
      <c r="D35" s="43"/>
      <c r="E35" s="50" t="s">
        <v>44</v>
      </c>
      <c r="F35" s="126">
        <f>ROUND(SUM(BF126:BF2935),2)</f>
        <v>0</v>
      </c>
      <c r="G35" s="43"/>
      <c r="H35" s="43"/>
      <c r="I35" s="127">
        <v>0.15</v>
      </c>
      <c r="J35" s="126">
        <f>ROUND(ROUND((SUM(BF126:BF2935)),2)*I35,2)</f>
        <v>0</v>
      </c>
      <c r="K35" s="46"/>
    </row>
    <row r="36" spans="2:11" s="1" customFormat="1" ht="14.45" customHeight="1" hidden="1">
      <c r="B36" s="42"/>
      <c r="C36" s="43"/>
      <c r="D36" s="43"/>
      <c r="E36" s="50" t="s">
        <v>45</v>
      </c>
      <c r="F36" s="126">
        <f>ROUND(SUM(BG126:BG2935),2)</f>
        <v>0</v>
      </c>
      <c r="G36" s="43"/>
      <c r="H36" s="43"/>
      <c r="I36" s="127">
        <v>0.21</v>
      </c>
      <c r="J36" s="126">
        <v>0</v>
      </c>
      <c r="K36" s="46"/>
    </row>
    <row r="37" spans="2:11" s="1" customFormat="1" ht="14.45" customHeight="1" hidden="1">
      <c r="B37" s="42"/>
      <c r="C37" s="43"/>
      <c r="D37" s="43"/>
      <c r="E37" s="50" t="s">
        <v>46</v>
      </c>
      <c r="F37" s="126">
        <f>ROUND(SUM(BH126:BH2935),2)</f>
        <v>0</v>
      </c>
      <c r="G37" s="43"/>
      <c r="H37" s="43"/>
      <c r="I37" s="127">
        <v>0.15</v>
      </c>
      <c r="J37" s="126">
        <v>0</v>
      </c>
      <c r="K37" s="46"/>
    </row>
    <row r="38" spans="2:11" s="1" customFormat="1" ht="14.45" customHeight="1" hidden="1">
      <c r="B38" s="42"/>
      <c r="C38" s="43"/>
      <c r="D38" s="43"/>
      <c r="E38" s="50" t="s">
        <v>47</v>
      </c>
      <c r="F38" s="126">
        <f>ROUND(SUM(BI126:BI2935),2)</f>
        <v>0</v>
      </c>
      <c r="G38" s="43"/>
      <c r="H38" s="43"/>
      <c r="I38" s="127">
        <v>0</v>
      </c>
      <c r="J38" s="126">
        <v>0</v>
      </c>
      <c r="K38" s="46"/>
    </row>
    <row r="39" spans="2:11" s="1" customFormat="1" ht="6.95" customHeight="1">
      <c r="B39" s="42"/>
      <c r="C39" s="43"/>
      <c r="D39" s="43"/>
      <c r="E39" s="43"/>
      <c r="F39" s="43"/>
      <c r="G39" s="43"/>
      <c r="H39" s="43"/>
      <c r="I39" s="114"/>
      <c r="J39" s="43"/>
      <c r="K39" s="46"/>
    </row>
    <row r="40" spans="2:11" s="1" customFormat="1" ht="25.35" customHeight="1">
      <c r="B40" s="42"/>
      <c r="C40" s="128"/>
      <c r="D40" s="129" t="s">
        <v>48</v>
      </c>
      <c r="E40" s="72"/>
      <c r="F40" s="72"/>
      <c r="G40" s="130" t="s">
        <v>49</v>
      </c>
      <c r="H40" s="131" t="s">
        <v>50</v>
      </c>
      <c r="I40" s="132"/>
      <c r="J40" s="133">
        <f>SUM(J31:J38)</f>
        <v>0</v>
      </c>
      <c r="K40" s="134"/>
    </row>
    <row r="41" spans="2:11" s="1" customFormat="1" ht="14.45" customHeight="1">
      <c r="B41" s="57"/>
      <c r="C41" s="58"/>
      <c r="D41" s="58"/>
      <c r="E41" s="58"/>
      <c r="F41" s="58"/>
      <c r="G41" s="58"/>
      <c r="H41" s="58"/>
      <c r="I41" s="135"/>
      <c r="J41" s="58"/>
      <c r="K41" s="59"/>
    </row>
    <row r="45" spans="2:11" s="1" customFormat="1" ht="6.95" customHeight="1">
      <c r="B45" s="60"/>
      <c r="C45" s="61"/>
      <c r="D45" s="61"/>
      <c r="E45" s="61"/>
      <c r="F45" s="61"/>
      <c r="G45" s="61"/>
      <c r="H45" s="61"/>
      <c r="I45" s="136"/>
      <c r="J45" s="61"/>
      <c r="K45" s="137"/>
    </row>
    <row r="46" spans="2:11" s="1" customFormat="1" ht="36.95" customHeight="1">
      <c r="B46" s="42"/>
      <c r="C46" s="31" t="s">
        <v>131</v>
      </c>
      <c r="D46" s="43"/>
      <c r="E46" s="43"/>
      <c r="F46" s="43"/>
      <c r="G46" s="43"/>
      <c r="H46" s="43"/>
      <c r="I46" s="114"/>
      <c r="J46" s="43"/>
      <c r="K46" s="46"/>
    </row>
    <row r="47" spans="2:11" s="1" customFormat="1" ht="6.95" customHeight="1">
      <c r="B47" s="42"/>
      <c r="C47" s="43"/>
      <c r="D47" s="43"/>
      <c r="E47" s="43"/>
      <c r="F47" s="43"/>
      <c r="G47" s="43"/>
      <c r="H47" s="43"/>
      <c r="I47" s="114"/>
      <c r="J47" s="43"/>
      <c r="K47" s="46"/>
    </row>
    <row r="48" spans="2:11" s="1" customFormat="1" ht="14.45" customHeight="1">
      <c r="B48" s="42"/>
      <c r="C48" s="38" t="s">
        <v>19</v>
      </c>
      <c r="D48" s="43"/>
      <c r="E48" s="43"/>
      <c r="F48" s="43"/>
      <c r="G48" s="43"/>
      <c r="H48" s="43"/>
      <c r="I48" s="114"/>
      <c r="J48" s="43"/>
      <c r="K48" s="46"/>
    </row>
    <row r="49" spans="2:11" s="1" customFormat="1" ht="16.5" customHeight="1">
      <c r="B49" s="42"/>
      <c r="C49" s="43"/>
      <c r="D49" s="43"/>
      <c r="E49" s="367" t="str">
        <f>E7</f>
        <v>Transformace ÚSP Kvasiny- rekonstrukce v lokalitě Týniště nad Orlicí</v>
      </c>
      <c r="F49" s="368"/>
      <c r="G49" s="368"/>
      <c r="H49" s="368"/>
      <c r="I49" s="114"/>
      <c r="J49" s="43"/>
      <c r="K49" s="46"/>
    </row>
    <row r="50" spans="2:11" ht="13.5">
      <c r="B50" s="29"/>
      <c r="C50" s="38" t="s">
        <v>124</v>
      </c>
      <c r="D50" s="30"/>
      <c r="E50" s="30"/>
      <c r="F50" s="30"/>
      <c r="G50" s="30"/>
      <c r="H50" s="30"/>
      <c r="I50" s="113"/>
      <c r="J50" s="30"/>
      <c r="K50" s="32"/>
    </row>
    <row r="51" spans="2:11" ht="16.5" customHeight="1">
      <c r="B51" s="29"/>
      <c r="C51" s="30"/>
      <c r="D51" s="30"/>
      <c r="E51" s="367" t="s">
        <v>125</v>
      </c>
      <c r="F51" s="328"/>
      <c r="G51" s="328"/>
      <c r="H51" s="328"/>
      <c r="I51" s="113"/>
      <c r="J51" s="30"/>
      <c r="K51" s="32"/>
    </row>
    <row r="52" spans="2:11" ht="13.5">
      <c r="B52" s="29"/>
      <c r="C52" s="38" t="s">
        <v>126</v>
      </c>
      <c r="D52" s="30"/>
      <c r="E52" s="30"/>
      <c r="F52" s="30"/>
      <c r="G52" s="30"/>
      <c r="H52" s="30"/>
      <c r="I52" s="113"/>
      <c r="J52" s="30"/>
      <c r="K52" s="32"/>
    </row>
    <row r="53" spans="2:11" s="1" customFormat="1" ht="16.5" customHeight="1">
      <c r="B53" s="42"/>
      <c r="C53" s="43"/>
      <c r="D53" s="43"/>
      <c r="E53" s="350" t="s">
        <v>127</v>
      </c>
      <c r="F53" s="369"/>
      <c r="G53" s="369"/>
      <c r="H53" s="369"/>
      <c r="I53" s="114"/>
      <c r="J53" s="43"/>
      <c r="K53" s="46"/>
    </row>
    <row r="54" spans="2:11" s="1" customFormat="1" ht="14.45" customHeight="1">
      <c r="B54" s="42"/>
      <c r="C54" s="38" t="s">
        <v>128</v>
      </c>
      <c r="D54" s="43"/>
      <c r="E54" s="43"/>
      <c r="F54" s="43"/>
      <c r="G54" s="43"/>
      <c r="H54" s="43"/>
      <c r="I54" s="114"/>
      <c r="J54" s="43"/>
      <c r="K54" s="46"/>
    </row>
    <row r="55" spans="2:11" s="1" customFormat="1" ht="17.25" customHeight="1">
      <c r="B55" s="42"/>
      <c r="C55" s="43"/>
      <c r="D55" s="43"/>
      <c r="E55" s="370" t="str">
        <f>E13</f>
        <v>1 - Stavební část</v>
      </c>
      <c r="F55" s="369"/>
      <c r="G55" s="369"/>
      <c r="H55" s="369"/>
      <c r="I55" s="114"/>
      <c r="J55" s="43"/>
      <c r="K55" s="46"/>
    </row>
    <row r="56" spans="2:11" s="1" customFormat="1" ht="6.95" customHeight="1">
      <c r="B56" s="42"/>
      <c r="C56" s="43"/>
      <c r="D56" s="43"/>
      <c r="E56" s="43"/>
      <c r="F56" s="43"/>
      <c r="G56" s="43"/>
      <c r="H56" s="43"/>
      <c r="I56" s="114"/>
      <c r="J56" s="43"/>
      <c r="K56" s="46"/>
    </row>
    <row r="57" spans="2:11" s="1" customFormat="1" ht="18" customHeight="1">
      <c r="B57" s="42"/>
      <c r="C57" s="38" t="s">
        <v>23</v>
      </c>
      <c r="D57" s="43"/>
      <c r="E57" s="43"/>
      <c r="F57" s="36" t="str">
        <f>F16</f>
        <v xml:space="preserve"> </v>
      </c>
      <c r="G57" s="43"/>
      <c r="H57" s="43"/>
      <c r="I57" s="115" t="s">
        <v>25</v>
      </c>
      <c r="J57" s="116" t="str">
        <f>IF(J16="","",J16)</f>
        <v>18.4.2017</v>
      </c>
      <c r="K57" s="46"/>
    </row>
    <row r="58" spans="2:11" s="1" customFormat="1" ht="6.95" customHeight="1">
      <c r="B58" s="42"/>
      <c r="C58" s="43"/>
      <c r="D58" s="43"/>
      <c r="E58" s="43"/>
      <c r="F58" s="43"/>
      <c r="G58" s="43"/>
      <c r="H58" s="43"/>
      <c r="I58" s="114"/>
      <c r="J58" s="43"/>
      <c r="K58" s="46"/>
    </row>
    <row r="59" spans="2:11" s="1" customFormat="1" ht="13.5">
      <c r="B59" s="42"/>
      <c r="C59" s="38" t="s">
        <v>27</v>
      </c>
      <c r="D59" s="43"/>
      <c r="E59" s="43"/>
      <c r="F59" s="36" t="str">
        <f>E19</f>
        <v>Královéhradecký kraj</v>
      </c>
      <c r="G59" s="43"/>
      <c r="H59" s="43"/>
      <c r="I59" s="115" t="s">
        <v>33</v>
      </c>
      <c r="J59" s="332" t="str">
        <f>E25</f>
        <v>Malý velký ateliér</v>
      </c>
      <c r="K59" s="46"/>
    </row>
    <row r="60" spans="2:11" s="1" customFormat="1" ht="14.45" customHeight="1">
      <c r="B60" s="42"/>
      <c r="C60" s="38" t="s">
        <v>31</v>
      </c>
      <c r="D60" s="43"/>
      <c r="E60" s="43"/>
      <c r="F60" s="36" t="str">
        <f>IF(E22="","",E22)</f>
        <v/>
      </c>
      <c r="G60" s="43"/>
      <c r="H60" s="43"/>
      <c r="I60" s="114"/>
      <c r="J60" s="371"/>
      <c r="K60" s="46"/>
    </row>
    <row r="61" spans="2:11" s="1" customFormat="1" ht="10.35" customHeight="1">
      <c r="B61" s="42"/>
      <c r="C61" s="43"/>
      <c r="D61" s="43"/>
      <c r="E61" s="43"/>
      <c r="F61" s="43"/>
      <c r="G61" s="43"/>
      <c r="H61" s="43"/>
      <c r="I61" s="114"/>
      <c r="J61" s="43"/>
      <c r="K61" s="46"/>
    </row>
    <row r="62" spans="2:11" s="1" customFormat="1" ht="29.25" customHeight="1">
      <c r="B62" s="42"/>
      <c r="C62" s="138" t="s">
        <v>132</v>
      </c>
      <c r="D62" s="128"/>
      <c r="E62" s="128"/>
      <c r="F62" s="128"/>
      <c r="G62" s="128"/>
      <c r="H62" s="128"/>
      <c r="I62" s="139"/>
      <c r="J62" s="140" t="s">
        <v>133</v>
      </c>
      <c r="K62" s="141"/>
    </row>
    <row r="63" spans="2:11" s="1" customFormat="1" ht="10.35" customHeight="1">
      <c r="B63" s="42"/>
      <c r="C63" s="43"/>
      <c r="D63" s="43"/>
      <c r="E63" s="43"/>
      <c r="F63" s="43"/>
      <c r="G63" s="43"/>
      <c r="H63" s="43"/>
      <c r="I63" s="114"/>
      <c r="J63" s="43"/>
      <c r="K63" s="46"/>
    </row>
    <row r="64" spans="2:47" s="1" customFormat="1" ht="29.25" customHeight="1">
      <c r="B64" s="42"/>
      <c r="C64" s="142" t="s">
        <v>134</v>
      </c>
      <c r="D64" s="43"/>
      <c r="E64" s="43"/>
      <c r="F64" s="43"/>
      <c r="G64" s="43"/>
      <c r="H64" s="43"/>
      <c r="I64" s="114"/>
      <c r="J64" s="124">
        <f>J126</f>
        <v>0</v>
      </c>
      <c r="K64" s="46"/>
      <c r="AU64" s="25" t="s">
        <v>135</v>
      </c>
    </row>
    <row r="65" spans="2:11" s="8" customFormat="1" ht="24.95" customHeight="1">
      <c r="B65" s="143"/>
      <c r="C65" s="144"/>
      <c r="D65" s="145" t="s">
        <v>136</v>
      </c>
      <c r="E65" s="146"/>
      <c r="F65" s="146"/>
      <c r="G65" s="146"/>
      <c r="H65" s="146"/>
      <c r="I65" s="147"/>
      <c r="J65" s="148">
        <f>J127</f>
        <v>0</v>
      </c>
      <c r="K65" s="149"/>
    </row>
    <row r="66" spans="2:11" s="9" customFormat="1" ht="19.9" customHeight="1">
      <c r="B66" s="150"/>
      <c r="C66" s="151"/>
      <c r="D66" s="152" t="s">
        <v>137</v>
      </c>
      <c r="E66" s="153"/>
      <c r="F66" s="153"/>
      <c r="G66" s="153"/>
      <c r="H66" s="153"/>
      <c r="I66" s="154"/>
      <c r="J66" s="155">
        <f>J128</f>
        <v>0</v>
      </c>
      <c r="K66" s="156"/>
    </row>
    <row r="67" spans="2:11" s="9" customFormat="1" ht="19.9" customHeight="1">
      <c r="B67" s="150"/>
      <c r="C67" s="151"/>
      <c r="D67" s="152" t="s">
        <v>138</v>
      </c>
      <c r="E67" s="153"/>
      <c r="F67" s="153"/>
      <c r="G67" s="153"/>
      <c r="H67" s="153"/>
      <c r="I67" s="154"/>
      <c r="J67" s="155">
        <f>J185</f>
        <v>0</v>
      </c>
      <c r="K67" s="156"/>
    </row>
    <row r="68" spans="2:11" s="9" customFormat="1" ht="19.9" customHeight="1">
      <c r="B68" s="150"/>
      <c r="C68" s="151"/>
      <c r="D68" s="152" t="s">
        <v>139</v>
      </c>
      <c r="E68" s="153"/>
      <c r="F68" s="153"/>
      <c r="G68" s="153"/>
      <c r="H68" s="153"/>
      <c r="I68" s="154"/>
      <c r="J68" s="155">
        <f>J245</f>
        <v>0</v>
      </c>
      <c r="K68" s="156"/>
    </row>
    <row r="69" spans="2:11" s="9" customFormat="1" ht="19.9" customHeight="1">
      <c r="B69" s="150"/>
      <c r="C69" s="151"/>
      <c r="D69" s="152" t="s">
        <v>140</v>
      </c>
      <c r="E69" s="153"/>
      <c r="F69" s="153"/>
      <c r="G69" s="153"/>
      <c r="H69" s="153"/>
      <c r="I69" s="154"/>
      <c r="J69" s="155">
        <f>J576</f>
        <v>0</v>
      </c>
      <c r="K69" s="156"/>
    </row>
    <row r="70" spans="2:11" s="9" customFormat="1" ht="19.9" customHeight="1">
      <c r="B70" s="150"/>
      <c r="C70" s="151"/>
      <c r="D70" s="152" t="s">
        <v>141</v>
      </c>
      <c r="E70" s="153"/>
      <c r="F70" s="153"/>
      <c r="G70" s="153"/>
      <c r="H70" s="153"/>
      <c r="I70" s="154"/>
      <c r="J70" s="155">
        <f>J636</f>
        <v>0</v>
      </c>
      <c r="K70" s="156"/>
    </row>
    <row r="71" spans="2:11" s="9" customFormat="1" ht="19.9" customHeight="1">
      <c r="B71" s="150"/>
      <c r="C71" s="151"/>
      <c r="D71" s="152" t="s">
        <v>142</v>
      </c>
      <c r="E71" s="153"/>
      <c r="F71" s="153"/>
      <c r="G71" s="153"/>
      <c r="H71" s="153"/>
      <c r="I71" s="154"/>
      <c r="J71" s="155">
        <f>J645</f>
        <v>0</v>
      </c>
      <c r="K71" s="156"/>
    </row>
    <row r="72" spans="2:11" s="9" customFormat="1" ht="14.85" customHeight="1">
      <c r="B72" s="150"/>
      <c r="C72" s="151"/>
      <c r="D72" s="152" t="s">
        <v>143</v>
      </c>
      <c r="E72" s="153"/>
      <c r="F72" s="153"/>
      <c r="G72" s="153"/>
      <c r="H72" s="153"/>
      <c r="I72" s="154"/>
      <c r="J72" s="155">
        <f>J646</f>
        <v>0</v>
      </c>
      <c r="K72" s="156"/>
    </row>
    <row r="73" spans="2:11" s="9" customFormat="1" ht="14.85" customHeight="1">
      <c r="B73" s="150"/>
      <c r="C73" s="151"/>
      <c r="D73" s="152" t="s">
        <v>144</v>
      </c>
      <c r="E73" s="153"/>
      <c r="F73" s="153"/>
      <c r="G73" s="153"/>
      <c r="H73" s="153"/>
      <c r="I73" s="154"/>
      <c r="J73" s="155">
        <f>J793</f>
        <v>0</v>
      </c>
      <c r="K73" s="156"/>
    </row>
    <row r="74" spans="2:11" s="9" customFormat="1" ht="14.85" customHeight="1">
      <c r="B74" s="150"/>
      <c r="C74" s="151"/>
      <c r="D74" s="152" t="s">
        <v>145</v>
      </c>
      <c r="E74" s="153"/>
      <c r="F74" s="153"/>
      <c r="G74" s="153"/>
      <c r="H74" s="153"/>
      <c r="I74" s="154"/>
      <c r="J74" s="155">
        <f>J1112</f>
        <v>0</v>
      </c>
      <c r="K74" s="156"/>
    </row>
    <row r="75" spans="2:11" s="9" customFormat="1" ht="14.85" customHeight="1">
      <c r="B75" s="150"/>
      <c r="C75" s="151"/>
      <c r="D75" s="152" t="s">
        <v>146</v>
      </c>
      <c r="E75" s="153"/>
      <c r="F75" s="153"/>
      <c r="G75" s="153"/>
      <c r="H75" s="153"/>
      <c r="I75" s="154"/>
      <c r="J75" s="155">
        <f>J1215</f>
        <v>0</v>
      </c>
      <c r="K75" s="156"/>
    </row>
    <row r="76" spans="2:11" s="9" customFormat="1" ht="19.9" customHeight="1">
      <c r="B76" s="150"/>
      <c r="C76" s="151"/>
      <c r="D76" s="152" t="s">
        <v>147</v>
      </c>
      <c r="E76" s="153"/>
      <c r="F76" s="153"/>
      <c r="G76" s="153"/>
      <c r="H76" s="153"/>
      <c r="I76" s="154"/>
      <c r="J76" s="155">
        <f>J1220</f>
        <v>0</v>
      </c>
      <c r="K76" s="156"/>
    </row>
    <row r="77" spans="2:11" s="9" customFormat="1" ht="14.85" customHeight="1">
      <c r="B77" s="150"/>
      <c r="C77" s="151"/>
      <c r="D77" s="152" t="s">
        <v>148</v>
      </c>
      <c r="E77" s="153"/>
      <c r="F77" s="153"/>
      <c r="G77" s="153"/>
      <c r="H77" s="153"/>
      <c r="I77" s="154"/>
      <c r="J77" s="155">
        <f>J1221</f>
        <v>0</v>
      </c>
      <c r="K77" s="156"/>
    </row>
    <row r="78" spans="2:11" s="9" customFormat="1" ht="14.85" customHeight="1">
      <c r="B78" s="150"/>
      <c r="C78" s="151"/>
      <c r="D78" s="152" t="s">
        <v>149</v>
      </c>
      <c r="E78" s="153"/>
      <c r="F78" s="153"/>
      <c r="G78" s="153"/>
      <c r="H78" s="153"/>
      <c r="I78" s="154"/>
      <c r="J78" s="155">
        <f>J1261</f>
        <v>0</v>
      </c>
      <c r="K78" s="156"/>
    </row>
    <row r="79" spans="2:11" s="9" customFormat="1" ht="14.85" customHeight="1">
      <c r="B79" s="150"/>
      <c r="C79" s="151"/>
      <c r="D79" s="152" t="s">
        <v>150</v>
      </c>
      <c r="E79" s="153"/>
      <c r="F79" s="153"/>
      <c r="G79" s="153"/>
      <c r="H79" s="153"/>
      <c r="I79" s="154"/>
      <c r="J79" s="155">
        <f>J1287</f>
        <v>0</v>
      </c>
      <c r="K79" s="156"/>
    </row>
    <row r="80" spans="2:11" s="9" customFormat="1" ht="19.9" customHeight="1">
      <c r="B80" s="150"/>
      <c r="C80" s="151"/>
      <c r="D80" s="152" t="s">
        <v>151</v>
      </c>
      <c r="E80" s="153"/>
      <c r="F80" s="153"/>
      <c r="G80" s="153"/>
      <c r="H80" s="153"/>
      <c r="I80" s="154"/>
      <c r="J80" s="155">
        <f>J1560</f>
        <v>0</v>
      </c>
      <c r="K80" s="156"/>
    </row>
    <row r="81" spans="2:11" s="9" customFormat="1" ht="19.9" customHeight="1">
      <c r="B81" s="150"/>
      <c r="C81" s="151"/>
      <c r="D81" s="152" t="s">
        <v>152</v>
      </c>
      <c r="E81" s="153"/>
      <c r="F81" s="153"/>
      <c r="G81" s="153"/>
      <c r="H81" s="153"/>
      <c r="I81" s="154"/>
      <c r="J81" s="155">
        <f>J1568</f>
        <v>0</v>
      </c>
      <c r="K81" s="156"/>
    </row>
    <row r="82" spans="2:11" s="8" customFormat="1" ht="24.95" customHeight="1">
      <c r="B82" s="143"/>
      <c r="C82" s="144"/>
      <c r="D82" s="145" t="s">
        <v>153</v>
      </c>
      <c r="E82" s="146"/>
      <c r="F82" s="146"/>
      <c r="G82" s="146"/>
      <c r="H82" s="146"/>
      <c r="I82" s="147"/>
      <c r="J82" s="148">
        <f>J1570</f>
        <v>0</v>
      </c>
      <c r="K82" s="149"/>
    </row>
    <row r="83" spans="2:11" s="9" customFormat="1" ht="19.9" customHeight="1">
      <c r="B83" s="150"/>
      <c r="C83" s="151"/>
      <c r="D83" s="152" t="s">
        <v>154</v>
      </c>
      <c r="E83" s="153"/>
      <c r="F83" s="153"/>
      <c r="G83" s="153"/>
      <c r="H83" s="153"/>
      <c r="I83" s="154"/>
      <c r="J83" s="155">
        <f>J1571</f>
        <v>0</v>
      </c>
      <c r="K83" s="156"/>
    </row>
    <row r="84" spans="2:11" s="9" customFormat="1" ht="19.9" customHeight="1">
      <c r="B84" s="150"/>
      <c r="C84" s="151"/>
      <c r="D84" s="152" t="s">
        <v>155</v>
      </c>
      <c r="E84" s="153"/>
      <c r="F84" s="153"/>
      <c r="G84" s="153"/>
      <c r="H84" s="153"/>
      <c r="I84" s="154"/>
      <c r="J84" s="155">
        <f>J1670</f>
        <v>0</v>
      </c>
      <c r="K84" s="156"/>
    </row>
    <row r="85" spans="2:11" s="9" customFormat="1" ht="19.9" customHeight="1">
      <c r="B85" s="150"/>
      <c r="C85" s="151"/>
      <c r="D85" s="152" t="s">
        <v>156</v>
      </c>
      <c r="E85" s="153"/>
      <c r="F85" s="153"/>
      <c r="G85" s="153"/>
      <c r="H85" s="153"/>
      <c r="I85" s="154"/>
      <c r="J85" s="155">
        <f>J1739</f>
        <v>0</v>
      </c>
      <c r="K85" s="156"/>
    </row>
    <row r="86" spans="2:11" s="9" customFormat="1" ht="19.9" customHeight="1">
      <c r="B86" s="150"/>
      <c r="C86" s="151"/>
      <c r="D86" s="152" t="s">
        <v>157</v>
      </c>
      <c r="E86" s="153"/>
      <c r="F86" s="153"/>
      <c r="G86" s="153"/>
      <c r="H86" s="153"/>
      <c r="I86" s="154"/>
      <c r="J86" s="155">
        <f>J1884</f>
        <v>0</v>
      </c>
      <c r="K86" s="156"/>
    </row>
    <row r="87" spans="2:11" s="9" customFormat="1" ht="19.9" customHeight="1">
      <c r="B87" s="150"/>
      <c r="C87" s="151"/>
      <c r="D87" s="152" t="s">
        <v>158</v>
      </c>
      <c r="E87" s="153"/>
      <c r="F87" s="153"/>
      <c r="G87" s="153"/>
      <c r="H87" s="153"/>
      <c r="I87" s="154"/>
      <c r="J87" s="155">
        <f>J1899</f>
        <v>0</v>
      </c>
      <c r="K87" s="156"/>
    </row>
    <row r="88" spans="2:11" s="9" customFormat="1" ht="19.9" customHeight="1">
      <c r="B88" s="150"/>
      <c r="C88" s="151"/>
      <c r="D88" s="152" t="s">
        <v>159</v>
      </c>
      <c r="E88" s="153"/>
      <c r="F88" s="153"/>
      <c r="G88" s="153"/>
      <c r="H88" s="153"/>
      <c r="I88" s="154"/>
      <c r="J88" s="155">
        <f>J2073</f>
        <v>0</v>
      </c>
      <c r="K88" s="156"/>
    </row>
    <row r="89" spans="2:11" s="9" customFormat="1" ht="19.9" customHeight="1">
      <c r="B89" s="150"/>
      <c r="C89" s="151"/>
      <c r="D89" s="152" t="s">
        <v>160</v>
      </c>
      <c r="E89" s="153"/>
      <c r="F89" s="153"/>
      <c r="G89" s="153"/>
      <c r="H89" s="153"/>
      <c r="I89" s="154"/>
      <c r="J89" s="155">
        <f>J2114</f>
        <v>0</v>
      </c>
      <c r="K89" s="156"/>
    </row>
    <row r="90" spans="2:11" s="9" customFormat="1" ht="19.9" customHeight="1">
      <c r="B90" s="150"/>
      <c r="C90" s="151"/>
      <c r="D90" s="152" t="s">
        <v>161</v>
      </c>
      <c r="E90" s="153"/>
      <c r="F90" s="153"/>
      <c r="G90" s="153"/>
      <c r="H90" s="153"/>
      <c r="I90" s="154"/>
      <c r="J90" s="155">
        <f>J2211</f>
        <v>0</v>
      </c>
      <c r="K90" s="156"/>
    </row>
    <row r="91" spans="2:11" s="9" customFormat="1" ht="19.9" customHeight="1">
      <c r="B91" s="150"/>
      <c r="C91" s="151"/>
      <c r="D91" s="152" t="s">
        <v>162</v>
      </c>
      <c r="E91" s="153"/>
      <c r="F91" s="153"/>
      <c r="G91" s="153"/>
      <c r="H91" s="153"/>
      <c r="I91" s="154"/>
      <c r="J91" s="155">
        <f>J2216</f>
        <v>0</v>
      </c>
      <c r="K91" s="156"/>
    </row>
    <row r="92" spans="2:11" s="9" customFormat="1" ht="19.9" customHeight="1">
      <c r="B92" s="150"/>
      <c r="C92" s="151"/>
      <c r="D92" s="152" t="s">
        <v>163</v>
      </c>
      <c r="E92" s="153"/>
      <c r="F92" s="153"/>
      <c r="G92" s="153"/>
      <c r="H92" s="153"/>
      <c r="I92" s="154"/>
      <c r="J92" s="155">
        <f>J2397</f>
        <v>0</v>
      </c>
      <c r="K92" s="156"/>
    </row>
    <row r="93" spans="2:11" s="9" customFormat="1" ht="19.9" customHeight="1">
      <c r="B93" s="150"/>
      <c r="C93" s="151"/>
      <c r="D93" s="152" t="s">
        <v>164</v>
      </c>
      <c r="E93" s="153"/>
      <c r="F93" s="153"/>
      <c r="G93" s="153"/>
      <c r="H93" s="153"/>
      <c r="I93" s="154"/>
      <c r="J93" s="155">
        <f>J2462</f>
        <v>0</v>
      </c>
      <c r="K93" s="156"/>
    </row>
    <row r="94" spans="2:11" s="9" customFormat="1" ht="19.9" customHeight="1">
      <c r="B94" s="150"/>
      <c r="C94" s="151"/>
      <c r="D94" s="152" t="s">
        <v>165</v>
      </c>
      <c r="E94" s="153"/>
      <c r="F94" s="153"/>
      <c r="G94" s="153"/>
      <c r="H94" s="153"/>
      <c r="I94" s="154"/>
      <c r="J94" s="155">
        <f>J2575</f>
        <v>0</v>
      </c>
      <c r="K94" s="156"/>
    </row>
    <row r="95" spans="2:11" s="9" customFormat="1" ht="19.9" customHeight="1">
      <c r="B95" s="150"/>
      <c r="C95" s="151"/>
      <c r="D95" s="152" t="s">
        <v>166</v>
      </c>
      <c r="E95" s="153"/>
      <c r="F95" s="153"/>
      <c r="G95" s="153"/>
      <c r="H95" s="153"/>
      <c r="I95" s="154"/>
      <c r="J95" s="155">
        <f>J2682</f>
        <v>0</v>
      </c>
      <c r="K95" s="156"/>
    </row>
    <row r="96" spans="2:11" s="9" customFormat="1" ht="19.9" customHeight="1">
      <c r="B96" s="150"/>
      <c r="C96" s="151"/>
      <c r="D96" s="152" t="s">
        <v>167</v>
      </c>
      <c r="E96" s="153"/>
      <c r="F96" s="153"/>
      <c r="G96" s="153"/>
      <c r="H96" s="153"/>
      <c r="I96" s="154"/>
      <c r="J96" s="155">
        <f>J2706</f>
        <v>0</v>
      </c>
      <c r="K96" s="156"/>
    </row>
    <row r="97" spans="2:11" s="9" customFormat="1" ht="19.9" customHeight="1">
      <c r="B97" s="150"/>
      <c r="C97" s="151"/>
      <c r="D97" s="152" t="s">
        <v>168</v>
      </c>
      <c r="E97" s="153"/>
      <c r="F97" s="153"/>
      <c r="G97" s="153"/>
      <c r="H97" s="153"/>
      <c r="I97" s="154"/>
      <c r="J97" s="155">
        <f>J2830</f>
        <v>0</v>
      </c>
      <c r="K97" s="156"/>
    </row>
    <row r="98" spans="2:11" s="9" customFormat="1" ht="19.9" customHeight="1">
      <c r="B98" s="150"/>
      <c r="C98" s="151"/>
      <c r="D98" s="152" t="s">
        <v>169</v>
      </c>
      <c r="E98" s="153"/>
      <c r="F98" s="153"/>
      <c r="G98" s="153"/>
      <c r="H98" s="153"/>
      <c r="I98" s="154"/>
      <c r="J98" s="155">
        <f>J2843</f>
        <v>0</v>
      </c>
      <c r="K98" s="156"/>
    </row>
    <row r="99" spans="2:11" s="9" customFormat="1" ht="19.9" customHeight="1">
      <c r="B99" s="150"/>
      <c r="C99" s="151"/>
      <c r="D99" s="152" t="s">
        <v>170</v>
      </c>
      <c r="E99" s="153"/>
      <c r="F99" s="153"/>
      <c r="G99" s="153"/>
      <c r="H99" s="153"/>
      <c r="I99" s="154"/>
      <c r="J99" s="155">
        <f>J2869</f>
        <v>0</v>
      </c>
      <c r="K99" s="156"/>
    </row>
    <row r="100" spans="2:11" s="9" customFormat="1" ht="19.9" customHeight="1">
      <c r="B100" s="150"/>
      <c r="C100" s="151"/>
      <c r="D100" s="152" t="s">
        <v>171</v>
      </c>
      <c r="E100" s="153"/>
      <c r="F100" s="153"/>
      <c r="G100" s="153"/>
      <c r="H100" s="153"/>
      <c r="I100" s="154"/>
      <c r="J100" s="155">
        <f>J2913</f>
        <v>0</v>
      </c>
      <c r="K100" s="156"/>
    </row>
    <row r="101" spans="2:11" s="8" customFormat="1" ht="24.95" customHeight="1">
      <c r="B101" s="143"/>
      <c r="C101" s="144"/>
      <c r="D101" s="145" t="s">
        <v>172</v>
      </c>
      <c r="E101" s="146"/>
      <c r="F101" s="146"/>
      <c r="G101" s="146"/>
      <c r="H101" s="146"/>
      <c r="I101" s="147"/>
      <c r="J101" s="148">
        <f>J2933</f>
        <v>0</v>
      </c>
      <c r="K101" s="149"/>
    </row>
    <row r="102" spans="2:11" s="9" customFormat="1" ht="19.9" customHeight="1">
      <c r="B102" s="150"/>
      <c r="C102" s="151"/>
      <c r="D102" s="152" t="s">
        <v>173</v>
      </c>
      <c r="E102" s="153"/>
      <c r="F102" s="153"/>
      <c r="G102" s="153"/>
      <c r="H102" s="153"/>
      <c r="I102" s="154"/>
      <c r="J102" s="155">
        <f>J2934</f>
        <v>0</v>
      </c>
      <c r="K102" s="156"/>
    </row>
    <row r="103" spans="2:11" s="1" customFormat="1" ht="21.75" customHeight="1">
      <c r="B103" s="42"/>
      <c r="C103" s="43"/>
      <c r="D103" s="43"/>
      <c r="E103" s="43"/>
      <c r="F103" s="43"/>
      <c r="G103" s="43"/>
      <c r="H103" s="43"/>
      <c r="I103" s="114"/>
      <c r="J103" s="43"/>
      <c r="K103" s="46"/>
    </row>
    <row r="104" spans="2:11" s="1" customFormat="1" ht="6.95" customHeight="1">
      <c r="B104" s="57"/>
      <c r="C104" s="58"/>
      <c r="D104" s="58"/>
      <c r="E104" s="58"/>
      <c r="F104" s="58"/>
      <c r="G104" s="58"/>
      <c r="H104" s="58"/>
      <c r="I104" s="135"/>
      <c r="J104" s="58"/>
      <c r="K104" s="59"/>
    </row>
    <row r="108" spans="2:12" s="1" customFormat="1" ht="6.95" customHeight="1">
      <c r="B108" s="60"/>
      <c r="C108" s="61"/>
      <c r="D108" s="61"/>
      <c r="E108" s="61"/>
      <c r="F108" s="61"/>
      <c r="G108" s="61"/>
      <c r="H108" s="61"/>
      <c r="I108" s="136"/>
      <c r="J108" s="61"/>
      <c r="K108" s="61"/>
      <c r="L108" s="42"/>
    </row>
    <row r="109" spans="2:12" s="1" customFormat="1" ht="36.95" customHeight="1">
      <c r="B109" s="42"/>
      <c r="C109" s="62" t="s">
        <v>174</v>
      </c>
      <c r="L109" s="42"/>
    </row>
    <row r="110" spans="2:12" s="1" customFormat="1" ht="6.95" customHeight="1">
      <c r="B110" s="42"/>
      <c r="L110" s="42"/>
    </row>
    <row r="111" spans="2:12" s="1" customFormat="1" ht="14.45" customHeight="1">
      <c r="B111" s="42"/>
      <c r="C111" s="64" t="s">
        <v>19</v>
      </c>
      <c r="L111" s="42"/>
    </row>
    <row r="112" spans="2:12" s="1" customFormat="1" ht="16.5" customHeight="1">
      <c r="B112" s="42"/>
      <c r="E112" s="372" t="str">
        <f>E7</f>
        <v>Transformace ÚSP Kvasiny- rekonstrukce v lokalitě Týniště nad Orlicí</v>
      </c>
      <c r="F112" s="373"/>
      <c r="G112" s="373"/>
      <c r="H112" s="373"/>
      <c r="L112" s="42"/>
    </row>
    <row r="113" spans="2:12" ht="13.5">
      <c r="B113" s="29"/>
      <c r="C113" s="64" t="s">
        <v>124</v>
      </c>
      <c r="L113" s="29"/>
    </row>
    <row r="114" spans="2:12" ht="16.5" customHeight="1">
      <c r="B114" s="29"/>
      <c r="E114" s="372" t="s">
        <v>125</v>
      </c>
      <c r="F114" s="366"/>
      <c r="G114" s="366"/>
      <c r="H114" s="366"/>
      <c r="L114" s="29"/>
    </row>
    <row r="115" spans="2:12" ht="13.5">
      <c r="B115" s="29"/>
      <c r="C115" s="64" t="s">
        <v>126</v>
      </c>
      <c r="L115" s="29"/>
    </row>
    <row r="116" spans="2:12" s="1" customFormat="1" ht="16.5" customHeight="1">
      <c r="B116" s="42"/>
      <c r="E116" s="374" t="s">
        <v>127</v>
      </c>
      <c r="F116" s="375"/>
      <c r="G116" s="375"/>
      <c r="H116" s="375"/>
      <c r="L116" s="42"/>
    </row>
    <row r="117" spans="2:12" s="1" customFormat="1" ht="14.45" customHeight="1">
      <c r="B117" s="42"/>
      <c r="C117" s="64" t="s">
        <v>128</v>
      </c>
      <c r="L117" s="42"/>
    </row>
    <row r="118" spans="2:12" s="1" customFormat="1" ht="17.25" customHeight="1">
      <c r="B118" s="42"/>
      <c r="E118" s="343" t="str">
        <f>E13</f>
        <v>1 - Stavební část</v>
      </c>
      <c r="F118" s="375"/>
      <c r="G118" s="375"/>
      <c r="H118" s="375"/>
      <c r="L118" s="42"/>
    </row>
    <row r="119" spans="2:12" s="1" customFormat="1" ht="6.95" customHeight="1">
      <c r="B119" s="42"/>
      <c r="L119" s="42"/>
    </row>
    <row r="120" spans="2:12" s="1" customFormat="1" ht="18" customHeight="1">
      <c r="B120" s="42"/>
      <c r="C120" s="64" t="s">
        <v>23</v>
      </c>
      <c r="F120" s="157" t="str">
        <f>F16</f>
        <v xml:space="preserve"> </v>
      </c>
      <c r="I120" s="158" t="s">
        <v>25</v>
      </c>
      <c r="J120" s="68" t="str">
        <f>IF(J16="","",J16)</f>
        <v>18.4.2017</v>
      </c>
      <c r="L120" s="42"/>
    </row>
    <row r="121" spans="2:12" s="1" customFormat="1" ht="6.95" customHeight="1">
      <c r="B121" s="42"/>
      <c r="L121" s="42"/>
    </row>
    <row r="122" spans="2:12" s="1" customFormat="1" ht="13.5">
      <c r="B122" s="42"/>
      <c r="C122" s="64" t="s">
        <v>27</v>
      </c>
      <c r="F122" s="157" t="str">
        <f>E19</f>
        <v>Královéhradecký kraj</v>
      </c>
      <c r="I122" s="158" t="s">
        <v>33</v>
      </c>
      <c r="J122" s="157" t="str">
        <f>E25</f>
        <v>Malý velký ateliér</v>
      </c>
      <c r="L122" s="42"/>
    </row>
    <row r="123" spans="2:12" s="1" customFormat="1" ht="14.45" customHeight="1">
      <c r="B123" s="42"/>
      <c r="C123" s="64" t="s">
        <v>31</v>
      </c>
      <c r="F123" s="157" t="str">
        <f>IF(E22="","",E22)</f>
        <v/>
      </c>
      <c r="L123" s="42"/>
    </row>
    <row r="124" spans="2:12" s="1" customFormat="1" ht="10.35" customHeight="1">
      <c r="B124" s="42"/>
      <c r="L124" s="42"/>
    </row>
    <row r="125" spans="2:20" s="10" customFormat="1" ht="29.25" customHeight="1">
      <c r="B125" s="159"/>
      <c r="C125" s="160" t="s">
        <v>175</v>
      </c>
      <c r="D125" s="161" t="s">
        <v>57</v>
      </c>
      <c r="E125" s="161" t="s">
        <v>53</v>
      </c>
      <c r="F125" s="161" t="s">
        <v>176</v>
      </c>
      <c r="G125" s="161" t="s">
        <v>177</v>
      </c>
      <c r="H125" s="161" t="s">
        <v>178</v>
      </c>
      <c r="I125" s="162" t="s">
        <v>179</v>
      </c>
      <c r="J125" s="161" t="s">
        <v>133</v>
      </c>
      <c r="K125" s="163" t="s">
        <v>180</v>
      </c>
      <c r="L125" s="159"/>
      <c r="M125" s="74" t="s">
        <v>181</v>
      </c>
      <c r="N125" s="75" t="s">
        <v>42</v>
      </c>
      <c r="O125" s="75" t="s">
        <v>182</v>
      </c>
      <c r="P125" s="75" t="s">
        <v>183</v>
      </c>
      <c r="Q125" s="75" t="s">
        <v>184</v>
      </c>
      <c r="R125" s="75" t="s">
        <v>185</v>
      </c>
      <c r="S125" s="75" t="s">
        <v>186</v>
      </c>
      <c r="T125" s="76" t="s">
        <v>187</v>
      </c>
    </row>
    <row r="126" spans="2:63" s="1" customFormat="1" ht="29.25" customHeight="1">
      <c r="B126" s="42"/>
      <c r="C126" s="78" t="s">
        <v>134</v>
      </c>
      <c r="J126" s="164">
        <f>BK126</f>
        <v>0</v>
      </c>
      <c r="L126" s="42"/>
      <c r="M126" s="77"/>
      <c r="N126" s="69"/>
      <c r="O126" s="69"/>
      <c r="P126" s="165">
        <f>P127+P1570+P2933</f>
        <v>0</v>
      </c>
      <c r="Q126" s="69"/>
      <c r="R126" s="165">
        <f>R127+R1570+R2933</f>
        <v>332.69665015</v>
      </c>
      <c r="S126" s="69"/>
      <c r="T126" s="166">
        <f>T127+T1570+T2933</f>
        <v>329.28114350000004</v>
      </c>
      <c r="AT126" s="25" t="s">
        <v>71</v>
      </c>
      <c r="AU126" s="25" t="s">
        <v>135</v>
      </c>
      <c r="BK126" s="167">
        <f>BK127+BK1570+BK2933</f>
        <v>0</v>
      </c>
    </row>
    <row r="127" spans="2:63" s="11" customFormat="1" ht="37.35" customHeight="1">
      <c r="B127" s="168"/>
      <c r="D127" s="169" t="s">
        <v>71</v>
      </c>
      <c r="E127" s="170" t="s">
        <v>188</v>
      </c>
      <c r="F127" s="170" t="s">
        <v>189</v>
      </c>
      <c r="I127" s="171"/>
      <c r="J127" s="172">
        <f>BK127</f>
        <v>0</v>
      </c>
      <c r="L127" s="168"/>
      <c r="M127" s="173"/>
      <c r="N127" s="174"/>
      <c r="O127" s="174"/>
      <c r="P127" s="175">
        <f>P128+P185+P245+P576+P636+P645+P1220+P1560+P1568</f>
        <v>0</v>
      </c>
      <c r="Q127" s="174"/>
      <c r="R127" s="175">
        <f>R128+R185+R245+R576+R636+R645+R1220+R1560+R1568</f>
        <v>288.59167664</v>
      </c>
      <c r="S127" s="174"/>
      <c r="T127" s="176">
        <f>T128+T185+T245+T576+T636+T645+T1220+T1560+T1568</f>
        <v>300.79183800000004</v>
      </c>
      <c r="AR127" s="169" t="s">
        <v>17</v>
      </c>
      <c r="AT127" s="177" t="s">
        <v>71</v>
      </c>
      <c r="AU127" s="177" t="s">
        <v>72</v>
      </c>
      <c r="AY127" s="169" t="s">
        <v>190</v>
      </c>
      <c r="BK127" s="178">
        <f>BK128+BK185+BK245+BK576+BK636+BK645+BK1220+BK1560+BK1568</f>
        <v>0</v>
      </c>
    </row>
    <row r="128" spans="2:63" s="11" customFormat="1" ht="19.9" customHeight="1">
      <c r="B128" s="168"/>
      <c r="D128" s="169" t="s">
        <v>71</v>
      </c>
      <c r="E128" s="179" t="s">
        <v>17</v>
      </c>
      <c r="F128" s="179" t="s">
        <v>191</v>
      </c>
      <c r="I128" s="171"/>
      <c r="J128" s="180">
        <f>BK128</f>
        <v>0</v>
      </c>
      <c r="L128" s="168"/>
      <c r="M128" s="173"/>
      <c r="N128" s="174"/>
      <c r="O128" s="174"/>
      <c r="P128" s="175">
        <f>SUM(P129:P184)</f>
        <v>0</v>
      </c>
      <c r="Q128" s="174"/>
      <c r="R128" s="175">
        <f>SUM(R129:R184)</f>
        <v>0</v>
      </c>
      <c r="S128" s="174"/>
      <c r="T128" s="176">
        <f>SUM(T129:T184)</f>
        <v>0</v>
      </c>
      <c r="AR128" s="169" t="s">
        <v>17</v>
      </c>
      <c r="AT128" s="177" t="s">
        <v>71</v>
      </c>
      <c r="AU128" s="177" t="s">
        <v>17</v>
      </c>
      <c r="AY128" s="169" t="s">
        <v>190</v>
      </c>
      <c r="BK128" s="178">
        <f>SUM(BK129:BK184)</f>
        <v>0</v>
      </c>
    </row>
    <row r="129" spans="2:65" s="1" customFormat="1" ht="25.5" customHeight="1">
      <c r="B129" s="181"/>
      <c r="C129" s="182" t="s">
        <v>17</v>
      </c>
      <c r="D129" s="182" t="s">
        <v>192</v>
      </c>
      <c r="E129" s="183" t="s">
        <v>193</v>
      </c>
      <c r="F129" s="184" t="s">
        <v>194</v>
      </c>
      <c r="G129" s="185" t="s">
        <v>195</v>
      </c>
      <c r="H129" s="186">
        <v>336</v>
      </c>
      <c r="I129" s="187"/>
      <c r="J129" s="188">
        <f>ROUND(I129*H129,2)</f>
        <v>0</v>
      </c>
      <c r="K129" s="184" t="s">
        <v>196</v>
      </c>
      <c r="L129" s="42"/>
      <c r="M129" s="189" t="s">
        <v>5</v>
      </c>
      <c r="N129" s="190" t="s">
        <v>43</v>
      </c>
      <c r="O129" s="43"/>
      <c r="P129" s="191">
        <f>O129*H129</f>
        <v>0</v>
      </c>
      <c r="Q129" s="191">
        <v>0</v>
      </c>
      <c r="R129" s="191">
        <f>Q129*H129</f>
        <v>0</v>
      </c>
      <c r="S129" s="191">
        <v>0</v>
      </c>
      <c r="T129" s="192">
        <f>S129*H129</f>
        <v>0</v>
      </c>
      <c r="AR129" s="25" t="s">
        <v>92</v>
      </c>
      <c r="AT129" s="25" t="s">
        <v>192</v>
      </c>
      <c r="AU129" s="25" t="s">
        <v>80</v>
      </c>
      <c r="AY129" s="25" t="s">
        <v>190</v>
      </c>
      <c r="BE129" s="193">
        <f>IF(N129="základní",J129,0)</f>
        <v>0</v>
      </c>
      <c r="BF129" s="193">
        <f>IF(N129="snížená",J129,0)</f>
        <v>0</v>
      </c>
      <c r="BG129" s="193">
        <f>IF(N129="zákl. přenesená",J129,0)</f>
        <v>0</v>
      </c>
      <c r="BH129" s="193">
        <f>IF(N129="sníž. přenesená",J129,0)</f>
        <v>0</v>
      </c>
      <c r="BI129" s="193">
        <f>IF(N129="nulová",J129,0)</f>
        <v>0</v>
      </c>
      <c r="BJ129" s="25" t="s">
        <v>17</v>
      </c>
      <c r="BK129" s="193">
        <f>ROUND(I129*H129,2)</f>
        <v>0</v>
      </c>
      <c r="BL129" s="25" t="s">
        <v>92</v>
      </c>
      <c r="BM129" s="25" t="s">
        <v>197</v>
      </c>
    </row>
    <row r="130" spans="2:51" s="12" customFormat="1" ht="13.5">
      <c r="B130" s="194"/>
      <c r="D130" s="195" t="s">
        <v>198</v>
      </c>
      <c r="E130" s="196" t="s">
        <v>5</v>
      </c>
      <c r="F130" s="197" t="s">
        <v>199</v>
      </c>
      <c r="H130" s="196" t="s">
        <v>5</v>
      </c>
      <c r="I130" s="198"/>
      <c r="L130" s="194"/>
      <c r="M130" s="199"/>
      <c r="N130" s="200"/>
      <c r="O130" s="200"/>
      <c r="P130" s="200"/>
      <c r="Q130" s="200"/>
      <c r="R130" s="200"/>
      <c r="S130" s="200"/>
      <c r="T130" s="201"/>
      <c r="AT130" s="196" t="s">
        <v>198</v>
      </c>
      <c r="AU130" s="196" t="s">
        <v>80</v>
      </c>
      <c r="AV130" s="12" t="s">
        <v>17</v>
      </c>
      <c r="AW130" s="12" t="s">
        <v>35</v>
      </c>
      <c r="AX130" s="12" t="s">
        <v>72</v>
      </c>
      <c r="AY130" s="196" t="s">
        <v>190</v>
      </c>
    </row>
    <row r="131" spans="2:51" s="13" customFormat="1" ht="13.5">
      <c r="B131" s="202"/>
      <c r="D131" s="195" t="s">
        <v>198</v>
      </c>
      <c r="E131" s="203" t="s">
        <v>5</v>
      </c>
      <c r="F131" s="204" t="s">
        <v>200</v>
      </c>
      <c r="H131" s="205">
        <v>336</v>
      </c>
      <c r="I131" s="206"/>
      <c r="L131" s="202"/>
      <c r="M131" s="207"/>
      <c r="N131" s="208"/>
      <c r="O131" s="208"/>
      <c r="P131" s="208"/>
      <c r="Q131" s="208"/>
      <c r="R131" s="208"/>
      <c r="S131" s="208"/>
      <c r="T131" s="209"/>
      <c r="AT131" s="203" t="s">
        <v>198</v>
      </c>
      <c r="AU131" s="203" t="s">
        <v>80</v>
      </c>
      <c r="AV131" s="13" t="s">
        <v>80</v>
      </c>
      <c r="AW131" s="13" t="s">
        <v>35</v>
      </c>
      <c r="AX131" s="13" t="s">
        <v>17</v>
      </c>
      <c r="AY131" s="203" t="s">
        <v>190</v>
      </c>
    </row>
    <row r="132" spans="2:65" s="1" customFormat="1" ht="25.5" customHeight="1">
      <c r="B132" s="181"/>
      <c r="C132" s="182" t="s">
        <v>80</v>
      </c>
      <c r="D132" s="182" t="s">
        <v>192</v>
      </c>
      <c r="E132" s="183" t="s">
        <v>201</v>
      </c>
      <c r="F132" s="184" t="s">
        <v>202</v>
      </c>
      <c r="G132" s="185" t="s">
        <v>203</v>
      </c>
      <c r="H132" s="186">
        <v>14</v>
      </c>
      <c r="I132" s="187"/>
      <c r="J132" s="188">
        <f>ROUND(I132*H132,2)</f>
        <v>0</v>
      </c>
      <c r="K132" s="184" t="s">
        <v>196</v>
      </c>
      <c r="L132" s="42"/>
      <c r="M132" s="189" t="s">
        <v>5</v>
      </c>
      <c r="N132" s="190" t="s">
        <v>43</v>
      </c>
      <c r="O132" s="43"/>
      <c r="P132" s="191">
        <f>O132*H132</f>
        <v>0</v>
      </c>
      <c r="Q132" s="191">
        <v>0</v>
      </c>
      <c r="R132" s="191">
        <f>Q132*H132</f>
        <v>0</v>
      </c>
      <c r="S132" s="191">
        <v>0</v>
      </c>
      <c r="T132" s="192">
        <f>S132*H132</f>
        <v>0</v>
      </c>
      <c r="AR132" s="25" t="s">
        <v>92</v>
      </c>
      <c r="AT132" s="25" t="s">
        <v>192</v>
      </c>
      <c r="AU132" s="25" t="s">
        <v>80</v>
      </c>
      <c r="AY132" s="25" t="s">
        <v>190</v>
      </c>
      <c r="BE132" s="193">
        <f>IF(N132="základní",J132,0)</f>
        <v>0</v>
      </c>
      <c r="BF132" s="193">
        <f>IF(N132="snížená",J132,0)</f>
        <v>0</v>
      </c>
      <c r="BG132" s="193">
        <f>IF(N132="zákl. přenesená",J132,0)</f>
        <v>0</v>
      </c>
      <c r="BH132" s="193">
        <f>IF(N132="sníž. přenesená",J132,0)</f>
        <v>0</v>
      </c>
      <c r="BI132" s="193">
        <f>IF(N132="nulová",J132,0)</f>
        <v>0</v>
      </c>
      <c r="BJ132" s="25" t="s">
        <v>17</v>
      </c>
      <c r="BK132" s="193">
        <f>ROUND(I132*H132,2)</f>
        <v>0</v>
      </c>
      <c r="BL132" s="25" t="s">
        <v>92</v>
      </c>
      <c r="BM132" s="25" t="s">
        <v>204</v>
      </c>
    </row>
    <row r="133" spans="2:51" s="12" customFormat="1" ht="13.5">
      <c r="B133" s="194"/>
      <c r="D133" s="195" t="s">
        <v>198</v>
      </c>
      <c r="E133" s="196" t="s">
        <v>5</v>
      </c>
      <c r="F133" s="197" t="s">
        <v>205</v>
      </c>
      <c r="H133" s="196" t="s">
        <v>5</v>
      </c>
      <c r="I133" s="198"/>
      <c r="L133" s="194"/>
      <c r="M133" s="199"/>
      <c r="N133" s="200"/>
      <c r="O133" s="200"/>
      <c r="P133" s="200"/>
      <c r="Q133" s="200"/>
      <c r="R133" s="200"/>
      <c r="S133" s="200"/>
      <c r="T133" s="201"/>
      <c r="AT133" s="196" t="s">
        <v>198</v>
      </c>
      <c r="AU133" s="196" t="s">
        <v>80</v>
      </c>
      <c r="AV133" s="12" t="s">
        <v>17</v>
      </c>
      <c r="AW133" s="12" t="s">
        <v>35</v>
      </c>
      <c r="AX133" s="12" t="s">
        <v>72</v>
      </c>
      <c r="AY133" s="196" t="s">
        <v>190</v>
      </c>
    </row>
    <row r="134" spans="2:51" s="13" customFormat="1" ht="13.5">
      <c r="B134" s="202"/>
      <c r="D134" s="195" t="s">
        <v>198</v>
      </c>
      <c r="E134" s="203" t="s">
        <v>5</v>
      </c>
      <c r="F134" s="204" t="s">
        <v>206</v>
      </c>
      <c r="H134" s="205">
        <v>14</v>
      </c>
      <c r="I134" s="206"/>
      <c r="L134" s="202"/>
      <c r="M134" s="207"/>
      <c r="N134" s="208"/>
      <c r="O134" s="208"/>
      <c r="P134" s="208"/>
      <c r="Q134" s="208"/>
      <c r="R134" s="208"/>
      <c r="S134" s="208"/>
      <c r="T134" s="209"/>
      <c r="AT134" s="203" t="s">
        <v>198</v>
      </c>
      <c r="AU134" s="203" t="s">
        <v>80</v>
      </c>
      <c r="AV134" s="13" t="s">
        <v>80</v>
      </c>
      <c r="AW134" s="13" t="s">
        <v>35</v>
      </c>
      <c r="AX134" s="13" t="s">
        <v>17</v>
      </c>
      <c r="AY134" s="203" t="s">
        <v>190</v>
      </c>
    </row>
    <row r="135" spans="2:65" s="1" customFormat="1" ht="38.25" customHeight="1">
      <c r="B135" s="181"/>
      <c r="C135" s="182" t="s">
        <v>86</v>
      </c>
      <c r="D135" s="182" t="s">
        <v>192</v>
      </c>
      <c r="E135" s="183" t="s">
        <v>207</v>
      </c>
      <c r="F135" s="184" t="s">
        <v>208</v>
      </c>
      <c r="G135" s="185" t="s">
        <v>209</v>
      </c>
      <c r="H135" s="186">
        <v>54.825</v>
      </c>
      <c r="I135" s="187"/>
      <c r="J135" s="188">
        <f>ROUND(I135*H135,2)</f>
        <v>0</v>
      </c>
      <c r="K135" s="184" t="s">
        <v>196</v>
      </c>
      <c r="L135" s="42"/>
      <c r="M135" s="189" t="s">
        <v>5</v>
      </c>
      <c r="N135" s="190" t="s">
        <v>43</v>
      </c>
      <c r="O135" s="43"/>
      <c r="P135" s="191">
        <f>O135*H135</f>
        <v>0</v>
      </c>
      <c r="Q135" s="191">
        <v>0</v>
      </c>
      <c r="R135" s="191">
        <f>Q135*H135</f>
        <v>0</v>
      </c>
      <c r="S135" s="191">
        <v>0</v>
      </c>
      <c r="T135" s="192">
        <f>S135*H135</f>
        <v>0</v>
      </c>
      <c r="AR135" s="25" t="s">
        <v>92</v>
      </c>
      <c r="AT135" s="25" t="s">
        <v>192</v>
      </c>
      <c r="AU135" s="25" t="s">
        <v>80</v>
      </c>
      <c r="AY135" s="25" t="s">
        <v>190</v>
      </c>
      <c r="BE135" s="193">
        <f>IF(N135="základní",J135,0)</f>
        <v>0</v>
      </c>
      <c r="BF135" s="193">
        <f>IF(N135="snížená",J135,0)</f>
        <v>0</v>
      </c>
      <c r="BG135" s="193">
        <f>IF(N135="zákl. přenesená",J135,0)</f>
        <v>0</v>
      </c>
      <c r="BH135" s="193">
        <f>IF(N135="sníž. přenesená",J135,0)</f>
        <v>0</v>
      </c>
      <c r="BI135" s="193">
        <f>IF(N135="nulová",J135,0)</f>
        <v>0</v>
      </c>
      <c r="BJ135" s="25" t="s">
        <v>17</v>
      </c>
      <c r="BK135" s="193">
        <f>ROUND(I135*H135,2)</f>
        <v>0</v>
      </c>
      <c r="BL135" s="25" t="s">
        <v>92</v>
      </c>
      <c r="BM135" s="25" t="s">
        <v>210</v>
      </c>
    </row>
    <row r="136" spans="2:51" s="12" customFormat="1" ht="13.5">
      <c r="B136" s="194"/>
      <c r="D136" s="195" t="s">
        <v>198</v>
      </c>
      <c r="E136" s="196" t="s">
        <v>5</v>
      </c>
      <c r="F136" s="197" t="s">
        <v>211</v>
      </c>
      <c r="H136" s="196" t="s">
        <v>5</v>
      </c>
      <c r="I136" s="198"/>
      <c r="L136" s="194"/>
      <c r="M136" s="199"/>
      <c r="N136" s="200"/>
      <c r="O136" s="200"/>
      <c r="P136" s="200"/>
      <c r="Q136" s="200"/>
      <c r="R136" s="200"/>
      <c r="S136" s="200"/>
      <c r="T136" s="201"/>
      <c r="AT136" s="196" t="s">
        <v>198</v>
      </c>
      <c r="AU136" s="196" t="s">
        <v>80</v>
      </c>
      <c r="AV136" s="12" t="s">
        <v>17</v>
      </c>
      <c r="AW136" s="12" t="s">
        <v>35</v>
      </c>
      <c r="AX136" s="12" t="s">
        <v>72</v>
      </c>
      <c r="AY136" s="196" t="s">
        <v>190</v>
      </c>
    </row>
    <row r="137" spans="2:51" s="13" customFormat="1" ht="13.5">
      <c r="B137" s="202"/>
      <c r="D137" s="195" t="s">
        <v>198</v>
      </c>
      <c r="E137" s="203" t="s">
        <v>5</v>
      </c>
      <c r="F137" s="204" t="s">
        <v>212</v>
      </c>
      <c r="H137" s="205">
        <v>54.825</v>
      </c>
      <c r="I137" s="206"/>
      <c r="L137" s="202"/>
      <c r="M137" s="207"/>
      <c r="N137" s="208"/>
      <c r="O137" s="208"/>
      <c r="P137" s="208"/>
      <c r="Q137" s="208"/>
      <c r="R137" s="208"/>
      <c r="S137" s="208"/>
      <c r="T137" s="209"/>
      <c r="AT137" s="203" t="s">
        <v>198</v>
      </c>
      <c r="AU137" s="203" t="s">
        <v>80</v>
      </c>
      <c r="AV137" s="13" t="s">
        <v>80</v>
      </c>
      <c r="AW137" s="13" t="s">
        <v>35</v>
      </c>
      <c r="AX137" s="13" t="s">
        <v>17</v>
      </c>
      <c r="AY137" s="203" t="s">
        <v>190</v>
      </c>
    </row>
    <row r="138" spans="2:65" s="1" customFormat="1" ht="25.5" customHeight="1">
      <c r="B138" s="181"/>
      <c r="C138" s="182" t="s">
        <v>92</v>
      </c>
      <c r="D138" s="182" t="s">
        <v>192</v>
      </c>
      <c r="E138" s="183" t="s">
        <v>213</v>
      </c>
      <c r="F138" s="184" t="s">
        <v>214</v>
      </c>
      <c r="G138" s="185" t="s">
        <v>209</v>
      </c>
      <c r="H138" s="186">
        <v>53.729</v>
      </c>
      <c r="I138" s="187"/>
      <c r="J138" s="188">
        <f>ROUND(I138*H138,2)</f>
        <v>0</v>
      </c>
      <c r="K138" s="184" t="s">
        <v>196</v>
      </c>
      <c r="L138" s="42"/>
      <c r="M138" s="189" t="s">
        <v>5</v>
      </c>
      <c r="N138" s="190" t="s">
        <v>43</v>
      </c>
      <c r="O138" s="43"/>
      <c r="P138" s="191">
        <f>O138*H138</f>
        <v>0</v>
      </c>
      <c r="Q138" s="191">
        <v>0</v>
      </c>
      <c r="R138" s="191">
        <f>Q138*H138</f>
        <v>0</v>
      </c>
      <c r="S138" s="191">
        <v>0</v>
      </c>
      <c r="T138" s="192">
        <f>S138*H138</f>
        <v>0</v>
      </c>
      <c r="AR138" s="25" t="s">
        <v>92</v>
      </c>
      <c r="AT138" s="25" t="s">
        <v>192</v>
      </c>
      <c r="AU138" s="25" t="s">
        <v>80</v>
      </c>
      <c r="AY138" s="25" t="s">
        <v>190</v>
      </c>
      <c r="BE138" s="193">
        <f>IF(N138="základní",J138,0)</f>
        <v>0</v>
      </c>
      <c r="BF138" s="193">
        <f>IF(N138="snížená",J138,0)</f>
        <v>0</v>
      </c>
      <c r="BG138" s="193">
        <f>IF(N138="zákl. přenesená",J138,0)</f>
        <v>0</v>
      </c>
      <c r="BH138" s="193">
        <f>IF(N138="sníž. přenesená",J138,0)</f>
        <v>0</v>
      </c>
      <c r="BI138" s="193">
        <f>IF(N138="nulová",J138,0)</f>
        <v>0</v>
      </c>
      <c r="BJ138" s="25" t="s">
        <v>17</v>
      </c>
      <c r="BK138" s="193">
        <f>ROUND(I138*H138,2)</f>
        <v>0</v>
      </c>
      <c r="BL138" s="25" t="s">
        <v>92</v>
      </c>
      <c r="BM138" s="25" t="s">
        <v>215</v>
      </c>
    </row>
    <row r="139" spans="2:51" s="12" customFormat="1" ht="13.5">
      <c r="B139" s="194"/>
      <c r="D139" s="195" t="s">
        <v>198</v>
      </c>
      <c r="E139" s="196" t="s">
        <v>5</v>
      </c>
      <c r="F139" s="197" t="s">
        <v>216</v>
      </c>
      <c r="H139" s="196" t="s">
        <v>5</v>
      </c>
      <c r="I139" s="198"/>
      <c r="L139" s="194"/>
      <c r="M139" s="199"/>
      <c r="N139" s="200"/>
      <c r="O139" s="200"/>
      <c r="P139" s="200"/>
      <c r="Q139" s="200"/>
      <c r="R139" s="200"/>
      <c r="S139" s="200"/>
      <c r="T139" s="201"/>
      <c r="AT139" s="196" t="s">
        <v>198</v>
      </c>
      <c r="AU139" s="196" t="s">
        <v>80</v>
      </c>
      <c r="AV139" s="12" t="s">
        <v>17</v>
      </c>
      <c r="AW139" s="12" t="s">
        <v>35</v>
      </c>
      <c r="AX139" s="12" t="s">
        <v>72</v>
      </c>
      <c r="AY139" s="196" t="s">
        <v>190</v>
      </c>
    </row>
    <row r="140" spans="2:51" s="13" customFormat="1" ht="13.5">
      <c r="B140" s="202"/>
      <c r="D140" s="195" t="s">
        <v>198</v>
      </c>
      <c r="E140" s="203" t="s">
        <v>5</v>
      </c>
      <c r="F140" s="204" t="s">
        <v>217</v>
      </c>
      <c r="H140" s="205">
        <v>45.5</v>
      </c>
      <c r="I140" s="206"/>
      <c r="L140" s="202"/>
      <c r="M140" s="207"/>
      <c r="N140" s="208"/>
      <c r="O140" s="208"/>
      <c r="P140" s="208"/>
      <c r="Q140" s="208"/>
      <c r="R140" s="208"/>
      <c r="S140" s="208"/>
      <c r="T140" s="209"/>
      <c r="AT140" s="203" t="s">
        <v>198</v>
      </c>
      <c r="AU140" s="203" t="s">
        <v>80</v>
      </c>
      <c r="AV140" s="13" t="s">
        <v>80</v>
      </c>
      <c r="AW140" s="13" t="s">
        <v>35</v>
      </c>
      <c r="AX140" s="13" t="s">
        <v>72</v>
      </c>
      <c r="AY140" s="203" t="s">
        <v>190</v>
      </c>
    </row>
    <row r="141" spans="2:51" s="13" customFormat="1" ht="13.5">
      <c r="B141" s="202"/>
      <c r="D141" s="195" t="s">
        <v>198</v>
      </c>
      <c r="E141" s="203" t="s">
        <v>5</v>
      </c>
      <c r="F141" s="204" t="s">
        <v>218</v>
      </c>
      <c r="H141" s="205">
        <v>4.884</v>
      </c>
      <c r="I141" s="206"/>
      <c r="L141" s="202"/>
      <c r="M141" s="207"/>
      <c r="N141" s="208"/>
      <c r="O141" s="208"/>
      <c r="P141" s="208"/>
      <c r="Q141" s="208"/>
      <c r="R141" s="208"/>
      <c r="S141" s="208"/>
      <c r="T141" s="209"/>
      <c r="AT141" s="203" t="s">
        <v>198</v>
      </c>
      <c r="AU141" s="203" t="s">
        <v>80</v>
      </c>
      <c r="AV141" s="13" t="s">
        <v>80</v>
      </c>
      <c r="AW141" s="13" t="s">
        <v>35</v>
      </c>
      <c r="AX141" s="13" t="s">
        <v>72</v>
      </c>
      <c r="AY141" s="203" t="s">
        <v>190</v>
      </c>
    </row>
    <row r="142" spans="2:51" s="13" customFormat="1" ht="13.5">
      <c r="B142" s="202"/>
      <c r="D142" s="195" t="s">
        <v>198</v>
      </c>
      <c r="E142" s="203" t="s">
        <v>5</v>
      </c>
      <c r="F142" s="204" t="s">
        <v>219</v>
      </c>
      <c r="H142" s="205">
        <v>2.039</v>
      </c>
      <c r="I142" s="206"/>
      <c r="L142" s="202"/>
      <c r="M142" s="207"/>
      <c r="N142" s="208"/>
      <c r="O142" s="208"/>
      <c r="P142" s="208"/>
      <c r="Q142" s="208"/>
      <c r="R142" s="208"/>
      <c r="S142" s="208"/>
      <c r="T142" s="209"/>
      <c r="AT142" s="203" t="s">
        <v>198</v>
      </c>
      <c r="AU142" s="203" t="s">
        <v>80</v>
      </c>
      <c r="AV142" s="13" t="s">
        <v>80</v>
      </c>
      <c r="AW142" s="13" t="s">
        <v>35</v>
      </c>
      <c r="AX142" s="13" t="s">
        <v>72</v>
      </c>
      <c r="AY142" s="203" t="s">
        <v>190</v>
      </c>
    </row>
    <row r="143" spans="2:51" s="13" customFormat="1" ht="13.5">
      <c r="B143" s="202"/>
      <c r="D143" s="195" t="s">
        <v>198</v>
      </c>
      <c r="E143" s="203" t="s">
        <v>5</v>
      </c>
      <c r="F143" s="204" t="s">
        <v>220</v>
      </c>
      <c r="H143" s="205">
        <v>1.306</v>
      </c>
      <c r="I143" s="206"/>
      <c r="L143" s="202"/>
      <c r="M143" s="207"/>
      <c r="N143" s="208"/>
      <c r="O143" s="208"/>
      <c r="P143" s="208"/>
      <c r="Q143" s="208"/>
      <c r="R143" s="208"/>
      <c r="S143" s="208"/>
      <c r="T143" s="209"/>
      <c r="AT143" s="203" t="s">
        <v>198</v>
      </c>
      <c r="AU143" s="203" t="s">
        <v>80</v>
      </c>
      <c r="AV143" s="13" t="s">
        <v>80</v>
      </c>
      <c r="AW143" s="13" t="s">
        <v>35</v>
      </c>
      <c r="AX143" s="13" t="s">
        <v>72</v>
      </c>
      <c r="AY143" s="203" t="s">
        <v>190</v>
      </c>
    </row>
    <row r="144" spans="2:51" s="14" customFormat="1" ht="13.5">
      <c r="B144" s="210"/>
      <c r="D144" s="195" t="s">
        <v>198</v>
      </c>
      <c r="E144" s="211" t="s">
        <v>5</v>
      </c>
      <c r="F144" s="212" t="s">
        <v>221</v>
      </c>
      <c r="H144" s="213">
        <v>53.729</v>
      </c>
      <c r="I144" s="214"/>
      <c r="L144" s="210"/>
      <c r="M144" s="215"/>
      <c r="N144" s="216"/>
      <c r="O144" s="216"/>
      <c r="P144" s="216"/>
      <c r="Q144" s="216"/>
      <c r="R144" s="216"/>
      <c r="S144" s="216"/>
      <c r="T144" s="217"/>
      <c r="AT144" s="211" t="s">
        <v>198</v>
      </c>
      <c r="AU144" s="211" t="s">
        <v>80</v>
      </c>
      <c r="AV144" s="14" t="s">
        <v>92</v>
      </c>
      <c r="AW144" s="14" t="s">
        <v>35</v>
      </c>
      <c r="AX144" s="14" t="s">
        <v>17</v>
      </c>
      <c r="AY144" s="211" t="s">
        <v>190</v>
      </c>
    </row>
    <row r="145" spans="2:65" s="1" customFormat="1" ht="25.5" customHeight="1">
      <c r="B145" s="181"/>
      <c r="C145" s="182" t="s">
        <v>95</v>
      </c>
      <c r="D145" s="182" t="s">
        <v>192</v>
      </c>
      <c r="E145" s="183" t="s">
        <v>222</v>
      </c>
      <c r="F145" s="184" t="s">
        <v>223</v>
      </c>
      <c r="G145" s="185" t="s">
        <v>209</v>
      </c>
      <c r="H145" s="186">
        <v>53.729</v>
      </c>
      <c r="I145" s="187"/>
      <c r="J145" s="188">
        <f>ROUND(I145*H145,2)</f>
        <v>0</v>
      </c>
      <c r="K145" s="184" t="s">
        <v>196</v>
      </c>
      <c r="L145" s="42"/>
      <c r="M145" s="189" t="s">
        <v>5</v>
      </c>
      <c r="N145" s="190" t="s">
        <v>43</v>
      </c>
      <c r="O145" s="43"/>
      <c r="P145" s="191">
        <f>O145*H145</f>
        <v>0</v>
      </c>
      <c r="Q145" s="191">
        <v>0</v>
      </c>
      <c r="R145" s="191">
        <f>Q145*H145</f>
        <v>0</v>
      </c>
      <c r="S145" s="191">
        <v>0</v>
      </c>
      <c r="T145" s="192">
        <f>S145*H145</f>
        <v>0</v>
      </c>
      <c r="AR145" s="25" t="s">
        <v>92</v>
      </c>
      <c r="AT145" s="25" t="s">
        <v>192</v>
      </c>
      <c r="AU145" s="25" t="s">
        <v>80</v>
      </c>
      <c r="AY145" s="25" t="s">
        <v>190</v>
      </c>
      <c r="BE145" s="193">
        <f>IF(N145="základní",J145,0)</f>
        <v>0</v>
      </c>
      <c r="BF145" s="193">
        <f>IF(N145="snížená",J145,0)</f>
        <v>0</v>
      </c>
      <c r="BG145" s="193">
        <f>IF(N145="zákl. přenesená",J145,0)</f>
        <v>0</v>
      </c>
      <c r="BH145" s="193">
        <f>IF(N145="sníž. přenesená",J145,0)</f>
        <v>0</v>
      </c>
      <c r="BI145" s="193">
        <f>IF(N145="nulová",J145,0)</f>
        <v>0</v>
      </c>
      <c r="BJ145" s="25" t="s">
        <v>17</v>
      </c>
      <c r="BK145" s="193">
        <f>ROUND(I145*H145,2)</f>
        <v>0</v>
      </c>
      <c r="BL145" s="25" t="s">
        <v>92</v>
      </c>
      <c r="BM145" s="25" t="s">
        <v>224</v>
      </c>
    </row>
    <row r="146" spans="2:51" s="12" customFormat="1" ht="13.5">
      <c r="B146" s="194"/>
      <c r="D146" s="195" t="s">
        <v>198</v>
      </c>
      <c r="E146" s="196" t="s">
        <v>5</v>
      </c>
      <c r="F146" s="197" t="s">
        <v>225</v>
      </c>
      <c r="H146" s="196" t="s">
        <v>5</v>
      </c>
      <c r="I146" s="198"/>
      <c r="L146" s="194"/>
      <c r="M146" s="199"/>
      <c r="N146" s="200"/>
      <c r="O146" s="200"/>
      <c r="P146" s="200"/>
      <c r="Q146" s="200"/>
      <c r="R146" s="200"/>
      <c r="S146" s="200"/>
      <c r="T146" s="201"/>
      <c r="AT146" s="196" t="s">
        <v>198</v>
      </c>
      <c r="AU146" s="196" t="s">
        <v>80</v>
      </c>
      <c r="AV146" s="12" t="s">
        <v>17</v>
      </c>
      <c r="AW146" s="12" t="s">
        <v>35</v>
      </c>
      <c r="AX146" s="12" t="s">
        <v>72</v>
      </c>
      <c r="AY146" s="196" t="s">
        <v>190</v>
      </c>
    </row>
    <row r="147" spans="2:51" s="13" customFormat="1" ht="13.5">
      <c r="B147" s="202"/>
      <c r="D147" s="195" t="s">
        <v>198</v>
      </c>
      <c r="E147" s="203" t="s">
        <v>5</v>
      </c>
      <c r="F147" s="204" t="s">
        <v>226</v>
      </c>
      <c r="H147" s="205">
        <v>53.729</v>
      </c>
      <c r="I147" s="206"/>
      <c r="L147" s="202"/>
      <c r="M147" s="207"/>
      <c r="N147" s="208"/>
      <c r="O147" s="208"/>
      <c r="P147" s="208"/>
      <c r="Q147" s="208"/>
      <c r="R147" s="208"/>
      <c r="S147" s="208"/>
      <c r="T147" s="209"/>
      <c r="AT147" s="203" t="s">
        <v>198</v>
      </c>
      <c r="AU147" s="203" t="s">
        <v>80</v>
      </c>
      <c r="AV147" s="13" t="s">
        <v>80</v>
      </c>
      <c r="AW147" s="13" t="s">
        <v>35</v>
      </c>
      <c r="AX147" s="13" t="s">
        <v>17</v>
      </c>
      <c r="AY147" s="203" t="s">
        <v>190</v>
      </c>
    </row>
    <row r="148" spans="2:65" s="1" customFormat="1" ht="38.25" customHeight="1">
      <c r="B148" s="181"/>
      <c r="C148" s="182" t="s">
        <v>98</v>
      </c>
      <c r="D148" s="182" t="s">
        <v>192</v>
      </c>
      <c r="E148" s="183" t="s">
        <v>227</v>
      </c>
      <c r="F148" s="184" t="s">
        <v>228</v>
      </c>
      <c r="G148" s="185" t="s">
        <v>209</v>
      </c>
      <c r="H148" s="186">
        <v>45.087</v>
      </c>
      <c r="I148" s="187"/>
      <c r="J148" s="188">
        <f>ROUND(I148*H148,2)</f>
        <v>0</v>
      </c>
      <c r="K148" s="184" t="s">
        <v>196</v>
      </c>
      <c r="L148" s="42"/>
      <c r="M148" s="189" t="s">
        <v>5</v>
      </c>
      <c r="N148" s="190" t="s">
        <v>43</v>
      </c>
      <c r="O148" s="43"/>
      <c r="P148" s="191">
        <f>O148*H148</f>
        <v>0</v>
      </c>
      <c r="Q148" s="191">
        <v>0</v>
      </c>
      <c r="R148" s="191">
        <f>Q148*H148</f>
        <v>0</v>
      </c>
      <c r="S148" s="191">
        <v>0</v>
      </c>
      <c r="T148" s="192">
        <f>S148*H148</f>
        <v>0</v>
      </c>
      <c r="AR148" s="25" t="s">
        <v>92</v>
      </c>
      <c r="AT148" s="25" t="s">
        <v>192</v>
      </c>
      <c r="AU148" s="25" t="s">
        <v>80</v>
      </c>
      <c r="AY148" s="25" t="s">
        <v>190</v>
      </c>
      <c r="BE148" s="193">
        <f>IF(N148="základní",J148,0)</f>
        <v>0</v>
      </c>
      <c r="BF148" s="193">
        <f>IF(N148="snížená",J148,0)</f>
        <v>0</v>
      </c>
      <c r="BG148" s="193">
        <f>IF(N148="zákl. přenesená",J148,0)</f>
        <v>0</v>
      </c>
      <c r="BH148" s="193">
        <f>IF(N148="sníž. přenesená",J148,0)</f>
        <v>0</v>
      </c>
      <c r="BI148" s="193">
        <f>IF(N148="nulová",J148,0)</f>
        <v>0</v>
      </c>
      <c r="BJ148" s="25" t="s">
        <v>17</v>
      </c>
      <c r="BK148" s="193">
        <f>ROUND(I148*H148,2)</f>
        <v>0</v>
      </c>
      <c r="BL148" s="25" t="s">
        <v>92</v>
      </c>
      <c r="BM148" s="25" t="s">
        <v>229</v>
      </c>
    </row>
    <row r="149" spans="2:51" s="12" customFormat="1" ht="13.5">
      <c r="B149" s="194"/>
      <c r="D149" s="195" t="s">
        <v>198</v>
      </c>
      <c r="E149" s="196" t="s">
        <v>5</v>
      </c>
      <c r="F149" s="197" t="s">
        <v>230</v>
      </c>
      <c r="H149" s="196" t="s">
        <v>5</v>
      </c>
      <c r="I149" s="198"/>
      <c r="L149" s="194"/>
      <c r="M149" s="199"/>
      <c r="N149" s="200"/>
      <c r="O149" s="200"/>
      <c r="P149" s="200"/>
      <c r="Q149" s="200"/>
      <c r="R149" s="200"/>
      <c r="S149" s="200"/>
      <c r="T149" s="201"/>
      <c r="AT149" s="196" t="s">
        <v>198</v>
      </c>
      <c r="AU149" s="196" t="s">
        <v>80</v>
      </c>
      <c r="AV149" s="12" t="s">
        <v>17</v>
      </c>
      <c r="AW149" s="12" t="s">
        <v>35</v>
      </c>
      <c r="AX149" s="12" t="s">
        <v>72</v>
      </c>
      <c r="AY149" s="196" t="s">
        <v>190</v>
      </c>
    </row>
    <row r="150" spans="2:51" s="13" customFormat="1" ht="13.5">
      <c r="B150" s="202"/>
      <c r="D150" s="195" t="s">
        <v>198</v>
      </c>
      <c r="E150" s="203" t="s">
        <v>5</v>
      </c>
      <c r="F150" s="204" t="s">
        <v>231</v>
      </c>
      <c r="H150" s="205">
        <v>45.087</v>
      </c>
      <c r="I150" s="206"/>
      <c r="L150" s="202"/>
      <c r="M150" s="207"/>
      <c r="N150" s="208"/>
      <c r="O150" s="208"/>
      <c r="P150" s="208"/>
      <c r="Q150" s="208"/>
      <c r="R150" s="208"/>
      <c r="S150" s="208"/>
      <c r="T150" s="209"/>
      <c r="AT150" s="203" t="s">
        <v>198</v>
      </c>
      <c r="AU150" s="203" t="s">
        <v>80</v>
      </c>
      <c r="AV150" s="13" t="s">
        <v>80</v>
      </c>
      <c r="AW150" s="13" t="s">
        <v>35</v>
      </c>
      <c r="AX150" s="13" t="s">
        <v>17</v>
      </c>
      <c r="AY150" s="203" t="s">
        <v>190</v>
      </c>
    </row>
    <row r="151" spans="2:65" s="1" customFormat="1" ht="38.25" customHeight="1">
      <c r="B151" s="181"/>
      <c r="C151" s="182" t="s">
        <v>232</v>
      </c>
      <c r="D151" s="182" t="s">
        <v>192</v>
      </c>
      <c r="E151" s="183" t="s">
        <v>233</v>
      </c>
      <c r="F151" s="184" t="s">
        <v>234</v>
      </c>
      <c r="G151" s="185" t="s">
        <v>209</v>
      </c>
      <c r="H151" s="186">
        <v>45.087</v>
      </c>
      <c r="I151" s="187"/>
      <c r="J151" s="188">
        <f>ROUND(I151*H151,2)</f>
        <v>0</v>
      </c>
      <c r="K151" s="184" t="s">
        <v>196</v>
      </c>
      <c r="L151" s="42"/>
      <c r="M151" s="189" t="s">
        <v>5</v>
      </c>
      <c r="N151" s="190" t="s">
        <v>43</v>
      </c>
      <c r="O151" s="43"/>
      <c r="P151" s="191">
        <f>O151*H151</f>
        <v>0</v>
      </c>
      <c r="Q151" s="191">
        <v>0</v>
      </c>
      <c r="R151" s="191">
        <f>Q151*H151</f>
        <v>0</v>
      </c>
      <c r="S151" s="191">
        <v>0</v>
      </c>
      <c r="T151" s="192">
        <f>S151*H151</f>
        <v>0</v>
      </c>
      <c r="AR151" s="25" t="s">
        <v>92</v>
      </c>
      <c r="AT151" s="25" t="s">
        <v>192</v>
      </c>
      <c r="AU151" s="25" t="s">
        <v>80</v>
      </c>
      <c r="AY151" s="25" t="s">
        <v>190</v>
      </c>
      <c r="BE151" s="193">
        <f>IF(N151="základní",J151,0)</f>
        <v>0</v>
      </c>
      <c r="BF151" s="193">
        <f>IF(N151="snížená",J151,0)</f>
        <v>0</v>
      </c>
      <c r="BG151" s="193">
        <f>IF(N151="zákl. přenesená",J151,0)</f>
        <v>0</v>
      </c>
      <c r="BH151" s="193">
        <f>IF(N151="sníž. přenesená",J151,0)</f>
        <v>0</v>
      </c>
      <c r="BI151" s="193">
        <f>IF(N151="nulová",J151,0)</f>
        <v>0</v>
      </c>
      <c r="BJ151" s="25" t="s">
        <v>17</v>
      </c>
      <c r="BK151" s="193">
        <f>ROUND(I151*H151,2)</f>
        <v>0</v>
      </c>
      <c r="BL151" s="25" t="s">
        <v>92</v>
      </c>
      <c r="BM151" s="25" t="s">
        <v>235</v>
      </c>
    </row>
    <row r="152" spans="2:51" s="12" customFormat="1" ht="13.5">
      <c r="B152" s="194"/>
      <c r="D152" s="195" t="s">
        <v>198</v>
      </c>
      <c r="E152" s="196" t="s">
        <v>5</v>
      </c>
      <c r="F152" s="197" t="s">
        <v>236</v>
      </c>
      <c r="H152" s="196" t="s">
        <v>5</v>
      </c>
      <c r="I152" s="198"/>
      <c r="L152" s="194"/>
      <c r="M152" s="199"/>
      <c r="N152" s="200"/>
      <c r="O152" s="200"/>
      <c r="P152" s="200"/>
      <c r="Q152" s="200"/>
      <c r="R152" s="200"/>
      <c r="S152" s="200"/>
      <c r="T152" s="201"/>
      <c r="AT152" s="196" t="s">
        <v>198</v>
      </c>
      <c r="AU152" s="196" t="s">
        <v>80</v>
      </c>
      <c r="AV152" s="12" t="s">
        <v>17</v>
      </c>
      <c r="AW152" s="12" t="s">
        <v>35</v>
      </c>
      <c r="AX152" s="12" t="s">
        <v>72</v>
      </c>
      <c r="AY152" s="196" t="s">
        <v>190</v>
      </c>
    </row>
    <row r="153" spans="2:51" s="13" customFormat="1" ht="13.5">
      <c r="B153" s="202"/>
      <c r="D153" s="195" t="s">
        <v>198</v>
      </c>
      <c r="E153" s="203" t="s">
        <v>5</v>
      </c>
      <c r="F153" s="204" t="s">
        <v>237</v>
      </c>
      <c r="H153" s="205">
        <v>45.087</v>
      </c>
      <c r="I153" s="206"/>
      <c r="L153" s="202"/>
      <c r="M153" s="207"/>
      <c r="N153" s="208"/>
      <c r="O153" s="208"/>
      <c r="P153" s="208"/>
      <c r="Q153" s="208"/>
      <c r="R153" s="208"/>
      <c r="S153" s="208"/>
      <c r="T153" s="209"/>
      <c r="AT153" s="203" t="s">
        <v>198</v>
      </c>
      <c r="AU153" s="203" t="s">
        <v>80</v>
      </c>
      <c r="AV153" s="13" t="s">
        <v>80</v>
      </c>
      <c r="AW153" s="13" t="s">
        <v>35</v>
      </c>
      <c r="AX153" s="13" t="s">
        <v>17</v>
      </c>
      <c r="AY153" s="203" t="s">
        <v>190</v>
      </c>
    </row>
    <row r="154" spans="2:65" s="1" customFormat="1" ht="25.5" customHeight="1">
      <c r="B154" s="181"/>
      <c r="C154" s="182" t="s">
        <v>238</v>
      </c>
      <c r="D154" s="182" t="s">
        <v>192</v>
      </c>
      <c r="E154" s="183" t="s">
        <v>239</v>
      </c>
      <c r="F154" s="184" t="s">
        <v>240</v>
      </c>
      <c r="G154" s="185" t="s">
        <v>209</v>
      </c>
      <c r="H154" s="186">
        <v>5.382</v>
      </c>
      <c r="I154" s="187"/>
      <c r="J154" s="188">
        <f>ROUND(I154*H154,2)</f>
        <v>0</v>
      </c>
      <c r="K154" s="184" t="s">
        <v>196</v>
      </c>
      <c r="L154" s="42"/>
      <c r="M154" s="189" t="s">
        <v>5</v>
      </c>
      <c r="N154" s="190" t="s">
        <v>43</v>
      </c>
      <c r="O154" s="43"/>
      <c r="P154" s="191">
        <f>O154*H154</f>
        <v>0</v>
      </c>
      <c r="Q154" s="191">
        <v>0</v>
      </c>
      <c r="R154" s="191">
        <f>Q154*H154</f>
        <v>0</v>
      </c>
      <c r="S154" s="191">
        <v>0</v>
      </c>
      <c r="T154" s="192">
        <f>S154*H154</f>
        <v>0</v>
      </c>
      <c r="AR154" s="25" t="s">
        <v>92</v>
      </c>
      <c r="AT154" s="25" t="s">
        <v>192</v>
      </c>
      <c r="AU154" s="25" t="s">
        <v>80</v>
      </c>
      <c r="AY154" s="25" t="s">
        <v>190</v>
      </c>
      <c r="BE154" s="193">
        <f>IF(N154="základní",J154,0)</f>
        <v>0</v>
      </c>
      <c r="BF154" s="193">
        <f>IF(N154="snížená",J154,0)</f>
        <v>0</v>
      </c>
      <c r="BG154" s="193">
        <f>IF(N154="zákl. přenesená",J154,0)</f>
        <v>0</v>
      </c>
      <c r="BH154" s="193">
        <f>IF(N154="sníž. přenesená",J154,0)</f>
        <v>0</v>
      </c>
      <c r="BI154" s="193">
        <f>IF(N154="nulová",J154,0)</f>
        <v>0</v>
      </c>
      <c r="BJ154" s="25" t="s">
        <v>17</v>
      </c>
      <c r="BK154" s="193">
        <f>ROUND(I154*H154,2)</f>
        <v>0</v>
      </c>
      <c r="BL154" s="25" t="s">
        <v>92</v>
      </c>
      <c r="BM154" s="25" t="s">
        <v>241</v>
      </c>
    </row>
    <row r="155" spans="2:51" s="13" customFormat="1" ht="13.5">
      <c r="B155" s="202"/>
      <c r="D155" s="195" t="s">
        <v>198</v>
      </c>
      <c r="E155" s="203" t="s">
        <v>5</v>
      </c>
      <c r="F155" s="204" t="s">
        <v>242</v>
      </c>
      <c r="H155" s="205">
        <v>1.512</v>
      </c>
      <c r="I155" s="206"/>
      <c r="L155" s="202"/>
      <c r="M155" s="207"/>
      <c r="N155" s="208"/>
      <c r="O155" s="208"/>
      <c r="P155" s="208"/>
      <c r="Q155" s="208"/>
      <c r="R155" s="208"/>
      <c r="S155" s="208"/>
      <c r="T155" s="209"/>
      <c r="AT155" s="203" t="s">
        <v>198</v>
      </c>
      <c r="AU155" s="203" t="s">
        <v>80</v>
      </c>
      <c r="AV155" s="13" t="s">
        <v>80</v>
      </c>
      <c r="AW155" s="13" t="s">
        <v>35</v>
      </c>
      <c r="AX155" s="13" t="s">
        <v>72</v>
      </c>
      <c r="AY155" s="203" t="s">
        <v>190</v>
      </c>
    </row>
    <row r="156" spans="2:51" s="13" customFormat="1" ht="13.5">
      <c r="B156" s="202"/>
      <c r="D156" s="195" t="s">
        <v>198</v>
      </c>
      <c r="E156" s="203" t="s">
        <v>5</v>
      </c>
      <c r="F156" s="204" t="s">
        <v>243</v>
      </c>
      <c r="H156" s="205">
        <v>3.87</v>
      </c>
      <c r="I156" s="206"/>
      <c r="L156" s="202"/>
      <c r="M156" s="207"/>
      <c r="N156" s="208"/>
      <c r="O156" s="208"/>
      <c r="P156" s="208"/>
      <c r="Q156" s="208"/>
      <c r="R156" s="208"/>
      <c r="S156" s="208"/>
      <c r="T156" s="209"/>
      <c r="AT156" s="203" t="s">
        <v>198</v>
      </c>
      <c r="AU156" s="203" t="s">
        <v>80</v>
      </c>
      <c r="AV156" s="13" t="s">
        <v>80</v>
      </c>
      <c r="AW156" s="13" t="s">
        <v>35</v>
      </c>
      <c r="AX156" s="13" t="s">
        <v>72</v>
      </c>
      <c r="AY156" s="203" t="s">
        <v>190</v>
      </c>
    </row>
    <row r="157" spans="2:51" s="14" customFormat="1" ht="13.5">
      <c r="B157" s="210"/>
      <c r="D157" s="195" t="s">
        <v>198</v>
      </c>
      <c r="E157" s="211" t="s">
        <v>5</v>
      </c>
      <c r="F157" s="212" t="s">
        <v>221</v>
      </c>
      <c r="H157" s="213">
        <v>5.382</v>
      </c>
      <c r="I157" s="214"/>
      <c r="L157" s="210"/>
      <c r="M157" s="215"/>
      <c r="N157" s="216"/>
      <c r="O157" s="216"/>
      <c r="P157" s="216"/>
      <c r="Q157" s="216"/>
      <c r="R157" s="216"/>
      <c r="S157" s="216"/>
      <c r="T157" s="217"/>
      <c r="AT157" s="211" t="s">
        <v>198</v>
      </c>
      <c r="AU157" s="211" t="s">
        <v>80</v>
      </c>
      <c r="AV157" s="14" t="s">
        <v>92</v>
      </c>
      <c r="AW157" s="14" t="s">
        <v>35</v>
      </c>
      <c r="AX157" s="14" t="s">
        <v>17</v>
      </c>
      <c r="AY157" s="211" t="s">
        <v>190</v>
      </c>
    </row>
    <row r="158" spans="2:65" s="1" customFormat="1" ht="38.25" customHeight="1">
      <c r="B158" s="181"/>
      <c r="C158" s="182" t="s">
        <v>244</v>
      </c>
      <c r="D158" s="182" t="s">
        <v>192</v>
      </c>
      <c r="E158" s="183" t="s">
        <v>245</v>
      </c>
      <c r="F158" s="184" t="s">
        <v>246</v>
      </c>
      <c r="G158" s="185" t="s">
        <v>209</v>
      </c>
      <c r="H158" s="186">
        <v>5.382</v>
      </c>
      <c r="I158" s="187"/>
      <c r="J158" s="188">
        <f>ROUND(I158*H158,2)</f>
        <v>0</v>
      </c>
      <c r="K158" s="184" t="s">
        <v>196</v>
      </c>
      <c r="L158" s="42"/>
      <c r="M158" s="189" t="s">
        <v>5</v>
      </c>
      <c r="N158" s="190" t="s">
        <v>43</v>
      </c>
      <c r="O158" s="43"/>
      <c r="P158" s="191">
        <f>O158*H158</f>
        <v>0</v>
      </c>
      <c r="Q158" s="191">
        <v>0</v>
      </c>
      <c r="R158" s="191">
        <f>Q158*H158</f>
        <v>0</v>
      </c>
      <c r="S158" s="191">
        <v>0</v>
      </c>
      <c r="T158" s="192">
        <f>S158*H158</f>
        <v>0</v>
      </c>
      <c r="AR158" s="25" t="s">
        <v>92</v>
      </c>
      <c r="AT158" s="25" t="s">
        <v>192</v>
      </c>
      <c r="AU158" s="25" t="s">
        <v>80</v>
      </c>
      <c r="AY158" s="25" t="s">
        <v>190</v>
      </c>
      <c r="BE158" s="193">
        <f>IF(N158="základní",J158,0)</f>
        <v>0</v>
      </c>
      <c r="BF158" s="193">
        <f>IF(N158="snížená",J158,0)</f>
        <v>0</v>
      </c>
      <c r="BG158" s="193">
        <f>IF(N158="zákl. přenesená",J158,0)</f>
        <v>0</v>
      </c>
      <c r="BH158" s="193">
        <f>IF(N158="sníž. přenesená",J158,0)</f>
        <v>0</v>
      </c>
      <c r="BI158" s="193">
        <f>IF(N158="nulová",J158,0)</f>
        <v>0</v>
      </c>
      <c r="BJ158" s="25" t="s">
        <v>17</v>
      </c>
      <c r="BK158" s="193">
        <f>ROUND(I158*H158,2)</f>
        <v>0</v>
      </c>
      <c r="BL158" s="25" t="s">
        <v>92</v>
      </c>
      <c r="BM158" s="25" t="s">
        <v>247</v>
      </c>
    </row>
    <row r="159" spans="2:51" s="12" customFormat="1" ht="13.5">
      <c r="B159" s="194"/>
      <c r="D159" s="195" t="s">
        <v>198</v>
      </c>
      <c r="E159" s="196" t="s">
        <v>5</v>
      </c>
      <c r="F159" s="197" t="s">
        <v>248</v>
      </c>
      <c r="H159" s="196" t="s">
        <v>5</v>
      </c>
      <c r="I159" s="198"/>
      <c r="L159" s="194"/>
      <c r="M159" s="199"/>
      <c r="N159" s="200"/>
      <c r="O159" s="200"/>
      <c r="P159" s="200"/>
      <c r="Q159" s="200"/>
      <c r="R159" s="200"/>
      <c r="S159" s="200"/>
      <c r="T159" s="201"/>
      <c r="AT159" s="196" t="s">
        <v>198</v>
      </c>
      <c r="AU159" s="196" t="s">
        <v>80</v>
      </c>
      <c r="AV159" s="12" t="s">
        <v>17</v>
      </c>
      <c r="AW159" s="12" t="s">
        <v>35</v>
      </c>
      <c r="AX159" s="12" t="s">
        <v>72</v>
      </c>
      <c r="AY159" s="196" t="s">
        <v>190</v>
      </c>
    </row>
    <row r="160" spans="2:51" s="13" customFormat="1" ht="13.5">
      <c r="B160" s="202"/>
      <c r="D160" s="195" t="s">
        <v>198</v>
      </c>
      <c r="E160" s="203" t="s">
        <v>5</v>
      </c>
      <c r="F160" s="204" t="s">
        <v>249</v>
      </c>
      <c r="H160" s="205">
        <v>5.382</v>
      </c>
      <c r="I160" s="206"/>
      <c r="L160" s="202"/>
      <c r="M160" s="207"/>
      <c r="N160" s="208"/>
      <c r="O160" s="208"/>
      <c r="P160" s="208"/>
      <c r="Q160" s="208"/>
      <c r="R160" s="208"/>
      <c r="S160" s="208"/>
      <c r="T160" s="209"/>
      <c r="AT160" s="203" t="s">
        <v>198</v>
      </c>
      <c r="AU160" s="203" t="s">
        <v>80</v>
      </c>
      <c r="AV160" s="13" t="s">
        <v>80</v>
      </c>
      <c r="AW160" s="13" t="s">
        <v>35</v>
      </c>
      <c r="AX160" s="13" t="s">
        <v>17</v>
      </c>
      <c r="AY160" s="203" t="s">
        <v>190</v>
      </c>
    </row>
    <row r="161" spans="2:65" s="1" customFormat="1" ht="38.25" customHeight="1">
      <c r="B161" s="181"/>
      <c r="C161" s="182" t="s">
        <v>250</v>
      </c>
      <c r="D161" s="182" t="s">
        <v>192</v>
      </c>
      <c r="E161" s="183" t="s">
        <v>251</v>
      </c>
      <c r="F161" s="184" t="s">
        <v>252</v>
      </c>
      <c r="G161" s="185" t="s">
        <v>209</v>
      </c>
      <c r="H161" s="186">
        <v>178.39</v>
      </c>
      <c r="I161" s="187"/>
      <c r="J161" s="188">
        <f>ROUND(I161*H161,2)</f>
        <v>0</v>
      </c>
      <c r="K161" s="184" t="s">
        <v>196</v>
      </c>
      <c r="L161" s="42"/>
      <c r="M161" s="189" t="s">
        <v>5</v>
      </c>
      <c r="N161" s="190" t="s">
        <v>43</v>
      </c>
      <c r="O161" s="43"/>
      <c r="P161" s="191">
        <f>O161*H161</f>
        <v>0</v>
      </c>
      <c r="Q161" s="191">
        <v>0</v>
      </c>
      <c r="R161" s="191">
        <f>Q161*H161</f>
        <v>0</v>
      </c>
      <c r="S161" s="191">
        <v>0</v>
      </c>
      <c r="T161" s="192">
        <f>S161*H161</f>
        <v>0</v>
      </c>
      <c r="AR161" s="25" t="s">
        <v>92</v>
      </c>
      <c r="AT161" s="25" t="s">
        <v>192</v>
      </c>
      <c r="AU161" s="25" t="s">
        <v>80</v>
      </c>
      <c r="AY161" s="25" t="s">
        <v>190</v>
      </c>
      <c r="BE161" s="193">
        <f>IF(N161="základní",J161,0)</f>
        <v>0</v>
      </c>
      <c r="BF161" s="193">
        <f>IF(N161="snížená",J161,0)</f>
        <v>0</v>
      </c>
      <c r="BG161" s="193">
        <f>IF(N161="zákl. přenesená",J161,0)</f>
        <v>0</v>
      </c>
      <c r="BH161" s="193">
        <f>IF(N161="sníž. přenesená",J161,0)</f>
        <v>0</v>
      </c>
      <c r="BI161" s="193">
        <f>IF(N161="nulová",J161,0)</f>
        <v>0</v>
      </c>
      <c r="BJ161" s="25" t="s">
        <v>17</v>
      </c>
      <c r="BK161" s="193">
        <f>ROUND(I161*H161,2)</f>
        <v>0</v>
      </c>
      <c r="BL161" s="25" t="s">
        <v>92</v>
      </c>
      <c r="BM161" s="25" t="s">
        <v>253</v>
      </c>
    </row>
    <row r="162" spans="2:51" s="12" customFormat="1" ht="13.5">
      <c r="B162" s="194"/>
      <c r="D162" s="195" t="s">
        <v>198</v>
      </c>
      <c r="E162" s="196" t="s">
        <v>5</v>
      </c>
      <c r="F162" s="197" t="s">
        <v>254</v>
      </c>
      <c r="H162" s="196" t="s">
        <v>5</v>
      </c>
      <c r="I162" s="198"/>
      <c r="L162" s="194"/>
      <c r="M162" s="199"/>
      <c r="N162" s="200"/>
      <c r="O162" s="200"/>
      <c r="P162" s="200"/>
      <c r="Q162" s="200"/>
      <c r="R162" s="200"/>
      <c r="S162" s="200"/>
      <c r="T162" s="201"/>
      <c r="AT162" s="196" t="s">
        <v>198</v>
      </c>
      <c r="AU162" s="196" t="s">
        <v>80</v>
      </c>
      <c r="AV162" s="12" t="s">
        <v>17</v>
      </c>
      <c r="AW162" s="12" t="s">
        <v>35</v>
      </c>
      <c r="AX162" s="12" t="s">
        <v>72</v>
      </c>
      <c r="AY162" s="196" t="s">
        <v>190</v>
      </c>
    </row>
    <row r="163" spans="2:51" s="13" customFormat="1" ht="13.5">
      <c r="B163" s="202"/>
      <c r="D163" s="195" t="s">
        <v>198</v>
      </c>
      <c r="E163" s="203" t="s">
        <v>5</v>
      </c>
      <c r="F163" s="204" t="s">
        <v>255</v>
      </c>
      <c r="H163" s="205">
        <v>104.198</v>
      </c>
      <c r="I163" s="206"/>
      <c r="L163" s="202"/>
      <c r="M163" s="207"/>
      <c r="N163" s="208"/>
      <c r="O163" s="208"/>
      <c r="P163" s="208"/>
      <c r="Q163" s="208"/>
      <c r="R163" s="208"/>
      <c r="S163" s="208"/>
      <c r="T163" s="209"/>
      <c r="AT163" s="203" t="s">
        <v>198</v>
      </c>
      <c r="AU163" s="203" t="s">
        <v>80</v>
      </c>
      <c r="AV163" s="13" t="s">
        <v>80</v>
      </c>
      <c r="AW163" s="13" t="s">
        <v>35</v>
      </c>
      <c r="AX163" s="13" t="s">
        <v>72</v>
      </c>
      <c r="AY163" s="203" t="s">
        <v>190</v>
      </c>
    </row>
    <row r="164" spans="2:51" s="12" customFormat="1" ht="13.5">
      <c r="B164" s="194"/>
      <c r="D164" s="195" t="s">
        <v>198</v>
      </c>
      <c r="E164" s="196" t="s">
        <v>5</v>
      </c>
      <c r="F164" s="197" t="s">
        <v>256</v>
      </c>
      <c r="H164" s="196" t="s">
        <v>5</v>
      </c>
      <c r="I164" s="198"/>
      <c r="L164" s="194"/>
      <c r="M164" s="199"/>
      <c r="N164" s="200"/>
      <c r="O164" s="200"/>
      <c r="P164" s="200"/>
      <c r="Q164" s="200"/>
      <c r="R164" s="200"/>
      <c r="S164" s="200"/>
      <c r="T164" s="201"/>
      <c r="AT164" s="196" t="s">
        <v>198</v>
      </c>
      <c r="AU164" s="196" t="s">
        <v>80</v>
      </c>
      <c r="AV164" s="12" t="s">
        <v>17</v>
      </c>
      <c r="AW164" s="12" t="s">
        <v>35</v>
      </c>
      <c r="AX164" s="12" t="s">
        <v>72</v>
      </c>
      <c r="AY164" s="196" t="s">
        <v>190</v>
      </c>
    </row>
    <row r="165" spans="2:51" s="13" customFormat="1" ht="13.5">
      <c r="B165" s="202"/>
      <c r="D165" s="195" t="s">
        <v>198</v>
      </c>
      <c r="E165" s="203" t="s">
        <v>5</v>
      </c>
      <c r="F165" s="204" t="s">
        <v>257</v>
      </c>
      <c r="H165" s="205">
        <v>74.192</v>
      </c>
      <c r="I165" s="206"/>
      <c r="L165" s="202"/>
      <c r="M165" s="207"/>
      <c r="N165" s="208"/>
      <c r="O165" s="208"/>
      <c r="P165" s="208"/>
      <c r="Q165" s="208"/>
      <c r="R165" s="208"/>
      <c r="S165" s="208"/>
      <c r="T165" s="209"/>
      <c r="AT165" s="203" t="s">
        <v>198</v>
      </c>
      <c r="AU165" s="203" t="s">
        <v>80</v>
      </c>
      <c r="AV165" s="13" t="s">
        <v>80</v>
      </c>
      <c r="AW165" s="13" t="s">
        <v>35</v>
      </c>
      <c r="AX165" s="13" t="s">
        <v>72</v>
      </c>
      <c r="AY165" s="203" t="s">
        <v>190</v>
      </c>
    </row>
    <row r="166" spans="2:51" s="14" customFormat="1" ht="13.5">
      <c r="B166" s="210"/>
      <c r="D166" s="195" t="s">
        <v>198</v>
      </c>
      <c r="E166" s="211" t="s">
        <v>5</v>
      </c>
      <c r="F166" s="212" t="s">
        <v>221</v>
      </c>
      <c r="H166" s="213">
        <v>178.39</v>
      </c>
      <c r="I166" s="214"/>
      <c r="L166" s="210"/>
      <c r="M166" s="215"/>
      <c r="N166" s="216"/>
      <c r="O166" s="216"/>
      <c r="P166" s="216"/>
      <c r="Q166" s="216"/>
      <c r="R166" s="216"/>
      <c r="S166" s="216"/>
      <c r="T166" s="217"/>
      <c r="AT166" s="211" t="s">
        <v>198</v>
      </c>
      <c r="AU166" s="211" t="s">
        <v>80</v>
      </c>
      <c r="AV166" s="14" t="s">
        <v>92</v>
      </c>
      <c r="AW166" s="14" t="s">
        <v>35</v>
      </c>
      <c r="AX166" s="14" t="s">
        <v>17</v>
      </c>
      <c r="AY166" s="211" t="s">
        <v>190</v>
      </c>
    </row>
    <row r="167" spans="2:65" s="1" customFormat="1" ht="38.25" customHeight="1">
      <c r="B167" s="181"/>
      <c r="C167" s="182" t="s">
        <v>76</v>
      </c>
      <c r="D167" s="182" t="s">
        <v>192</v>
      </c>
      <c r="E167" s="183" t="s">
        <v>258</v>
      </c>
      <c r="F167" s="184" t="s">
        <v>259</v>
      </c>
      <c r="G167" s="185" t="s">
        <v>209</v>
      </c>
      <c r="H167" s="186">
        <v>45.087</v>
      </c>
      <c r="I167" s="187"/>
      <c r="J167" s="188">
        <f>ROUND(I167*H167,2)</f>
        <v>0</v>
      </c>
      <c r="K167" s="184" t="s">
        <v>196</v>
      </c>
      <c r="L167" s="42"/>
      <c r="M167" s="189" t="s">
        <v>5</v>
      </c>
      <c r="N167" s="190" t="s">
        <v>43</v>
      </c>
      <c r="O167" s="43"/>
      <c r="P167" s="191">
        <f>O167*H167</f>
        <v>0</v>
      </c>
      <c r="Q167" s="191">
        <v>0</v>
      </c>
      <c r="R167" s="191">
        <f>Q167*H167</f>
        <v>0</v>
      </c>
      <c r="S167" s="191">
        <v>0</v>
      </c>
      <c r="T167" s="192">
        <f>S167*H167</f>
        <v>0</v>
      </c>
      <c r="AR167" s="25" t="s">
        <v>92</v>
      </c>
      <c r="AT167" s="25" t="s">
        <v>192</v>
      </c>
      <c r="AU167" s="25" t="s">
        <v>80</v>
      </c>
      <c r="AY167" s="25" t="s">
        <v>190</v>
      </c>
      <c r="BE167" s="193">
        <f>IF(N167="základní",J167,0)</f>
        <v>0</v>
      </c>
      <c r="BF167" s="193">
        <f>IF(N167="snížená",J167,0)</f>
        <v>0</v>
      </c>
      <c r="BG167" s="193">
        <f>IF(N167="zákl. přenesená",J167,0)</f>
        <v>0</v>
      </c>
      <c r="BH167" s="193">
        <f>IF(N167="sníž. přenesená",J167,0)</f>
        <v>0</v>
      </c>
      <c r="BI167" s="193">
        <f>IF(N167="nulová",J167,0)</f>
        <v>0</v>
      </c>
      <c r="BJ167" s="25" t="s">
        <v>17</v>
      </c>
      <c r="BK167" s="193">
        <f>ROUND(I167*H167,2)</f>
        <v>0</v>
      </c>
      <c r="BL167" s="25" t="s">
        <v>92</v>
      </c>
      <c r="BM167" s="25" t="s">
        <v>260</v>
      </c>
    </row>
    <row r="168" spans="2:51" s="12" customFormat="1" ht="13.5">
      <c r="B168" s="194"/>
      <c r="D168" s="195" t="s">
        <v>198</v>
      </c>
      <c r="E168" s="196" t="s">
        <v>5</v>
      </c>
      <c r="F168" s="197" t="s">
        <v>230</v>
      </c>
      <c r="H168" s="196" t="s">
        <v>5</v>
      </c>
      <c r="I168" s="198"/>
      <c r="L168" s="194"/>
      <c r="M168" s="199"/>
      <c r="N168" s="200"/>
      <c r="O168" s="200"/>
      <c r="P168" s="200"/>
      <c r="Q168" s="200"/>
      <c r="R168" s="200"/>
      <c r="S168" s="200"/>
      <c r="T168" s="201"/>
      <c r="AT168" s="196" t="s">
        <v>198</v>
      </c>
      <c r="AU168" s="196" t="s">
        <v>80</v>
      </c>
      <c r="AV168" s="12" t="s">
        <v>17</v>
      </c>
      <c r="AW168" s="12" t="s">
        <v>35</v>
      </c>
      <c r="AX168" s="12" t="s">
        <v>72</v>
      </c>
      <c r="AY168" s="196" t="s">
        <v>190</v>
      </c>
    </row>
    <row r="169" spans="2:51" s="13" customFormat="1" ht="13.5">
      <c r="B169" s="202"/>
      <c r="D169" s="195" t="s">
        <v>198</v>
      </c>
      <c r="E169" s="203" t="s">
        <v>5</v>
      </c>
      <c r="F169" s="204" t="s">
        <v>231</v>
      </c>
      <c r="H169" s="205">
        <v>45.087</v>
      </c>
      <c r="I169" s="206"/>
      <c r="L169" s="202"/>
      <c r="M169" s="207"/>
      <c r="N169" s="208"/>
      <c r="O169" s="208"/>
      <c r="P169" s="208"/>
      <c r="Q169" s="208"/>
      <c r="R169" s="208"/>
      <c r="S169" s="208"/>
      <c r="T169" s="209"/>
      <c r="AT169" s="203" t="s">
        <v>198</v>
      </c>
      <c r="AU169" s="203" t="s">
        <v>80</v>
      </c>
      <c r="AV169" s="13" t="s">
        <v>80</v>
      </c>
      <c r="AW169" s="13" t="s">
        <v>35</v>
      </c>
      <c r="AX169" s="13" t="s">
        <v>17</v>
      </c>
      <c r="AY169" s="203" t="s">
        <v>190</v>
      </c>
    </row>
    <row r="170" spans="2:65" s="1" customFormat="1" ht="38.25" customHeight="1">
      <c r="B170" s="181"/>
      <c r="C170" s="182" t="s">
        <v>261</v>
      </c>
      <c r="D170" s="182" t="s">
        <v>192</v>
      </c>
      <c r="E170" s="183" t="s">
        <v>262</v>
      </c>
      <c r="F170" s="184" t="s">
        <v>263</v>
      </c>
      <c r="G170" s="185" t="s">
        <v>209</v>
      </c>
      <c r="H170" s="186">
        <v>45.087</v>
      </c>
      <c r="I170" s="187"/>
      <c r="J170" s="188">
        <f>ROUND(I170*H170,2)</f>
        <v>0</v>
      </c>
      <c r="K170" s="184" t="s">
        <v>196</v>
      </c>
      <c r="L170" s="42"/>
      <c r="M170" s="189" t="s">
        <v>5</v>
      </c>
      <c r="N170" s="190" t="s">
        <v>43</v>
      </c>
      <c r="O170" s="43"/>
      <c r="P170" s="191">
        <f>O170*H170</f>
        <v>0</v>
      </c>
      <c r="Q170" s="191">
        <v>0</v>
      </c>
      <c r="R170" s="191">
        <f>Q170*H170</f>
        <v>0</v>
      </c>
      <c r="S170" s="191">
        <v>0</v>
      </c>
      <c r="T170" s="192">
        <f>S170*H170</f>
        <v>0</v>
      </c>
      <c r="AR170" s="25" t="s">
        <v>92</v>
      </c>
      <c r="AT170" s="25" t="s">
        <v>192</v>
      </c>
      <c r="AU170" s="25" t="s">
        <v>80</v>
      </c>
      <c r="AY170" s="25" t="s">
        <v>190</v>
      </c>
      <c r="BE170" s="193">
        <f>IF(N170="základní",J170,0)</f>
        <v>0</v>
      </c>
      <c r="BF170" s="193">
        <f>IF(N170="snížená",J170,0)</f>
        <v>0</v>
      </c>
      <c r="BG170" s="193">
        <f>IF(N170="zákl. přenesená",J170,0)</f>
        <v>0</v>
      </c>
      <c r="BH170" s="193">
        <f>IF(N170="sníž. přenesená",J170,0)</f>
        <v>0</v>
      </c>
      <c r="BI170" s="193">
        <f>IF(N170="nulová",J170,0)</f>
        <v>0</v>
      </c>
      <c r="BJ170" s="25" t="s">
        <v>17</v>
      </c>
      <c r="BK170" s="193">
        <f>ROUND(I170*H170,2)</f>
        <v>0</v>
      </c>
      <c r="BL170" s="25" t="s">
        <v>92</v>
      </c>
      <c r="BM170" s="25" t="s">
        <v>264</v>
      </c>
    </row>
    <row r="171" spans="2:51" s="12" customFormat="1" ht="13.5">
      <c r="B171" s="194"/>
      <c r="D171" s="195" t="s">
        <v>198</v>
      </c>
      <c r="E171" s="196" t="s">
        <v>5</v>
      </c>
      <c r="F171" s="197" t="s">
        <v>265</v>
      </c>
      <c r="H171" s="196" t="s">
        <v>5</v>
      </c>
      <c r="I171" s="198"/>
      <c r="L171" s="194"/>
      <c r="M171" s="199"/>
      <c r="N171" s="200"/>
      <c r="O171" s="200"/>
      <c r="P171" s="200"/>
      <c r="Q171" s="200"/>
      <c r="R171" s="200"/>
      <c r="S171" s="200"/>
      <c r="T171" s="201"/>
      <c r="AT171" s="196" t="s">
        <v>198</v>
      </c>
      <c r="AU171" s="196" t="s">
        <v>80</v>
      </c>
      <c r="AV171" s="12" t="s">
        <v>17</v>
      </c>
      <c r="AW171" s="12" t="s">
        <v>35</v>
      </c>
      <c r="AX171" s="12" t="s">
        <v>72</v>
      </c>
      <c r="AY171" s="196" t="s">
        <v>190</v>
      </c>
    </row>
    <row r="172" spans="2:51" s="13" customFormat="1" ht="13.5">
      <c r="B172" s="202"/>
      <c r="D172" s="195" t="s">
        <v>198</v>
      </c>
      <c r="E172" s="203" t="s">
        <v>5</v>
      </c>
      <c r="F172" s="204" t="s">
        <v>237</v>
      </c>
      <c r="H172" s="205">
        <v>45.087</v>
      </c>
      <c r="I172" s="206"/>
      <c r="L172" s="202"/>
      <c r="M172" s="207"/>
      <c r="N172" s="208"/>
      <c r="O172" s="208"/>
      <c r="P172" s="208"/>
      <c r="Q172" s="208"/>
      <c r="R172" s="208"/>
      <c r="S172" s="208"/>
      <c r="T172" s="209"/>
      <c r="AT172" s="203" t="s">
        <v>198</v>
      </c>
      <c r="AU172" s="203" t="s">
        <v>80</v>
      </c>
      <c r="AV172" s="13" t="s">
        <v>80</v>
      </c>
      <c r="AW172" s="13" t="s">
        <v>35</v>
      </c>
      <c r="AX172" s="13" t="s">
        <v>17</v>
      </c>
      <c r="AY172" s="203" t="s">
        <v>190</v>
      </c>
    </row>
    <row r="173" spans="2:65" s="1" customFormat="1" ht="25.5" customHeight="1">
      <c r="B173" s="181"/>
      <c r="C173" s="182" t="s">
        <v>266</v>
      </c>
      <c r="D173" s="182" t="s">
        <v>192</v>
      </c>
      <c r="E173" s="183" t="s">
        <v>267</v>
      </c>
      <c r="F173" s="184" t="s">
        <v>268</v>
      </c>
      <c r="G173" s="185" t="s">
        <v>209</v>
      </c>
      <c r="H173" s="186">
        <v>74.192</v>
      </c>
      <c r="I173" s="187"/>
      <c r="J173" s="188">
        <f>ROUND(I173*H173,2)</f>
        <v>0</v>
      </c>
      <c r="K173" s="184" t="s">
        <v>196</v>
      </c>
      <c r="L173" s="42"/>
      <c r="M173" s="189" t="s">
        <v>5</v>
      </c>
      <c r="N173" s="190" t="s">
        <v>43</v>
      </c>
      <c r="O173" s="43"/>
      <c r="P173" s="191">
        <f>O173*H173</f>
        <v>0</v>
      </c>
      <c r="Q173" s="191">
        <v>0</v>
      </c>
      <c r="R173" s="191">
        <f>Q173*H173</f>
        <v>0</v>
      </c>
      <c r="S173" s="191">
        <v>0</v>
      </c>
      <c r="T173" s="192">
        <f>S173*H173</f>
        <v>0</v>
      </c>
      <c r="AR173" s="25" t="s">
        <v>92</v>
      </c>
      <c r="AT173" s="25" t="s">
        <v>192</v>
      </c>
      <c r="AU173" s="25" t="s">
        <v>80</v>
      </c>
      <c r="AY173" s="25" t="s">
        <v>190</v>
      </c>
      <c r="BE173" s="193">
        <f>IF(N173="základní",J173,0)</f>
        <v>0</v>
      </c>
      <c r="BF173" s="193">
        <f>IF(N173="snížená",J173,0)</f>
        <v>0</v>
      </c>
      <c r="BG173" s="193">
        <f>IF(N173="zákl. přenesená",J173,0)</f>
        <v>0</v>
      </c>
      <c r="BH173" s="193">
        <f>IF(N173="sníž. přenesená",J173,0)</f>
        <v>0</v>
      </c>
      <c r="BI173" s="193">
        <f>IF(N173="nulová",J173,0)</f>
        <v>0</v>
      </c>
      <c r="BJ173" s="25" t="s">
        <v>17</v>
      </c>
      <c r="BK173" s="193">
        <f>ROUND(I173*H173,2)</f>
        <v>0</v>
      </c>
      <c r="BL173" s="25" t="s">
        <v>92</v>
      </c>
      <c r="BM173" s="25" t="s">
        <v>269</v>
      </c>
    </row>
    <row r="174" spans="2:51" s="12" customFormat="1" ht="13.5">
      <c r="B174" s="194"/>
      <c r="D174" s="195" t="s">
        <v>198</v>
      </c>
      <c r="E174" s="196" t="s">
        <v>5</v>
      </c>
      <c r="F174" s="197" t="s">
        <v>230</v>
      </c>
      <c r="H174" s="196" t="s">
        <v>5</v>
      </c>
      <c r="I174" s="198"/>
      <c r="L174" s="194"/>
      <c r="M174" s="199"/>
      <c r="N174" s="200"/>
      <c r="O174" s="200"/>
      <c r="P174" s="200"/>
      <c r="Q174" s="200"/>
      <c r="R174" s="200"/>
      <c r="S174" s="200"/>
      <c r="T174" s="201"/>
      <c r="AT174" s="196" t="s">
        <v>198</v>
      </c>
      <c r="AU174" s="196" t="s">
        <v>80</v>
      </c>
      <c r="AV174" s="12" t="s">
        <v>17</v>
      </c>
      <c r="AW174" s="12" t="s">
        <v>35</v>
      </c>
      <c r="AX174" s="12" t="s">
        <v>72</v>
      </c>
      <c r="AY174" s="196" t="s">
        <v>190</v>
      </c>
    </row>
    <row r="175" spans="2:51" s="13" customFormat="1" ht="13.5">
      <c r="B175" s="202"/>
      <c r="D175" s="195" t="s">
        <v>198</v>
      </c>
      <c r="E175" s="203" t="s">
        <v>5</v>
      </c>
      <c r="F175" s="204" t="s">
        <v>270</v>
      </c>
      <c r="H175" s="205">
        <v>34.352</v>
      </c>
      <c r="I175" s="206"/>
      <c r="L175" s="202"/>
      <c r="M175" s="207"/>
      <c r="N175" s="208"/>
      <c r="O175" s="208"/>
      <c r="P175" s="208"/>
      <c r="Q175" s="208"/>
      <c r="R175" s="208"/>
      <c r="S175" s="208"/>
      <c r="T175" s="209"/>
      <c r="AT175" s="203" t="s">
        <v>198</v>
      </c>
      <c r="AU175" s="203" t="s">
        <v>80</v>
      </c>
      <c r="AV175" s="13" t="s">
        <v>80</v>
      </c>
      <c r="AW175" s="13" t="s">
        <v>35</v>
      </c>
      <c r="AX175" s="13" t="s">
        <v>72</v>
      </c>
      <c r="AY175" s="203" t="s">
        <v>190</v>
      </c>
    </row>
    <row r="176" spans="2:51" s="12" customFormat="1" ht="13.5">
      <c r="B176" s="194"/>
      <c r="D176" s="195" t="s">
        <v>198</v>
      </c>
      <c r="E176" s="196" t="s">
        <v>5</v>
      </c>
      <c r="F176" s="197" t="s">
        <v>271</v>
      </c>
      <c r="H176" s="196" t="s">
        <v>5</v>
      </c>
      <c r="I176" s="198"/>
      <c r="L176" s="194"/>
      <c r="M176" s="199"/>
      <c r="N176" s="200"/>
      <c r="O176" s="200"/>
      <c r="P176" s="200"/>
      <c r="Q176" s="200"/>
      <c r="R176" s="200"/>
      <c r="S176" s="200"/>
      <c r="T176" s="201"/>
      <c r="AT176" s="196" t="s">
        <v>198</v>
      </c>
      <c r="AU176" s="196" t="s">
        <v>80</v>
      </c>
      <c r="AV176" s="12" t="s">
        <v>17</v>
      </c>
      <c r="AW176" s="12" t="s">
        <v>35</v>
      </c>
      <c r="AX176" s="12" t="s">
        <v>72</v>
      </c>
      <c r="AY176" s="196" t="s">
        <v>190</v>
      </c>
    </row>
    <row r="177" spans="2:51" s="13" customFormat="1" ht="13.5">
      <c r="B177" s="202"/>
      <c r="D177" s="195" t="s">
        <v>198</v>
      </c>
      <c r="E177" s="203" t="s">
        <v>5</v>
      </c>
      <c r="F177" s="204" t="s">
        <v>272</v>
      </c>
      <c r="H177" s="205">
        <v>39.84</v>
      </c>
      <c r="I177" s="206"/>
      <c r="L177" s="202"/>
      <c r="M177" s="207"/>
      <c r="N177" s="208"/>
      <c r="O177" s="208"/>
      <c r="P177" s="208"/>
      <c r="Q177" s="208"/>
      <c r="R177" s="208"/>
      <c r="S177" s="208"/>
      <c r="T177" s="209"/>
      <c r="AT177" s="203" t="s">
        <v>198</v>
      </c>
      <c r="AU177" s="203" t="s">
        <v>80</v>
      </c>
      <c r="AV177" s="13" t="s">
        <v>80</v>
      </c>
      <c r="AW177" s="13" t="s">
        <v>35</v>
      </c>
      <c r="AX177" s="13" t="s">
        <v>72</v>
      </c>
      <c r="AY177" s="203" t="s">
        <v>190</v>
      </c>
    </row>
    <row r="178" spans="2:51" s="14" customFormat="1" ht="13.5">
      <c r="B178" s="210"/>
      <c r="D178" s="195" t="s">
        <v>198</v>
      </c>
      <c r="E178" s="211" t="s">
        <v>5</v>
      </c>
      <c r="F178" s="212" t="s">
        <v>221</v>
      </c>
      <c r="H178" s="213">
        <v>74.192</v>
      </c>
      <c r="I178" s="214"/>
      <c r="L178" s="210"/>
      <c r="M178" s="215"/>
      <c r="N178" s="216"/>
      <c r="O178" s="216"/>
      <c r="P178" s="216"/>
      <c r="Q178" s="216"/>
      <c r="R178" s="216"/>
      <c r="S178" s="216"/>
      <c r="T178" s="217"/>
      <c r="AT178" s="211" t="s">
        <v>198</v>
      </c>
      <c r="AU178" s="211" t="s">
        <v>80</v>
      </c>
      <c r="AV178" s="14" t="s">
        <v>92</v>
      </c>
      <c r="AW178" s="14" t="s">
        <v>35</v>
      </c>
      <c r="AX178" s="14" t="s">
        <v>17</v>
      </c>
      <c r="AY178" s="211" t="s">
        <v>190</v>
      </c>
    </row>
    <row r="179" spans="2:65" s="1" customFormat="1" ht="25.5" customHeight="1">
      <c r="B179" s="181"/>
      <c r="C179" s="182" t="s">
        <v>206</v>
      </c>
      <c r="D179" s="182" t="s">
        <v>192</v>
      </c>
      <c r="E179" s="183" t="s">
        <v>273</v>
      </c>
      <c r="F179" s="184" t="s">
        <v>274</v>
      </c>
      <c r="G179" s="185" t="s">
        <v>275</v>
      </c>
      <c r="H179" s="186">
        <v>107.35</v>
      </c>
      <c r="I179" s="187"/>
      <c r="J179" s="188">
        <f>ROUND(I179*H179,2)</f>
        <v>0</v>
      </c>
      <c r="K179" s="184" t="s">
        <v>196</v>
      </c>
      <c r="L179" s="42"/>
      <c r="M179" s="189" t="s">
        <v>5</v>
      </c>
      <c r="N179" s="190" t="s">
        <v>43</v>
      </c>
      <c r="O179" s="43"/>
      <c r="P179" s="191">
        <f>O179*H179</f>
        <v>0</v>
      </c>
      <c r="Q179" s="191">
        <v>0</v>
      </c>
      <c r="R179" s="191">
        <f>Q179*H179</f>
        <v>0</v>
      </c>
      <c r="S179" s="191">
        <v>0</v>
      </c>
      <c r="T179" s="192">
        <f>S179*H179</f>
        <v>0</v>
      </c>
      <c r="AR179" s="25" t="s">
        <v>92</v>
      </c>
      <c r="AT179" s="25" t="s">
        <v>192</v>
      </c>
      <c r="AU179" s="25" t="s">
        <v>80</v>
      </c>
      <c r="AY179" s="25" t="s">
        <v>190</v>
      </c>
      <c r="BE179" s="193">
        <f>IF(N179="základní",J179,0)</f>
        <v>0</v>
      </c>
      <c r="BF179" s="193">
        <f>IF(N179="snížená",J179,0)</f>
        <v>0</v>
      </c>
      <c r="BG179" s="193">
        <f>IF(N179="zákl. přenesená",J179,0)</f>
        <v>0</v>
      </c>
      <c r="BH179" s="193">
        <f>IF(N179="sníž. přenesená",J179,0)</f>
        <v>0</v>
      </c>
      <c r="BI179" s="193">
        <f>IF(N179="nulová",J179,0)</f>
        <v>0</v>
      </c>
      <c r="BJ179" s="25" t="s">
        <v>17</v>
      </c>
      <c r="BK179" s="193">
        <f>ROUND(I179*H179,2)</f>
        <v>0</v>
      </c>
      <c r="BL179" s="25" t="s">
        <v>92</v>
      </c>
      <c r="BM179" s="25" t="s">
        <v>276</v>
      </c>
    </row>
    <row r="180" spans="2:51" s="12" customFormat="1" ht="13.5">
      <c r="B180" s="194"/>
      <c r="D180" s="195" t="s">
        <v>198</v>
      </c>
      <c r="E180" s="196" t="s">
        <v>5</v>
      </c>
      <c r="F180" s="197" t="s">
        <v>230</v>
      </c>
      <c r="H180" s="196" t="s">
        <v>5</v>
      </c>
      <c r="I180" s="198"/>
      <c r="L180" s="194"/>
      <c r="M180" s="199"/>
      <c r="N180" s="200"/>
      <c r="O180" s="200"/>
      <c r="P180" s="200"/>
      <c r="Q180" s="200"/>
      <c r="R180" s="200"/>
      <c r="S180" s="200"/>
      <c r="T180" s="201"/>
      <c r="AT180" s="196" t="s">
        <v>198</v>
      </c>
      <c r="AU180" s="196" t="s">
        <v>80</v>
      </c>
      <c r="AV180" s="12" t="s">
        <v>17</v>
      </c>
      <c r="AW180" s="12" t="s">
        <v>35</v>
      </c>
      <c r="AX180" s="12" t="s">
        <v>72</v>
      </c>
      <c r="AY180" s="196" t="s">
        <v>190</v>
      </c>
    </row>
    <row r="181" spans="2:51" s="13" customFormat="1" ht="13.5">
      <c r="B181" s="202"/>
      <c r="D181" s="195" t="s">
        <v>198</v>
      </c>
      <c r="E181" s="203" t="s">
        <v>5</v>
      </c>
      <c r="F181" s="204" t="s">
        <v>277</v>
      </c>
      <c r="H181" s="205">
        <v>107.35</v>
      </c>
      <c r="I181" s="206"/>
      <c r="L181" s="202"/>
      <c r="M181" s="207"/>
      <c r="N181" s="208"/>
      <c r="O181" s="208"/>
      <c r="P181" s="208"/>
      <c r="Q181" s="208"/>
      <c r="R181" s="208"/>
      <c r="S181" s="208"/>
      <c r="T181" s="209"/>
      <c r="AT181" s="203" t="s">
        <v>198</v>
      </c>
      <c r="AU181" s="203" t="s">
        <v>80</v>
      </c>
      <c r="AV181" s="13" t="s">
        <v>80</v>
      </c>
      <c r="AW181" s="13" t="s">
        <v>35</v>
      </c>
      <c r="AX181" s="13" t="s">
        <v>17</v>
      </c>
      <c r="AY181" s="203" t="s">
        <v>190</v>
      </c>
    </row>
    <row r="182" spans="2:65" s="1" customFormat="1" ht="25.5" customHeight="1">
      <c r="B182" s="181"/>
      <c r="C182" s="182" t="s">
        <v>11</v>
      </c>
      <c r="D182" s="182" t="s">
        <v>192</v>
      </c>
      <c r="E182" s="183" t="s">
        <v>278</v>
      </c>
      <c r="F182" s="184" t="s">
        <v>279</v>
      </c>
      <c r="G182" s="185" t="s">
        <v>275</v>
      </c>
      <c r="H182" s="186">
        <v>109.65</v>
      </c>
      <c r="I182" s="187"/>
      <c r="J182" s="188">
        <f>ROUND(I182*H182,2)</f>
        <v>0</v>
      </c>
      <c r="K182" s="184" t="s">
        <v>196</v>
      </c>
      <c r="L182" s="42"/>
      <c r="M182" s="189" t="s">
        <v>5</v>
      </c>
      <c r="N182" s="190" t="s">
        <v>43</v>
      </c>
      <c r="O182" s="43"/>
      <c r="P182" s="191">
        <f>O182*H182</f>
        <v>0</v>
      </c>
      <c r="Q182" s="191">
        <v>0</v>
      </c>
      <c r="R182" s="191">
        <f>Q182*H182</f>
        <v>0</v>
      </c>
      <c r="S182" s="191">
        <v>0</v>
      </c>
      <c r="T182" s="192">
        <f>S182*H182</f>
        <v>0</v>
      </c>
      <c r="AR182" s="25" t="s">
        <v>92</v>
      </c>
      <c r="AT182" s="25" t="s">
        <v>192</v>
      </c>
      <c r="AU182" s="25" t="s">
        <v>80</v>
      </c>
      <c r="AY182" s="25" t="s">
        <v>190</v>
      </c>
      <c r="BE182" s="193">
        <f>IF(N182="základní",J182,0)</f>
        <v>0</v>
      </c>
      <c r="BF182" s="193">
        <f>IF(N182="snížená",J182,0)</f>
        <v>0</v>
      </c>
      <c r="BG182" s="193">
        <f>IF(N182="zákl. přenesená",J182,0)</f>
        <v>0</v>
      </c>
      <c r="BH182" s="193">
        <f>IF(N182="sníž. přenesená",J182,0)</f>
        <v>0</v>
      </c>
      <c r="BI182" s="193">
        <f>IF(N182="nulová",J182,0)</f>
        <v>0</v>
      </c>
      <c r="BJ182" s="25" t="s">
        <v>17</v>
      </c>
      <c r="BK182" s="193">
        <f>ROUND(I182*H182,2)</f>
        <v>0</v>
      </c>
      <c r="BL182" s="25" t="s">
        <v>92</v>
      </c>
      <c r="BM182" s="25" t="s">
        <v>280</v>
      </c>
    </row>
    <row r="183" spans="2:51" s="12" customFormat="1" ht="13.5">
      <c r="B183" s="194"/>
      <c r="D183" s="195" t="s">
        <v>198</v>
      </c>
      <c r="E183" s="196" t="s">
        <v>5</v>
      </c>
      <c r="F183" s="197" t="s">
        <v>211</v>
      </c>
      <c r="H183" s="196" t="s">
        <v>5</v>
      </c>
      <c r="I183" s="198"/>
      <c r="L183" s="194"/>
      <c r="M183" s="199"/>
      <c r="N183" s="200"/>
      <c r="O183" s="200"/>
      <c r="P183" s="200"/>
      <c r="Q183" s="200"/>
      <c r="R183" s="200"/>
      <c r="S183" s="200"/>
      <c r="T183" s="201"/>
      <c r="AT183" s="196" t="s">
        <v>198</v>
      </c>
      <c r="AU183" s="196" t="s">
        <v>80</v>
      </c>
      <c r="AV183" s="12" t="s">
        <v>17</v>
      </c>
      <c r="AW183" s="12" t="s">
        <v>35</v>
      </c>
      <c r="AX183" s="12" t="s">
        <v>72</v>
      </c>
      <c r="AY183" s="196" t="s">
        <v>190</v>
      </c>
    </row>
    <row r="184" spans="2:51" s="13" customFormat="1" ht="13.5">
      <c r="B184" s="202"/>
      <c r="D184" s="195" t="s">
        <v>198</v>
      </c>
      <c r="E184" s="203" t="s">
        <v>5</v>
      </c>
      <c r="F184" s="204" t="s">
        <v>281</v>
      </c>
      <c r="H184" s="205">
        <v>109.65</v>
      </c>
      <c r="I184" s="206"/>
      <c r="L184" s="202"/>
      <c r="M184" s="207"/>
      <c r="N184" s="208"/>
      <c r="O184" s="208"/>
      <c r="P184" s="208"/>
      <c r="Q184" s="208"/>
      <c r="R184" s="208"/>
      <c r="S184" s="208"/>
      <c r="T184" s="209"/>
      <c r="AT184" s="203" t="s">
        <v>198</v>
      </c>
      <c r="AU184" s="203" t="s">
        <v>80</v>
      </c>
      <c r="AV184" s="13" t="s">
        <v>80</v>
      </c>
      <c r="AW184" s="13" t="s">
        <v>35</v>
      </c>
      <c r="AX184" s="13" t="s">
        <v>17</v>
      </c>
      <c r="AY184" s="203" t="s">
        <v>190</v>
      </c>
    </row>
    <row r="185" spans="2:63" s="11" customFormat="1" ht="29.85" customHeight="1">
      <c r="B185" s="168"/>
      <c r="D185" s="169" t="s">
        <v>71</v>
      </c>
      <c r="E185" s="179" t="s">
        <v>80</v>
      </c>
      <c r="F185" s="179" t="s">
        <v>282</v>
      </c>
      <c r="I185" s="171"/>
      <c r="J185" s="180">
        <f>BK185</f>
        <v>0</v>
      </c>
      <c r="L185" s="168"/>
      <c r="M185" s="173"/>
      <c r="N185" s="174"/>
      <c r="O185" s="174"/>
      <c r="P185" s="175">
        <f>SUM(P186:P244)</f>
        <v>0</v>
      </c>
      <c r="Q185" s="174"/>
      <c r="R185" s="175">
        <f>SUM(R186:R244)</f>
        <v>83.52861336000001</v>
      </c>
      <c r="S185" s="174"/>
      <c r="T185" s="176">
        <f>SUM(T186:T244)</f>
        <v>0</v>
      </c>
      <c r="AR185" s="169" t="s">
        <v>17</v>
      </c>
      <c r="AT185" s="177" t="s">
        <v>71</v>
      </c>
      <c r="AU185" s="177" t="s">
        <v>17</v>
      </c>
      <c r="AY185" s="169" t="s">
        <v>190</v>
      </c>
      <c r="BK185" s="178">
        <f>SUM(BK186:BK244)</f>
        <v>0</v>
      </c>
    </row>
    <row r="186" spans="2:65" s="1" customFormat="1" ht="25.5" customHeight="1">
      <c r="B186" s="181"/>
      <c r="C186" s="182" t="s">
        <v>283</v>
      </c>
      <c r="D186" s="182" t="s">
        <v>192</v>
      </c>
      <c r="E186" s="183" t="s">
        <v>284</v>
      </c>
      <c r="F186" s="184" t="s">
        <v>285</v>
      </c>
      <c r="G186" s="185" t="s">
        <v>209</v>
      </c>
      <c r="H186" s="186">
        <v>10.735</v>
      </c>
      <c r="I186" s="187"/>
      <c r="J186" s="188">
        <f>ROUND(I186*H186,2)</f>
        <v>0</v>
      </c>
      <c r="K186" s="184" t="s">
        <v>196</v>
      </c>
      <c r="L186" s="42"/>
      <c r="M186" s="189" t="s">
        <v>5</v>
      </c>
      <c r="N186" s="190" t="s">
        <v>43</v>
      </c>
      <c r="O186" s="43"/>
      <c r="P186" s="191">
        <f>O186*H186</f>
        <v>0</v>
      </c>
      <c r="Q186" s="191">
        <v>2.25634</v>
      </c>
      <c r="R186" s="191">
        <f>Q186*H186</f>
        <v>24.221809899999997</v>
      </c>
      <c r="S186" s="191">
        <v>0</v>
      </c>
      <c r="T186" s="192">
        <f>S186*H186</f>
        <v>0</v>
      </c>
      <c r="AR186" s="25" t="s">
        <v>92</v>
      </c>
      <c r="AT186" s="25" t="s">
        <v>192</v>
      </c>
      <c r="AU186" s="25" t="s">
        <v>80</v>
      </c>
      <c r="AY186" s="25" t="s">
        <v>190</v>
      </c>
      <c r="BE186" s="193">
        <f>IF(N186="základní",J186,0)</f>
        <v>0</v>
      </c>
      <c r="BF186" s="193">
        <f>IF(N186="snížená",J186,0)</f>
        <v>0</v>
      </c>
      <c r="BG186" s="193">
        <f>IF(N186="zákl. přenesená",J186,0)</f>
        <v>0</v>
      </c>
      <c r="BH186" s="193">
        <f>IF(N186="sníž. přenesená",J186,0)</f>
        <v>0</v>
      </c>
      <c r="BI186" s="193">
        <f>IF(N186="nulová",J186,0)</f>
        <v>0</v>
      </c>
      <c r="BJ186" s="25" t="s">
        <v>17</v>
      </c>
      <c r="BK186" s="193">
        <f>ROUND(I186*H186,2)</f>
        <v>0</v>
      </c>
      <c r="BL186" s="25" t="s">
        <v>92</v>
      </c>
      <c r="BM186" s="25" t="s">
        <v>286</v>
      </c>
    </row>
    <row r="187" spans="2:51" s="12" customFormat="1" ht="13.5">
      <c r="B187" s="194"/>
      <c r="D187" s="195" t="s">
        <v>198</v>
      </c>
      <c r="E187" s="196" t="s">
        <v>5</v>
      </c>
      <c r="F187" s="197" t="s">
        <v>287</v>
      </c>
      <c r="H187" s="196" t="s">
        <v>5</v>
      </c>
      <c r="I187" s="198"/>
      <c r="L187" s="194"/>
      <c r="M187" s="199"/>
      <c r="N187" s="200"/>
      <c r="O187" s="200"/>
      <c r="P187" s="200"/>
      <c r="Q187" s="200"/>
      <c r="R187" s="200"/>
      <c r="S187" s="200"/>
      <c r="T187" s="201"/>
      <c r="AT187" s="196" t="s">
        <v>198</v>
      </c>
      <c r="AU187" s="196" t="s">
        <v>80</v>
      </c>
      <c r="AV187" s="12" t="s">
        <v>17</v>
      </c>
      <c r="AW187" s="12" t="s">
        <v>35</v>
      </c>
      <c r="AX187" s="12" t="s">
        <v>72</v>
      </c>
      <c r="AY187" s="196" t="s">
        <v>190</v>
      </c>
    </row>
    <row r="188" spans="2:51" s="13" customFormat="1" ht="13.5">
      <c r="B188" s="202"/>
      <c r="D188" s="195" t="s">
        <v>198</v>
      </c>
      <c r="E188" s="203" t="s">
        <v>5</v>
      </c>
      <c r="F188" s="204" t="s">
        <v>288</v>
      </c>
      <c r="H188" s="205">
        <v>10.735</v>
      </c>
      <c r="I188" s="206"/>
      <c r="L188" s="202"/>
      <c r="M188" s="207"/>
      <c r="N188" s="208"/>
      <c r="O188" s="208"/>
      <c r="P188" s="208"/>
      <c r="Q188" s="208"/>
      <c r="R188" s="208"/>
      <c r="S188" s="208"/>
      <c r="T188" s="209"/>
      <c r="AT188" s="203" t="s">
        <v>198</v>
      </c>
      <c r="AU188" s="203" t="s">
        <v>80</v>
      </c>
      <c r="AV188" s="13" t="s">
        <v>80</v>
      </c>
      <c r="AW188" s="13" t="s">
        <v>35</v>
      </c>
      <c r="AX188" s="13" t="s">
        <v>17</v>
      </c>
      <c r="AY188" s="203" t="s">
        <v>190</v>
      </c>
    </row>
    <row r="189" spans="2:65" s="1" customFormat="1" ht="25.5" customHeight="1">
      <c r="B189" s="181"/>
      <c r="C189" s="182" t="s">
        <v>289</v>
      </c>
      <c r="D189" s="182" t="s">
        <v>192</v>
      </c>
      <c r="E189" s="183" t="s">
        <v>290</v>
      </c>
      <c r="F189" s="184" t="s">
        <v>291</v>
      </c>
      <c r="G189" s="185" t="s">
        <v>209</v>
      </c>
      <c r="H189" s="186">
        <v>2.5</v>
      </c>
      <c r="I189" s="187"/>
      <c r="J189" s="188">
        <f>ROUND(I189*H189,2)</f>
        <v>0</v>
      </c>
      <c r="K189" s="184" t="s">
        <v>196</v>
      </c>
      <c r="L189" s="42"/>
      <c r="M189" s="189" t="s">
        <v>5</v>
      </c>
      <c r="N189" s="190" t="s">
        <v>43</v>
      </c>
      <c r="O189" s="43"/>
      <c r="P189" s="191">
        <f>O189*H189</f>
        <v>0</v>
      </c>
      <c r="Q189" s="191">
        <v>2.45329</v>
      </c>
      <c r="R189" s="191">
        <f>Q189*H189</f>
        <v>6.1332249999999995</v>
      </c>
      <c r="S189" s="191">
        <v>0</v>
      </c>
      <c r="T189" s="192">
        <f>S189*H189</f>
        <v>0</v>
      </c>
      <c r="AR189" s="25" t="s">
        <v>92</v>
      </c>
      <c r="AT189" s="25" t="s">
        <v>192</v>
      </c>
      <c r="AU189" s="25" t="s">
        <v>80</v>
      </c>
      <c r="AY189" s="25" t="s">
        <v>190</v>
      </c>
      <c r="BE189" s="193">
        <f>IF(N189="základní",J189,0)</f>
        <v>0</v>
      </c>
      <c r="BF189" s="193">
        <f>IF(N189="snížená",J189,0)</f>
        <v>0</v>
      </c>
      <c r="BG189" s="193">
        <f>IF(N189="zákl. přenesená",J189,0)</f>
        <v>0</v>
      </c>
      <c r="BH189" s="193">
        <f>IF(N189="sníž. přenesená",J189,0)</f>
        <v>0</v>
      </c>
      <c r="BI189" s="193">
        <f>IF(N189="nulová",J189,0)</f>
        <v>0</v>
      </c>
      <c r="BJ189" s="25" t="s">
        <v>17</v>
      </c>
      <c r="BK189" s="193">
        <f>ROUND(I189*H189,2)</f>
        <v>0</v>
      </c>
      <c r="BL189" s="25" t="s">
        <v>92</v>
      </c>
      <c r="BM189" s="25" t="s">
        <v>292</v>
      </c>
    </row>
    <row r="190" spans="2:51" s="12" customFormat="1" ht="13.5">
      <c r="B190" s="194"/>
      <c r="D190" s="195" t="s">
        <v>198</v>
      </c>
      <c r="E190" s="196" t="s">
        <v>5</v>
      </c>
      <c r="F190" s="197" t="s">
        <v>293</v>
      </c>
      <c r="H190" s="196" t="s">
        <v>5</v>
      </c>
      <c r="I190" s="198"/>
      <c r="L190" s="194"/>
      <c r="M190" s="199"/>
      <c r="N190" s="200"/>
      <c r="O190" s="200"/>
      <c r="P190" s="200"/>
      <c r="Q190" s="200"/>
      <c r="R190" s="200"/>
      <c r="S190" s="200"/>
      <c r="T190" s="201"/>
      <c r="AT190" s="196" t="s">
        <v>198</v>
      </c>
      <c r="AU190" s="196" t="s">
        <v>80</v>
      </c>
      <c r="AV190" s="12" t="s">
        <v>17</v>
      </c>
      <c r="AW190" s="12" t="s">
        <v>35</v>
      </c>
      <c r="AX190" s="12" t="s">
        <v>72</v>
      </c>
      <c r="AY190" s="196" t="s">
        <v>190</v>
      </c>
    </row>
    <row r="191" spans="2:51" s="13" customFormat="1" ht="13.5">
      <c r="B191" s="202"/>
      <c r="D191" s="195" t="s">
        <v>198</v>
      </c>
      <c r="E191" s="203" t="s">
        <v>5</v>
      </c>
      <c r="F191" s="204" t="s">
        <v>294</v>
      </c>
      <c r="H191" s="205">
        <v>2.5</v>
      </c>
      <c r="I191" s="206"/>
      <c r="L191" s="202"/>
      <c r="M191" s="207"/>
      <c r="N191" s="208"/>
      <c r="O191" s="208"/>
      <c r="P191" s="208"/>
      <c r="Q191" s="208"/>
      <c r="R191" s="208"/>
      <c r="S191" s="208"/>
      <c r="T191" s="209"/>
      <c r="AT191" s="203" t="s">
        <v>198</v>
      </c>
      <c r="AU191" s="203" t="s">
        <v>80</v>
      </c>
      <c r="AV191" s="13" t="s">
        <v>80</v>
      </c>
      <c r="AW191" s="13" t="s">
        <v>35</v>
      </c>
      <c r="AX191" s="13" t="s">
        <v>72</v>
      </c>
      <c r="AY191" s="203" t="s">
        <v>190</v>
      </c>
    </row>
    <row r="192" spans="2:51" s="14" customFormat="1" ht="13.5">
      <c r="B192" s="210"/>
      <c r="D192" s="195" t="s">
        <v>198</v>
      </c>
      <c r="E192" s="211" t="s">
        <v>5</v>
      </c>
      <c r="F192" s="212" t="s">
        <v>221</v>
      </c>
      <c r="H192" s="213">
        <v>2.5</v>
      </c>
      <c r="I192" s="214"/>
      <c r="L192" s="210"/>
      <c r="M192" s="215"/>
      <c r="N192" s="216"/>
      <c r="O192" s="216"/>
      <c r="P192" s="216"/>
      <c r="Q192" s="216"/>
      <c r="R192" s="216"/>
      <c r="S192" s="216"/>
      <c r="T192" s="217"/>
      <c r="AT192" s="211" t="s">
        <v>198</v>
      </c>
      <c r="AU192" s="211" t="s">
        <v>80</v>
      </c>
      <c r="AV192" s="14" t="s">
        <v>92</v>
      </c>
      <c r="AW192" s="14" t="s">
        <v>35</v>
      </c>
      <c r="AX192" s="14" t="s">
        <v>17</v>
      </c>
      <c r="AY192" s="211" t="s">
        <v>190</v>
      </c>
    </row>
    <row r="193" spans="2:65" s="1" customFormat="1" ht="25.5" customHeight="1">
      <c r="B193" s="181"/>
      <c r="C193" s="182" t="s">
        <v>295</v>
      </c>
      <c r="D193" s="182" t="s">
        <v>192</v>
      </c>
      <c r="E193" s="183" t="s">
        <v>296</v>
      </c>
      <c r="F193" s="184" t="s">
        <v>297</v>
      </c>
      <c r="G193" s="185" t="s">
        <v>209</v>
      </c>
      <c r="H193" s="186">
        <v>4.884</v>
      </c>
      <c r="I193" s="187"/>
      <c r="J193" s="188">
        <f>ROUND(I193*H193,2)</f>
        <v>0</v>
      </c>
      <c r="K193" s="184" t="s">
        <v>196</v>
      </c>
      <c r="L193" s="42"/>
      <c r="M193" s="189" t="s">
        <v>5</v>
      </c>
      <c r="N193" s="190" t="s">
        <v>43</v>
      </c>
      <c r="O193" s="43"/>
      <c r="P193" s="191">
        <f>O193*H193</f>
        <v>0</v>
      </c>
      <c r="Q193" s="191">
        <v>2.45329</v>
      </c>
      <c r="R193" s="191">
        <f>Q193*H193</f>
        <v>11.98186836</v>
      </c>
      <c r="S193" s="191">
        <v>0</v>
      </c>
      <c r="T193" s="192">
        <f>S193*H193</f>
        <v>0</v>
      </c>
      <c r="AR193" s="25" t="s">
        <v>92</v>
      </c>
      <c r="AT193" s="25" t="s">
        <v>192</v>
      </c>
      <c r="AU193" s="25" t="s">
        <v>80</v>
      </c>
      <c r="AY193" s="25" t="s">
        <v>190</v>
      </c>
      <c r="BE193" s="193">
        <f>IF(N193="základní",J193,0)</f>
        <v>0</v>
      </c>
      <c r="BF193" s="193">
        <f>IF(N193="snížená",J193,0)</f>
        <v>0</v>
      </c>
      <c r="BG193" s="193">
        <f>IF(N193="zákl. přenesená",J193,0)</f>
        <v>0</v>
      </c>
      <c r="BH193" s="193">
        <f>IF(N193="sníž. přenesená",J193,0)</f>
        <v>0</v>
      </c>
      <c r="BI193" s="193">
        <f>IF(N193="nulová",J193,0)</f>
        <v>0</v>
      </c>
      <c r="BJ193" s="25" t="s">
        <v>17</v>
      </c>
      <c r="BK193" s="193">
        <f>ROUND(I193*H193,2)</f>
        <v>0</v>
      </c>
      <c r="BL193" s="25" t="s">
        <v>92</v>
      </c>
      <c r="BM193" s="25" t="s">
        <v>298</v>
      </c>
    </row>
    <row r="194" spans="2:51" s="12" customFormat="1" ht="13.5">
      <c r="B194" s="194"/>
      <c r="D194" s="195" t="s">
        <v>198</v>
      </c>
      <c r="E194" s="196" t="s">
        <v>5</v>
      </c>
      <c r="F194" s="197" t="s">
        <v>299</v>
      </c>
      <c r="H194" s="196" t="s">
        <v>5</v>
      </c>
      <c r="I194" s="198"/>
      <c r="L194" s="194"/>
      <c r="M194" s="199"/>
      <c r="N194" s="200"/>
      <c r="O194" s="200"/>
      <c r="P194" s="200"/>
      <c r="Q194" s="200"/>
      <c r="R194" s="200"/>
      <c r="S194" s="200"/>
      <c r="T194" s="201"/>
      <c r="AT194" s="196" t="s">
        <v>198</v>
      </c>
      <c r="AU194" s="196" t="s">
        <v>80</v>
      </c>
      <c r="AV194" s="12" t="s">
        <v>17</v>
      </c>
      <c r="AW194" s="12" t="s">
        <v>35</v>
      </c>
      <c r="AX194" s="12" t="s">
        <v>72</v>
      </c>
      <c r="AY194" s="196" t="s">
        <v>190</v>
      </c>
    </row>
    <row r="195" spans="2:51" s="13" customFormat="1" ht="13.5">
      <c r="B195" s="202"/>
      <c r="D195" s="195" t="s">
        <v>198</v>
      </c>
      <c r="E195" s="203" t="s">
        <v>5</v>
      </c>
      <c r="F195" s="204" t="s">
        <v>300</v>
      </c>
      <c r="H195" s="205">
        <v>4.884</v>
      </c>
      <c r="I195" s="206"/>
      <c r="L195" s="202"/>
      <c r="M195" s="207"/>
      <c r="N195" s="208"/>
      <c r="O195" s="208"/>
      <c r="P195" s="208"/>
      <c r="Q195" s="208"/>
      <c r="R195" s="208"/>
      <c r="S195" s="208"/>
      <c r="T195" s="209"/>
      <c r="AT195" s="203" t="s">
        <v>198</v>
      </c>
      <c r="AU195" s="203" t="s">
        <v>80</v>
      </c>
      <c r="AV195" s="13" t="s">
        <v>80</v>
      </c>
      <c r="AW195" s="13" t="s">
        <v>35</v>
      </c>
      <c r="AX195" s="13" t="s">
        <v>17</v>
      </c>
      <c r="AY195" s="203" t="s">
        <v>190</v>
      </c>
    </row>
    <row r="196" spans="2:65" s="1" customFormat="1" ht="38.25" customHeight="1">
      <c r="B196" s="181"/>
      <c r="C196" s="182" t="s">
        <v>301</v>
      </c>
      <c r="D196" s="182" t="s">
        <v>192</v>
      </c>
      <c r="E196" s="183" t="s">
        <v>302</v>
      </c>
      <c r="F196" s="184" t="s">
        <v>303</v>
      </c>
      <c r="G196" s="185" t="s">
        <v>275</v>
      </c>
      <c r="H196" s="186">
        <v>7.25</v>
      </c>
      <c r="I196" s="187"/>
      <c r="J196" s="188">
        <f>ROUND(I196*H196,2)</f>
        <v>0</v>
      </c>
      <c r="K196" s="184" t="s">
        <v>196</v>
      </c>
      <c r="L196" s="42"/>
      <c r="M196" s="189" t="s">
        <v>5</v>
      </c>
      <c r="N196" s="190" t="s">
        <v>43</v>
      </c>
      <c r="O196" s="43"/>
      <c r="P196" s="191">
        <f>O196*H196</f>
        <v>0</v>
      </c>
      <c r="Q196" s="191">
        <v>0.00103</v>
      </c>
      <c r="R196" s="191">
        <f>Q196*H196</f>
        <v>0.007467500000000001</v>
      </c>
      <c r="S196" s="191">
        <v>0</v>
      </c>
      <c r="T196" s="192">
        <f>S196*H196</f>
        <v>0</v>
      </c>
      <c r="AR196" s="25" t="s">
        <v>92</v>
      </c>
      <c r="AT196" s="25" t="s">
        <v>192</v>
      </c>
      <c r="AU196" s="25" t="s">
        <v>80</v>
      </c>
      <c r="AY196" s="25" t="s">
        <v>190</v>
      </c>
      <c r="BE196" s="193">
        <f>IF(N196="základní",J196,0)</f>
        <v>0</v>
      </c>
      <c r="BF196" s="193">
        <f>IF(N196="snížená",J196,0)</f>
        <v>0</v>
      </c>
      <c r="BG196" s="193">
        <f>IF(N196="zákl. přenesená",J196,0)</f>
        <v>0</v>
      </c>
      <c r="BH196" s="193">
        <f>IF(N196="sníž. přenesená",J196,0)</f>
        <v>0</v>
      </c>
      <c r="BI196" s="193">
        <f>IF(N196="nulová",J196,0)</f>
        <v>0</v>
      </c>
      <c r="BJ196" s="25" t="s">
        <v>17</v>
      </c>
      <c r="BK196" s="193">
        <f>ROUND(I196*H196,2)</f>
        <v>0</v>
      </c>
      <c r="BL196" s="25" t="s">
        <v>92</v>
      </c>
      <c r="BM196" s="25" t="s">
        <v>304</v>
      </c>
    </row>
    <row r="197" spans="2:51" s="12" customFormat="1" ht="13.5">
      <c r="B197" s="194"/>
      <c r="D197" s="195" t="s">
        <v>198</v>
      </c>
      <c r="E197" s="196" t="s">
        <v>5</v>
      </c>
      <c r="F197" s="197" t="s">
        <v>299</v>
      </c>
      <c r="H197" s="196" t="s">
        <v>5</v>
      </c>
      <c r="I197" s="198"/>
      <c r="L197" s="194"/>
      <c r="M197" s="199"/>
      <c r="N197" s="200"/>
      <c r="O197" s="200"/>
      <c r="P197" s="200"/>
      <c r="Q197" s="200"/>
      <c r="R197" s="200"/>
      <c r="S197" s="200"/>
      <c r="T197" s="201"/>
      <c r="AT197" s="196" t="s">
        <v>198</v>
      </c>
      <c r="AU197" s="196" t="s">
        <v>80</v>
      </c>
      <c r="AV197" s="12" t="s">
        <v>17</v>
      </c>
      <c r="AW197" s="12" t="s">
        <v>35</v>
      </c>
      <c r="AX197" s="12" t="s">
        <v>72</v>
      </c>
      <c r="AY197" s="196" t="s">
        <v>190</v>
      </c>
    </row>
    <row r="198" spans="2:51" s="13" customFormat="1" ht="13.5">
      <c r="B198" s="202"/>
      <c r="D198" s="195" t="s">
        <v>198</v>
      </c>
      <c r="E198" s="203" t="s">
        <v>5</v>
      </c>
      <c r="F198" s="204" t="s">
        <v>305</v>
      </c>
      <c r="H198" s="205">
        <v>5.6</v>
      </c>
      <c r="I198" s="206"/>
      <c r="L198" s="202"/>
      <c r="M198" s="207"/>
      <c r="N198" s="208"/>
      <c r="O198" s="208"/>
      <c r="P198" s="208"/>
      <c r="Q198" s="208"/>
      <c r="R198" s="208"/>
      <c r="S198" s="208"/>
      <c r="T198" s="209"/>
      <c r="AT198" s="203" t="s">
        <v>198</v>
      </c>
      <c r="AU198" s="203" t="s">
        <v>80</v>
      </c>
      <c r="AV198" s="13" t="s">
        <v>80</v>
      </c>
      <c r="AW198" s="13" t="s">
        <v>35</v>
      </c>
      <c r="AX198" s="13" t="s">
        <v>72</v>
      </c>
      <c r="AY198" s="203" t="s">
        <v>190</v>
      </c>
    </row>
    <row r="199" spans="2:51" s="12" customFormat="1" ht="13.5">
      <c r="B199" s="194"/>
      <c r="D199" s="195" t="s">
        <v>198</v>
      </c>
      <c r="E199" s="196" t="s">
        <v>5</v>
      </c>
      <c r="F199" s="197" t="s">
        <v>306</v>
      </c>
      <c r="H199" s="196" t="s">
        <v>5</v>
      </c>
      <c r="I199" s="198"/>
      <c r="L199" s="194"/>
      <c r="M199" s="199"/>
      <c r="N199" s="200"/>
      <c r="O199" s="200"/>
      <c r="P199" s="200"/>
      <c r="Q199" s="200"/>
      <c r="R199" s="200"/>
      <c r="S199" s="200"/>
      <c r="T199" s="201"/>
      <c r="AT199" s="196" t="s">
        <v>198</v>
      </c>
      <c r="AU199" s="196" t="s">
        <v>80</v>
      </c>
      <c r="AV199" s="12" t="s">
        <v>17</v>
      </c>
      <c r="AW199" s="12" t="s">
        <v>35</v>
      </c>
      <c r="AX199" s="12" t="s">
        <v>72</v>
      </c>
      <c r="AY199" s="196" t="s">
        <v>190</v>
      </c>
    </row>
    <row r="200" spans="2:51" s="13" customFormat="1" ht="13.5">
      <c r="B200" s="202"/>
      <c r="D200" s="195" t="s">
        <v>198</v>
      </c>
      <c r="E200" s="203" t="s">
        <v>5</v>
      </c>
      <c r="F200" s="204" t="s">
        <v>307</v>
      </c>
      <c r="H200" s="205">
        <v>1.65</v>
      </c>
      <c r="I200" s="206"/>
      <c r="L200" s="202"/>
      <c r="M200" s="207"/>
      <c r="N200" s="208"/>
      <c r="O200" s="208"/>
      <c r="P200" s="208"/>
      <c r="Q200" s="208"/>
      <c r="R200" s="208"/>
      <c r="S200" s="208"/>
      <c r="T200" s="209"/>
      <c r="AT200" s="203" t="s">
        <v>198</v>
      </c>
      <c r="AU200" s="203" t="s">
        <v>80</v>
      </c>
      <c r="AV200" s="13" t="s">
        <v>80</v>
      </c>
      <c r="AW200" s="13" t="s">
        <v>35</v>
      </c>
      <c r="AX200" s="13" t="s">
        <v>72</v>
      </c>
      <c r="AY200" s="203" t="s">
        <v>190</v>
      </c>
    </row>
    <row r="201" spans="2:51" s="14" customFormat="1" ht="13.5">
      <c r="B201" s="210"/>
      <c r="D201" s="195" t="s">
        <v>198</v>
      </c>
      <c r="E201" s="211" t="s">
        <v>5</v>
      </c>
      <c r="F201" s="212" t="s">
        <v>221</v>
      </c>
      <c r="H201" s="213">
        <v>7.25</v>
      </c>
      <c r="I201" s="214"/>
      <c r="L201" s="210"/>
      <c r="M201" s="215"/>
      <c r="N201" s="216"/>
      <c r="O201" s="216"/>
      <c r="P201" s="216"/>
      <c r="Q201" s="216"/>
      <c r="R201" s="216"/>
      <c r="S201" s="216"/>
      <c r="T201" s="217"/>
      <c r="AT201" s="211" t="s">
        <v>198</v>
      </c>
      <c r="AU201" s="211" t="s">
        <v>80</v>
      </c>
      <c r="AV201" s="14" t="s">
        <v>92</v>
      </c>
      <c r="AW201" s="14" t="s">
        <v>35</v>
      </c>
      <c r="AX201" s="14" t="s">
        <v>17</v>
      </c>
      <c r="AY201" s="211" t="s">
        <v>190</v>
      </c>
    </row>
    <row r="202" spans="2:65" s="1" customFormat="1" ht="38.25" customHeight="1">
      <c r="B202" s="181"/>
      <c r="C202" s="182" t="s">
        <v>308</v>
      </c>
      <c r="D202" s="182" t="s">
        <v>192</v>
      </c>
      <c r="E202" s="183" t="s">
        <v>309</v>
      </c>
      <c r="F202" s="184" t="s">
        <v>310</v>
      </c>
      <c r="G202" s="185" t="s">
        <v>275</v>
      </c>
      <c r="H202" s="186">
        <v>7.25</v>
      </c>
      <c r="I202" s="187"/>
      <c r="J202" s="188">
        <f>ROUND(I202*H202,2)</f>
        <v>0</v>
      </c>
      <c r="K202" s="184" t="s">
        <v>196</v>
      </c>
      <c r="L202" s="42"/>
      <c r="M202" s="189" t="s">
        <v>5</v>
      </c>
      <c r="N202" s="190" t="s">
        <v>43</v>
      </c>
      <c r="O202" s="43"/>
      <c r="P202" s="191">
        <f>O202*H202</f>
        <v>0</v>
      </c>
      <c r="Q202" s="191">
        <v>0</v>
      </c>
      <c r="R202" s="191">
        <f>Q202*H202</f>
        <v>0</v>
      </c>
      <c r="S202" s="191">
        <v>0</v>
      </c>
      <c r="T202" s="192">
        <f>S202*H202</f>
        <v>0</v>
      </c>
      <c r="AR202" s="25" t="s">
        <v>92</v>
      </c>
      <c r="AT202" s="25" t="s">
        <v>192</v>
      </c>
      <c r="AU202" s="25" t="s">
        <v>80</v>
      </c>
      <c r="AY202" s="25" t="s">
        <v>190</v>
      </c>
      <c r="BE202" s="193">
        <f>IF(N202="základní",J202,0)</f>
        <v>0</v>
      </c>
      <c r="BF202" s="193">
        <f>IF(N202="snížená",J202,0)</f>
        <v>0</v>
      </c>
      <c r="BG202" s="193">
        <f>IF(N202="zákl. přenesená",J202,0)</f>
        <v>0</v>
      </c>
      <c r="BH202" s="193">
        <f>IF(N202="sníž. přenesená",J202,0)</f>
        <v>0</v>
      </c>
      <c r="BI202" s="193">
        <f>IF(N202="nulová",J202,0)</f>
        <v>0</v>
      </c>
      <c r="BJ202" s="25" t="s">
        <v>17</v>
      </c>
      <c r="BK202" s="193">
        <f>ROUND(I202*H202,2)</f>
        <v>0</v>
      </c>
      <c r="BL202" s="25" t="s">
        <v>92</v>
      </c>
      <c r="BM202" s="25" t="s">
        <v>311</v>
      </c>
    </row>
    <row r="203" spans="2:51" s="12" customFormat="1" ht="13.5">
      <c r="B203" s="194"/>
      <c r="D203" s="195" t="s">
        <v>198</v>
      </c>
      <c r="E203" s="196" t="s">
        <v>5</v>
      </c>
      <c r="F203" s="197" t="s">
        <v>312</v>
      </c>
      <c r="H203" s="196" t="s">
        <v>5</v>
      </c>
      <c r="I203" s="198"/>
      <c r="L203" s="194"/>
      <c r="M203" s="199"/>
      <c r="N203" s="200"/>
      <c r="O203" s="200"/>
      <c r="P203" s="200"/>
      <c r="Q203" s="200"/>
      <c r="R203" s="200"/>
      <c r="S203" s="200"/>
      <c r="T203" s="201"/>
      <c r="AT203" s="196" t="s">
        <v>198</v>
      </c>
      <c r="AU203" s="196" t="s">
        <v>80</v>
      </c>
      <c r="AV203" s="12" t="s">
        <v>17</v>
      </c>
      <c r="AW203" s="12" t="s">
        <v>35</v>
      </c>
      <c r="AX203" s="12" t="s">
        <v>72</v>
      </c>
      <c r="AY203" s="196" t="s">
        <v>190</v>
      </c>
    </row>
    <row r="204" spans="2:51" s="13" customFormat="1" ht="13.5">
      <c r="B204" s="202"/>
      <c r="D204" s="195" t="s">
        <v>198</v>
      </c>
      <c r="E204" s="203" t="s">
        <v>5</v>
      </c>
      <c r="F204" s="204" t="s">
        <v>313</v>
      </c>
      <c r="H204" s="205">
        <v>7.25</v>
      </c>
      <c r="I204" s="206"/>
      <c r="L204" s="202"/>
      <c r="M204" s="207"/>
      <c r="N204" s="208"/>
      <c r="O204" s="208"/>
      <c r="P204" s="208"/>
      <c r="Q204" s="208"/>
      <c r="R204" s="208"/>
      <c r="S204" s="208"/>
      <c r="T204" s="209"/>
      <c r="AT204" s="203" t="s">
        <v>198</v>
      </c>
      <c r="AU204" s="203" t="s">
        <v>80</v>
      </c>
      <c r="AV204" s="13" t="s">
        <v>80</v>
      </c>
      <c r="AW204" s="13" t="s">
        <v>35</v>
      </c>
      <c r="AX204" s="13" t="s">
        <v>17</v>
      </c>
      <c r="AY204" s="203" t="s">
        <v>190</v>
      </c>
    </row>
    <row r="205" spans="2:65" s="1" customFormat="1" ht="16.5" customHeight="1">
      <c r="B205" s="181"/>
      <c r="C205" s="182" t="s">
        <v>10</v>
      </c>
      <c r="D205" s="182" t="s">
        <v>192</v>
      </c>
      <c r="E205" s="183" t="s">
        <v>314</v>
      </c>
      <c r="F205" s="184" t="s">
        <v>315</v>
      </c>
      <c r="G205" s="185" t="s">
        <v>316</v>
      </c>
      <c r="H205" s="186">
        <v>0.6</v>
      </c>
      <c r="I205" s="187"/>
      <c r="J205" s="188">
        <f>ROUND(I205*H205,2)</f>
        <v>0</v>
      </c>
      <c r="K205" s="184" t="s">
        <v>196</v>
      </c>
      <c r="L205" s="42"/>
      <c r="M205" s="189" t="s">
        <v>5</v>
      </c>
      <c r="N205" s="190" t="s">
        <v>43</v>
      </c>
      <c r="O205" s="43"/>
      <c r="P205" s="191">
        <f>O205*H205</f>
        <v>0</v>
      </c>
      <c r="Q205" s="191">
        <v>1.06017</v>
      </c>
      <c r="R205" s="191">
        <f>Q205*H205</f>
        <v>0.6361020000000001</v>
      </c>
      <c r="S205" s="191">
        <v>0</v>
      </c>
      <c r="T205" s="192">
        <f>S205*H205</f>
        <v>0</v>
      </c>
      <c r="AR205" s="25" t="s">
        <v>92</v>
      </c>
      <c r="AT205" s="25" t="s">
        <v>192</v>
      </c>
      <c r="AU205" s="25" t="s">
        <v>80</v>
      </c>
      <c r="AY205" s="25" t="s">
        <v>190</v>
      </c>
      <c r="BE205" s="193">
        <f>IF(N205="základní",J205,0)</f>
        <v>0</v>
      </c>
      <c r="BF205" s="193">
        <f>IF(N205="snížená",J205,0)</f>
        <v>0</v>
      </c>
      <c r="BG205" s="193">
        <f>IF(N205="zákl. přenesená",J205,0)</f>
        <v>0</v>
      </c>
      <c r="BH205" s="193">
        <f>IF(N205="sníž. přenesená",J205,0)</f>
        <v>0</v>
      </c>
      <c r="BI205" s="193">
        <f>IF(N205="nulová",J205,0)</f>
        <v>0</v>
      </c>
      <c r="BJ205" s="25" t="s">
        <v>17</v>
      </c>
      <c r="BK205" s="193">
        <f>ROUND(I205*H205,2)</f>
        <v>0</v>
      </c>
      <c r="BL205" s="25" t="s">
        <v>92</v>
      </c>
      <c r="BM205" s="25" t="s">
        <v>317</v>
      </c>
    </row>
    <row r="206" spans="2:51" s="12" customFormat="1" ht="13.5">
      <c r="B206" s="194"/>
      <c r="D206" s="195" t="s">
        <v>198</v>
      </c>
      <c r="E206" s="196" t="s">
        <v>5</v>
      </c>
      <c r="F206" s="197" t="s">
        <v>318</v>
      </c>
      <c r="H206" s="196" t="s">
        <v>5</v>
      </c>
      <c r="I206" s="198"/>
      <c r="L206" s="194"/>
      <c r="M206" s="199"/>
      <c r="N206" s="200"/>
      <c r="O206" s="200"/>
      <c r="P206" s="200"/>
      <c r="Q206" s="200"/>
      <c r="R206" s="200"/>
      <c r="S206" s="200"/>
      <c r="T206" s="201"/>
      <c r="AT206" s="196" t="s">
        <v>198</v>
      </c>
      <c r="AU206" s="196" t="s">
        <v>80</v>
      </c>
      <c r="AV206" s="12" t="s">
        <v>17</v>
      </c>
      <c r="AW206" s="12" t="s">
        <v>35</v>
      </c>
      <c r="AX206" s="12" t="s">
        <v>72</v>
      </c>
      <c r="AY206" s="196" t="s">
        <v>190</v>
      </c>
    </row>
    <row r="207" spans="2:51" s="13" customFormat="1" ht="13.5">
      <c r="B207" s="202"/>
      <c r="D207" s="195" t="s">
        <v>198</v>
      </c>
      <c r="E207" s="203" t="s">
        <v>5</v>
      </c>
      <c r="F207" s="204" t="s">
        <v>319</v>
      </c>
      <c r="H207" s="205">
        <v>0.556</v>
      </c>
      <c r="I207" s="206"/>
      <c r="L207" s="202"/>
      <c r="M207" s="207"/>
      <c r="N207" s="208"/>
      <c r="O207" s="208"/>
      <c r="P207" s="208"/>
      <c r="Q207" s="208"/>
      <c r="R207" s="208"/>
      <c r="S207" s="208"/>
      <c r="T207" s="209"/>
      <c r="AT207" s="203" t="s">
        <v>198</v>
      </c>
      <c r="AU207" s="203" t="s">
        <v>80</v>
      </c>
      <c r="AV207" s="13" t="s">
        <v>80</v>
      </c>
      <c r="AW207" s="13" t="s">
        <v>35</v>
      </c>
      <c r="AX207" s="13" t="s">
        <v>17</v>
      </c>
      <c r="AY207" s="203" t="s">
        <v>190</v>
      </c>
    </row>
    <row r="208" spans="2:51" s="13" customFormat="1" ht="13.5">
      <c r="B208" s="202"/>
      <c r="D208" s="195" t="s">
        <v>198</v>
      </c>
      <c r="F208" s="204" t="s">
        <v>320</v>
      </c>
      <c r="H208" s="205">
        <v>0.6</v>
      </c>
      <c r="I208" s="206"/>
      <c r="L208" s="202"/>
      <c r="M208" s="207"/>
      <c r="N208" s="208"/>
      <c r="O208" s="208"/>
      <c r="P208" s="208"/>
      <c r="Q208" s="208"/>
      <c r="R208" s="208"/>
      <c r="S208" s="208"/>
      <c r="T208" s="209"/>
      <c r="AT208" s="203" t="s">
        <v>198</v>
      </c>
      <c r="AU208" s="203" t="s">
        <v>80</v>
      </c>
      <c r="AV208" s="13" t="s">
        <v>80</v>
      </c>
      <c r="AW208" s="13" t="s">
        <v>6</v>
      </c>
      <c r="AX208" s="13" t="s">
        <v>17</v>
      </c>
      <c r="AY208" s="203" t="s">
        <v>190</v>
      </c>
    </row>
    <row r="209" spans="2:65" s="1" customFormat="1" ht="16.5" customHeight="1">
      <c r="B209" s="181"/>
      <c r="C209" s="182" t="s">
        <v>321</v>
      </c>
      <c r="D209" s="182" t="s">
        <v>192</v>
      </c>
      <c r="E209" s="183" t="s">
        <v>322</v>
      </c>
      <c r="F209" s="184" t="s">
        <v>323</v>
      </c>
      <c r="G209" s="185" t="s">
        <v>316</v>
      </c>
      <c r="H209" s="186">
        <v>0.688</v>
      </c>
      <c r="I209" s="187"/>
      <c r="J209" s="188">
        <f>ROUND(I209*H209,2)</f>
        <v>0</v>
      </c>
      <c r="K209" s="184" t="s">
        <v>196</v>
      </c>
      <c r="L209" s="42"/>
      <c r="M209" s="189" t="s">
        <v>5</v>
      </c>
      <c r="N209" s="190" t="s">
        <v>43</v>
      </c>
      <c r="O209" s="43"/>
      <c r="P209" s="191">
        <f>O209*H209</f>
        <v>0</v>
      </c>
      <c r="Q209" s="191">
        <v>1.05306</v>
      </c>
      <c r="R209" s="191">
        <f>Q209*H209</f>
        <v>0.72450528</v>
      </c>
      <c r="S209" s="191">
        <v>0</v>
      </c>
      <c r="T209" s="192">
        <f>S209*H209</f>
        <v>0</v>
      </c>
      <c r="AR209" s="25" t="s">
        <v>92</v>
      </c>
      <c r="AT209" s="25" t="s">
        <v>192</v>
      </c>
      <c r="AU209" s="25" t="s">
        <v>80</v>
      </c>
      <c r="AY209" s="25" t="s">
        <v>190</v>
      </c>
      <c r="BE209" s="193">
        <f>IF(N209="základní",J209,0)</f>
        <v>0</v>
      </c>
      <c r="BF209" s="193">
        <f>IF(N209="snížená",J209,0)</f>
        <v>0</v>
      </c>
      <c r="BG209" s="193">
        <f>IF(N209="zákl. přenesená",J209,0)</f>
        <v>0</v>
      </c>
      <c r="BH209" s="193">
        <f>IF(N209="sníž. přenesená",J209,0)</f>
        <v>0</v>
      </c>
      <c r="BI209" s="193">
        <f>IF(N209="nulová",J209,0)</f>
        <v>0</v>
      </c>
      <c r="BJ209" s="25" t="s">
        <v>17</v>
      </c>
      <c r="BK209" s="193">
        <f>ROUND(I209*H209,2)</f>
        <v>0</v>
      </c>
      <c r="BL209" s="25" t="s">
        <v>92</v>
      </c>
      <c r="BM209" s="25" t="s">
        <v>324</v>
      </c>
    </row>
    <row r="210" spans="2:51" s="12" customFormat="1" ht="13.5">
      <c r="B210" s="194"/>
      <c r="D210" s="195" t="s">
        <v>198</v>
      </c>
      <c r="E210" s="196" t="s">
        <v>5</v>
      </c>
      <c r="F210" s="197" t="s">
        <v>293</v>
      </c>
      <c r="H210" s="196" t="s">
        <v>5</v>
      </c>
      <c r="I210" s="198"/>
      <c r="L210" s="194"/>
      <c r="M210" s="199"/>
      <c r="N210" s="200"/>
      <c r="O210" s="200"/>
      <c r="P210" s="200"/>
      <c r="Q210" s="200"/>
      <c r="R210" s="200"/>
      <c r="S210" s="200"/>
      <c r="T210" s="201"/>
      <c r="AT210" s="196" t="s">
        <v>198</v>
      </c>
      <c r="AU210" s="196" t="s">
        <v>80</v>
      </c>
      <c r="AV210" s="12" t="s">
        <v>17</v>
      </c>
      <c r="AW210" s="12" t="s">
        <v>35</v>
      </c>
      <c r="AX210" s="12" t="s">
        <v>72</v>
      </c>
      <c r="AY210" s="196" t="s">
        <v>190</v>
      </c>
    </row>
    <row r="211" spans="2:51" s="12" customFormat="1" ht="13.5">
      <c r="B211" s="194"/>
      <c r="D211" s="195" t="s">
        <v>198</v>
      </c>
      <c r="E211" s="196" t="s">
        <v>5</v>
      </c>
      <c r="F211" s="197" t="s">
        <v>325</v>
      </c>
      <c r="H211" s="196" t="s">
        <v>5</v>
      </c>
      <c r="I211" s="198"/>
      <c r="L211" s="194"/>
      <c r="M211" s="199"/>
      <c r="N211" s="200"/>
      <c r="O211" s="200"/>
      <c r="P211" s="200"/>
      <c r="Q211" s="200"/>
      <c r="R211" s="200"/>
      <c r="S211" s="200"/>
      <c r="T211" s="201"/>
      <c r="AT211" s="196" t="s">
        <v>198</v>
      </c>
      <c r="AU211" s="196" t="s">
        <v>80</v>
      </c>
      <c r="AV211" s="12" t="s">
        <v>17</v>
      </c>
      <c r="AW211" s="12" t="s">
        <v>35</v>
      </c>
      <c r="AX211" s="12" t="s">
        <v>72</v>
      </c>
      <c r="AY211" s="196" t="s">
        <v>190</v>
      </c>
    </row>
    <row r="212" spans="2:51" s="13" customFormat="1" ht="13.5">
      <c r="B212" s="202"/>
      <c r="D212" s="195" t="s">
        <v>198</v>
      </c>
      <c r="E212" s="203" t="s">
        <v>5</v>
      </c>
      <c r="F212" s="204" t="s">
        <v>326</v>
      </c>
      <c r="H212" s="205">
        <v>0.263</v>
      </c>
      <c r="I212" s="206"/>
      <c r="L212" s="202"/>
      <c r="M212" s="207"/>
      <c r="N212" s="208"/>
      <c r="O212" s="208"/>
      <c r="P212" s="208"/>
      <c r="Q212" s="208"/>
      <c r="R212" s="208"/>
      <c r="S212" s="208"/>
      <c r="T212" s="209"/>
      <c r="AT212" s="203" t="s">
        <v>198</v>
      </c>
      <c r="AU212" s="203" t="s">
        <v>80</v>
      </c>
      <c r="AV212" s="13" t="s">
        <v>80</v>
      </c>
      <c r="AW212" s="13" t="s">
        <v>35</v>
      </c>
      <c r="AX212" s="13" t="s">
        <v>72</v>
      </c>
      <c r="AY212" s="203" t="s">
        <v>190</v>
      </c>
    </row>
    <row r="213" spans="2:51" s="12" customFormat="1" ht="13.5">
      <c r="B213" s="194"/>
      <c r="D213" s="195" t="s">
        <v>198</v>
      </c>
      <c r="E213" s="196" t="s">
        <v>5</v>
      </c>
      <c r="F213" s="197" t="s">
        <v>287</v>
      </c>
      <c r="H213" s="196" t="s">
        <v>5</v>
      </c>
      <c r="I213" s="198"/>
      <c r="L213" s="194"/>
      <c r="M213" s="199"/>
      <c r="N213" s="200"/>
      <c r="O213" s="200"/>
      <c r="P213" s="200"/>
      <c r="Q213" s="200"/>
      <c r="R213" s="200"/>
      <c r="S213" s="200"/>
      <c r="T213" s="201"/>
      <c r="AT213" s="196" t="s">
        <v>198</v>
      </c>
      <c r="AU213" s="196" t="s">
        <v>80</v>
      </c>
      <c r="AV213" s="12" t="s">
        <v>17</v>
      </c>
      <c r="AW213" s="12" t="s">
        <v>35</v>
      </c>
      <c r="AX213" s="12" t="s">
        <v>72</v>
      </c>
      <c r="AY213" s="196" t="s">
        <v>190</v>
      </c>
    </row>
    <row r="214" spans="2:51" s="13" customFormat="1" ht="13.5">
      <c r="B214" s="202"/>
      <c r="D214" s="195" t="s">
        <v>198</v>
      </c>
      <c r="E214" s="203" t="s">
        <v>5</v>
      </c>
      <c r="F214" s="204" t="s">
        <v>327</v>
      </c>
      <c r="H214" s="205">
        <v>0.374</v>
      </c>
      <c r="I214" s="206"/>
      <c r="L214" s="202"/>
      <c r="M214" s="207"/>
      <c r="N214" s="208"/>
      <c r="O214" s="208"/>
      <c r="P214" s="208"/>
      <c r="Q214" s="208"/>
      <c r="R214" s="208"/>
      <c r="S214" s="208"/>
      <c r="T214" s="209"/>
      <c r="AT214" s="203" t="s">
        <v>198</v>
      </c>
      <c r="AU214" s="203" t="s">
        <v>80</v>
      </c>
      <c r="AV214" s="13" t="s">
        <v>80</v>
      </c>
      <c r="AW214" s="13" t="s">
        <v>35</v>
      </c>
      <c r="AX214" s="13" t="s">
        <v>72</v>
      </c>
      <c r="AY214" s="203" t="s">
        <v>190</v>
      </c>
    </row>
    <row r="215" spans="2:51" s="14" customFormat="1" ht="13.5">
      <c r="B215" s="210"/>
      <c r="D215" s="195" t="s">
        <v>198</v>
      </c>
      <c r="E215" s="211" t="s">
        <v>5</v>
      </c>
      <c r="F215" s="212" t="s">
        <v>221</v>
      </c>
      <c r="H215" s="213">
        <v>0.637</v>
      </c>
      <c r="I215" s="214"/>
      <c r="L215" s="210"/>
      <c r="M215" s="215"/>
      <c r="N215" s="216"/>
      <c r="O215" s="216"/>
      <c r="P215" s="216"/>
      <c r="Q215" s="216"/>
      <c r="R215" s="216"/>
      <c r="S215" s="216"/>
      <c r="T215" s="217"/>
      <c r="AT215" s="211" t="s">
        <v>198</v>
      </c>
      <c r="AU215" s="211" t="s">
        <v>80</v>
      </c>
      <c r="AV215" s="14" t="s">
        <v>92</v>
      </c>
      <c r="AW215" s="14" t="s">
        <v>35</v>
      </c>
      <c r="AX215" s="14" t="s">
        <v>17</v>
      </c>
      <c r="AY215" s="211" t="s">
        <v>190</v>
      </c>
    </row>
    <row r="216" spans="2:51" s="13" customFormat="1" ht="13.5">
      <c r="B216" s="202"/>
      <c r="D216" s="195" t="s">
        <v>198</v>
      </c>
      <c r="F216" s="204" t="s">
        <v>328</v>
      </c>
      <c r="H216" s="205">
        <v>0.688</v>
      </c>
      <c r="I216" s="206"/>
      <c r="L216" s="202"/>
      <c r="M216" s="207"/>
      <c r="N216" s="208"/>
      <c r="O216" s="208"/>
      <c r="P216" s="208"/>
      <c r="Q216" s="208"/>
      <c r="R216" s="208"/>
      <c r="S216" s="208"/>
      <c r="T216" s="209"/>
      <c r="AT216" s="203" t="s">
        <v>198</v>
      </c>
      <c r="AU216" s="203" t="s">
        <v>80</v>
      </c>
      <c r="AV216" s="13" t="s">
        <v>80</v>
      </c>
      <c r="AW216" s="13" t="s">
        <v>6</v>
      </c>
      <c r="AX216" s="13" t="s">
        <v>17</v>
      </c>
      <c r="AY216" s="203" t="s">
        <v>190</v>
      </c>
    </row>
    <row r="217" spans="2:65" s="1" customFormat="1" ht="25.5" customHeight="1">
      <c r="B217" s="181"/>
      <c r="C217" s="182" t="s">
        <v>329</v>
      </c>
      <c r="D217" s="182" t="s">
        <v>192</v>
      </c>
      <c r="E217" s="183" t="s">
        <v>330</v>
      </c>
      <c r="F217" s="184" t="s">
        <v>331</v>
      </c>
      <c r="G217" s="185" t="s">
        <v>209</v>
      </c>
      <c r="H217" s="186">
        <v>5.543</v>
      </c>
      <c r="I217" s="187"/>
      <c r="J217" s="188">
        <f>ROUND(I217*H217,2)</f>
        <v>0</v>
      </c>
      <c r="K217" s="184" t="s">
        <v>196</v>
      </c>
      <c r="L217" s="42"/>
      <c r="M217" s="189" t="s">
        <v>5</v>
      </c>
      <c r="N217" s="190" t="s">
        <v>43</v>
      </c>
      <c r="O217" s="43"/>
      <c r="P217" s="191">
        <f>O217*H217</f>
        <v>0</v>
      </c>
      <c r="Q217" s="191">
        <v>2.45329</v>
      </c>
      <c r="R217" s="191">
        <f>Q217*H217</f>
        <v>13.59858647</v>
      </c>
      <c r="S217" s="191">
        <v>0</v>
      </c>
      <c r="T217" s="192">
        <f>S217*H217</f>
        <v>0</v>
      </c>
      <c r="AR217" s="25" t="s">
        <v>92</v>
      </c>
      <c r="AT217" s="25" t="s">
        <v>192</v>
      </c>
      <c r="AU217" s="25" t="s">
        <v>80</v>
      </c>
      <c r="AY217" s="25" t="s">
        <v>190</v>
      </c>
      <c r="BE217" s="193">
        <f>IF(N217="základní",J217,0)</f>
        <v>0</v>
      </c>
      <c r="BF217" s="193">
        <f>IF(N217="snížená",J217,0)</f>
        <v>0</v>
      </c>
      <c r="BG217" s="193">
        <f>IF(N217="zákl. přenesená",J217,0)</f>
        <v>0</v>
      </c>
      <c r="BH217" s="193">
        <f>IF(N217="sníž. přenesená",J217,0)</f>
        <v>0</v>
      </c>
      <c r="BI217" s="193">
        <f>IF(N217="nulová",J217,0)</f>
        <v>0</v>
      </c>
      <c r="BJ217" s="25" t="s">
        <v>17</v>
      </c>
      <c r="BK217" s="193">
        <f>ROUND(I217*H217,2)</f>
        <v>0</v>
      </c>
      <c r="BL217" s="25" t="s">
        <v>92</v>
      </c>
      <c r="BM217" s="25" t="s">
        <v>332</v>
      </c>
    </row>
    <row r="218" spans="2:51" s="13" customFormat="1" ht="13.5">
      <c r="B218" s="202"/>
      <c r="D218" s="195" t="s">
        <v>198</v>
      </c>
      <c r="E218" s="203" t="s">
        <v>5</v>
      </c>
      <c r="F218" s="204" t="s">
        <v>333</v>
      </c>
      <c r="H218" s="205">
        <v>1.557</v>
      </c>
      <c r="I218" s="206"/>
      <c r="L218" s="202"/>
      <c r="M218" s="207"/>
      <c r="N218" s="208"/>
      <c r="O218" s="208"/>
      <c r="P218" s="208"/>
      <c r="Q218" s="208"/>
      <c r="R218" s="208"/>
      <c r="S218" s="208"/>
      <c r="T218" s="209"/>
      <c r="AT218" s="203" t="s">
        <v>198</v>
      </c>
      <c r="AU218" s="203" t="s">
        <v>80</v>
      </c>
      <c r="AV218" s="13" t="s">
        <v>80</v>
      </c>
      <c r="AW218" s="13" t="s">
        <v>35</v>
      </c>
      <c r="AX218" s="13" t="s">
        <v>72</v>
      </c>
      <c r="AY218" s="203" t="s">
        <v>190</v>
      </c>
    </row>
    <row r="219" spans="2:51" s="13" customFormat="1" ht="13.5">
      <c r="B219" s="202"/>
      <c r="D219" s="195" t="s">
        <v>198</v>
      </c>
      <c r="E219" s="203" t="s">
        <v>5</v>
      </c>
      <c r="F219" s="204" t="s">
        <v>334</v>
      </c>
      <c r="H219" s="205">
        <v>3.986</v>
      </c>
      <c r="I219" s="206"/>
      <c r="L219" s="202"/>
      <c r="M219" s="207"/>
      <c r="N219" s="208"/>
      <c r="O219" s="208"/>
      <c r="P219" s="208"/>
      <c r="Q219" s="208"/>
      <c r="R219" s="208"/>
      <c r="S219" s="208"/>
      <c r="T219" s="209"/>
      <c r="AT219" s="203" t="s">
        <v>198</v>
      </c>
      <c r="AU219" s="203" t="s">
        <v>80</v>
      </c>
      <c r="AV219" s="13" t="s">
        <v>80</v>
      </c>
      <c r="AW219" s="13" t="s">
        <v>35</v>
      </c>
      <c r="AX219" s="13" t="s">
        <v>72</v>
      </c>
      <c r="AY219" s="203" t="s">
        <v>190</v>
      </c>
    </row>
    <row r="220" spans="2:51" s="14" customFormat="1" ht="13.5">
      <c r="B220" s="210"/>
      <c r="D220" s="195" t="s">
        <v>198</v>
      </c>
      <c r="E220" s="211" t="s">
        <v>5</v>
      </c>
      <c r="F220" s="212" t="s">
        <v>221</v>
      </c>
      <c r="H220" s="213">
        <v>5.543</v>
      </c>
      <c r="I220" s="214"/>
      <c r="L220" s="210"/>
      <c r="M220" s="215"/>
      <c r="N220" s="216"/>
      <c r="O220" s="216"/>
      <c r="P220" s="216"/>
      <c r="Q220" s="216"/>
      <c r="R220" s="216"/>
      <c r="S220" s="216"/>
      <c r="T220" s="217"/>
      <c r="AT220" s="211" t="s">
        <v>198</v>
      </c>
      <c r="AU220" s="211" t="s">
        <v>80</v>
      </c>
      <c r="AV220" s="14" t="s">
        <v>92</v>
      </c>
      <c r="AW220" s="14" t="s">
        <v>35</v>
      </c>
      <c r="AX220" s="14" t="s">
        <v>17</v>
      </c>
      <c r="AY220" s="211" t="s">
        <v>190</v>
      </c>
    </row>
    <row r="221" spans="2:65" s="1" customFormat="1" ht="25.5" customHeight="1">
      <c r="B221" s="181"/>
      <c r="C221" s="182" t="s">
        <v>335</v>
      </c>
      <c r="D221" s="182" t="s">
        <v>192</v>
      </c>
      <c r="E221" s="183" t="s">
        <v>336</v>
      </c>
      <c r="F221" s="184" t="s">
        <v>337</v>
      </c>
      <c r="G221" s="185" t="s">
        <v>209</v>
      </c>
      <c r="H221" s="186">
        <v>3.345</v>
      </c>
      <c r="I221" s="187"/>
      <c r="J221" s="188">
        <f>ROUND(I221*H221,2)</f>
        <v>0</v>
      </c>
      <c r="K221" s="184" t="s">
        <v>196</v>
      </c>
      <c r="L221" s="42"/>
      <c r="M221" s="189" t="s">
        <v>5</v>
      </c>
      <c r="N221" s="190" t="s">
        <v>43</v>
      </c>
      <c r="O221" s="43"/>
      <c r="P221" s="191">
        <f>O221*H221</f>
        <v>0</v>
      </c>
      <c r="Q221" s="191">
        <v>2.45329</v>
      </c>
      <c r="R221" s="191">
        <f>Q221*H221</f>
        <v>8.206255050000001</v>
      </c>
      <c r="S221" s="191">
        <v>0</v>
      </c>
      <c r="T221" s="192">
        <f>S221*H221</f>
        <v>0</v>
      </c>
      <c r="AR221" s="25" t="s">
        <v>92</v>
      </c>
      <c r="AT221" s="25" t="s">
        <v>192</v>
      </c>
      <c r="AU221" s="25" t="s">
        <v>80</v>
      </c>
      <c r="AY221" s="25" t="s">
        <v>190</v>
      </c>
      <c r="BE221" s="193">
        <f>IF(N221="základní",J221,0)</f>
        <v>0</v>
      </c>
      <c r="BF221" s="193">
        <f>IF(N221="snížená",J221,0)</f>
        <v>0</v>
      </c>
      <c r="BG221" s="193">
        <f>IF(N221="zákl. přenesená",J221,0)</f>
        <v>0</v>
      </c>
      <c r="BH221" s="193">
        <f>IF(N221="sníž. přenesená",J221,0)</f>
        <v>0</v>
      </c>
      <c r="BI221" s="193">
        <f>IF(N221="nulová",J221,0)</f>
        <v>0</v>
      </c>
      <c r="BJ221" s="25" t="s">
        <v>17</v>
      </c>
      <c r="BK221" s="193">
        <f>ROUND(I221*H221,2)</f>
        <v>0</v>
      </c>
      <c r="BL221" s="25" t="s">
        <v>92</v>
      </c>
      <c r="BM221" s="25" t="s">
        <v>338</v>
      </c>
    </row>
    <row r="222" spans="2:51" s="13" customFormat="1" ht="13.5">
      <c r="B222" s="202"/>
      <c r="D222" s="195" t="s">
        <v>198</v>
      </c>
      <c r="E222" s="203" t="s">
        <v>5</v>
      </c>
      <c r="F222" s="204" t="s">
        <v>219</v>
      </c>
      <c r="H222" s="205">
        <v>2.039</v>
      </c>
      <c r="I222" s="206"/>
      <c r="L222" s="202"/>
      <c r="M222" s="207"/>
      <c r="N222" s="208"/>
      <c r="O222" s="208"/>
      <c r="P222" s="208"/>
      <c r="Q222" s="208"/>
      <c r="R222" s="208"/>
      <c r="S222" s="208"/>
      <c r="T222" s="209"/>
      <c r="AT222" s="203" t="s">
        <v>198</v>
      </c>
      <c r="AU222" s="203" t="s">
        <v>80</v>
      </c>
      <c r="AV222" s="13" t="s">
        <v>80</v>
      </c>
      <c r="AW222" s="13" t="s">
        <v>35</v>
      </c>
      <c r="AX222" s="13" t="s">
        <v>72</v>
      </c>
      <c r="AY222" s="203" t="s">
        <v>190</v>
      </c>
    </row>
    <row r="223" spans="2:51" s="13" customFormat="1" ht="13.5">
      <c r="B223" s="202"/>
      <c r="D223" s="195" t="s">
        <v>198</v>
      </c>
      <c r="E223" s="203" t="s">
        <v>5</v>
      </c>
      <c r="F223" s="204" t="s">
        <v>220</v>
      </c>
      <c r="H223" s="205">
        <v>1.306</v>
      </c>
      <c r="I223" s="206"/>
      <c r="L223" s="202"/>
      <c r="M223" s="207"/>
      <c r="N223" s="208"/>
      <c r="O223" s="208"/>
      <c r="P223" s="208"/>
      <c r="Q223" s="208"/>
      <c r="R223" s="208"/>
      <c r="S223" s="208"/>
      <c r="T223" s="209"/>
      <c r="AT223" s="203" t="s">
        <v>198</v>
      </c>
      <c r="AU223" s="203" t="s">
        <v>80</v>
      </c>
      <c r="AV223" s="13" t="s">
        <v>80</v>
      </c>
      <c r="AW223" s="13" t="s">
        <v>35</v>
      </c>
      <c r="AX223" s="13" t="s">
        <v>72</v>
      </c>
      <c r="AY223" s="203" t="s">
        <v>190</v>
      </c>
    </row>
    <row r="224" spans="2:51" s="14" customFormat="1" ht="13.5">
      <c r="B224" s="210"/>
      <c r="D224" s="195" t="s">
        <v>198</v>
      </c>
      <c r="E224" s="211" t="s">
        <v>5</v>
      </c>
      <c r="F224" s="212" t="s">
        <v>221</v>
      </c>
      <c r="H224" s="213">
        <v>3.345</v>
      </c>
      <c r="I224" s="214"/>
      <c r="L224" s="210"/>
      <c r="M224" s="215"/>
      <c r="N224" s="216"/>
      <c r="O224" s="216"/>
      <c r="P224" s="216"/>
      <c r="Q224" s="216"/>
      <c r="R224" s="216"/>
      <c r="S224" s="216"/>
      <c r="T224" s="217"/>
      <c r="AT224" s="211" t="s">
        <v>198</v>
      </c>
      <c r="AU224" s="211" t="s">
        <v>80</v>
      </c>
      <c r="AV224" s="14" t="s">
        <v>92</v>
      </c>
      <c r="AW224" s="14" t="s">
        <v>35</v>
      </c>
      <c r="AX224" s="14" t="s">
        <v>17</v>
      </c>
      <c r="AY224" s="211" t="s">
        <v>190</v>
      </c>
    </row>
    <row r="225" spans="2:65" s="1" customFormat="1" ht="38.25" customHeight="1">
      <c r="B225" s="181"/>
      <c r="C225" s="182" t="s">
        <v>339</v>
      </c>
      <c r="D225" s="182" t="s">
        <v>192</v>
      </c>
      <c r="E225" s="183" t="s">
        <v>340</v>
      </c>
      <c r="F225" s="184" t="s">
        <v>341</v>
      </c>
      <c r="G225" s="185" t="s">
        <v>316</v>
      </c>
      <c r="H225" s="186">
        <v>0.42</v>
      </c>
      <c r="I225" s="187"/>
      <c r="J225" s="188">
        <f>ROUND(I225*H225,2)</f>
        <v>0</v>
      </c>
      <c r="K225" s="184" t="s">
        <v>196</v>
      </c>
      <c r="L225" s="42"/>
      <c r="M225" s="189" t="s">
        <v>5</v>
      </c>
      <c r="N225" s="190" t="s">
        <v>43</v>
      </c>
      <c r="O225" s="43"/>
      <c r="P225" s="191">
        <f>O225*H225</f>
        <v>0</v>
      </c>
      <c r="Q225" s="191">
        <v>1.05871</v>
      </c>
      <c r="R225" s="191">
        <f>Q225*H225</f>
        <v>0.4446582</v>
      </c>
      <c r="S225" s="191">
        <v>0</v>
      </c>
      <c r="T225" s="192">
        <f>S225*H225</f>
        <v>0</v>
      </c>
      <c r="AR225" s="25" t="s">
        <v>92</v>
      </c>
      <c r="AT225" s="25" t="s">
        <v>192</v>
      </c>
      <c r="AU225" s="25" t="s">
        <v>80</v>
      </c>
      <c r="AY225" s="25" t="s">
        <v>190</v>
      </c>
      <c r="BE225" s="193">
        <f>IF(N225="základní",J225,0)</f>
        <v>0</v>
      </c>
      <c r="BF225" s="193">
        <f>IF(N225="snížená",J225,0)</f>
        <v>0</v>
      </c>
      <c r="BG225" s="193">
        <f>IF(N225="zákl. přenesená",J225,0)</f>
        <v>0</v>
      </c>
      <c r="BH225" s="193">
        <f>IF(N225="sníž. přenesená",J225,0)</f>
        <v>0</v>
      </c>
      <c r="BI225" s="193">
        <f>IF(N225="nulová",J225,0)</f>
        <v>0</v>
      </c>
      <c r="BJ225" s="25" t="s">
        <v>17</v>
      </c>
      <c r="BK225" s="193">
        <f>ROUND(I225*H225,2)</f>
        <v>0</v>
      </c>
      <c r="BL225" s="25" t="s">
        <v>92</v>
      </c>
      <c r="BM225" s="25" t="s">
        <v>342</v>
      </c>
    </row>
    <row r="226" spans="2:51" s="12" customFormat="1" ht="13.5">
      <c r="B226" s="194"/>
      <c r="D226" s="195" t="s">
        <v>198</v>
      </c>
      <c r="E226" s="196" t="s">
        <v>5</v>
      </c>
      <c r="F226" s="197" t="s">
        <v>343</v>
      </c>
      <c r="H226" s="196" t="s">
        <v>5</v>
      </c>
      <c r="I226" s="198"/>
      <c r="L226" s="194"/>
      <c r="M226" s="199"/>
      <c r="N226" s="200"/>
      <c r="O226" s="200"/>
      <c r="P226" s="200"/>
      <c r="Q226" s="200"/>
      <c r="R226" s="200"/>
      <c r="S226" s="200"/>
      <c r="T226" s="201"/>
      <c r="AT226" s="196" t="s">
        <v>198</v>
      </c>
      <c r="AU226" s="196" t="s">
        <v>80</v>
      </c>
      <c r="AV226" s="12" t="s">
        <v>17</v>
      </c>
      <c r="AW226" s="12" t="s">
        <v>35</v>
      </c>
      <c r="AX226" s="12" t="s">
        <v>72</v>
      </c>
      <c r="AY226" s="196" t="s">
        <v>190</v>
      </c>
    </row>
    <row r="227" spans="2:51" s="12" customFormat="1" ht="13.5">
      <c r="B227" s="194"/>
      <c r="D227" s="195" t="s">
        <v>198</v>
      </c>
      <c r="E227" s="196" t="s">
        <v>5</v>
      </c>
      <c r="F227" s="197" t="s">
        <v>344</v>
      </c>
      <c r="H227" s="196" t="s">
        <v>5</v>
      </c>
      <c r="I227" s="198"/>
      <c r="L227" s="194"/>
      <c r="M227" s="199"/>
      <c r="N227" s="200"/>
      <c r="O227" s="200"/>
      <c r="P227" s="200"/>
      <c r="Q227" s="200"/>
      <c r="R227" s="200"/>
      <c r="S227" s="200"/>
      <c r="T227" s="201"/>
      <c r="AT227" s="196" t="s">
        <v>198</v>
      </c>
      <c r="AU227" s="196" t="s">
        <v>80</v>
      </c>
      <c r="AV227" s="12" t="s">
        <v>17</v>
      </c>
      <c r="AW227" s="12" t="s">
        <v>35</v>
      </c>
      <c r="AX227" s="12" t="s">
        <v>72</v>
      </c>
      <c r="AY227" s="196" t="s">
        <v>190</v>
      </c>
    </row>
    <row r="228" spans="2:51" s="13" customFormat="1" ht="13.5">
      <c r="B228" s="202"/>
      <c r="D228" s="195" t="s">
        <v>198</v>
      </c>
      <c r="E228" s="203" t="s">
        <v>5</v>
      </c>
      <c r="F228" s="204" t="s">
        <v>345</v>
      </c>
      <c r="H228" s="205">
        <v>0.108</v>
      </c>
      <c r="I228" s="206"/>
      <c r="L228" s="202"/>
      <c r="M228" s="207"/>
      <c r="N228" s="208"/>
      <c r="O228" s="208"/>
      <c r="P228" s="208"/>
      <c r="Q228" s="208"/>
      <c r="R228" s="208"/>
      <c r="S228" s="208"/>
      <c r="T228" s="209"/>
      <c r="AT228" s="203" t="s">
        <v>198</v>
      </c>
      <c r="AU228" s="203" t="s">
        <v>80</v>
      </c>
      <c r="AV228" s="13" t="s">
        <v>80</v>
      </c>
      <c r="AW228" s="13" t="s">
        <v>35</v>
      </c>
      <c r="AX228" s="13" t="s">
        <v>72</v>
      </c>
      <c r="AY228" s="203" t="s">
        <v>190</v>
      </c>
    </row>
    <row r="229" spans="2:51" s="13" customFormat="1" ht="13.5">
      <c r="B229" s="202"/>
      <c r="D229" s="195" t="s">
        <v>198</v>
      </c>
      <c r="E229" s="203" t="s">
        <v>5</v>
      </c>
      <c r="F229" s="204" t="s">
        <v>346</v>
      </c>
      <c r="H229" s="205">
        <v>0.066</v>
      </c>
      <c r="I229" s="206"/>
      <c r="L229" s="202"/>
      <c r="M229" s="207"/>
      <c r="N229" s="208"/>
      <c r="O229" s="208"/>
      <c r="P229" s="208"/>
      <c r="Q229" s="208"/>
      <c r="R229" s="208"/>
      <c r="S229" s="208"/>
      <c r="T229" s="209"/>
      <c r="AT229" s="203" t="s">
        <v>198</v>
      </c>
      <c r="AU229" s="203" t="s">
        <v>80</v>
      </c>
      <c r="AV229" s="13" t="s">
        <v>80</v>
      </c>
      <c r="AW229" s="13" t="s">
        <v>35</v>
      </c>
      <c r="AX229" s="13" t="s">
        <v>72</v>
      </c>
      <c r="AY229" s="203" t="s">
        <v>190</v>
      </c>
    </row>
    <row r="230" spans="2:51" s="12" customFormat="1" ht="13.5">
      <c r="B230" s="194"/>
      <c r="D230" s="195" t="s">
        <v>198</v>
      </c>
      <c r="E230" s="196" t="s">
        <v>5</v>
      </c>
      <c r="F230" s="197" t="s">
        <v>347</v>
      </c>
      <c r="H230" s="196" t="s">
        <v>5</v>
      </c>
      <c r="I230" s="198"/>
      <c r="L230" s="194"/>
      <c r="M230" s="199"/>
      <c r="N230" s="200"/>
      <c r="O230" s="200"/>
      <c r="P230" s="200"/>
      <c r="Q230" s="200"/>
      <c r="R230" s="200"/>
      <c r="S230" s="200"/>
      <c r="T230" s="201"/>
      <c r="AT230" s="196" t="s">
        <v>198</v>
      </c>
      <c r="AU230" s="196" t="s">
        <v>80</v>
      </c>
      <c r="AV230" s="12" t="s">
        <v>17</v>
      </c>
      <c r="AW230" s="12" t="s">
        <v>35</v>
      </c>
      <c r="AX230" s="12" t="s">
        <v>72</v>
      </c>
      <c r="AY230" s="196" t="s">
        <v>190</v>
      </c>
    </row>
    <row r="231" spans="2:51" s="13" customFormat="1" ht="13.5">
      <c r="B231" s="202"/>
      <c r="D231" s="195" t="s">
        <v>198</v>
      </c>
      <c r="E231" s="203" t="s">
        <v>5</v>
      </c>
      <c r="F231" s="204" t="s">
        <v>348</v>
      </c>
      <c r="H231" s="205">
        <v>0.215</v>
      </c>
      <c r="I231" s="206"/>
      <c r="L231" s="202"/>
      <c r="M231" s="207"/>
      <c r="N231" s="208"/>
      <c r="O231" s="208"/>
      <c r="P231" s="208"/>
      <c r="Q231" s="208"/>
      <c r="R231" s="208"/>
      <c r="S231" s="208"/>
      <c r="T231" s="209"/>
      <c r="AT231" s="203" t="s">
        <v>198</v>
      </c>
      <c r="AU231" s="203" t="s">
        <v>80</v>
      </c>
      <c r="AV231" s="13" t="s">
        <v>80</v>
      </c>
      <c r="AW231" s="13" t="s">
        <v>35</v>
      </c>
      <c r="AX231" s="13" t="s">
        <v>72</v>
      </c>
      <c r="AY231" s="203" t="s">
        <v>190</v>
      </c>
    </row>
    <row r="232" spans="2:51" s="14" customFormat="1" ht="13.5">
      <c r="B232" s="210"/>
      <c r="D232" s="195" t="s">
        <v>198</v>
      </c>
      <c r="E232" s="211" t="s">
        <v>5</v>
      </c>
      <c r="F232" s="212" t="s">
        <v>221</v>
      </c>
      <c r="H232" s="213">
        <v>0.389</v>
      </c>
      <c r="I232" s="214"/>
      <c r="L232" s="210"/>
      <c r="M232" s="215"/>
      <c r="N232" s="216"/>
      <c r="O232" s="216"/>
      <c r="P232" s="216"/>
      <c r="Q232" s="216"/>
      <c r="R232" s="216"/>
      <c r="S232" s="216"/>
      <c r="T232" s="217"/>
      <c r="AT232" s="211" t="s">
        <v>198</v>
      </c>
      <c r="AU232" s="211" t="s">
        <v>80</v>
      </c>
      <c r="AV232" s="14" t="s">
        <v>92</v>
      </c>
      <c r="AW232" s="14" t="s">
        <v>35</v>
      </c>
      <c r="AX232" s="14" t="s">
        <v>17</v>
      </c>
      <c r="AY232" s="211" t="s">
        <v>190</v>
      </c>
    </row>
    <row r="233" spans="2:51" s="13" customFormat="1" ht="13.5">
      <c r="B233" s="202"/>
      <c r="D233" s="195" t="s">
        <v>198</v>
      </c>
      <c r="F233" s="204" t="s">
        <v>349</v>
      </c>
      <c r="H233" s="205">
        <v>0.42</v>
      </c>
      <c r="I233" s="206"/>
      <c r="L233" s="202"/>
      <c r="M233" s="207"/>
      <c r="N233" s="208"/>
      <c r="O233" s="208"/>
      <c r="P233" s="208"/>
      <c r="Q233" s="208"/>
      <c r="R233" s="208"/>
      <c r="S233" s="208"/>
      <c r="T233" s="209"/>
      <c r="AT233" s="203" t="s">
        <v>198</v>
      </c>
      <c r="AU233" s="203" t="s">
        <v>80</v>
      </c>
      <c r="AV233" s="13" t="s">
        <v>80</v>
      </c>
      <c r="AW233" s="13" t="s">
        <v>6</v>
      </c>
      <c r="AX233" s="13" t="s">
        <v>17</v>
      </c>
      <c r="AY233" s="203" t="s">
        <v>190</v>
      </c>
    </row>
    <row r="234" spans="2:65" s="1" customFormat="1" ht="38.25" customHeight="1">
      <c r="B234" s="181"/>
      <c r="C234" s="182" t="s">
        <v>350</v>
      </c>
      <c r="D234" s="182" t="s">
        <v>192</v>
      </c>
      <c r="E234" s="183" t="s">
        <v>351</v>
      </c>
      <c r="F234" s="184" t="s">
        <v>352</v>
      </c>
      <c r="G234" s="185" t="s">
        <v>275</v>
      </c>
      <c r="H234" s="186">
        <v>26.04</v>
      </c>
      <c r="I234" s="187"/>
      <c r="J234" s="188">
        <f>ROUND(I234*H234,2)</f>
        <v>0</v>
      </c>
      <c r="K234" s="184" t="s">
        <v>5</v>
      </c>
      <c r="L234" s="42"/>
      <c r="M234" s="189" t="s">
        <v>5</v>
      </c>
      <c r="N234" s="190" t="s">
        <v>43</v>
      </c>
      <c r="O234" s="43"/>
      <c r="P234" s="191">
        <f>O234*H234</f>
        <v>0</v>
      </c>
      <c r="Q234" s="191">
        <v>0.67489</v>
      </c>
      <c r="R234" s="191">
        <f>Q234*H234</f>
        <v>17.574135599999998</v>
      </c>
      <c r="S234" s="191">
        <v>0</v>
      </c>
      <c r="T234" s="192">
        <f>S234*H234</f>
        <v>0</v>
      </c>
      <c r="AR234" s="25" t="s">
        <v>92</v>
      </c>
      <c r="AT234" s="25" t="s">
        <v>192</v>
      </c>
      <c r="AU234" s="25" t="s">
        <v>80</v>
      </c>
      <c r="AY234" s="25" t="s">
        <v>190</v>
      </c>
      <c r="BE234" s="193">
        <f>IF(N234="základní",J234,0)</f>
        <v>0</v>
      </c>
      <c r="BF234" s="193">
        <f>IF(N234="snížená",J234,0)</f>
        <v>0</v>
      </c>
      <c r="BG234" s="193">
        <f>IF(N234="zákl. přenesená",J234,0)</f>
        <v>0</v>
      </c>
      <c r="BH234" s="193">
        <f>IF(N234="sníž. přenesená",J234,0)</f>
        <v>0</v>
      </c>
      <c r="BI234" s="193">
        <f>IF(N234="nulová",J234,0)</f>
        <v>0</v>
      </c>
      <c r="BJ234" s="25" t="s">
        <v>17</v>
      </c>
      <c r="BK234" s="193">
        <f>ROUND(I234*H234,2)</f>
        <v>0</v>
      </c>
      <c r="BL234" s="25" t="s">
        <v>92</v>
      </c>
      <c r="BM234" s="25" t="s">
        <v>353</v>
      </c>
    </row>
    <row r="235" spans="2:51" s="13" customFormat="1" ht="13.5">
      <c r="B235" s="202"/>
      <c r="D235" s="195" t="s">
        <v>198</v>
      </c>
      <c r="E235" s="203" t="s">
        <v>5</v>
      </c>
      <c r="F235" s="204" t="s">
        <v>354</v>
      </c>
      <c r="H235" s="205">
        <v>8.97</v>
      </c>
      <c r="I235" s="206"/>
      <c r="L235" s="202"/>
      <c r="M235" s="207"/>
      <c r="N235" s="208"/>
      <c r="O235" s="208"/>
      <c r="P235" s="208"/>
      <c r="Q235" s="208"/>
      <c r="R235" s="208"/>
      <c r="S235" s="208"/>
      <c r="T235" s="209"/>
      <c r="AT235" s="203" t="s">
        <v>198</v>
      </c>
      <c r="AU235" s="203" t="s">
        <v>80</v>
      </c>
      <c r="AV235" s="13" t="s">
        <v>80</v>
      </c>
      <c r="AW235" s="13" t="s">
        <v>35</v>
      </c>
      <c r="AX235" s="13" t="s">
        <v>72</v>
      </c>
      <c r="AY235" s="203" t="s">
        <v>190</v>
      </c>
    </row>
    <row r="236" spans="2:51" s="13" customFormat="1" ht="13.5">
      <c r="B236" s="202"/>
      <c r="D236" s="195" t="s">
        <v>198</v>
      </c>
      <c r="E236" s="203" t="s">
        <v>5</v>
      </c>
      <c r="F236" s="204" t="s">
        <v>355</v>
      </c>
      <c r="H236" s="205">
        <v>5.5</v>
      </c>
      <c r="I236" s="206"/>
      <c r="L236" s="202"/>
      <c r="M236" s="207"/>
      <c r="N236" s="208"/>
      <c r="O236" s="208"/>
      <c r="P236" s="208"/>
      <c r="Q236" s="208"/>
      <c r="R236" s="208"/>
      <c r="S236" s="208"/>
      <c r="T236" s="209"/>
      <c r="AT236" s="203" t="s">
        <v>198</v>
      </c>
      <c r="AU236" s="203" t="s">
        <v>80</v>
      </c>
      <c r="AV236" s="13" t="s">
        <v>80</v>
      </c>
      <c r="AW236" s="13" t="s">
        <v>35</v>
      </c>
      <c r="AX236" s="13" t="s">
        <v>72</v>
      </c>
      <c r="AY236" s="203" t="s">
        <v>190</v>
      </c>
    </row>
    <row r="237" spans="2:51" s="12" customFormat="1" ht="13.5">
      <c r="B237" s="194"/>
      <c r="D237" s="195" t="s">
        <v>198</v>
      </c>
      <c r="E237" s="196" t="s">
        <v>5</v>
      </c>
      <c r="F237" s="197" t="s">
        <v>356</v>
      </c>
      <c r="H237" s="196" t="s">
        <v>5</v>
      </c>
      <c r="I237" s="198"/>
      <c r="L237" s="194"/>
      <c r="M237" s="199"/>
      <c r="N237" s="200"/>
      <c r="O237" s="200"/>
      <c r="P237" s="200"/>
      <c r="Q237" s="200"/>
      <c r="R237" s="200"/>
      <c r="S237" s="200"/>
      <c r="T237" s="201"/>
      <c r="AT237" s="196" t="s">
        <v>198</v>
      </c>
      <c r="AU237" s="196" t="s">
        <v>80</v>
      </c>
      <c r="AV237" s="12" t="s">
        <v>17</v>
      </c>
      <c r="AW237" s="12" t="s">
        <v>35</v>
      </c>
      <c r="AX237" s="12" t="s">
        <v>72</v>
      </c>
      <c r="AY237" s="196" t="s">
        <v>190</v>
      </c>
    </row>
    <row r="238" spans="2:51" s="13" customFormat="1" ht="13.5">
      <c r="B238" s="202"/>
      <c r="D238" s="195" t="s">
        <v>198</v>
      </c>
      <c r="E238" s="203" t="s">
        <v>5</v>
      </c>
      <c r="F238" s="204" t="s">
        <v>357</v>
      </c>
      <c r="H238" s="205">
        <v>6.9</v>
      </c>
      <c r="I238" s="206"/>
      <c r="L238" s="202"/>
      <c r="M238" s="207"/>
      <c r="N238" s="208"/>
      <c r="O238" s="208"/>
      <c r="P238" s="208"/>
      <c r="Q238" s="208"/>
      <c r="R238" s="208"/>
      <c r="S238" s="208"/>
      <c r="T238" s="209"/>
      <c r="AT238" s="203" t="s">
        <v>198</v>
      </c>
      <c r="AU238" s="203" t="s">
        <v>80</v>
      </c>
      <c r="AV238" s="13" t="s">
        <v>80</v>
      </c>
      <c r="AW238" s="13" t="s">
        <v>35</v>
      </c>
      <c r="AX238" s="13" t="s">
        <v>72</v>
      </c>
      <c r="AY238" s="203" t="s">
        <v>190</v>
      </c>
    </row>
    <row r="239" spans="2:51" s="12" customFormat="1" ht="13.5">
      <c r="B239" s="194"/>
      <c r="D239" s="195" t="s">
        <v>198</v>
      </c>
      <c r="E239" s="196" t="s">
        <v>5</v>
      </c>
      <c r="F239" s="197" t="s">
        <v>358</v>
      </c>
      <c r="H239" s="196" t="s">
        <v>5</v>
      </c>
      <c r="I239" s="198"/>
      <c r="L239" s="194"/>
      <c r="M239" s="199"/>
      <c r="N239" s="200"/>
      <c r="O239" s="200"/>
      <c r="P239" s="200"/>
      <c r="Q239" s="200"/>
      <c r="R239" s="200"/>
      <c r="S239" s="200"/>
      <c r="T239" s="201"/>
      <c r="AT239" s="196" t="s">
        <v>198</v>
      </c>
      <c r="AU239" s="196" t="s">
        <v>80</v>
      </c>
      <c r="AV239" s="12" t="s">
        <v>17</v>
      </c>
      <c r="AW239" s="12" t="s">
        <v>35</v>
      </c>
      <c r="AX239" s="12" t="s">
        <v>72</v>
      </c>
      <c r="AY239" s="196" t="s">
        <v>190</v>
      </c>
    </row>
    <row r="240" spans="2:51" s="13" customFormat="1" ht="13.5">
      <c r="B240" s="202"/>
      <c r="D240" s="195" t="s">
        <v>198</v>
      </c>
      <c r="E240" s="203" t="s">
        <v>5</v>
      </c>
      <c r="F240" s="204" t="s">
        <v>359</v>
      </c>
      <c r="H240" s="205">
        <v>4.42</v>
      </c>
      <c r="I240" s="206"/>
      <c r="L240" s="202"/>
      <c r="M240" s="207"/>
      <c r="N240" s="208"/>
      <c r="O240" s="208"/>
      <c r="P240" s="208"/>
      <c r="Q240" s="208"/>
      <c r="R240" s="208"/>
      <c r="S240" s="208"/>
      <c r="T240" s="209"/>
      <c r="AT240" s="203" t="s">
        <v>198</v>
      </c>
      <c r="AU240" s="203" t="s">
        <v>80</v>
      </c>
      <c r="AV240" s="13" t="s">
        <v>80</v>
      </c>
      <c r="AW240" s="13" t="s">
        <v>35</v>
      </c>
      <c r="AX240" s="13" t="s">
        <v>72</v>
      </c>
      <c r="AY240" s="203" t="s">
        <v>190</v>
      </c>
    </row>
    <row r="241" spans="2:51" s="12" customFormat="1" ht="13.5">
      <c r="B241" s="194"/>
      <c r="D241" s="195" t="s">
        <v>198</v>
      </c>
      <c r="E241" s="196" t="s">
        <v>5</v>
      </c>
      <c r="F241" s="197" t="s">
        <v>360</v>
      </c>
      <c r="H241" s="196" t="s">
        <v>5</v>
      </c>
      <c r="I241" s="198"/>
      <c r="L241" s="194"/>
      <c r="M241" s="199"/>
      <c r="N241" s="200"/>
      <c r="O241" s="200"/>
      <c r="P241" s="200"/>
      <c r="Q241" s="200"/>
      <c r="R241" s="200"/>
      <c r="S241" s="200"/>
      <c r="T241" s="201"/>
      <c r="AT241" s="196" t="s">
        <v>198</v>
      </c>
      <c r="AU241" s="196" t="s">
        <v>80</v>
      </c>
      <c r="AV241" s="12" t="s">
        <v>17</v>
      </c>
      <c r="AW241" s="12" t="s">
        <v>35</v>
      </c>
      <c r="AX241" s="12" t="s">
        <v>72</v>
      </c>
      <c r="AY241" s="196" t="s">
        <v>190</v>
      </c>
    </row>
    <row r="242" spans="2:51" s="13" customFormat="1" ht="13.5">
      <c r="B242" s="202"/>
      <c r="D242" s="195" t="s">
        <v>198</v>
      </c>
      <c r="E242" s="203" t="s">
        <v>5</v>
      </c>
      <c r="F242" s="204" t="s">
        <v>361</v>
      </c>
      <c r="H242" s="205">
        <v>0.25</v>
      </c>
      <c r="I242" s="206"/>
      <c r="L242" s="202"/>
      <c r="M242" s="207"/>
      <c r="N242" s="208"/>
      <c r="O242" s="208"/>
      <c r="P242" s="208"/>
      <c r="Q242" s="208"/>
      <c r="R242" s="208"/>
      <c r="S242" s="208"/>
      <c r="T242" s="209"/>
      <c r="AT242" s="203" t="s">
        <v>198</v>
      </c>
      <c r="AU242" s="203" t="s">
        <v>80</v>
      </c>
      <c r="AV242" s="13" t="s">
        <v>80</v>
      </c>
      <c r="AW242" s="13" t="s">
        <v>35</v>
      </c>
      <c r="AX242" s="13" t="s">
        <v>72</v>
      </c>
      <c r="AY242" s="203" t="s">
        <v>190</v>
      </c>
    </row>
    <row r="243" spans="2:51" s="14" customFormat="1" ht="13.5">
      <c r="B243" s="210"/>
      <c r="D243" s="195" t="s">
        <v>198</v>
      </c>
      <c r="E243" s="211" t="s">
        <v>5</v>
      </c>
      <c r="F243" s="212" t="s">
        <v>221</v>
      </c>
      <c r="H243" s="213">
        <v>26.04</v>
      </c>
      <c r="I243" s="214"/>
      <c r="L243" s="210"/>
      <c r="M243" s="215"/>
      <c r="N243" s="216"/>
      <c r="O243" s="216"/>
      <c r="P243" s="216"/>
      <c r="Q243" s="216"/>
      <c r="R243" s="216"/>
      <c r="S243" s="216"/>
      <c r="T243" s="217"/>
      <c r="AT243" s="211" t="s">
        <v>198</v>
      </c>
      <c r="AU243" s="211" t="s">
        <v>80</v>
      </c>
      <c r="AV243" s="14" t="s">
        <v>92</v>
      </c>
      <c r="AW243" s="14" t="s">
        <v>35</v>
      </c>
      <c r="AX243" s="14" t="s">
        <v>17</v>
      </c>
      <c r="AY243" s="211" t="s">
        <v>190</v>
      </c>
    </row>
    <row r="244" spans="2:65" s="1" customFormat="1" ht="25.5" customHeight="1">
      <c r="B244" s="181"/>
      <c r="C244" s="182" t="s">
        <v>362</v>
      </c>
      <c r="D244" s="182" t="s">
        <v>192</v>
      </c>
      <c r="E244" s="183" t="s">
        <v>363</v>
      </c>
      <c r="F244" s="184" t="s">
        <v>364</v>
      </c>
      <c r="G244" s="185" t="s">
        <v>365</v>
      </c>
      <c r="H244" s="186">
        <v>1</v>
      </c>
      <c r="I244" s="187"/>
      <c r="J244" s="188">
        <f>ROUND(I244*H244,2)</f>
        <v>0</v>
      </c>
      <c r="K244" s="184" t="s">
        <v>5</v>
      </c>
      <c r="L244" s="42"/>
      <c r="M244" s="189" t="s">
        <v>5</v>
      </c>
      <c r="N244" s="190" t="s">
        <v>43</v>
      </c>
      <c r="O244" s="43"/>
      <c r="P244" s="191">
        <f>O244*H244</f>
        <v>0</v>
      </c>
      <c r="Q244" s="191">
        <v>0</v>
      </c>
      <c r="R244" s="191">
        <f>Q244*H244</f>
        <v>0</v>
      </c>
      <c r="S244" s="191">
        <v>0</v>
      </c>
      <c r="T244" s="192">
        <f>S244*H244</f>
        <v>0</v>
      </c>
      <c r="AR244" s="25" t="s">
        <v>92</v>
      </c>
      <c r="AT244" s="25" t="s">
        <v>192</v>
      </c>
      <c r="AU244" s="25" t="s">
        <v>80</v>
      </c>
      <c r="AY244" s="25" t="s">
        <v>190</v>
      </c>
      <c r="BE244" s="193">
        <f>IF(N244="základní",J244,0)</f>
        <v>0</v>
      </c>
      <c r="BF244" s="193">
        <f>IF(N244="snížená",J244,0)</f>
        <v>0</v>
      </c>
      <c r="BG244" s="193">
        <f>IF(N244="zákl. přenesená",J244,0)</f>
        <v>0</v>
      </c>
      <c r="BH244" s="193">
        <f>IF(N244="sníž. přenesená",J244,0)</f>
        <v>0</v>
      </c>
      <c r="BI244" s="193">
        <f>IF(N244="nulová",J244,0)</f>
        <v>0</v>
      </c>
      <c r="BJ244" s="25" t="s">
        <v>17</v>
      </c>
      <c r="BK244" s="193">
        <f>ROUND(I244*H244,2)</f>
        <v>0</v>
      </c>
      <c r="BL244" s="25" t="s">
        <v>92</v>
      </c>
      <c r="BM244" s="25" t="s">
        <v>366</v>
      </c>
    </row>
    <row r="245" spans="2:63" s="11" customFormat="1" ht="29.85" customHeight="1">
      <c r="B245" s="168"/>
      <c r="D245" s="169" t="s">
        <v>71</v>
      </c>
      <c r="E245" s="179" t="s">
        <v>86</v>
      </c>
      <c r="F245" s="179" t="s">
        <v>367</v>
      </c>
      <c r="I245" s="171"/>
      <c r="J245" s="180">
        <f>BK245</f>
        <v>0</v>
      </c>
      <c r="L245" s="168"/>
      <c r="M245" s="173"/>
      <c r="N245" s="174"/>
      <c r="O245" s="174"/>
      <c r="P245" s="175">
        <f>SUM(P246:P575)</f>
        <v>0</v>
      </c>
      <c r="Q245" s="174"/>
      <c r="R245" s="175">
        <f>SUM(R246:R575)</f>
        <v>122.00364942999998</v>
      </c>
      <c r="S245" s="174"/>
      <c r="T245" s="176">
        <f>SUM(T246:T575)</f>
        <v>7.7766</v>
      </c>
      <c r="AR245" s="169" t="s">
        <v>17</v>
      </c>
      <c r="AT245" s="177" t="s">
        <v>71</v>
      </c>
      <c r="AU245" s="177" t="s">
        <v>17</v>
      </c>
      <c r="AY245" s="169" t="s">
        <v>190</v>
      </c>
      <c r="BK245" s="178">
        <f>SUM(BK246:BK575)</f>
        <v>0</v>
      </c>
    </row>
    <row r="246" spans="2:65" s="1" customFormat="1" ht="38.25" customHeight="1">
      <c r="B246" s="181"/>
      <c r="C246" s="182" t="s">
        <v>368</v>
      </c>
      <c r="D246" s="182" t="s">
        <v>192</v>
      </c>
      <c r="E246" s="183" t="s">
        <v>369</v>
      </c>
      <c r="F246" s="184" t="s">
        <v>370</v>
      </c>
      <c r="G246" s="185" t="s">
        <v>209</v>
      </c>
      <c r="H246" s="186">
        <v>17.985</v>
      </c>
      <c r="I246" s="187"/>
      <c r="J246" s="188">
        <f>ROUND(I246*H246,2)</f>
        <v>0</v>
      </c>
      <c r="K246" s="184" t="s">
        <v>196</v>
      </c>
      <c r="L246" s="42"/>
      <c r="M246" s="189" t="s">
        <v>5</v>
      </c>
      <c r="N246" s="190" t="s">
        <v>43</v>
      </c>
      <c r="O246" s="43"/>
      <c r="P246" s="191">
        <f>O246*H246</f>
        <v>0</v>
      </c>
      <c r="Q246" s="191">
        <v>0.56425</v>
      </c>
      <c r="R246" s="191">
        <f>Q246*H246</f>
        <v>10.14803625</v>
      </c>
      <c r="S246" s="191">
        <v>0</v>
      </c>
      <c r="T246" s="192">
        <f>S246*H246</f>
        <v>0</v>
      </c>
      <c r="AR246" s="25" t="s">
        <v>92</v>
      </c>
      <c r="AT246" s="25" t="s">
        <v>192</v>
      </c>
      <c r="AU246" s="25" t="s">
        <v>80</v>
      </c>
      <c r="AY246" s="25" t="s">
        <v>190</v>
      </c>
      <c r="BE246" s="193">
        <f>IF(N246="základní",J246,0)</f>
        <v>0</v>
      </c>
      <c r="BF246" s="193">
        <f>IF(N246="snížená",J246,0)</f>
        <v>0</v>
      </c>
      <c r="BG246" s="193">
        <f>IF(N246="zákl. přenesená",J246,0)</f>
        <v>0</v>
      </c>
      <c r="BH246" s="193">
        <f>IF(N246="sníž. přenesená",J246,0)</f>
        <v>0</v>
      </c>
      <c r="BI246" s="193">
        <f>IF(N246="nulová",J246,0)</f>
        <v>0</v>
      </c>
      <c r="BJ246" s="25" t="s">
        <v>17</v>
      </c>
      <c r="BK246" s="193">
        <f>ROUND(I246*H246,2)</f>
        <v>0</v>
      </c>
      <c r="BL246" s="25" t="s">
        <v>92</v>
      </c>
      <c r="BM246" s="25" t="s">
        <v>371</v>
      </c>
    </row>
    <row r="247" spans="2:51" s="12" customFormat="1" ht="13.5">
      <c r="B247" s="194"/>
      <c r="D247" s="195" t="s">
        <v>198</v>
      </c>
      <c r="E247" s="196" t="s">
        <v>5</v>
      </c>
      <c r="F247" s="197" t="s">
        <v>372</v>
      </c>
      <c r="H247" s="196" t="s">
        <v>5</v>
      </c>
      <c r="I247" s="198"/>
      <c r="L247" s="194"/>
      <c r="M247" s="199"/>
      <c r="N247" s="200"/>
      <c r="O247" s="200"/>
      <c r="P247" s="200"/>
      <c r="Q247" s="200"/>
      <c r="R247" s="200"/>
      <c r="S247" s="200"/>
      <c r="T247" s="201"/>
      <c r="AT247" s="196" t="s">
        <v>198</v>
      </c>
      <c r="AU247" s="196" t="s">
        <v>80</v>
      </c>
      <c r="AV247" s="12" t="s">
        <v>17</v>
      </c>
      <c r="AW247" s="12" t="s">
        <v>35</v>
      </c>
      <c r="AX247" s="12" t="s">
        <v>72</v>
      </c>
      <c r="AY247" s="196" t="s">
        <v>190</v>
      </c>
    </row>
    <row r="248" spans="2:51" s="13" customFormat="1" ht="13.5">
      <c r="B248" s="202"/>
      <c r="D248" s="195" t="s">
        <v>198</v>
      </c>
      <c r="E248" s="203" t="s">
        <v>5</v>
      </c>
      <c r="F248" s="204" t="s">
        <v>373</v>
      </c>
      <c r="H248" s="205">
        <v>9.54</v>
      </c>
      <c r="I248" s="206"/>
      <c r="L248" s="202"/>
      <c r="M248" s="207"/>
      <c r="N248" s="208"/>
      <c r="O248" s="208"/>
      <c r="P248" s="208"/>
      <c r="Q248" s="208"/>
      <c r="R248" s="208"/>
      <c r="S248" s="208"/>
      <c r="T248" s="209"/>
      <c r="AT248" s="203" t="s">
        <v>198</v>
      </c>
      <c r="AU248" s="203" t="s">
        <v>80</v>
      </c>
      <c r="AV248" s="13" t="s">
        <v>80</v>
      </c>
      <c r="AW248" s="13" t="s">
        <v>35</v>
      </c>
      <c r="AX248" s="13" t="s">
        <v>72</v>
      </c>
      <c r="AY248" s="203" t="s">
        <v>190</v>
      </c>
    </row>
    <row r="249" spans="2:51" s="13" customFormat="1" ht="13.5">
      <c r="B249" s="202"/>
      <c r="D249" s="195" t="s">
        <v>198</v>
      </c>
      <c r="E249" s="203" t="s">
        <v>5</v>
      </c>
      <c r="F249" s="204" t="s">
        <v>374</v>
      </c>
      <c r="H249" s="205">
        <v>0.27</v>
      </c>
      <c r="I249" s="206"/>
      <c r="L249" s="202"/>
      <c r="M249" s="207"/>
      <c r="N249" s="208"/>
      <c r="O249" s="208"/>
      <c r="P249" s="208"/>
      <c r="Q249" s="208"/>
      <c r="R249" s="208"/>
      <c r="S249" s="208"/>
      <c r="T249" s="209"/>
      <c r="AT249" s="203" t="s">
        <v>198</v>
      </c>
      <c r="AU249" s="203" t="s">
        <v>80</v>
      </c>
      <c r="AV249" s="13" t="s">
        <v>80</v>
      </c>
      <c r="AW249" s="13" t="s">
        <v>35</v>
      </c>
      <c r="AX249" s="13" t="s">
        <v>72</v>
      </c>
      <c r="AY249" s="203" t="s">
        <v>190</v>
      </c>
    </row>
    <row r="250" spans="2:51" s="13" customFormat="1" ht="13.5">
      <c r="B250" s="202"/>
      <c r="D250" s="195" t="s">
        <v>198</v>
      </c>
      <c r="E250" s="203" t="s">
        <v>5</v>
      </c>
      <c r="F250" s="204" t="s">
        <v>375</v>
      </c>
      <c r="H250" s="205">
        <v>-0.977</v>
      </c>
      <c r="I250" s="206"/>
      <c r="L250" s="202"/>
      <c r="M250" s="207"/>
      <c r="N250" s="208"/>
      <c r="O250" s="208"/>
      <c r="P250" s="208"/>
      <c r="Q250" s="208"/>
      <c r="R250" s="208"/>
      <c r="S250" s="208"/>
      <c r="T250" s="209"/>
      <c r="AT250" s="203" t="s">
        <v>198</v>
      </c>
      <c r="AU250" s="203" t="s">
        <v>80</v>
      </c>
      <c r="AV250" s="13" t="s">
        <v>80</v>
      </c>
      <c r="AW250" s="13" t="s">
        <v>35</v>
      </c>
      <c r="AX250" s="13" t="s">
        <v>72</v>
      </c>
      <c r="AY250" s="203" t="s">
        <v>190</v>
      </c>
    </row>
    <row r="251" spans="2:51" s="12" customFormat="1" ht="13.5">
      <c r="B251" s="194"/>
      <c r="D251" s="195" t="s">
        <v>198</v>
      </c>
      <c r="E251" s="196" t="s">
        <v>5</v>
      </c>
      <c r="F251" s="197" t="s">
        <v>376</v>
      </c>
      <c r="H251" s="196" t="s">
        <v>5</v>
      </c>
      <c r="I251" s="198"/>
      <c r="L251" s="194"/>
      <c r="M251" s="199"/>
      <c r="N251" s="200"/>
      <c r="O251" s="200"/>
      <c r="P251" s="200"/>
      <c r="Q251" s="200"/>
      <c r="R251" s="200"/>
      <c r="S251" s="200"/>
      <c r="T251" s="201"/>
      <c r="AT251" s="196" t="s">
        <v>198</v>
      </c>
      <c r="AU251" s="196" t="s">
        <v>80</v>
      </c>
      <c r="AV251" s="12" t="s">
        <v>17</v>
      </c>
      <c r="AW251" s="12" t="s">
        <v>35</v>
      </c>
      <c r="AX251" s="12" t="s">
        <v>72</v>
      </c>
      <c r="AY251" s="196" t="s">
        <v>190</v>
      </c>
    </row>
    <row r="252" spans="2:51" s="13" customFormat="1" ht="13.5">
      <c r="B252" s="202"/>
      <c r="D252" s="195" t="s">
        <v>198</v>
      </c>
      <c r="E252" s="203" t="s">
        <v>5</v>
      </c>
      <c r="F252" s="204" t="s">
        <v>377</v>
      </c>
      <c r="H252" s="205">
        <v>8.904</v>
      </c>
      <c r="I252" s="206"/>
      <c r="L252" s="202"/>
      <c r="M252" s="207"/>
      <c r="N252" s="208"/>
      <c r="O252" s="208"/>
      <c r="P252" s="208"/>
      <c r="Q252" s="208"/>
      <c r="R252" s="208"/>
      <c r="S252" s="208"/>
      <c r="T252" s="209"/>
      <c r="AT252" s="203" t="s">
        <v>198</v>
      </c>
      <c r="AU252" s="203" t="s">
        <v>80</v>
      </c>
      <c r="AV252" s="13" t="s">
        <v>80</v>
      </c>
      <c r="AW252" s="13" t="s">
        <v>35</v>
      </c>
      <c r="AX252" s="13" t="s">
        <v>72</v>
      </c>
      <c r="AY252" s="203" t="s">
        <v>190</v>
      </c>
    </row>
    <row r="253" spans="2:51" s="13" customFormat="1" ht="13.5">
      <c r="B253" s="202"/>
      <c r="D253" s="195" t="s">
        <v>198</v>
      </c>
      <c r="E253" s="203" t="s">
        <v>5</v>
      </c>
      <c r="F253" s="204" t="s">
        <v>378</v>
      </c>
      <c r="H253" s="205">
        <v>-0.99</v>
      </c>
      <c r="I253" s="206"/>
      <c r="L253" s="202"/>
      <c r="M253" s="207"/>
      <c r="N253" s="208"/>
      <c r="O253" s="208"/>
      <c r="P253" s="208"/>
      <c r="Q253" s="208"/>
      <c r="R253" s="208"/>
      <c r="S253" s="208"/>
      <c r="T253" s="209"/>
      <c r="AT253" s="203" t="s">
        <v>198</v>
      </c>
      <c r="AU253" s="203" t="s">
        <v>80</v>
      </c>
      <c r="AV253" s="13" t="s">
        <v>80</v>
      </c>
      <c r="AW253" s="13" t="s">
        <v>35</v>
      </c>
      <c r="AX253" s="13" t="s">
        <v>72</v>
      </c>
      <c r="AY253" s="203" t="s">
        <v>190</v>
      </c>
    </row>
    <row r="254" spans="2:51" s="12" customFormat="1" ht="13.5">
      <c r="B254" s="194"/>
      <c r="D254" s="195" t="s">
        <v>198</v>
      </c>
      <c r="E254" s="196" t="s">
        <v>5</v>
      </c>
      <c r="F254" s="197" t="s">
        <v>379</v>
      </c>
      <c r="H254" s="196" t="s">
        <v>5</v>
      </c>
      <c r="I254" s="198"/>
      <c r="L254" s="194"/>
      <c r="M254" s="199"/>
      <c r="N254" s="200"/>
      <c r="O254" s="200"/>
      <c r="P254" s="200"/>
      <c r="Q254" s="200"/>
      <c r="R254" s="200"/>
      <c r="S254" s="200"/>
      <c r="T254" s="201"/>
      <c r="AT254" s="196" t="s">
        <v>198</v>
      </c>
      <c r="AU254" s="196" t="s">
        <v>80</v>
      </c>
      <c r="AV254" s="12" t="s">
        <v>17</v>
      </c>
      <c r="AW254" s="12" t="s">
        <v>35</v>
      </c>
      <c r="AX254" s="12" t="s">
        <v>72</v>
      </c>
      <c r="AY254" s="196" t="s">
        <v>190</v>
      </c>
    </row>
    <row r="255" spans="2:51" s="13" customFormat="1" ht="13.5">
      <c r="B255" s="202"/>
      <c r="D255" s="195" t="s">
        <v>198</v>
      </c>
      <c r="E255" s="203" t="s">
        <v>5</v>
      </c>
      <c r="F255" s="204" t="s">
        <v>380</v>
      </c>
      <c r="H255" s="205">
        <v>1.238</v>
      </c>
      <c r="I255" s="206"/>
      <c r="L255" s="202"/>
      <c r="M255" s="207"/>
      <c r="N255" s="208"/>
      <c r="O255" s="208"/>
      <c r="P255" s="208"/>
      <c r="Q255" s="208"/>
      <c r="R255" s="208"/>
      <c r="S255" s="208"/>
      <c r="T255" s="209"/>
      <c r="AT255" s="203" t="s">
        <v>198</v>
      </c>
      <c r="AU255" s="203" t="s">
        <v>80</v>
      </c>
      <c r="AV255" s="13" t="s">
        <v>80</v>
      </c>
      <c r="AW255" s="13" t="s">
        <v>35</v>
      </c>
      <c r="AX255" s="13" t="s">
        <v>72</v>
      </c>
      <c r="AY255" s="203" t="s">
        <v>190</v>
      </c>
    </row>
    <row r="256" spans="2:51" s="13" customFormat="1" ht="13.5">
      <c r="B256" s="202"/>
      <c r="D256" s="195" t="s">
        <v>198</v>
      </c>
      <c r="E256" s="203" t="s">
        <v>5</v>
      </c>
      <c r="F256" s="204" t="s">
        <v>5</v>
      </c>
      <c r="H256" s="205">
        <v>0</v>
      </c>
      <c r="I256" s="206"/>
      <c r="L256" s="202"/>
      <c r="M256" s="207"/>
      <c r="N256" s="208"/>
      <c r="O256" s="208"/>
      <c r="P256" s="208"/>
      <c r="Q256" s="208"/>
      <c r="R256" s="208"/>
      <c r="S256" s="208"/>
      <c r="T256" s="209"/>
      <c r="AT256" s="203" t="s">
        <v>198</v>
      </c>
      <c r="AU256" s="203" t="s">
        <v>80</v>
      </c>
      <c r="AV256" s="13" t="s">
        <v>80</v>
      </c>
      <c r="AW256" s="13" t="s">
        <v>35</v>
      </c>
      <c r="AX256" s="13" t="s">
        <v>72</v>
      </c>
      <c r="AY256" s="203" t="s">
        <v>190</v>
      </c>
    </row>
    <row r="257" spans="2:51" s="14" customFormat="1" ht="13.5">
      <c r="B257" s="210"/>
      <c r="D257" s="195" t="s">
        <v>198</v>
      </c>
      <c r="E257" s="211" t="s">
        <v>5</v>
      </c>
      <c r="F257" s="212" t="s">
        <v>221</v>
      </c>
      <c r="H257" s="213">
        <v>17.985</v>
      </c>
      <c r="I257" s="214"/>
      <c r="L257" s="210"/>
      <c r="M257" s="215"/>
      <c r="N257" s="216"/>
      <c r="O257" s="216"/>
      <c r="P257" s="216"/>
      <c r="Q257" s="216"/>
      <c r="R257" s="216"/>
      <c r="S257" s="216"/>
      <c r="T257" s="217"/>
      <c r="AT257" s="211" t="s">
        <v>198</v>
      </c>
      <c r="AU257" s="211" t="s">
        <v>80</v>
      </c>
      <c r="AV257" s="14" t="s">
        <v>92</v>
      </c>
      <c r="AW257" s="14" t="s">
        <v>35</v>
      </c>
      <c r="AX257" s="14" t="s">
        <v>17</v>
      </c>
      <c r="AY257" s="211" t="s">
        <v>190</v>
      </c>
    </row>
    <row r="258" spans="2:65" s="1" customFormat="1" ht="25.5" customHeight="1">
      <c r="B258" s="181"/>
      <c r="C258" s="182" t="s">
        <v>381</v>
      </c>
      <c r="D258" s="182" t="s">
        <v>192</v>
      </c>
      <c r="E258" s="183" t="s">
        <v>382</v>
      </c>
      <c r="F258" s="184" t="s">
        <v>383</v>
      </c>
      <c r="G258" s="185" t="s">
        <v>316</v>
      </c>
      <c r="H258" s="186">
        <v>0.098</v>
      </c>
      <c r="I258" s="187"/>
      <c r="J258" s="188">
        <f>ROUND(I258*H258,2)</f>
        <v>0</v>
      </c>
      <c r="K258" s="184" t="s">
        <v>196</v>
      </c>
      <c r="L258" s="42"/>
      <c r="M258" s="189" t="s">
        <v>5</v>
      </c>
      <c r="N258" s="190" t="s">
        <v>43</v>
      </c>
      <c r="O258" s="43"/>
      <c r="P258" s="191">
        <f>O258*H258</f>
        <v>0</v>
      </c>
      <c r="Q258" s="191">
        <v>1.04881</v>
      </c>
      <c r="R258" s="191">
        <f>Q258*H258</f>
        <v>0.10278338000000001</v>
      </c>
      <c r="S258" s="191">
        <v>0</v>
      </c>
      <c r="T258" s="192">
        <f>S258*H258</f>
        <v>0</v>
      </c>
      <c r="AR258" s="25" t="s">
        <v>92</v>
      </c>
      <c r="AT258" s="25" t="s">
        <v>192</v>
      </c>
      <c r="AU258" s="25" t="s">
        <v>80</v>
      </c>
      <c r="AY258" s="25" t="s">
        <v>190</v>
      </c>
      <c r="BE258" s="193">
        <f>IF(N258="základní",J258,0)</f>
        <v>0</v>
      </c>
      <c r="BF258" s="193">
        <f>IF(N258="snížená",J258,0)</f>
        <v>0</v>
      </c>
      <c r="BG258" s="193">
        <f>IF(N258="zákl. přenesená",J258,0)</f>
        <v>0</v>
      </c>
      <c r="BH258" s="193">
        <f>IF(N258="sníž. přenesená",J258,0)</f>
        <v>0</v>
      </c>
      <c r="BI258" s="193">
        <f>IF(N258="nulová",J258,0)</f>
        <v>0</v>
      </c>
      <c r="BJ258" s="25" t="s">
        <v>17</v>
      </c>
      <c r="BK258" s="193">
        <f>ROUND(I258*H258,2)</f>
        <v>0</v>
      </c>
      <c r="BL258" s="25" t="s">
        <v>92</v>
      </c>
      <c r="BM258" s="25" t="s">
        <v>384</v>
      </c>
    </row>
    <row r="259" spans="2:51" s="12" customFormat="1" ht="13.5">
      <c r="B259" s="194"/>
      <c r="D259" s="195" t="s">
        <v>198</v>
      </c>
      <c r="E259" s="196" t="s">
        <v>5</v>
      </c>
      <c r="F259" s="197" t="s">
        <v>344</v>
      </c>
      <c r="H259" s="196" t="s">
        <v>5</v>
      </c>
      <c r="I259" s="198"/>
      <c r="L259" s="194"/>
      <c r="M259" s="199"/>
      <c r="N259" s="200"/>
      <c r="O259" s="200"/>
      <c r="P259" s="200"/>
      <c r="Q259" s="200"/>
      <c r="R259" s="200"/>
      <c r="S259" s="200"/>
      <c r="T259" s="201"/>
      <c r="AT259" s="196" t="s">
        <v>198</v>
      </c>
      <c r="AU259" s="196" t="s">
        <v>80</v>
      </c>
      <c r="AV259" s="12" t="s">
        <v>17</v>
      </c>
      <c r="AW259" s="12" t="s">
        <v>35</v>
      </c>
      <c r="AX259" s="12" t="s">
        <v>72</v>
      </c>
      <c r="AY259" s="196" t="s">
        <v>190</v>
      </c>
    </row>
    <row r="260" spans="2:51" s="12" customFormat="1" ht="13.5">
      <c r="B260" s="194"/>
      <c r="D260" s="195" t="s">
        <v>198</v>
      </c>
      <c r="E260" s="196" t="s">
        <v>5</v>
      </c>
      <c r="F260" s="197" t="s">
        <v>372</v>
      </c>
      <c r="H260" s="196" t="s">
        <v>5</v>
      </c>
      <c r="I260" s="198"/>
      <c r="L260" s="194"/>
      <c r="M260" s="199"/>
      <c r="N260" s="200"/>
      <c r="O260" s="200"/>
      <c r="P260" s="200"/>
      <c r="Q260" s="200"/>
      <c r="R260" s="200"/>
      <c r="S260" s="200"/>
      <c r="T260" s="201"/>
      <c r="AT260" s="196" t="s">
        <v>198</v>
      </c>
      <c r="AU260" s="196" t="s">
        <v>80</v>
      </c>
      <c r="AV260" s="12" t="s">
        <v>17</v>
      </c>
      <c r="AW260" s="12" t="s">
        <v>35</v>
      </c>
      <c r="AX260" s="12" t="s">
        <v>72</v>
      </c>
      <c r="AY260" s="196" t="s">
        <v>190</v>
      </c>
    </row>
    <row r="261" spans="2:51" s="13" customFormat="1" ht="13.5">
      <c r="B261" s="202"/>
      <c r="D261" s="195" t="s">
        <v>198</v>
      </c>
      <c r="E261" s="203" t="s">
        <v>5</v>
      </c>
      <c r="F261" s="204" t="s">
        <v>385</v>
      </c>
      <c r="H261" s="205">
        <v>0.024</v>
      </c>
      <c r="I261" s="206"/>
      <c r="L261" s="202"/>
      <c r="M261" s="207"/>
      <c r="N261" s="208"/>
      <c r="O261" s="208"/>
      <c r="P261" s="208"/>
      <c r="Q261" s="208"/>
      <c r="R261" s="208"/>
      <c r="S261" s="208"/>
      <c r="T261" s="209"/>
      <c r="AT261" s="203" t="s">
        <v>198</v>
      </c>
      <c r="AU261" s="203" t="s">
        <v>80</v>
      </c>
      <c r="AV261" s="13" t="s">
        <v>80</v>
      </c>
      <c r="AW261" s="13" t="s">
        <v>35</v>
      </c>
      <c r="AX261" s="13" t="s">
        <v>72</v>
      </c>
      <c r="AY261" s="203" t="s">
        <v>190</v>
      </c>
    </row>
    <row r="262" spans="2:51" s="13" customFormat="1" ht="13.5">
      <c r="B262" s="202"/>
      <c r="D262" s="195" t="s">
        <v>198</v>
      </c>
      <c r="E262" s="203" t="s">
        <v>5</v>
      </c>
      <c r="F262" s="204" t="s">
        <v>386</v>
      </c>
      <c r="H262" s="205">
        <v>0.016</v>
      </c>
      <c r="I262" s="206"/>
      <c r="L262" s="202"/>
      <c r="M262" s="207"/>
      <c r="N262" s="208"/>
      <c r="O262" s="208"/>
      <c r="P262" s="208"/>
      <c r="Q262" s="208"/>
      <c r="R262" s="208"/>
      <c r="S262" s="208"/>
      <c r="T262" s="209"/>
      <c r="AT262" s="203" t="s">
        <v>198</v>
      </c>
      <c r="AU262" s="203" t="s">
        <v>80</v>
      </c>
      <c r="AV262" s="13" t="s">
        <v>80</v>
      </c>
      <c r="AW262" s="13" t="s">
        <v>35</v>
      </c>
      <c r="AX262" s="13" t="s">
        <v>72</v>
      </c>
      <c r="AY262" s="203" t="s">
        <v>190</v>
      </c>
    </row>
    <row r="263" spans="2:51" s="12" customFormat="1" ht="13.5">
      <c r="B263" s="194"/>
      <c r="D263" s="195" t="s">
        <v>198</v>
      </c>
      <c r="E263" s="196" t="s">
        <v>5</v>
      </c>
      <c r="F263" s="197" t="s">
        <v>376</v>
      </c>
      <c r="H263" s="196" t="s">
        <v>5</v>
      </c>
      <c r="I263" s="198"/>
      <c r="L263" s="194"/>
      <c r="M263" s="199"/>
      <c r="N263" s="200"/>
      <c r="O263" s="200"/>
      <c r="P263" s="200"/>
      <c r="Q263" s="200"/>
      <c r="R263" s="200"/>
      <c r="S263" s="200"/>
      <c r="T263" s="201"/>
      <c r="AT263" s="196" t="s">
        <v>198</v>
      </c>
      <c r="AU263" s="196" t="s">
        <v>80</v>
      </c>
      <c r="AV263" s="12" t="s">
        <v>17</v>
      </c>
      <c r="AW263" s="12" t="s">
        <v>35</v>
      </c>
      <c r="AX263" s="12" t="s">
        <v>72</v>
      </c>
      <c r="AY263" s="196" t="s">
        <v>190</v>
      </c>
    </row>
    <row r="264" spans="2:51" s="13" customFormat="1" ht="13.5">
      <c r="B264" s="202"/>
      <c r="D264" s="195" t="s">
        <v>198</v>
      </c>
      <c r="E264" s="203" t="s">
        <v>5</v>
      </c>
      <c r="F264" s="204" t="s">
        <v>387</v>
      </c>
      <c r="H264" s="205">
        <v>0.026</v>
      </c>
      <c r="I264" s="206"/>
      <c r="L264" s="202"/>
      <c r="M264" s="207"/>
      <c r="N264" s="208"/>
      <c r="O264" s="208"/>
      <c r="P264" s="208"/>
      <c r="Q264" s="208"/>
      <c r="R264" s="208"/>
      <c r="S264" s="208"/>
      <c r="T264" s="209"/>
      <c r="AT264" s="203" t="s">
        <v>198</v>
      </c>
      <c r="AU264" s="203" t="s">
        <v>80</v>
      </c>
      <c r="AV264" s="13" t="s">
        <v>80</v>
      </c>
      <c r="AW264" s="13" t="s">
        <v>35</v>
      </c>
      <c r="AX264" s="13" t="s">
        <v>72</v>
      </c>
      <c r="AY264" s="203" t="s">
        <v>190</v>
      </c>
    </row>
    <row r="265" spans="2:51" s="13" customFormat="1" ht="13.5">
      <c r="B265" s="202"/>
      <c r="D265" s="195" t="s">
        <v>198</v>
      </c>
      <c r="E265" s="203" t="s">
        <v>5</v>
      </c>
      <c r="F265" s="204" t="s">
        <v>388</v>
      </c>
      <c r="H265" s="205">
        <v>0.022</v>
      </c>
      <c r="I265" s="206"/>
      <c r="L265" s="202"/>
      <c r="M265" s="207"/>
      <c r="N265" s="208"/>
      <c r="O265" s="208"/>
      <c r="P265" s="208"/>
      <c r="Q265" s="208"/>
      <c r="R265" s="208"/>
      <c r="S265" s="208"/>
      <c r="T265" s="209"/>
      <c r="AT265" s="203" t="s">
        <v>198</v>
      </c>
      <c r="AU265" s="203" t="s">
        <v>80</v>
      </c>
      <c r="AV265" s="13" t="s">
        <v>80</v>
      </c>
      <c r="AW265" s="13" t="s">
        <v>35</v>
      </c>
      <c r="AX265" s="13" t="s">
        <v>72</v>
      </c>
      <c r="AY265" s="203" t="s">
        <v>190</v>
      </c>
    </row>
    <row r="266" spans="2:51" s="13" customFormat="1" ht="13.5">
      <c r="B266" s="202"/>
      <c r="D266" s="195" t="s">
        <v>198</v>
      </c>
      <c r="E266" s="203" t="s">
        <v>5</v>
      </c>
      <c r="F266" s="204" t="s">
        <v>389</v>
      </c>
      <c r="H266" s="205">
        <v>0.01</v>
      </c>
      <c r="I266" s="206"/>
      <c r="L266" s="202"/>
      <c r="M266" s="207"/>
      <c r="N266" s="208"/>
      <c r="O266" s="208"/>
      <c r="P266" s="208"/>
      <c r="Q266" s="208"/>
      <c r="R266" s="208"/>
      <c r="S266" s="208"/>
      <c r="T266" s="209"/>
      <c r="AT266" s="203" t="s">
        <v>198</v>
      </c>
      <c r="AU266" s="203" t="s">
        <v>80</v>
      </c>
      <c r="AV266" s="13" t="s">
        <v>80</v>
      </c>
      <c r="AW266" s="13" t="s">
        <v>35</v>
      </c>
      <c r="AX266" s="13" t="s">
        <v>72</v>
      </c>
      <c r="AY266" s="203" t="s">
        <v>190</v>
      </c>
    </row>
    <row r="267" spans="2:51" s="14" customFormat="1" ht="13.5">
      <c r="B267" s="210"/>
      <c r="D267" s="195" t="s">
        <v>198</v>
      </c>
      <c r="E267" s="211" t="s">
        <v>5</v>
      </c>
      <c r="F267" s="212" t="s">
        <v>221</v>
      </c>
      <c r="H267" s="213">
        <v>0.098</v>
      </c>
      <c r="I267" s="214"/>
      <c r="L267" s="210"/>
      <c r="M267" s="215"/>
      <c r="N267" s="216"/>
      <c r="O267" s="216"/>
      <c r="P267" s="216"/>
      <c r="Q267" s="216"/>
      <c r="R267" s="216"/>
      <c r="S267" s="216"/>
      <c r="T267" s="217"/>
      <c r="AT267" s="211" t="s">
        <v>198</v>
      </c>
      <c r="AU267" s="211" t="s">
        <v>80</v>
      </c>
      <c r="AV267" s="14" t="s">
        <v>92</v>
      </c>
      <c r="AW267" s="14" t="s">
        <v>35</v>
      </c>
      <c r="AX267" s="14" t="s">
        <v>17</v>
      </c>
      <c r="AY267" s="211" t="s">
        <v>190</v>
      </c>
    </row>
    <row r="268" spans="2:65" s="1" customFormat="1" ht="38.25" customHeight="1">
      <c r="B268" s="181"/>
      <c r="C268" s="182" t="s">
        <v>390</v>
      </c>
      <c r="D268" s="182" t="s">
        <v>192</v>
      </c>
      <c r="E268" s="183" t="s">
        <v>391</v>
      </c>
      <c r="F268" s="184" t="s">
        <v>392</v>
      </c>
      <c r="G268" s="185" t="s">
        <v>209</v>
      </c>
      <c r="H268" s="186">
        <v>0.891</v>
      </c>
      <c r="I268" s="187"/>
      <c r="J268" s="188">
        <f>ROUND(I268*H268,2)</f>
        <v>0</v>
      </c>
      <c r="K268" s="184" t="s">
        <v>196</v>
      </c>
      <c r="L268" s="42"/>
      <c r="M268" s="189" t="s">
        <v>5</v>
      </c>
      <c r="N268" s="190" t="s">
        <v>43</v>
      </c>
      <c r="O268" s="43"/>
      <c r="P268" s="191">
        <f>O268*H268</f>
        <v>0</v>
      </c>
      <c r="Q268" s="191">
        <v>0.56425</v>
      </c>
      <c r="R268" s="191">
        <f>Q268*H268</f>
        <v>0.50274675</v>
      </c>
      <c r="S268" s="191">
        <v>0</v>
      </c>
      <c r="T268" s="192">
        <f>S268*H268</f>
        <v>0</v>
      </c>
      <c r="AR268" s="25" t="s">
        <v>92</v>
      </c>
      <c r="AT268" s="25" t="s">
        <v>192</v>
      </c>
      <c r="AU268" s="25" t="s">
        <v>80</v>
      </c>
      <c r="AY268" s="25" t="s">
        <v>190</v>
      </c>
      <c r="BE268" s="193">
        <f>IF(N268="základní",J268,0)</f>
        <v>0</v>
      </c>
      <c r="BF268" s="193">
        <f>IF(N268="snížená",J268,0)</f>
        <v>0</v>
      </c>
      <c r="BG268" s="193">
        <f>IF(N268="zákl. přenesená",J268,0)</f>
        <v>0</v>
      </c>
      <c r="BH268" s="193">
        <f>IF(N268="sníž. přenesená",J268,0)</f>
        <v>0</v>
      </c>
      <c r="BI268" s="193">
        <f>IF(N268="nulová",J268,0)</f>
        <v>0</v>
      </c>
      <c r="BJ268" s="25" t="s">
        <v>17</v>
      </c>
      <c r="BK268" s="193">
        <f>ROUND(I268*H268,2)</f>
        <v>0</v>
      </c>
      <c r="BL268" s="25" t="s">
        <v>92</v>
      </c>
      <c r="BM268" s="25" t="s">
        <v>393</v>
      </c>
    </row>
    <row r="269" spans="2:51" s="12" customFormat="1" ht="13.5">
      <c r="B269" s="194"/>
      <c r="D269" s="195" t="s">
        <v>198</v>
      </c>
      <c r="E269" s="196" t="s">
        <v>5</v>
      </c>
      <c r="F269" s="197" t="s">
        <v>394</v>
      </c>
      <c r="H269" s="196" t="s">
        <v>5</v>
      </c>
      <c r="I269" s="198"/>
      <c r="L269" s="194"/>
      <c r="M269" s="199"/>
      <c r="N269" s="200"/>
      <c r="O269" s="200"/>
      <c r="P269" s="200"/>
      <c r="Q269" s="200"/>
      <c r="R269" s="200"/>
      <c r="S269" s="200"/>
      <c r="T269" s="201"/>
      <c r="AT269" s="196" t="s">
        <v>198</v>
      </c>
      <c r="AU269" s="196" t="s">
        <v>80</v>
      </c>
      <c r="AV269" s="12" t="s">
        <v>17</v>
      </c>
      <c r="AW269" s="12" t="s">
        <v>35</v>
      </c>
      <c r="AX269" s="12" t="s">
        <v>72</v>
      </c>
      <c r="AY269" s="196" t="s">
        <v>190</v>
      </c>
    </row>
    <row r="270" spans="2:51" s="13" customFormat="1" ht="13.5">
      <c r="B270" s="202"/>
      <c r="D270" s="195" t="s">
        <v>198</v>
      </c>
      <c r="E270" s="203" t="s">
        <v>5</v>
      </c>
      <c r="F270" s="204" t="s">
        <v>395</v>
      </c>
      <c r="H270" s="205">
        <v>0.068</v>
      </c>
      <c r="I270" s="206"/>
      <c r="L270" s="202"/>
      <c r="M270" s="207"/>
      <c r="N270" s="208"/>
      <c r="O270" s="208"/>
      <c r="P270" s="208"/>
      <c r="Q270" s="208"/>
      <c r="R270" s="208"/>
      <c r="S270" s="208"/>
      <c r="T270" s="209"/>
      <c r="AT270" s="203" t="s">
        <v>198</v>
      </c>
      <c r="AU270" s="203" t="s">
        <v>80</v>
      </c>
      <c r="AV270" s="13" t="s">
        <v>80</v>
      </c>
      <c r="AW270" s="13" t="s">
        <v>35</v>
      </c>
      <c r="AX270" s="13" t="s">
        <v>72</v>
      </c>
      <c r="AY270" s="203" t="s">
        <v>190</v>
      </c>
    </row>
    <row r="271" spans="2:51" s="13" customFormat="1" ht="13.5">
      <c r="B271" s="202"/>
      <c r="D271" s="195" t="s">
        <v>198</v>
      </c>
      <c r="E271" s="203" t="s">
        <v>5</v>
      </c>
      <c r="F271" s="204" t="s">
        <v>396</v>
      </c>
      <c r="H271" s="205">
        <v>0.097</v>
      </c>
      <c r="I271" s="206"/>
      <c r="L271" s="202"/>
      <c r="M271" s="207"/>
      <c r="N271" s="208"/>
      <c r="O271" s="208"/>
      <c r="P271" s="208"/>
      <c r="Q271" s="208"/>
      <c r="R271" s="208"/>
      <c r="S271" s="208"/>
      <c r="T271" s="209"/>
      <c r="AT271" s="203" t="s">
        <v>198</v>
      </c>
      <c r="AU271" s="203" t="s">
        <v>80</v>
      </c>
      <c r="AV271" s="13" t="s">
        <v>80</v>
      </c>
      <c r="AW271" s="13" t="s">
        <v>35</v>
      </c>
      <c r="AX271" s="13" t="s">
        <v>72</v>
      </c>
      <c r="AY271" s="203" t="s">
        <v>190</v>
      </c>
    </row>
    <row r="272" spans="2:51" s="13" customFormat="1" ht="13.5">
      <c r="B272" s="202"/>
      <c r="D272" s="195" t="s">
        <v>198</v>
      </c>
      <c r="E272" s="203" t="s">
        <v>5</v>
      </c>
      <c r="F272" s="204" t="s">
        <v>397</v>
      </c>
      <c r="H272" s="205">
        <v>0.205</v>
      </c>
      <c r="I272" s="206"/>
      <c r="L272" s="202"/>
      <c r="M272" s="207"/>
      <c r="N272" s="208"/>
      <c r="O272" s="208"/>
      <c r="P272" s="208"/>
      <c r="Q272" s="208"/>
      <c r="R272" s="208"/>
      <c r="S272" s="208"/>
      <c r="T272" s="209"/>
      <c r="AT272" s="203" t="s">
        <v>198</v>
      </c>
      <c r="AU272" s="203" t="s">
        <v>80</v>
      </c>
      <c r="AV272" s="13" t="s">
        <v>80</v>
      </c>
      <c r="AW272" s="13" t="s">
        <v>35</v>
      </c>
      <c r="AX272" s="13" t="s">
        <v>72</v>
      </c>
      <c r="AY272" s="203" t="s">
        <v>190</v>
      </c>
    </row>
    <row r="273" spans="2:51" s="13" customFormat="1" ht="13.5">
      <c r="B273" s="202"/>
      <c r="D273" s="195" t="s">
        <v>198</v>
      </c>
      <c r="E273" s="203" t="s">
        <v>5</v>
      </c>
      <c r="F273" s="204" t="s">
        <v>398</v>
      </c>
      <c r="H273" s="205">
        <v>0.521</v>
      </c>
      <c r="I273" s="206"/>
      <c r="L273" s="202"/>
      <c r="M273" s="207"/>
      <c r="N273" s="208"/>
      <c r="O273" s="208"/>
      <c r="P273" s="208"/>
      <c r="Q273" s="208"/>
      <c r="R273" s="208"/>
      <c r="S273" s="208"/>
      <c r="T273" s="209"/>
      <c r="AT273" s="203" t="s">
        <v>198</v>
      </c>
      <c r="AU273" s="203" t="s">
        <v>80</v>
      </c>
      <c r="AV273" s="13" t="s">
        <v>80</v>
      </c>
      <c r="AW273" s="13" t="s">
        <v>35</v>
      </c>
      <c r="AX273" s="13" t="s">
        <v>72</v>
      </c>
      <c r="AY273" s="203" t="s">
        <v>190</v>
      </c>
    </row>
    <row r="274" spans="2:51" s="14" customFormat="1" ht="13.5">
      <c r="B274" s="210"/>
      <c r="D274" s="195" t="s">
        <v>198</v>
      </c>
      <c r="E274" s="211" t="s">
        <v>5</v>
      </c>
      <c r="F274" s="212" t="s">
        <v>221</v>
      </c>
      <c r="H274" s="213">
        <v>0.891</v>
      </c>
      <c r="I274" s="214"/>
      <c r="L274" s="210"/>
      <c r="M274" s="215"/>
      <c r="N274" s="216"/>
      <c r="O274" s="216"/>
      <c r="P274" s="216"/>
      <c r="Q274" s="216"/>
      <c r="R274" s="216"/>
      <c r="S274" s="216"/>
      <c r="T274" s="217"/>
      <c r="AT274" s="211" t="s">
        <v>198</v>
      </c>
      <c r="AU274" s="211" t="s">
        <v>80</v>
      </c>
      <c r="AV274" s="14" t="s">
        <v>92</v>
      </c>
      <c r="AW274" s="14" t="s">
        <v>35</v>
      </c>
      <c r="AX274" s="14" t="s">
        <v>17</v>
      </c>
      <c r="AY274" s="211" t="s">
        <v>190</v>
      </c>
    </row>
    <row r="275" spans="2:65" s="1" customFormat="1" ht="25.5" customHeight="1">
      <c r="B275" s="181"/>
      <c r="C275" s="182" t="s">
        <v>399</v>
      </c>
      <c r="D275" s="182" t="s">
        <v>192</v>
      </c>
      <c r="E275" s="183" t="s">
        <v>400</v>
      </c>
      <c r="F275" s="184" t="s">
        <v>401</v>
      </c>
      <c r="G275" s="185" t="s">
        <v>209</v>
      </c>
      <c r="H275" s="186">
        <v>0.735</v>
      </c>
      <c r="I275" s="187"/>
      <c r="J275" s="188">
        <f>ROUND(I275*H275,2)</f>
        <v>0</v>
      </c>
      <c r="K275" s="184" t="s">
        <v>196</v>
      </c>
      <c r="L275" s="42"/>
      <c r="M275" s="189" t="s">
        <v>5</v>
      </c>
      <c r="N275" s="190" t="s">
        <v>43</v>
      </c>
      <c r="O275" s="43"/>
      <c r="P275" s="191">
        <f>O275*H275</f>
        <v>0</v>
      </c>
      <c r="Q275" s="191">
        <v>1.9845</v>
      </c>
      <c r="R275" s="191">
        <f>Q275*H275</f>
        <v>1.4586074999999998</v>
      </c>
      <c r="S275" s="191">
        <v>0</v>
      </c>
      <c r="T275" s="192">
        <f>S275*H275</f>
        <v>0</v>
      </c>
      <c r="AR275" s="25" t="s">
        <v>92</v>
      </c>
      <c r="AT275" s="25" t="s">
        <v>192</v>
      </c>
      <c r="AU275" s="25" t="s">
        <v>80</v>
      </c>
      <c r="AY275" s="25" t="s">
        <v>190</v>
      </c>
      <c r="BE275" s="193">
        <f>IF(N275="základní",J275,0)</f>
        <v>0</v>
      </c>
      <c r="BF275" s="193">
        <f>IF(N275="snížená",J275,0)</f>
        <v>0</v>
      </c>
      <c r="BG275" s="193">
        <f>IF(N275="zákl. přenesená",J275,0)</f>
        <v>0</v>
      </c>
      <c r="BH275" s="193">
        <f>IF(N275="sníž. přenesená",J275,0)</f>
        <v>0</v>
      </c>
      <c r="BI275" s="193">
        <f>IF(N275="nulová",J275,0)</f>
        <v>0</v>
      </c>
      <c r="BJ275" s="25" t="s">
        <v>17</v>
      </c>
      <c r="BK275" s="193">
        <f>ROUND(I275*H275,2)</f>
        <v>0</v>
      </c>
      <c r="BL275" s="25" t="s">
        <v>92</v>
      </c>
      <c r="BM275" s="25" t="s">
        <v>402</v>
      </c>
    </row>
    <row r="276" spans="2:51" s="12" customFormat="1" ht="13.5">
      <c r="B276" s="194"/>
      <c r="D276" s="195" t="s">
        <v>198</v>
      </c>
      <c r="E276" s="196" t="s">
        <v>5</v>
      </c>
      <c r="F276" s="197" t="s">
        <v>403</v>
      </c>
      <c r="H276" s="196" t="s">
        <v>5</v>
      </c>
      <c r="I276" s="198"/>
      <c r="L276" s="194"/>
      <c r="M276" s="199"/>
      <c r="N276" s="200"/>
      <c r="O276" s="200"/>
      <c r="P276" s="200"/>
      <c r="Q276" s="200"/>
      <c r="R276" s="200"/>
      <c r="S276" s="200"/>
      <c r="T276" s="201"/>
      <c r="AT276" s="196" t="s">
        <v>198</v>
      </c>
      <c r="AU276" s="196" t="s">
        <v>80</v>
      </c>
      <c r="AV276" s="12" t="s">
        <v>17</v>
      </c>
      <c r="AW276" s="12" t="s">
        <v>35</v>
      </c>
      <c r="AX276" s="12" t="s">
        <v>72</v>
      </c>
      <c r="AY276" s="196" t="s">
        <v>190</v>
      </c>
    </row>
    <row r="277" spans="2:51" s="13" customFormat="1" ht="13.5">
      <c r="B277" s="202"/>
      <c r="D277" s="195" t="s">
        <v>198</v>
      </c>
      <c r="E277" s="203" t="s">
        <v>5</v>
      </c>
      <c r="F277" s="204" t="s">
        <v>404</v>
      </c>
      <c r="H277" s="205">
        <v>0.938</v>
      </c>
      <c r="I277" s="206"/>
      <c r="L277" s="202"/>
      <c r="M277" s="207"/>
      <c r="N277" s="208"/>
      <c r="O277" s="208"/>
      <c r="P277" s="208"/>
      <c r="Q277" s="208"/>
      <c r="R277" s="208"/>
      <c r="S277" s="208"/>
      <c r="T277" s="209"/>
      <c r="AT277" s="203" t="s">
        <v>198</v>
      </c>
      <c r="AU277" s="203" t="s">
        <v>80</v>
      </c>
      <c r="AV277" s="13" t="s">
        <v>80</v>
      </c>
      <c r="AW277" s="13" t="s">
        <v>35</v>
      </c>
      <c r="AX277" s="13" t="s">
        <v>72</v>
      </c>
      <c r="AY277" s="203" t="s">
        <v>190</v>
      </c>
    </row>
    <row r="278" spans="2:51" s="13" customFormat="1" ht="13.5">
      <c r="B278" s="202"/>
      <c r="D278" s="195" t="s">
        <v>198</v>
      </c>
      <c r="E278" s="203" t="s">
        <v>5</v>
      </c>
      <c r="F278" s="204" t="s">
        <v>405</v>
      </c>
      <c r="H278" s="205">
        <v>-0.135</v>
      </c>
      <c r="I278" s="206"/>
      <c r="L278" s="202"/>
      <c r="M278" s="207"/>
      <c r="N278" s="208"/>
      <c r="O278" s="208"/>
      <c r="P278" s="208"/>
      <c r="Q278" s="208"/>
      <c r="R278" s="208"/>
      <c r="S278" s="208"/>
      <c r="T278" s="209"/>
      <c r="AT278" s="203" t="s">
        <v>198</v>
      </c>
      <c r="AU278" s="203" t="s">
        <v>80</v>
      </c>
      <c r="AV278" s="13" t="s">
        <v>80</v>
      </c>
      <c r="AW278" s="13" t="s">
        <v>35</v>
      </c>
      <c r="AX278" s="13" t="s">
        <v>72</v>
      </c>
      <c r="AY278" s="203" t="s">
        <v>190</v>
      </c>
    </row>
    <row r="279" spans="2:51" s="13" customFormat="1" ht="13.5">
      <c r="B279" s="202"/>
      <c r="D279" s="195" t="s">
        <v>198</v>
      </c>
      <c r="E279" s="203" t="s">
        <v>5</v>
      </c>
      <c r="F279" s="204" t="s">
        <v>406</v>
      </c>
      <c r="H279" s="205">
        <v>-0.068</v>
      </c>
      <c r="I279" s="206"/>
      <c r="L279" s="202"/>
      <c r="M279" s="207"/>
      <c r="N279" s="208"/>
      <c r="O279" s="208"/>
      <c r="P279" s="208"/>
      <c r="Q279" s="208"/>
      <c r="R279" s="208"/>
      <c r="S279" s="208"/>
      <c r="T279" s="209"/>
      <c r="AT279" s="203" t="s">
        <v>198</v>
      </c>
      <c r="AU279" s="203" t="s">
        <v>80</v>
      </c>
      <c r="AV279" s="13" t="s">
        <v>80</v>
      </c>
      <c r="AW279" s="13" t="s">
        <v>35</v>
      </c>
      <c r="AX279" s="13" t="s">
        <v>72</v>
      </c>
      <c r="AY279" s="203" t="s">
        <v>190</v>
      </c>
    </row>
    <row r="280" spans="2:51" s="14" customFormat="1" ht="13.5">
      <c r="B280" s="210"/>
      <c r="D280" s="195" t="s">
        <v>198</v>
      </c>
      <c r="E280" s="211" t="s">
        <v>5</v>
      </c>
      <c r="F280" s="212" t="s">
        <v>221</v>
      </c>
      <c r="H280" s="213">
        <v>0.735</v>
      </c>
      <c r="I280" s="214"/>
      <c r="L280" s="210"/>
      <c r="M280" s="215"/>
      <c r="N280" s="216"/>
      <c r="O280" s="216"/>
      <c r="P280" s="216"/>
      <c r="Q280" s="216"/>
      <c r="R280" s="216"/>
      <c r="S280" s="216"/>
      <c r="T280" s="217"/>
      <c r="AT280" s="211" t="s">
        <v>198</v>
      </c>
      <c r="AU280" s="211" t="s">
        <v>80</v>
      </c>
      <c r="AV280" s="14" t="s">
        <v>92</v>
      </c>
      <c r="AW280" s="14" t="s">
        <v>35</v>
      </c>
      <c r="AX280" s="14" t="s">
        <v>17</v>
      </c>
      <c r="AY280" s="211" t="s">
        <v>190</v>
      </c>
    </row>
    <row r="281" spans="2:65" s="1" customFormat="1" ht="25.5" customHeight="1">
      <c r="B281" s="181"/>
      <c r="C281" s="182" t="s">
        <v>407</v>
      </c>
      <c r="D281" s="182" t="s">
        <v>192</v>
      </c>
      <c r="E281" s="183" t="s">
        <v>408</v>
      </c>
      <c r="F281" s="184" t="s">
        <v>409</v>
      </c>
      <c r="G281" s="185" t="s">
        <v>410</v>
      </c>
      <c r="H281" s="186">
        <v>3</v>
      </c>
      <c r="I281" s="187"/>
      <c r="J281" s="188">
        <f>ROUND(I281*H281,2)</f>
        <v>0</v>
      </c>
      <c r="K281" s="184" t="s">
        <v>196</v>
      </c>
      <c r="L281" s="42"/>
      <c r="M281" s="189" t="s">
        <v>5</v>
      </c>
      <c r="N281" s="190" t="s">
        <v>43</v>
      </c>
      <c r="O281" s="43"/>
      <c r="P281" s="191">
        <f>O281*H281</f>
        <v>0</v>
      </c>
      <c r="Q281" s="191">
        <v>0.02684</v>
      </c>
      <c r="R281" s="191">
        <f>Q281*H281</f>
        <v>0.08052</v>
      </c>
      <c r="S281" s="191">
        <v>0</v>
      </c>
      <c r="T281" s="192">
        <f>S281*H281</f>
        <v>0</v>
      </c>
      <c r="AR281" s="25" t="s">
        <v>92</v>
      </c>
      <c r="AT281" s="25" t="s">
        <v>192</v>
      </c>
      <c r="AU281" s="25" t="s">
        <v>80</v>
      </c>
      <c r="AY281" s="25" t="s">
        <v>190</v>
      </c>
      <c r="BE281" s="193">
        <f>IF(N281="základní",J281,0)</f>
        <v>0</v>
      </c>
      <c r="BF281" s="193">
        <f>IF(N281="snížená",J281,0)</f>
        <v>0</v>
      </c>
      <c r="BG281" s="193">
        <f>IF(N281="zákl. přenesená",J281,0)</f>
        <v>0</v>
      </c>
      <c r="BH281" s="193">
        <f>IF(N281="sníž. přenesená",J281,0)</f>
        <v>0</v>
      </c>
      <c r="BI281" s="193">
        <f>IF(N281="nulová",J281,0)</f>
        <v>0</v>
      </c>
      <c r="BJ281" s="25" t="s">
        <v>17</v>
      </c>
      <c r="BK281" s="193">
        <f>ROUND(I281*H281,2)</f>
        <v>0</v>
      </c>
      <c r="BL281" s="25" t="s">
        <v>92</v>
      </c>
      <c r="BM281" s="25" t="s">
        <v>411</v>
      </c>
    </row>
    <row r="282" spans="2:51" s="12" customFormat="1" ht="13.5">
      <c r="B282" s="194"/>
      <c r="D282" s="195" t="s">
        <v>198</v>
      </c>
      <c r="E282" s="196" t="s">
        <v>5</v>
      </c>
      <c r="F282" s="197" t="s">
        <v>412</v>
      </c>
      <c r="H282" s="196" t="s">
        <v>5</v>
      </c>
      <c r="I282" s="198"/>
      <c r="L282" s="194"/>
      <c r="M282" s="199"/>
      <c r="N282" s="200"/>
      <c r="O282" s="200"/>
      <c r="P282" s="200"/>
      <c r="Q282" s="200"/>
      <c r="R282" s="200"/>
      <c r="S282" s="200"/>
      <c r="T282" s="201"/>
      <c r="AT282" s="196" t="s">
        <v>198</v>
      </c>
      <c r="AU282" s="196" t="s">
        <v>80</v>
      </c>
      <c r="AV282" s="12" t="s">
        <v>17</v>
      </c>
      <c r="AW282" s="12" t="s">
        <v>35</v>
      </c>
      <c r="AX282" s="12" t="s">
        <v>72</v>
      </c>
      <c r="AY282" s="196" t="s">
        <v>190</v>
      </c>
    </row>
    <row r="283" spans="2:51" s="13" customFormat="1" ht="13.5">
      <c r="B283" s="202"/>
      <c r="D283" s="195" t="s">
        <v>198</v>
      </c>
      <c r="E283" s="203" t="s">
        <v>5</v>
      </c>
      <c r="F283" s="204" t="s">
        <v>80</v>
      </c>
      <c r="H283" s="205">
        <v>2</v>
      </c>
      <c r="I283" s="206"/>
      <c r="L283" s="202"/>
      <c r="M283" s="207"/>
      <c r="N283" s="208"/>
      <c r="O283" s="208"/>
      <c r="P283" s="208"/>
      <c r="Q283" s="208"/>
      <c r="R283" s="208"/>
      <c r="S283" s="208"/>
      <c r="T283" s="209"/>
      <c r="AT283" s="203" t="s">
        <v>198</v>
      </c>
      <c r="AU283" s="203" t="s">
        <v>80</v>
      </c>
      <c r="AV283" s="13" t="s">
        <v>80</v>
      </c>
      <c r="AW283" s="13" t="s">
        <v>35</v>
      </c>
      <c r="AX283" s="13" t="s">
        <v>72</v>
      </c>
      <c r="AY283" s="203" t="s">
        <v>190</v>
      </c>
    </row>
    <row r="284" spans="2:51" s="12" customFormat="1" ht="13.5">
      <c r="B284" s="194"/>
      <c r="D284" s="195" t="s">
        <v>198</v>
      </c>
      <c r="E284" s="196" t="s">
        <v>5</v>
      </c>
      <c r="F284" s="197" t="s">
        <v>413</v>
      </c>
      <c r="H284" s="196" t="s">
        <v>5</v>
      </c>
      <c r="I284" s="198"/>
      <c r="L284" s="194"/>
      <c r="M284" s="199"/>
      <c r="N284" s="200"/>
      <c r="O284" s="200"/>
      <c r="P284" s="200"/>
      <c r="Q284" s="200"/>
      <c r="R284" s="200"/>
      <c r="S284" s="200"/>
      <c r="T284" s="201"/>
      <c r="AT284" s="196" t="s">
        <v>198</v>
      </c>
      <c r="AU284" s="196" t="s">
        <v>80</v>
      </c>
      <c r="AV284" s="12" t="s">
        <v>17</v>
      </c>
      <c r="AW284" s="12" t="s">
        <v>35</v>
      </c>
      <c r="AX284" s="12" t="s">
        <v>72</v>
      </c>
      <c r="AY284" s="196" t="s">
        <v>190</v>
      </c>
    </row>
    <row r="285" spans="2:51" s="13" customFormat="1" ht="13.5">
      <c r="B285" s="202"/>
      <c r="D285" s="195" t="s">
        <v>198</v>
      </c>
      <c r="E285" s="203" t="s">
        <v>5</v>
      </c>
      <c r="F285" s="204" t="s">
        <v>17</v>
      </c>
      <c r="H285" s="205">
        <v>1</v>
      </c>
      <c r="I285" s="206"/>
      <c r="L285" s="202"/>
      <c r="M285" s="207"/>
      <c r="N285" s="208"/>
      <c r="O285" s="208"/>
      <c r="P285" s="208"/>
      <c r="Q285" s="208"/>
      <c r="R285" s="208"/>
      <c r="S285" s="208"/>
      <c r="T285" s="209"/>
      <c r="AT285" s="203" t="s">
        <v>198</v>
      </c>
      <c r="AU285" s="203" t="s">
        <v>80</v>
      </c>
      <c r="AV285" s="13" t="s">
        <v>80</v>
      </c>
      <c r="AW285" s="13" t="s">
        <v>35</v>
      </c>
      <c r="AX285" s="13" t="s">
        <v>72</v>
      </c>
      <c r="AY285" s="203" t="s">
        <v>190</v>
      </c>
    </row>
    <row r="286" spans="2:51" s="14" customFormat="1" ht="13.5">
      <c r="B286" s="210"/>
      <c r="D286" s="195" t="s">
        <v>198</v>
      </c>
      <c r="E286" s="211" t="s">
        <v>5</v>
      </c>
      <c r="F286" s="212" t="s">
        <v>221</v>
      </c>
      <c r="H286" s="213">
        <v>3</v>
      </c>
      <c r="I286" s="214"/>
      <c r="L286" s="210"/>
      <c r="M286" s="215"/>
      <c r="N286" s="216"/>
      <c r="O286" s="216"/>
      <c r="P286" s="216"/>
      <c r="Q286" s="216"/>
      <c r="R286" s="216"/>
      <c r="S286" s="216"/>
      <c r="T286" s="217"/>
      <c r="AT286" s="211" t="s">
        <v>198</v>
      </c>
      <c r="AU286" s="211" t="s">
        <v>80</v>
      </c>
      <c r="AV286" s="14" t="s">
        <v>92</v>
      </c>
      <c r="AW286" s="14" t="s">
        <v>35</v>
      </c>
      <c r="AX286" s="14" t="s">
        <v>17</v>
      </c>
      <c r="AY286" s="211" t="s">
        <v>190</v>
      </c>
    </row>
    <row r="287" spans="2:65" s="1" customFormat="1" ht="25.5" customHeight="1">
      <c r="B287" s="181"/>
      <c r="C287" s="182" t="s">
        <v>414</v>
      </c>
      <c r="D287" s="182" t="s">
        <v>192</v>
      </c>
      <c r="E287" s="183" t="s">
        <v>415</v>
      </c>
      <c r="F287" s="184" t="s">
        <v>416</v>
      </c>
      <c r="G287" s="185" t="s">
        <v>410</v>
      </c>
      <c r="H287" s="186">
        <v>10</v>
      </c>
      <c r="I287" s="187"/>
      <c r="J287" s="188">
        <f>ROUND(I287*H287,2)</f>
        <v>0</v>
      </c>
      <c r="K287" s="184" t="s">
        <v>196</v>
      </c>
      <c r="L287" s="42"/>
      <c r="M287" s="189" t="s">
        <v>5</v>
      </c>
      <c r="N287" s="190" t="s">
        <v>43</v>
      </c>
      <c r="O287" s="43"/>
      <c r="P287" s="191">
        <f>O287*H287</f>
        <v>0</v>
      </c>
      <c r="Q287" s="191">
        <v>0.02762</v>
      </c>
      <c r="R287" s="191">
        <f>Q287*H287</f>
        <v>0.2762</v>
      </c>
      <c r="S287" s="191">
        <v>0</v>
      </c>
      <c r="T287" s="192">
        <f>S287*H287</f>
        <v>0</v>
      </c>
      <c r="AR287" s="25" t="s">
        <v>92</v>
      </c>
      <c r="AT287" s="25" t="s">
        <v>192</v>
      </c>
      <c r="AU287" s="25" t="s">
        <v>80</v>
      </c>
      <c r="AY287" s="25" t="s">
        <v>190</v>
      </c>
      <c r="BE287" s="193">
        <f>IF(N287="základní",J287,0)</f>
        <v>0</v>
      </c>
      <c r="BF287" s="193">
        <f>IF(N287="snížená",J287,0)</f>
        <v>0</v>
      </c>
      <c r="BG287" s="193">
        <f>IF(N287="zákl. přenesená",J287,0)</f>
        <v>0</v>
      </c>
      <c r="BH287" s="193">
        <f>IF(N287="sníž. přenesená",J287,0)</f>
        <v>0</v>
      </c>
      <c r="BI287" s="193">
        <f>IF(N287="nulová",J287,0)</f>
        <v>0</v>
      </c>
      <c r="BJ287" s="25" t="s">
        <v>17</v>
      </c>
      <c r="BK287" s="193">
        <f>ROUND(I287*H287,2)</f>
        <v>0</v>
      </c>
      <c r="BL287" s="25" t="s">
        <v>92</v>
      </c>
      <c r="BM287" s="25" t="s">
        <v>417</v>
      </c>
    </row>
    <row r="288" spans="2:51" s="12" customFormat="1" ht="13.5">
      <c r="B288" s="194"/>
      <c r="D288" s="195" t="s">
        <v>198</v>
      </c>
      <c r="E288" s="196" t="s">
        <v>5</v>
      </c>
      <c r="F288" s="197" t="s">
        <v>418</v>
      </c>
      <c r="H288" s="196" t="s">
        <v>5</v>
      </c>
      <c r="I288" s="198"/>
      <c r="L288" s="194"/>
      <c r="M288" s="199"/>
      <c r="N288" s="200"/>
      <c r="O288" s="200"/>
      <c r="P288" s="200"/>
      <c r="Q288" s="200"/>
      <c r="R288" s="200"/>
      <c r="S288" s="200"/>
      <c r="T288" s="201"/>
      <c r="AT288" s="196" t="s">
        <v>198</v>
      </c>
      <c r="AU288" s="196" t="s">
        <v>80</v>
      </c>
      <c r="AV288" s="12" t="s">
        <v>17</v>
      </c>
      <c r="AW288" s="12" t="s">
        <v>35</v>
      </c>
      <c r="AX288" s="12" t="s">
        <v>72</v>
      </c>
      <c r="AY288" s="196" t="s">
        <v>190</v>
      </c>
    </row>
    <row r="289" spans="2:51" s="13" customFormat="1" ht="13.5">
      <c r="B289" s="202"/>
      <c r="D289" s="195" t="s">
        <v>198</v>
      </c>
      <c r="E289" s="203" t="s">
        <v>5</v>
      </c>
      <c r="F289" s="204" t="s">
        <v>95</v>
      </c>
      <c r="H289" s="205">
        <v>5</v>
      </c>
      <c r="I289" s="206"/>
      <c r="L289" s="202"/>
      <c r="M289" s="207"/>
      <c r="N289" s="208"/>
      <c r="O289" s="208"/>
      <c r="P289" s="208"/>
      <c r="Q289" s="208"/>
      <c r="R289" s="208"/>
      <c r="S289" s="208"/>
      <c r="T289" s="209"/>
      <c r="AT289" s="203" t="s">
        <v>198</v>
      </c>
      <c r="AU289" s="203" t="s">
        <v>80</v>
      </c>
      <c r="AV289" s="13" t="s">
        <v>80</v>
      </c>
      <c r="AW289" s="13" t="s">
        <v>35</v>
      </c>
      <c r="AX289" s="13" t="s">
        <v>72</v>
      </c>
      <c r="AY289" s="203" t="s">
        <v>190</v>
      </c>
    </row>
    <row r="290" spans="2:51" s="12" customFormat="1" ht="13.5">
      <c r="B290" s="194"/>
      <c r="D290" s="195" t="s">
        <v>198</v>
      </c>
      <c r="E290" s="196" t="s">
        <v>5</v>
      </c>
      <c r="F290" s="197" t="s">
        <v>419</v>
      </c>
      <c r="H290" s="196" t="s">
        <v>5</v>
      </c>
      <c r="I290" s="198"/>
      <c r="L290" s="194"/>
      <c r="M290" s="199"/>
      <c r="N290" s="200"/>
      <c r="O290" s="200"/>
      <c r="P290" s="200"/>
      <c r="Q290" s="200"/>
      <c r="R290" s="200"/>
      <c r="S290" s="200"/>
      <c r="T290" s="201"/>
      <c r="AT290" s="196" t="s">
        <v>198</v>
      </c>
      <c r="AU290" s="196" t="s">
        <v>80</v>
      </c>
      <c r="AV290" s="12" t="s">
        <v>17</v>
      </c>
      <c r="AW290" s="12" t="s">
        <v>35</v>
      </c>
      <c r="AX290" s="12" t="s">
        <v>72</v>
      </c>
      <c r="AY290" s="196" t="s">
        <v>190</v>
      </c>
    </row>
    <row r="291" spans="2:51" s="13" customFormat="1" ht="13.5">
      <c r="B291" s="202"/>
      <c r="D291" s="195" t="s">
        <v>198</v>
      </c>
      <c r="E291" s="203" t="s">
        <v>5</v>
      </c>
      <c r="F291" s="204" t="s">
        <v>95</v>
      </c>
      <c r="H291" s="205">
        <v>5</v>
      </c>
      <c r="I291" s="206"/>
      <c r="L291" s="202"/>
      <c r="M291" s="207"/>
      <c r="N291" s="208"/>
      <c r="O291" s="208"/>
      <c r="P291" s="208"/>
      <c r="Q291" s="208"/>
      <c r="R291" s="208"/>
      <c r="S291" s="208"/>
      <c r="T291" s="209"/>
      <c r="AT291" s="203" t="s">
        <v>198</v>
      </c>
      <c r="AU291" s="203" t="s">
        <v>80</v>
      </c>
      <c r="AV291" s="13" t="s">
        <v>80</v>
      </c>
      <c r="AW291" s="13" t="s">
        <v>35</v>
      </c>
      <c r="AX291" s="13" t="s">
        <v>72</v>
      </c>
      <c r="AY291" s="203" t="s">
        <v>190</v>
      </c>
    </row>
    <row r="292" spans="2:51" s="14" customFormat="1" ht="13.5">
      <c r="B292" s="210"/>
      <c r="D292" s="195" t="s">
        <v>198</v>
      </c>
      <c r="E292" s="211" t="s">
        <v>5</v>
      </c>
      <c r="F292" s="212" t="s">
        <v>221</v>
      </c>
      <c r="H292" s="213">
        <v>10</v>
      </c>
      <c r="I292" s="214"/>
      <c r="L292" s="210"/>
      <c r="M292" s="215"/>
      <c r="N292" s="216"/>
      <c r="O292" s="216"/>
      <c r="P292" s="216"/>
      <c r="Q292" s="216"/>
      <c r="R292" s="216"/>
      <c r="S292" s="216"/>
      <c r="T292" s="217"/>
      <c r="AT292" s="211" t="s">
        <v>198</v>
      </c>
      <c r="AU292" s="211" t="s">
        <v>80</v>
      </c>
      <c r="AV292" s="14" t="s">
        <v>92</v>
      </c>
      <c r="AW292" s="14" t="s">
        <v>35</v>
      </c>
      <c r="AX292" s="14" t="s">
        <v>17</v>
      </c>
      <c r="AY292" s="211" t="s">
        <v>190</v>
      </c>
    </row>
    <row r="293" spans="2:65" s="1" customFormat="1" ht="25.5" customHeight="1">
      <c r="B293" s="181"/>
      <c r="C293" s="182" t="s">
        <v>420</v>
      </c>
      <c r="D293" s="182" t="s">
        <v>192</v>
      </c>
      <c r="E293" s="183" t="s">
        <v>421</v>
      </c>
      <c r="F293" s="184" t="s">
        <v>422</v>
      </c>
      <c r="G293" s="185" t="s">
        <v>209</v>
      </c>
      <c r="H293" s="186">
        <v>5.881</v>
      </c>
      <c r="I293" s="187"/>
      <c r="J293" s="188">
        <f>ROUND(I293*H293,2)</f>
        <v>0</v>
      </c>
      <c r="K293" s="184" t="s">
        <v>5</v>
      </c>
      <c r="L293" s="42"/>
      <c r="M293" s="189" t="s">
        <v>5</v>
      </c>
      <c r="N293" s="190" t="s">
        <v>43</v>
      </c>
      <c r="O293" s="43"/>
      <c r="P293" s="191">
        <f>O293*H293</f>
        <v>0</v>
      </c>
      <c r="Q293" s="191">
        <v>1.94302</v>
      </c>
      <c r="R293" s="191">
        <f>Q293*H293</f>
        <v>11.42690062</v>
      </c>
      <c r="S293" s="191">
        <v>0</v>
      </c>
      <c r="T293" s="192">
        <f>S293*H293</f>
        <v>0</v>
      </c>
      <c r="AR293" s="25" t="s">
        <v>92</v>
      </c>
      <c r="AT293" s="25" t="s">
        <v>192</v>
      </c>
      <c r="AU293" s="25" t="s">
        <v>80</v>
      </c>
      <c r="AY293" s="25" t="s">
        <v>190</v>
      </c>
      <c r="BE293" s="193">
        <f>IF(N293="základní",J293,0)</f>
        <v>0</v>
      </c>
      <c r="BF293" s="193">
        <f>IF(N293="snížená",J293,0)</f>
        <v>0</v>
      </c>
      <c r="BG293" s="193">
        <f>IF(N293="zákl. přenesená",J293,0)</f>
        <v>0</v>
      </c>
      <c r="BH293" s="193">
        <f>IF(N293="sníž. přenesená",J293,0)</f>
        <v>0</v>
      </c>
      <c r="BI293" s="193">
        <f>IF(N293="nulová",J293,0)</f>
        <v>0</v>
      </c>
      <c r="BJ293" s="25" t="s">
        <v>17</v>
      </c>
      <c r="BK293" s="193">
        <f>ROUND(I293*H293,2)</f>
        <v>0</v>
      </c>
      <c r="BL293" s="25" t="s">
        <v>92</v>
      </c>
      <c r="BM293" s="25" t="s">
        <v>423</v>
      </c>
    </row>
    <row r="294" spans="2:51" s="12" customFormat="1" ht="13.5">
      <c r="B294" s="194"/>
      <c r="D294" s="195" t="s">
        <v>198</v>
      </c>
      <c r="E294" s="196" t="s">
        <v>5</v>
      </c>
      <c r="F294" s="197" t="s">
        <v>424</v>
      </c>
      <c r="H294" s="196" t="s">
        <v>5</v>
      </c>
      <c r="I294" s="198"/>
      <c r="L294" s="194"/>
      <c r="M294" s="199"/>
      <c r="N294" s="200"/>
      <c r="O294" s="200"/>
      <c r="P294" s="200"/>
      <c r="Q294" s="200"/>
      <c r="R294" s="200"/>
      <c r="S294" s="200"/>
      <c r="T294" s="201"/>
      <c r="AT294" s="196" t="s">
        <v>198</v>
      </c>
      <c r="AU294" s="196" t="s">
        <v>80</v>
      </c>
      <c r="AV294" s="12" t="s">
        <v>17</v>
      </c>
      <c r="AW294" s="12" t="s">
        <v>35</v>
      </c>
      <c r="AX294" s="12" t="s">
        <v>72</v>
      </c>
      <c r="AY294" s="196" t="s">
        <v>190</v>
      </c>
    </row>
    <row r="295" spans="2:51" s="12" customFormat="1" ht="13.5">
      <c r="B295" s="194"/>
      <c r="D295" s="195" t="s">
        <v>198</v>
      </c>
      <c r="E295" s="196" t="s">
        <v>5</v>
      </c>
      <c r="F295" s="197" t="s">
        <v>425</v>
      </c>
      <c r="H295" s="196" t="s">
        <v>5</v>
      </c>
      <c r="I295" s="198"/>
      <c r="L295" s="194"/>
      <c r="M295" s="199"/>
      <c r="N295" s="200"/>
      <c r="O295" s="200"/>
      <c r="P295" s="200"/>
      <c r="Q295" s="200"/>
      <c r="R295" s="200"/>
      <c r="S295" s="200"/>
      <c r="T295" s="201"/>
      <c r="AT295" s="196" t="s">
        <v>198</v>
      </c>
      <c r="AU295" s="196" t="s">
        <v>80</v>
      </c>
      <c r="AV295" s="12" t="s">
        <v>17</v>
      </c>
      <c r="AW295" s="12" t="s">
        <v>35</v>
      </c>
      <c r="AX295" s="12" t="s">
        <v>72</v>
      </c>
      <c r="AY295" s="196" t="s">
        <v>190</v>
      </c>
    </row>
    <row r="296" spans="2:51" s="13" customFormat="1" ht="13.5">
      <c r="B296" s="202"/>
      <c r="D296" s="195" t="s">
        <v>198</v>
      </c>
      <c r="E296" s="203" t="s">
        <v>5</v>
      </c>
      <c r="F296" s="204" t="s">
        <v>426</v>
      </c>
      <c r="H296" s="205">
        <v>0.648</v>
      </c>
      <c r="I296" s="206"/>
      <c r="L296" s="202"/>
      <c r="M296" s="207"/>
      <c r="N296" s="208"/>
      <c r="O296" s="208"/>
      <c r="P296" s="208"/>
      <c r="Q296" s="208"/>
      <c r="R296" s="208"/>
      <c r="S296" s="208"/>
      <c r="T296" s="209"/>
      <c r="AT296" s="203" t="s">
        <v>198</v>
      </c>
      <c r="AU296" s="203" t="s">
        <v>80</v>
      </c>
      <c r="AV296" s="13" t="s">
        <v>80</v>
      </c>
      <c r="AW296" s="13" t="s">
        <v>35</v>
      </c>
      <c r="AX296" s="13" t="s">
        <v>72</v>
      </c>
      <c r="AY296" s="203" t="s">
        <v>190</v>
      </c>
    </row>
    <row r="297" spans="2:51" s="13" customFormat="1" ht="13.5">
      <c r="B297" s="202"/>
      <c r="D297" s="195" t="s">
        <v>198</v>
      </c>
      <c r="E297" s="203" t="s">
        <v>5</v>
      </c>
      <c r="F297" s="204" t="s">
        <v>427</v>
      </c>
      <c r="H297" s="205">
        <v>0.36</v>
      </c>
      <c r="I297" s="206"/>
      <c r="L297" s="202"/>
      <c r="M297" s="207"/>
      <c r="N297" s="208"/>
      <c r="O297" s="208"/>
      <c r="P297" s="208"/>
      <c r="Q297" s="208"/>
      <c r="R297" s="208"/>
      <c r="S297" s="208"/>
      <c r="T297" s="209"/>
      <c r="AT297" s="203" t="s">
        <v>198</v>
      </c>
      <c r="AU297" s="203" t="s">
        <v>80</v>
      </c>
      <c r="AV297" s="13" t="s">
        <v>80</v>
      </c>
      <c r="AW297" s="13" t="s">
        <v>35</v>
      </c>
      <c r="AX297" s="13" t="s">
        <v>72</v>
      </c>
      <c r="AY297" s="203" t="s">
        <v>190</v>
      </c>
    </row>
    <row r="298" spans="2:51" s="12" customFormat="1" ht="13.5">
      <c r="B298" s="194"/>
      <c r="D298" s="195" t="s">
        <v>198</v>
      </c>
      <c r="E298" s="196" t="s">
        <v>5</v>
      </c>
      <c r="F298" s="197" t="s">
        <v>372</v>
      </c>
      <c r="H298" s="196" t="s">
        <v>5</v>
      </c>
      <c r="I298" s="198"/>
      <c r="L298" s="194"/>
      <c r="M298" s="199"/>
      <c r="N298" s="200"/>
      <c r="O298" s="200"/>
      <c r="P298" s="200"/>
      <c r="Q298" s="200"/>
      <c r="R298" s="200"/>
      <c r="S298" s="200"/>
      <c r="T298" s="201"/>
      <c r="AT298" s="196" t="s">
        <v>198</v>
      </c>
      <c r="AU298" s="196" t="s">
        <v>80</v>
      </c>
      <c r="AV298" s="12" t="s">
        <v>17</v>
      </c>
      <c r="AW298" s="12" t="s">
        <v>35</v>
      </c>
      <c r="AX298" s="12" t="s">
        <v>72</v>
      </c>
      <c r="AY298" s="196" t="s">
        <v>190</v>
      </c>
    </row>
    <row r="299" spans="2:51" s="13" customFormat="1" ht="13.5">
      <c r="B299" s="202"/>
      <c r="D299" s="195" t="s">
        <v>198</v>
      </c>
      <c r="E299" s="203" t="s">
        <v>5</v>
      </c>
      <c r="F299" s="204" t="s">
        <v>428</v>
      </c>
      <c r="H299" s="205">
        <v>0.432</v>
      </c>
      <c r="I299" s="206"/>
      <c r="L299" s="202"/>
      <c r="M299" s="207"/>
      <c r="N299" s="208"/>
      <c r="O299" s="208"/>
      <c r="P299" s="208"/>
      <c r="Q299" s="208"/>
      <c r="R299" s="208"/>
      <c r="S299" s="208"/>
      <c r="T299" s="209"/>
      <c r="AT299" s="203" t="s">
        <v>198</v>
      </c>
      <c r="AU299" s="203" t="s">
        <v>80</v>
      </c>
      <c r="AV299" s="13" t="s">
        <v>80</v>
      </c>
      <c r="AW299" s="13" t="s">
        <v>35</v>
      </c>
      <c r="AX299" s="13" t="s">
        <v>72</v>
      </c>
      <c r="AY299" s="203" t="s">
        <v>190</v>
      </c>
    </row>
    <row r="300" spans="2:51" s="13" customFormat="1" ht="13.5">
      <c r="B300" s="202"/>
      <c r="D300" s="195" t="s">
        <v>198</v>
      </c>
      <c r="E300" s="203" t="s">
        <v>5</v>
      </c>
      <c r="F300" s="204" t="s">
        <v>429</v>
      </c>
      <c r="H300" s="205">
        <v>0.385</v>
      </c>
      <c r="I300" s="206"/>
      <c r="L300" s="202"/>
      <c r="M300" s="207"/>
      <c r="N300" s="208"/>
      <c r="O300" s="208"/>
      <c r="P300" s="208"/>
      <c r="Q300" s="208"/>
      <c r="R300" s="208"/>
      <c r="S300" s="208"/>
      <c r="T300" s="209"/>
      <c r="AT300" s="203" t="s">
        <v>198</v>
      </c>
      <c r="AU300" s="203" t="s">
        <v>80</v>
      </c>
      <c r="AV300" s="13" t="s">
        <v>80</v>
      </c>
      <c r="AW300" s="13" t="s">
        <v>35</v>
      </c>
      <c r="AX300" s="13" t="s">
        <v>72</v>
      </c>
      <c r="AY300" s="203" t="s">
        <v>190</v>
      </c>
    </row>
    <row r="301" spans="2:51" s="13" customFormat="1" ht="13.5">
      <c r="B301" s="202"/>
      <c r="D301" s="195" t="s">
        <v>198</v>
      </c>
      <c r="E301" s="203" t="s">
        <v>5</v>
      </c>
      <c r="F301" s="204" t="s">
        <v>430</v>
      </c>
      <c r="H301" s="205">
        <v>0.324</v>
      </c>
      <c r="I301" s="206"/>
      <c r="L301" s="202"/>
      <c r="M301" s="207"/>
      <c r="N301" s="208"/>
      <c r="O301" s="208"/>
      <c r="P301" s="208"/>
      <c r="Q301" s="208"/>
      <c r="R301" s="208"/>
      <c r="S301" s="208"/>
      <c r="T301" s="209"/>
      <c r="AT301" s="203" t="s">
        <v>198</v>
      </c>
      <c r="AU301" s="203" t="s">
        <v>80</v>
      </c>
      <c r="AV301" s="13" t="s">
        <v>80</v>
      </c>
      <c r="AW301" s="13" t="s">
        <v>35</v>
      </c>
      <c r="AX301" s="13" t="s">
        <v>72</v>
      </c>
      <c r="AY301" s="203" t="s">
        <v>190</v>
      </c>
    </row>
    <row r="302" spans="2:51" s="13" customFormat="1" ht="13.5">
      <c r="B302" s="202"/>
      <c r="D302" s="195" t="s">
        <v>198</v>
      </c>
      <c r="E302" s="203" t="s">
        <v>5</v>
      </c>
      <c r="F302" s="204" t="s">
        <v>431</v>
      </c>
      <c r="H302" s="205">
        <v>0.063</v>
      </c>
      <c r="I302" s="206"/>
      <c r="L302" s="202"/>
      <c r="M302" s="207"/>
      <c r="N302" s="208"/>
      <c r="O302" s="208"/>
      <c r="P302" s="208"/>
      <c r="Q302" s="208"/>
      <c r="R302" s="208"/>
      <c r="S302" s="208"/>
      <c r="T302" s="209"/>
      <c r="AT302" s="203" t="s">
        <v>198</v>
      </c>
      <c r="AU302" s="203" t="s">
        <v>80</v>
      </c>
      <c r="AV302" s="13" t="s">
        <v>80</v>
      </c>
      <c r="AW302" s="13" t="s">
        <v>35</v>
      </c>
      <c r="AX302" s="13" t="s">
        <v>72</v>
      </c>
      <c r="AY302" s="203" t="s">
        <v>190</v>
      </c>
    </row>
    <row r="303" spans="2:51" s="13" customFormat="1" ht="13.5">
      <c r="B303" s="202"/>
      <c r="D303" s="195" t="s">
        <v>198</v>
      </c>
      <c r="E303" s="203" t="s">
        <v>5</v>
      </c>
      <c r="F303" s="204" t="s">
        <v>432</v>
      </c>
      <c r="H303" s="205">
        <v>0.036</v>
      </c>
      <c r="I303" s="206"/>
      <c r="L303" s="202"/>
      <c r="M303" s="207"/>
      <c r="N303" s="208"/>
      <c r="O303" s="208"/>
      <c r="P303" s="208"/>
      <c r="Q303" s="208"/>
      <c r="R303" s="208"/>
      <c r="S303" s="208"/>
      <c r="T303" s="209"/>
      <c r="AT303" s="203" t="s">
        <v>198</v>
      </c>
      <c r="AU303" s="203" t="s">
        <v>80</v>
      </c>
      <c r="AV303" s="13" t="s">
        <v>80</v>
      </c>
      <c r="AW303" s="13" t="s">
        <v>35</v>
      </c>
      <c r="AX303" s="13" t="s">
        <v>72</v>
      </c>
      <c r="AY303" s="203" t="s">
        <v>190</v>
      </c>
    </row>
    <row r="304" spans="2:51" s="13" customFormat="1" ht="13.5">
      <c r="B304" s="202"/>
      <c r="D304" s="195" t="s">
        <v>198</v>
      </c>
      <c r="E304" s="203" t="s">
        <v>5</v>
      </c>
      <c r="F304" s="204" t="s">
        <v>433</v>
      </c>
      <c r="H304" s="205">
        <v>0.228</v>
      </c>
      <c r="I304" s="206"/>
      <c r="L304" s="202"/>
      <c r="M304" s="207"/>
      <c r="N304" s="208"/>
      <c r="O304" s="208"/>
      <c r="P304" s="208"/>
      <c r="Q304" s="208"/>
      <c r="R304" s="208"/>
      <c r="S304" s="208"/>
      <c r="T304" s="209"/>
      <c r="AT304" s="203" t="s">
        <v>198</v>
      </c>
      <c r="AU304" s="203" t="s">
        <v>80</v>
      </c>
      <c r="AV304" s="13" t="s">
        <v>80</v>
      </c>
      <c r="AW304" s="13" t="s">
        <v>35</v>
      </c>
      <c r="AX304" s="13" t="s">
        <v>72</v>
      </c>
      <c r="AY304" s="203" t="s">
        <v>190</v>
      </c>
    </row>
    <row r="305" spans="2:51" s="13" customFormat="1" ht="13.5">
      <c r="B305" s="202"/>
      <c r="D305" s="195" t="s">
        <v>198</v>
      </c>
      <c r="E305" s="203" t="s">
        <v>5</v>
      </c>
      <c r="F305" s="204" t="s">
        <v>434</v>
      </c>
      <c r="H305" s="205">
        <v>0.257</v>
      </c>
      <c r="I305" s="206"/>
      <c r="L305" s="202"/>
      <c r="M305" s="207"/>
      <c r="N305" s="208"/>
      <c r="O305" s="208"/>
      <c r="P305" s="208"/>
      <c r="Q305" s="208"/>
      <c r="R305" s="208"/>
      <c r="S305" s="208"/>
      <c r="T305" s="209"/>
      <c r="AT305" s="203" t="s">
        <v>198</v>
      </c>
      <c r="AU305" s="203" t="s">
        <v>80</v>
      </c>
      <c r="AV305" s="13" t="s">
        <v>80</v>
      </c>
      <c r="AW305" s="13" t="s">
        <v>35</v>
      </c>
      <c r="AX305" s="13" t="s">
        <v>72</v>
      </c>
      <c r="AY305" s="203" t="s">
        <v>190</v>
      </c>
    </row>
    <row r="306" spans="2:51" s="13" customFormat="1" ht="13.5">
      <c r="B306" s="202"/>
      <c r="D306" s="195" t="s">
        <v>198</v>
      </c>
      <c r="E306" s="203" t="s">
        <v>5</v>
      </c>
      <c r="F306" s="204" t="s">
        <v>435</v>
      </c>
      <c r="H306" s="205">
        <v>0.194</v>
      </c>
      <c r="I306" s="206"/>
      <c r="L306" s="202"/>
      <c r="M306" s="207"/>
      <c r="N306" s="208"/>
      <c r="O306" s="208"/>
      <c r="P306" s="208"/>
      <c r="Q306" s="208"/>
      <c r="R306" s="208"/>
      <c r="S306" s="208"/>
      <c r="T306" s="209"/>
      <c r="AT306" s="203" t="s">
        <v>198</v>
      </c>
      <c r="AU306" s="203" t="s">
        <v>80</v>
      </c>
      <c r="AV306" s="13" t="s">
        <v>80</v>
      </c>
      <c r="AW306" s="13" t="s">
        <v>35</v>
      </c>
      <c r="AX306" s="13" t="s">
        <v>72</v>
      </c>
      <c r="AY306" s="203" t="s">
        <v>190</v>
      </c>
    </row>
    <row r="307" spans="2:51" s="13" customFormat="1" ht="13.5">
      <c r="B307" s="202"/>
      <c r="D307" s="195" t="s">
        <v>198</v>
      </c>
      <c r="E307" s="203" t="s">
        <v>5</v>
      </c>
      <c r="F307" s="204" t="s">
        <v>436</v>
      </c>
      <c r="H307" s="205">
        <v>0.069</v>
      </c>
      <c r="I307" s="206"/>
      <c r="L307" s="202"/>
      <c r="M307" s="207"/>
      <c r="N307" s="208"/>
      <c r="O307" s="208"/>
      <c r="P307" s="208"/>
      <c r="Q307" s="208"/>
      <c r="R307" s="208"/>
      <c r="S307" s="208"/>
      <c r="T307" s="209"/>
      <c r="AT307" s="203" t="s">
        <v>198</v>
      </c>
      <c r="AU307" s="203" t="s">
        <v>80</v>
      </c>
      <c r="AV307" s="13" t="s">
        <v>80</v>
      </c>
      <c r="AW307" s="13" t="s">
        <v>35</v>
      </c>
      <c r="AX307" s="13" t="s">
        <v>72</v>
      </c>
      <c r="AY307" s="203" t="s">
        <v>190</v>
      </c>
    </row>
    <row r="308" spans="2:51" s="13" customFormat="1" ht="13.5">
      <c r="B308" s="202"/>
      <c r="D308" s="195" t="s">
        <v>198</v>
      </c>
      <c r="E308" s="203" t="s">
        <v>5</v>
      </c>
      <c r="F308" s="204" t="s">
        <v>437</v>
      </c>
      <c r="H308" s="205">
        <v>0.181</v>
      </c>
      <c r="I308" s="206"/>
      <c r="L308" s="202"/>
      <c r="M308" s="207"/>
      <c r="N308" s="208"/>
      <c r="O308" s="208"/>
      <c r="P308" s="208"/>
      <c r="Q308" s="208"/>
      <c r="R308" s="208"/>
      <c r="S308" s="208"/>
      <c r="T308" s="209"/>
      <c r="AT308" s="203" t="s">
        <v>198</v>
      </c>
      <c r="AU308" s="203" t="s">
        <v>80</v>
      </c>
      <c r="AV308" s="13" t="s">
        <v>80</v>
      </c>
      <c r="AW308" s="13" t="s">
        <v>35</v>
      </c>
      <c r="AX308" s="13" t="s">
        <v>72</v>
      </c>
      <c r="AY308" s="203" t="s">
        <v>190</v>
      </c>
    </row>
    <row r="309" spans="2:51" s="13" customFormat="1" ht="13.5">
      <c r="B309" s="202"/>
      <c r="D309" s="195" t="s">
        <v>198</v>
      </c>
      <c r="E309" s="203" t="s">
        <v>5</v>
      </c>
      <c r="F309" s="204" t="s">
        <v>436</v>
      </c>
      <c r="H309" s="205">
        <v>0.069</v>
      </c>
      <c r="I309" s="206"/>
      <c r="L309" s="202"/>
      <c r="M309" s="207"/>
      <c r="N309" s="208"/>
      <c r="O309" s="208"/>
      <c r="P309" s="208"/>
      <c r="Q309" s="208"/>
      <c r="R309" s="208"/>
      <c r="S309" s="208"/>
      <c r="T309" s="209"/>
      <c r="AT309" s="203" t="s">
        <v>198</v>
      </c>
      <c r="AU309" s="203" t="s">
        <v>80</v>
      </c>
      <c r="AV309" s="13" t="s">
        <v>80</v>
      </c>
      <c r="AW309" s="13" t="s">
        <v>35</v>
      </c>
      <c r="AX309" s="13" t="s">
        <v>72</v>
      </c>
      <c r="AY309" s="203" t="s">
        <v>190</v>
      </c>
    </row>
    <row r="310" spans="2:51" s="13" customFormat="1" ht="13.5">
      <c r="B310" s="202"/>
      <c r="D310" s="195" t="s">
        <v>198</v>
      </c>
      <c r="E310" s="203" t="s">
        <v>5</v>
      </c>
      <c r="F310" s="204" t="s">
        <v>438</v>
      </c>
      <c r="H310" s="205">
        <v>0.374</v>
      </c>
      <c r="I310" s="206"/>
      <c r="L310" s="202"/>
      <c r="M310" s="207"/>
      <c r="N310" s="208"/>
      <c r="O310" s="208"/>
      <c r="P310" s="208"/>
      <c r="Q310" s="208"/>
      <c r="R310" s="208"/>
      <c r="S310" s="208"/>
      <c r="T310" s="209"/>
      <c r="AT310" s="203" t="s">
        <v>198</v>
      </c>
      <c r="AU310" s="203" t="s">
        <v>80</v>
      </c>
      <c r="AV310" s="13" t="s">
        <v>80</v>
      </c>
      <c r="AW310" s="13" t="s">
        <v>35</v>
      </c>
      <c r="AX310" s="13" t="s">
        <v>72</v>
      </c>
      <c r="AY310" s="203" t="s">
        <v>190</v>
      </c>
    </row>
    <row r="311" spans="2:51" s="12" customFormat="1" ht="13.5">
      <c r="B311" s="194"/>
      <c r="D311" s="195" t="s">
        <v>198</v>
      </c>
      <c r="E311" s="196" t="s">
        <v>5</v>
      </c>
      <c r="F311" s="197" t="s">
        <v>376</v>
      </c>
      <c r="H311" s="196" t="s">
        <v>5</v>
      </c>
      <c r="I311" s="198"/>
      <c r="L311" s="194"/>
      <c r="M311" s="199"/>
      <c r="N311" s="200"/>
      <c r="O311" s="200"/>
      <c r="P311" s="200"/>
      <c r="Q311" s="200"/>
      <c r="R311" s="200"/>
      <c r="S311" s="200"/>
      <c r="T311" s="201"/>
      <c r="AT311" s="196" t="s">
        <v>198</v>
      </c>
      <c r="AU311" s="196" t="s">
        <v>80</v>
      </c>
      <c r="AV311" s="12" t="s">
        <v>17</v>
      </c>
      <c r="AW311" s="12" t="s">
        <v>35</v>
      </c>
      <c r="AX311" s="12" t="s">
        <v>72</v>
      </c>
      <c r="AY311" s="196" t="s">
        <v>190</v>
      </c>
    </row>
    <row r="312" spans="2:51" s="13" customFormat="1" ht="13.5">
      <c r="B312" s="202"/>
      <c r="D312" s="195" t="s">
        <v>198</v>
      </c>
      <c r="E312" s="203" t="s">
        <v>5</v>
      </c>
      <c r="F312" s="204" t="s">
        <v>439</v>
      </c>
      <c r="H312" s="205">
        <v>0.7</v>
      </c>
      <c r="I312" s="206"/>
      <c r="L312" s="202"/>
      <c r="M312" s="207"/>
      <c r="N312" s="208"/>
      <c r="O312" s="208"/>
      <c r="P312" s="208"/>
      <c r="Q312" s="208"/>
      <c r="R312" s="208"/>
      <c r="S312" s="208"/>
      <c r="T312" s="209"/>
      <c r="AT312" s="203" t="s">
        <v>198</v>
      </c>
      <c r="AU312" s="203" t="s">
        <v>80</v>
      </c>
      <c r="AV312" s="13" t="s">
        <v>80</v>
      </c>
      <c r="AW312" s="13" t="s">
        <v>35</v>
      </c>
      <c r="AX312" s="13" t="s">
        <v>72</v>
      </c>
      <c r="AY312" s="203" t="s">
        <v>190</v>
      </c>
    </row>
    <row r="313" spans="2:51" s="13" customFormat="1" ht="13.5">
      <c r="B313" s="202"/>
      <c r="D313" s="195" t="s">
        <v>198</v>
      </c>
      <c r="E313" s="203" t="s">
        <v>5</v>
      </c>
      <c r="F313" s="204" t="s">
        <v>429</v>
      </c>
      <c r="H313" s="205">
        <v>0.385</v>
      </c>
      <c r="I313" s="206"/>
      <c r="L313" s="202"/>
      <c r="M313" s="207"/>
      <c r="N313" s="208"/>
      <c r="O313" s="208"/>
      <c r="P313" s="208"/>
      <c r="Q313" s="208"/>
      <c r="R313" s="208"/>
      <c r="S313" s="208"/>
      <c r="T313" s="209"/>
      <c r="AT313" s="203" t="s">
        <v>198</v>
      </c>
      <c r="AU313" s="203" t="s">
        <v>80</v>
      </c>
      <c r="AV313" s="13" t="s">
        <v>80</v>
      </c>
      <c r="AW313" s="13" t="s">
        <v>35</v>
      </c>
      <c r="AX313" s="13" t="s">
        <v>72</v>
      </c>
      <c r="AY313" s="203" t="s">
        <v>190</v>
      </c>
    </row>
    <row r="314" spans="2:51" s="13" customFormat="1" ht="13.5">
      <c r="B314" s="202"/>
      <c r="D314" s="195" t="s">
        <v>198</v>
      </c>
      <c r="E314" s="203" t="s">
        <v>5</v>
      </c>
      <c r="F314" s="204" t="s">
        <v>440</v>
      </c>
      <c r="H314" s="205">
        <v>0.259</v>
      </c>
      <c r="I314" s="206"/>
      <c r="L314" s="202"/>
      <c r="M314" s="207"/>
      <c r="N314" s="208"/>
      <c r="O314" s="208"/>
      <c r="P314" s="208"/>
      <c r="Q314" s="208"/>
      <c r="R314" s="208"/>
      <c r="S314" s="208"/>
      <c r="T314" s="209"/>
      <c r="AT314" s="203" t="s">
        <v>198</v>
      </c>
      <c r="AU314" s="203" t="s">
        <v>80</v>
      </c>
      <c r="AV314" s="13" t="s">
        <v>80</v>
      </c>
      <c r="AW314" s="13" t="s">
        <v>35</v>
      </c>
      <c r="AX314" s="13" t="s">
        <v>72</v>
      </c>
      <c r="AY314" s="203" t="s">
        <v>190</v>
      </c>
    </row>
    <row r="315" spans="2:51" s="13" customFormat="1" ht="13.5">
      <c r="B315" s="202"/>
      <c r="D315" s="195" t="s">
        <v>198</v>
      </c>
      <c r="E315" s="203" t="s">
        <v>5</v>
      </c>
      <c r="F315" s="204" t="s">
        <v>441</v>
      </c>
      <c r="H315" s="205">
        <v>0.054</v>
      </c>
      <c r="I315" s="206"/>
      <c r="L315" s="202"/>
      <c r="M315" s="207"/>
      <c r="N315" s="208"/>
      <c r="O315" s="208"/>
      <c r="P315" s="208"/>
      <c r="Q315" s="208"/>
      <c r="R315" s="208"/>
      <c r="S315" s="208"/>
      <c r="T315" s="209"/>
      <c r="AT315" s="203" t="s">
        <v>198</v>
      </c>
      <c r="AU315" s="203" t="s">
        <v>80</v>
      </c>
      <c r="AV315" s="13" t="s">
        <v>80</v>
      </c>
      <c r="AW315" s="13" t="s">
        <v>35</v>
      </c>
      <c r="AX315" s="13" t="s">
        <v>72</v>
      </c>
      <c r="AY315" s="203" t="s">
        <v>190</v>
      </c>
    </row>
    <row r="316" spans="2:51" s="13" customFormat="1" ht="13.5">
      <c r="B316" s="202"/>
      <c r="D316" s="195" t="s">
        <v>198</v>
      </c>
      <c r="E316" s="203" t="s">
        <v>5</v>
      </c>
      <c r="F316" s="204" t="s">
        <v>432</v>
      </c>
      <c r="H316" s="205">
        <v>0.036</v>
      </c>
      <c r="I316" s="206"/>
      <c r="L316" s="202"/>
      <c r="M316" s="207"/>
      <c r="N316" s="208"/>
      <c r="O316" s="208"/>
      <c r="P316" s="208"/>
      <c r="Q316" s="208"/>
      <c r="R316" s="208"/>
      <c r="S316" s="208"/>
      <c r="T316" s="209"/>
      <c r="AT316" s="203" t="s">
        <v>198</v>
      </c>
      <c r="AU316" s="203" t="s">
        <v>80</v>
      </c>
      <c r="AV316" s="13" t="s">
        <v>80</v>
      </c>
      <c r="AW316" s="13" t="s">
        <v>35</v>
      </c>
      <c r="AX316" s="13" t="s">
        <v>72</v>
      </c>
      <c r="AY316" s="203" t="s">
        <v>190</v>
      </c>
    </row>
    <row r="317" spans="2:51" s="13" customFormat="1" ht="13.5">
      <c r="B317" s="202"/>
      <c r="D317" s="195" t="s">
        <v>198</v>
      </c>
      <c r="E317" s="203" t="s">
        <v>5</v>
      </c>
      <c r="F317" s="204" t="s">
        <v>442</v>
      </c>
      <c r="H317" s="205">
        <v>0.456</v>
      </c>
      <c r="I317" s="206"/>
      <c r="L317" s="202"/>
      <c r="M317" s="207"/>
      <c r="N317" s="208"/>
      <c r="O317" s="208"/>
      <c r="P317" s="208"/>
      <c r="Q317" s="208"/>
      <c r="R317" s="208"/>
      <c r="S317" s="208"/>
      <c r="T317" s="209"/>
      <c r="AT317" s="203" t="s">
        <v>198</v>
      </c>
      <c r="AU317" s="203" t="s">
        <v>80</v>
      </c>
      <c r="AV317" s="13" t="s">
        <v>80</v>
      </c>
      <c r="AW317" s="13" t="s">
        <v>35</v>
      </c>
      <c r="AX317" s="13" t="s">
        <v>72</v>
      </c>
      <c r="AY317" s="203" t="s">
        <v>190</v>
      </c>
    </row>
    <row r="318" spans="2:51" s="13" customFormat="1" ht="13.5">
      <c r="B318" s="202"/>
      <c r="D318" s="195" t="s">
        <v>198</v>
      </c>
      <c r="E318" s="203" t="s">
        <v>5</v>
      </c>
      <c r="F318" s="204" t="s">
        <v>436</v>
      </c>
      <c r="H318" s="205">
        <v>0.069</v>
      </c>
      <c r="I318" s="206"/>
      <c r="L318" s="202"/>
      <c r="M318" s="207"/>
      <c r="N318" s="208"/>
      <c r="O318" s="208"/>
      <c r="P318" s="208"/>
      <c r="Q318" s="208"/>
      <c r="R318" s="208"/>
      <c r="S318" s="208"/>
      <c r="T318" s="209"/>
      <c r="AT318" s="203" t="s">
        <v>198</v>
      </c>
      <c r="AU318" s="203" t="s">
        <v>80</v>
      </c>
      <c r="AV318" s="13" t="s">
        <v>80</v>
      </c>
      <c r="AW318" s="13" t="s">
        <v>35</v>
      </c>
      <c r="AX318" s="13" t="s">
        <v>72</v>
      </c>
      <c r="AY318" s="203" t="s">
        <v>190</v>
      </c>
    </row>
    <row r="319" spans="2:51" s="13" customFormat="1" ht="13.5">
      <c r="B319" s="202"/>
      <c r="D319" s="195" t="s">
        <v>198</v>
      </c>
      <c r="E319" s="203" t="s">
        <v>5</v>
      </c>
      <c r="F319" s="204" t="s">
        <v>443</v>
      </c>
      <c r="H319" s="205">
        <v>0.155</v>
      </c>
      <c r="I319" s="206"/>
      <c r="L319" s="202"/>
      <c r="M319" s="207"/>
      <c r="N319" s="208"/>
      <c r="O319" s="208"/>
      <c r="P319" s="208"/>
      <c r="Q319" s="208"/>
      <c r="R319" s="208"/>
      <c r="S319" s="208"/>
      <c r="T319" s="209"/>
      <c r="AT319" s="203" t="s">
        <v>198</v>
      </c>
      <c r="AU319" s="203" t="s">
        <v>80</v>
      </c>
      <c r="AV319" s="13" t="s">
        <v>80</v>
      </c>
      <c r="AW319" s="13" t="s">
        <v>35</v>
      </c>
      <c r="AX319" s="13" t="s">
        <v>72</v>
      </c>
      <c r="AY319" s="203" t="s">
        <v>190</v>
      </c>
    </row>
    <row r="320" spans="2:51" s="13" customFormat="1" ht="13.5">
      <c r="B320" s="202"/>
      <c r="D320" s="195" t="s">
        <v>198</v>
      </c>
      <c r="E320" s="203" t="s">
        <v>5</v>
      </c>
      <c r="F320" s="204" t="s">
        <v>436</v>
      </c>
      <c r="H320" s="205">
        <v>0.069</v>
      </c>
      <c r="I320" s="206"/>
      <c r="L320" s="202"/>
      <c r="M320" s="207"/>
      <c r="N320" s="208"/>
      <c r="O320" s="208"/>
      <c r="P320" s="208"/>
      <c r="Q320" s="208"/>
      <c r="R320" s="208"/>
      <c r="S320" s="208"/>
      <c r="T320" s="209"/>
      <c r="AT320" s="203" t="s">
        <v>198</v>
      </c>
      <c r="AU320" s="203" t="s">
        <v>80</v>
      </c>
      <c r="AV320" s="13" t="s">
        <v>80</v>
      </c>
      <c r="AW320" s="13" t="s">
        <v>35</v>
      </c>
      <c r="AX320" s="13" t="s">
        <v>72</v>
      </c>
      <c r="AY320" s="203" t="s">
        <v>190</v>
      </c>
    </row>
    <row r="321" spans="2:51" s="13" customFormat="1" ht="13.5">
      <c r="B321" s="202"/>
      <c r="D321" s="195" t="s">
        <v>198</v>
      </c>
      <c r="E321" s="203" t="s">
        <v>5</v>
      </c>
      <c r="F321" s="204" t="s">
        <v>444</v>
      </c>
      <c r="H321" s="205">
        <v>0.078</v>
      </c>
      <c r="I321" s="206"/>
      <c r="L321" s="202"/>
      <c r="M321" s="207"/>
      <c r="N321" s="208"/>
      <c r="O321" s="208"/>
      <c r="P321" s="208"/>
      <c r="Q321" s="208"/>
      <c r="R321" s="208"/>
      <c r="S321" s="208"/>
      <c r="T321" s="209"/>
      <c r="AT321" s="203" t="s">
        <v>198</v>
      </c>
      <c r="AU321" s="203" t="s">
        <v>80</v>
      </c>
      <c r="AV321" s="13" t="s">
        <v>80</v>
      </c>
      <c r="AW321" s="13" t="s">
        <v>35</v>
      </c>
      <c r="AX321" s="13" t="s">
        <v>72</v>
      </c>
      <c r="AY321" s="203" t="s">
        <v>190</v>
      </c>
    </row>
    <row r="322" spans="2:51" s="14" customFormat="1" ht="13.5">
      <c r="B322" s="210"/>
      <c r="D322" s="195" t="s">
        <v>198</v>
      </c>
      <c r="E322" s="211" t="s">
        <v>5</v>
      </c>
      <c r="F322" s="212" t="s">
        <v>221</v>
      </c>
      <c r="H322" s="213">
        <v>5.881</v>
      </c>
      <c r="I322" s="214"/>
      <c r="L322" s="210"/>
      <c r="M322" s="215"/>
      <c r="N322" s="216"/>
      <c r="O322" s="216"/>
      <c r="P322" s="216"/>
      <c r="Q322" s="216"/>
      <c r="R322" s="216"/>
      <c r="S322" s="216"/>
      <c r="T322" s="217"/>
      <c r="AT322" s="211" t="s">
        <v>198</v>
      </c>
      <c r="AU322" s="211" t="s">
        <v>80</v>
      </c>
      <c r="AV322" s="14" t="s">
        <v>92</v>
      </c>
      <c r="AW322" s="14" t="s">
        <v>35</v>
      </c>
      <c r="AX322" s="14" t="s">
        <v>17</v>
      </c>
      <c r="AY322" s="211" t="s">
        <v>190</v>
      </c>
    </row>
    <row r="323" spans="2:65" s="1" customFormat="1" ht="25.5" customHeight="1">
      <c r="B323" s="181"/>
      <c r="C323" s="182" t="s">
        <v>445</v>
      </c>
      <c r="D323" s="182" t="s">
        <v>192</v>
      </c>
      <c r="E323" s="183" t="s">
        <v>446</v>
      </c>
      <c r="F323" s="184" t="s">
        <v>447</v>
      </c>
      <c r="G323" s="185" t="s">
        <v>316</v>
      </c>
      <c r="H323" s="186">
        <v>1.496</v>
      </c>
      <c r="I323" s="187"/>
      <c r="J323" s="188">
        <f>ROUND(I323*H323,2)</f>
        <v>0</v>
      </c>
      <c r="K323" s="184" t="s">
        <v>196</v>
      </c>
      <c r="L323" s="42"/>
      <c r="M323" s="189" t="s">
        <v>5</v>
      </c>
      <c r="N323" s="190" t="s">
        <v>43</v>
      </c>
      <c r="O323" s="43"/>
      <c r="P323" s="191">
        <f>O323*H323</f>
        <v>0</v>
      </c>
      <c r="Q323" s="191">
        <v>0.01954</v>
      </c>
      <c r="R323" s="191">
        <f>Q323*H323</f>
        <v>0.02923184</v>
      </c>
      <c r="S323" s="191">
        <v>0</v>
      </c>
      <c r="T323" s="192">
        <f>S323*H323</f>
        <v>0</v>
      </c>
      <c r="AR323" s="25" t="s">
        <v>92</v>
      </c>
      <c r="AT323" s="25" t="s">
        <v>192</v>
      </c>
      <c r="AU323" s="25" t="s">
        <v>80</v>
      </c>
      <c r="AY323" s="25" t="s">
        <v>190</v>
      </c>
      <c r="BE323" s="193">
        <f>IF(N323="základní",J323,0)</f>
        <v>0</v>
      </c>
      <c r="BF323" s="193">
        <f>IF(N323="snížená",J323,0)</f>
        <v>0</v>
      </c>
      <c r="BG323" s="193">
        <f>IF(N323="zákl. přenesená",J323,0)</f>
        <v>0</v>
      </c>
      <c r="BH323" s="193">
        <f>IF(N323="sníž. přenesená",J323,0)</f>
        <v>0</v>
      </c>
      <c r="BI323" s="193">
        <f>IF(N323="nulová",J323,0)</f>
        <v>0</v>
      </c>
      <c r="BJ323" s="25" t="s">
        <v>17</v>
      </c>
      <c r="BK323" s="193">
        <f>ROUND(I323*H323,2)</f>
        <v>0</v>
      </c>
      <c r="BL323" s="25" t="s">
        <v>92</v>
      </c>
      <c r="BM323" s="25" t="s">
        <v>448</v>
      </c>
    </row>
    <row r="324" spans="2:51" s="12" customFormat="1" ht="13.5">
      <c r="B324" s="194"/>
      <c r="D324" s="195" t="s">
        <v>198</v>
      </c>
      <c r="E324" s="196" t="s">
        <v>5</v>
      </c>
      <c r="F324" s="197" t="s">
        <v>449</v>
      </c>
      <c r="H324" s="196" t="s">
        <v>5</v>
      </c>
      <c r="I324" s="198"/>
      <c r="L324" s="194"/>
      <c r="M324" s="199"/>
      <c r="N324" s="200"/>
      <c r="O324" s="200"/>
      <c r="P324" s="200"/>
      <c r="Q324" s="200"/>
      <c r="R324" s="200"/>
      <c r="S324" s="200"/>
      <c r="T324" s="201"/>
      <c r="AT324" s="196" t="s">
        <v>198</v>
      </c>
      <c r="AU324" s="196" t="s">
        <v>80</v>
      </c>
      <c r="AV324" s="12" t="s">
        <v>17</v>
      </c>
      <c r="AW324" s="12" t="s">
        <v>35</v>
      </c>
      <c r="AX324" s="12" t="s">
        <v>72</v>
      </c>
      <c r="AY324" s="196" t="s">
        <v>190</v>
      </c>
    </row>
    <row r="325" spans="2:51" s="13" customFormat="1" ht="13.5">
      <c r="B325" s="202"/>
      <c r="D325" s="195" t="s">
        <v>198</v>
      </c>
      <c r="E325" s="203" t="s">
        <v>5</v>
      </c>
      <c r="F325" s="204" t="s">
        <v>450</v>
      </c>
      <c r="H325" s="205">
        <v>0.696</v>
      </c>
      <c r="I325" s="206"/>
      <c r="L325" s="202"/>
      <c r="M325" s="207"/>
      <c r="N325" s="208"/>
      <c r="O325" s="208"/>
      <c r="P325" s="208"/>
      <c r="Q325" s="208"/>
      <c r="R325" s="208"/>
      <c r="S325" s="208"/>
      <c r="T325" s="209"/>
      <c r="AT325" s="203" t="s">
        <v>198</v>
      </c>
      <c r="AU325" s="203" t="s">
        <v>80</v>
      </c>
      <c r="AV325" s="13" t="s">
        <v>80</v>
      </c>
      <c r="AW325" s="13" t="s">
        <v>35</v>
      </c>
      <c r="AX325" s="13" t="s">
        <v>72</v>
      </c>
      <c r="AY325" s="203" t="s">
        <v>190</v>
      </c>
    </row>
    <row r="326" spans="2:51" s="12" customFormat="1" ht="13.5">
      <c r="B326" s="194"/>
      <c r="D326" s="195" t="s">
        <v>198</v>
      </c>
      <c r="E326" s="196" t="s">
        <v>5</v>
      </c>
      <c r="F326" s="197" t="s">
        <v>451</v>
      </c>
      <c r="H326" s="196" t="s">
        <v>5</v>
      </c>
      <c r="I326" s="198"/>
      <c r="L326" s="194"/>
      <c r="M326" s="199"/>
      <c r="N326" s="200"/>
      <c r="O326" s="200"/>
      <c r="P326" s="200"/>
      <c r="Q326" s="200"/>
      <c r="R326" s="200"/>
      <c r="S326" s="200"/>
      <c r="T326" s="201"/>
      <c r="AT326" s="196" t="s">
        <v>198</v>
      </c>
      <c r="AU326" s="196" t="s">
        <v>80</v>
      </c>
      <c r="AV326" s="12" t="s">
        <v>17</v>
      </c>
      <c r="AW326" s="12" t="s">
        <v>35</v>
      </c>
      <c r="AX326" s="12" t="s">
        <v>72</v>
      </c>
      <c r="AY326" s="196" t="s">
        <v>190</v>
      </c>
    </row>
    <row r="327" spans="2:51" s="13" customFormat="1" ht="13.5">
      <c r="B327" s="202"/>
      <c r="D327" s="195" t="s">
        <v>198</v>
      </c>
      <c r="E327" s="203" t="s">
        <v>5</v>
      </c>
      <c r="F327" s="204" t="s">
        <v>452</v>
      </c>
      <c r="H327" s="205">
        <v>0.8</v>
      </c>
      <c r="I327" s="206"/>
      <c r="L327" s="202"/>
      <c r="M327" s="207"/>
      <c r="N327" s="208"/>
      <c r="O327" s="208"/>
      <c r="P327" s="208"/>
      <c r="Q327" s="208"/>
      <c r="R327" s="208"/>
      <c r="S327" s="208"/>
      <c r="T327" s="209"/>
      <c r="AT327" s="203" t="s">
        <v>198</v>
      </c>
      <c r="AU327" s="203" t="s">
        <v>80</v>
      </c>
      <c r="AV327" s="13" t="s">
        <v>80</v>
      </c>
      <c r="AW327" s="13" t="s">
        <v>35</v>
      </c>
      <c r="AX327" s="13" t="s">
        <v>72</v>
      </c>
      <c r="AY327" s="203" t="s">
        <v>190</v>
      </c>
    </row>
    <row r="328" spans="2:51" s="14" customFormat="1" ht="13.5">
      <c r="B328" s="210"/>
      <c r="D328" s="195" t="s">
        <v>198</v>
      </c>
      <c r="E328" s="211" t="s">
        <v>5</v>
      </c>
      <c r="F328" s="212" t="s">
        <v>221</v>
      </c>
      <c r="H328" s="213">
        <v>1.496</v>
      </c>
      <c r="I328" s="214"/>
      <c r="L328" s="210"/>
      <c r="M328" s="215"/>
      <c r="N328" s="216"/>
      <c r="O328" s="216"/>
      <c r="P328" s="216"/>
      <c r="Q328" s="216"/>
      <c r="R328" s="216"/>
      <c r="S328" s="216"/>
      <c r="T328" s="217"/>
      <c r="AT328" s="211" t="s">
        <v>198</v>
      </c>
      <c r="AU328" s="211" t="s">
        <v>80</v>
      </c>
      <c r="AV328" s="14" t="s">
        <v>92</v>
      </c>
      <c r="AW328" s="14" t="s">
        <v>35</v>
      </c>
      <c r="AX328" s="14" t="s">
        <v>17</v>
      </c>
      <c r="AY328" s="211" t="s">
        <v>190</v>
      </c>
    </row>
    <row r="329" spans="2:65" s="1" customFormat="1" ht="25.5" customHeight="1">
      <c r="B329" s="181"/>
      <c r="C329" s="182" t="s">
        <v>453</v>
      </c>
      <c r="D329" s="182" t="s">
        <v>192</v>
      </c>
      <c r="E329" s="183" t="s">
        <v>454</v>
      </c>
      <c r="F329" s="184" t="s">
        <v>455</v>
      </c>
      <c r="G329" s="185" t="s">
        <v>316</v>
      </c>
      <c r="H329" s="186">
        <v>4.301</v>
      </c>
      <c r="I329" s="187"/>
      <c r="J329" s="188">
        <f>ROUND(I329*H329,2)</f>
        <v>0</v>
      </c>
      <c r="K329" s="184" t="s">
        <v>196</v>
      </c>
      <c r="L329" s="42"/>
      <c r="M329" s="189" t="s">
        <v>5</v>
      </c>
      <c r="N329" s="190" t="s">
        <v>43</v>
      </c>
      <c r="O329" s="43"/>
      <c r="P329" s="191">
        <f>O329*H329</f>
        <v>0</v>
      </c>
      <c r="Q329" s="191">
        <v>0.01709</v>
      </c>
      <c r="R329" s="191">
        <f>Q329*H329</f>
        <v>0.07350409000000001</v>
      </c>
      <c r="S329" s="191">
        <v>0</v>
      </c>
      <c r="T329" s="192">
        <f>S329*H329</f>
        <v>0</v>
      </c>
      <c r="AR329" s="25" t="s">
        <v>92</v>
      </c>
      <c r="AT329" s="25" t="s">
        <v>192</v>
      </c>
      <c r="AU329" s="25" t="s">
        <v>80</v>
      </c>
      <c r="AY329" s="25" t="s">
        <v>190</v>
      </c>
      <c r="BE329" s="193">
        <f>IF(N329="základní",J329,0)</f>
        <v>0</v>
      </c>
      <c r="BF329" s="193">
        <f>IF(N329="snížená",J329,0)</f>
        <v>0</v>
      </c>
      <c r="BG329" s="193">
        <f>IF(N329="zákl. přenesená",J329,0)</f>
        <v>0</v>
      </c>
      <c r="BH329" s="193">
        <f>IF(N329="sníž. přenesená",J329,0)</f>
        <v>0</v>
      </c>
      <c r="BI329" s="193">
        <f>IF(N329="nulová",J329,0)</f>
        <v>0</v>
      </c>
      <c r="BJ329" s="25" t="s">
        <v>17</v>
      </c>
      <c r="BK329" s="193">
        <f>ROUND(I329*H329,2)</f>
        <v>0</v>
      </c>
      <c r="BL329" s="25" t="s">
        <v>92</v>
      </c>
      <c r="BM329" s="25" t="s">
        <v>456</v>
      </c>
    </row>
    <row r="330" spans="2:51" s="12" customFormat="1" ht="13.5">
      <c r="B330" s="194"/>
      <c r="D330" s="195" t="s">
        <v>198</v>
      </c>
      <c r="E330" s="196" t="s">
        <v>5</v>
      </c>
      <c r="F330" s="197" t="s">
        <v>457</v>
      </c>
      <c r="H330" s="196" t="s">
        <v>5</v>
      </c>
      <c r="I330" s="198"/>
      <c r="L330" s="194"/>
      <c r="M330" s="199"/>
      <c r="N330" s="200"/>
      <c r="O330" s="200"/>
      <c r="P330" s="200"/>
      <c r="Q330" s="200"/>
      <c r="R330" s="200"/>
      <c r="S330" s="200"/>
      <c r="T330" s="201"/>
      <c r="AT330" s="196" t="s">
        <v>198</v>
      </c>
      <c r="AU330" s="196" t="s">
        <v>80</v>
      </c>
      <c r="AV330" s="12" t="s">
        <v>17</v>
      </c>
      <c r="AW330" s="12" t="s">
        <v>35</v>
      </c>
      <c r="AX330" s="12" t="s">
        <v>72</v>
      </c>
      <c r="AY330" s="196" t="s">
        <v>190</v>
      </c>
    </row>
    <row r="331" spans="2:51" s="13" customFormat="1" ht="13.5">
      <c r="B331" s="202"/>
      <c r="D331" s="195" t="s">
        <v>198</v>
      </c>
      <c r="E331" s="203" t="s">
        <v>5</v>
      </c>
      <c r="F331" s="204" t="s">
        <v>458</v>
      </c>
      <c r="H331" s="205">
        <v>4.301</v>
      </c>
      <c r="I331" s="206"/>
      <c r="L331" s="202"/>
      <c r="M331" s="207"/>
      <c r="N331" s="208"/>
      <c r="O331" s="208"/>
      <c r="P331" s="208"/>
      <c r="Q331" s="208"/>
      <c r="R331" s="208"/>
      <c r="S331" s="208"/>
      <c r="T331" s="209"/>
      <c r="AT331" s="203" t="s">
        <v>198</v>
      </c>
      <c r="AU331" s="203" t="s">
        <v>80</v>
      </c>
      <c r="AV331" s="13" t="s">
        <v>80</v>
      </c>
      <c r="AW331" s="13" t="s">
        <v>35</v>
      </c>
      <c r="AX331" s="13" t="s">
        <v>17</v>
      </c>
      <c r="AY331" s="203" t="s">
        <v>190</v>
      </c>
    </row>
    <row r="332" spans="2:65" s="1" customFormat="1" ht="25.5" customHeight="1">
      <c r="B332" s="181"/>
      <c r="C332" s="182" t="s">
        <v>459</v>
      </c>
      <c r="D332" s="182" t="s">
        <v>192</v>
      </c>
      <c r="E332" s="183" t="s">
        <v>460</v>
      </c>
      <c r="F332" s="184" t="s">
        <v>461</v>
      </c>
      <c r="G332" s="185" t="s">
        <v>316</v>
      </c>
      <c r="H332" s="186">
        <v>1.341</v>
      </c>
      <c r="I332" s="187"/>
      <c r="J332" s="188">
        <f>ROUND(I332*H332,2)</f>
        <v>0</v>
      </c>
      <c r="K332" s="184" t="s">
        <v>196</v>
      </c>
      <c r="L332" s="42"/>
      <c r="M332" s="189" t="s">
        <v>5</v>
      </c>
      <c r="N332" s="190" t="s">
        <v>43</v>
      </c>
      <c r="O332" s="43"/>
      <c r="P332" s="191">
        <f>O332*H332</f>
        <v>0</v>
      </c>
      <c r="Q332" s="191">
        <v>0.01221</v>
      </c>
      <c r="R332" s="191">
        <f>Q332*H332</f>
        <v>0.01637361</v>
      </c>
      <c r="S332" s="191">
        <v>0</v>
      </c>
      <c r="T332" s="192">
        <f>S332*H332</f>
        <v>0</v>
      </c>
      <c r="AR332" s="25" t="s">
        <v>92</v>
      </c>
      <c r="AT332" s="25" t="s">
        <v>192</v>
      </c>
      <c r="AU332" s="25" t="s">
        <v>80</v>
      </c>
      <c r="AY332" s="25" t="s">
        <v>190</v>
      </c>
      <c r="BE332" s="193">
        <f>IF(N332="základní",J332,0)</f>
        <v>0</v>
      </c>
      <c r="BF332" s="193">
        <f>IF(N332="snížená",J332,0)</f>
        <v>0</v>
      </c>
      <c r="BG332" s="193">
        <f>IF(N332="zákl. přenesená",J332,0)</f>
        <v>0</v>
      </c>
      <c r="BH332" s="193">
        <f>IF(N332="sníž. přenesená",J332,0)</f>
        <v>0</v>
      </c>
      <c r="BI332" s="193">
        <f>IF(N332="nulová",J332,0)</f>
        <v>0</v>
      </c>
      <c r="BJ332" s="25" t="s">
        <v>17</v>
      </c>
      <c r="BK332" s="193">
        <f>ROUND(I332*H332,2)</f>
        <v>0</v>
      </c>
      <c r="BL332" s="25" t="s">
        <v>92</v>
      </c>
      <c r="BM332" s="25" t="s">
        <v>462</v>
      </c>
    </row>
    <row r="333" spans="2:51" s="12" customFormat="1" ht="13.5">
      <c r="B333" s="194"/>
      <c r="D333" s="195" t="s">
        <v>198</v>
      </c>
      <c r="E333" s="196" t="s">
        <v>5</v>
      </c>
      <c r="F333" s="197" t="s">
        <v>457</v>
      </c>
      <c r="H333" s="196" t="s">
        <v>5</v>
      </c>
      <c r="I333" s="198"/>
      <c r="L333" s="194"/>
      <c r="M333" s="199"/>
      <c r="N333" s="200"/>
      <c r="O333" s="200"/>
      <c r="P333" s="200"/>
      <c r="Q333" s="200"/>
      <c r="R333" s="200"/>
      <c r="S333" s="200"/>
      <c r="T333" s="201"/>
      <c r="AT333" s="196" t="s">
        <v>198</v>
      </c>
      <c r="AU333" s="196" t="s">
        <v>80</v>
      </c>
      <c r="AV333" s="12" t="s">
        <v>17</v>
      </c>
      <c r="AW333" s="12" t="s">
        <v>35</v>
      </c>
      <c r="AX333" s="12" t="s">
        <v>72</v>
      </c>
      <c r="AY333" s="196" t="s">
        <v>190</v>
      </c>
    </row>
    <row r="334" spans="2:51" s="13" customFormat="1" ht="13.5">
      <c r="B334" s="202"/>
      <c r="D334" s="195" t="s">
        <v>198</v>
      </c>
      <c r="E334" s="203" t="s">
        <v>5</v>
      </c>
      <c r="F334" s="204" t="s">
        <v>463</v>
      </c>
      <c r="H334" s="205">
        <v>1.341</v>
      </c>
      <c r="I334" s="206"/>
      <c r="L334" s="202"/>
      <c r="M334" s="207"/>
      <c r="N334" s="208"/>
      <c r="O334" s="208"/>
      <c r="P334" s="208"/>
      <c r="Q334" s="208"/>
      <c r="R334" s="208"/>
      <c r="S334" s="208"/>
      <c r="T334" s="209"/>
      <c r="AT334" s="203" t="s">
        <v>198</v>
      </c>
      <c r="AU334" s="203" t="s">
        <v>80</v>
      </c>
      <c r="AV334" s="13" t="s">
        <v>80</v>
      </c>
      <c r="AW334" s="13" t="s">
        <v>35</v>
      </c>
      <c r="AX334" s="13" t="s">
        <v>17</v>
      </c>
      <c r="AY334" s="203" t="s">
        <v>190</v>
      </c>
    </row>
    <row r="335" spans="2:65" s="1" customFormat="1" ht="16.5" customHeight="1">
      <c r="B335" s="181"/>
      <c r="C335" s="218" t="s">
        <v>464</v>
      </c>
      <c r="D335" s="218" t="s">
        <v>465</v>
      </c>
      <c r="E335" s="219" t="s">
        <v>466</v>
      </c>
      <c r="F335" s="220" t="s">
        <v>467</v>
      </c>
      <c r="G335" s="221" t="s">
        <v>316</v>
      </c>
      <c r="H335" s="222">
        <v>1.103</v>
      </c>
      <c r="I335" s="223"/>
      <c r="J335" s="224">
        <f>ROUND(I335*H335,2)</f>
        <v>0</v>
      </c>
      <c r="K335" s="220" t="s">
        <v>196</v>
      </c>
      <c r="L335" s="225"/>
      <c r="M335" s="226" t="s">
        <v>5</v>
      </c>
      <c r="N335" s="227" t="s">
        <v>43</v>
      </c>
      <c r="O335" s="43"/>
      <c r="P335" s="191">
        <f>O335*H335</f>
        <v>0</v>
      </c>
      <c r="Q335" s="191">
        <v>1</v>
      </c>
      <c r="R335" s="191">
        <f>Q335*H335</f>
        <v>1.103</v>
      </c>
      <c r="S335" s="191">
        <v>0</v>
      </c>
      <c r="T335" s="192">
        <f>S335*H335</f>
        <v>0</v>
      </c>
      <c r="AR335" s="25" t="s">
        <v>238</v>
      </c>
      <c r="AT335" s="25" t="s">
        <v>465</v>
      </c>
      <c r="AU335" s="25" t="s">
        <v>80</v>
      </c>
      <c r="AY335" s="25" t="s">
        <v>190</v>
      </c>
      <c r="BE335" s="193">
        <f>IF(N335="základní",J335,0)</f>
        <v>0</v>
      </c>
      <c r="BF335" s="193">
        <f>IF(N335="snížená",J335,0)</f>
        <v>0</v>
      </c>
      <c r="BG335" s="193">
        <f>IF(N335="zákl. přenesená",J335,0)</f>
        <v>0</v>
      </c>
      <c r="BH335" s="193">
        <f>IF(N335="sníž. přenesená",J335,0)</f>
        <v>0</v>
      </c>
      <c r="BI335" s="193">
        <f>IF(N335="nulová",J335,0)</f>
        <v>0</v>
      </c>
      <c r="BJ335" s="25" t="s">
        <v>17</v>
      </c>
      <c r="BK335" s="193">
        <f>ROUND(I335*H335,2)</f>
        <v>0</v>
      </c>
      <c r="BL335" s="25" t="s">
        <v>92</v>
      </c>
      <c r="BM335" s="25" t="s">
        <v>468</v>
      </c>
    </row>
    <row r="336" spans="2:51" s="12" customFormat="1" ht="13.5">
      <c r="B336" s="194"/>
      <c r="D336" s="195" t="s">
        <v>198</v>
      </c>
      <c r="E336" s="196" t="s">
        <v>5</v>
      </c>
      <c r="F336" s="197" t="s">
        <v>457</v>
      </c>
      <c r="H336" s="196" t="s">
        <v>5</v>
      </c>
      <c r="I336" s="198"/>
      <c r="L336" s="194"/>
      <c r="M336" s="199"/>
      <c r="N336" s="200"/>
      <c r="O336" s="200"/>
      <c r="P336" s="200"/>
      <c r="Q336" s="200"/>
      <c r="R336" s="200"/>
      <c r="S336" s="200"/>
      <c r="T336" s="201"/>
      <c r="AT336" s="196" t="s">
        <v>198</v>
      </c>
      <c r="AU336" s="196" t="s">
        <v>80</v>
      </c>
      <c r="AV336" s="12" t="s">
        <v>17</v>
      </c>
      <c r="AW336" s="12" t="s">
        <v>35</v>
      </c>
      <c r="AX336" s="12" t="s">
        <v>72</v>
      </c>
      <c r="AY336" s="196" t="s">
        <v>190</v>
      </c>
    </row>
    <row r="337" spans="2:51" s="13" customFormat="1" ht="13.5">
      <c r="B337" s="202"/>
      <c r="D337" s="195" t="s">
        <v>198</v>
      </c>
      <c r="E337" s="203" t="s">
        <v>5</v>
      </c>
      <c r="F337" s="204" t="s">
        <v>469</v>
      </c>
      <c r="H337" s="205">
        <v>1.021</v>
      </c>
      <c r="I337" s="206"/>
      <c r="L337" s="202"/>
      <c r="M337" s="207"/>
      <c r="N337" s="208"/>
      <c r="O337" s="208"/>
      <c r="P337" s="208"/>
      <c r="Q337" s="208"/>
      <c r="R337" s="208"/>
      <c r="S337" s="208"/>
      <c r="T337" s="209"/>
      <c r="AT337" s="203" t="s">
        <v>198</v>
      </c>
      <c r="AU337" s="203" t="s">
        <v>80</v>
      </c>
      <c r="AV337" s="13" t="s">
        <v>80</v>
      </c>
      <c r="AW337" s="13" t="s">
        <v>35</v>
      </c>
      <c r="AX337" s="13" t="s">
        <v>17</v>
      </c>
      <c r="AY337" s="203" t="s">
        <v>190</v>
      </c>
    </row>
    <row r="338" spans="2:51" s="13" customFormat="1" ht="13.5">
      <c r="B338" s="202"/>
      <c r="D338" s="195" t="s">
        <v>198</v>
      </c>
      <c r="F338" s="204" t="s">
        <v>470</v>
      </c>
      <c r="H338" s="205">
        <v>1.103</v>
      </c>
      <c r="I338" s="206"/>
      <c r="L338" s="202"/>
      <c r="M338" s="207"/>
      <c r="N338" s="208"/>
      <c r="O338" s="208"/>
      <c r="P338" s="208"/>
      <c r="Q338" s="208"/>
      <c r="R338" s="208"/>
      <c r="S338" s="208"/>
      <c r="T338" s="209"/>
      <c r="AT338" s="203" t="s">
        <v>198</v>
      </c>
      <c r="AU338" s="203" t="s">
        <v>80</v>
      </c>
      <c r="AV338" s="13" t="s">
        <v>80</v>
      </c>
      <c r="AW338" s="13" t="s">
        <v>6</v>
      </c>
      <c r="AX338" s="13" t="s">
        <v>17</v>
      </c>
      <c r="AY338" s="203" t="s">
        <v>190</v>
      </c>
    </row>
    <row r="339" spans="2:65" s="1" customFormat="1" ht="16.5" customHeight="1">
      <c r="B339" s="181"/>
      <c r="C339" s="218" t="s">
        <v>471</v>
      </c>
      <c r="D339" s="218" t="s">
        <v>465</v>
      </c>
      <c r="E339" s="219" t="s">
        <v>472</v>
      </c>
      <c r="F339" s="220" t="s">
        <v>473</v>
      </c>
      <c r="G339" s="221" t="s">
        <v>316</v>
      </c>
      <c r="H339" s="222">
        <v>0.345</v>
      </c>
      <c r="I339" s="223"/>
      <c r="J339" s="224">
        <f>ROUND(I339*H339,2)</f>
        <v>0</v>
      </c>
      <c r="K339" s="220" t="s">
        <v>196</v>
      </c>
      <c r="L339" s="225"/>
      <c r="M339" s="226" t="s">
        <v>5</v>
      </c>
      <c r="N339" s="227" t="s">
        <v>43</v>
      </c>
      <c r="O339" s="43"/>
      <c r="P339" s="191">
        <f>O339*H339</f>
        <v>0</v>
      </c>
      <c r="Q339" s="191">
        <v>1</v>
      </c>
      <c r="R339" s="191">
        <f>Q339*H339</f>
        <v>0.345</v>
      </c>
      <c r="S339" s="191">
        <v>0</v>
      </c>
      <c r="T339" s="192">
        <f>S339*H339</f>
        <v>0</v>
      </c>
      <c r="AR339" s="25" t="s">
        <v>238</v>
      </c>
      <c r="AT339" s="25" t="s">
        <v>465</v>
      </c>
      <c r="AU339" s="25" t="s">
        <v>80</v>
      </c>
      <c r="AY339" s="25" t="s">
        <v>190</v>
      </c>
      <c r="BE339" s="193">
        <f>IF(N339="základní",J339,0)</f>
        <v>0</v>
      </c>
      <c r="BF339" s="193">
        <f>IF(N339="snížená",J339,0)</f>
        <v>0</v>
      </c>
      <c r="BG339" s="193">
        <f>IF(N339="zákl. přenesená",J339,0)</f>
        <v>0</v>
      </c>
      <c r="BH339" s="193">
        <f>IF(N339="sníž. přenesená",J339,0)</f>
        <v>0</v>
      </c>
      <c r="BI339" s="193">
        <f>IF(N339="nulová",J339,0)</f>
        <v>0</v>
      </c>
      <c r="BJ339" s="25" t="s">
        <v>17</v>
      </c>
      <c r="BK339" s="193">
        <f>ROUND(I339*H339,2)</f>
        <v>0</v>
      </c>
      <c r="BL339" s="25" t="s">
        <v>92</v>
      </c>
      <c r="BM339" s="25" t="s">
        <v>474</v>
      </c>
    </row>
    <row r="340" spans="2:51" s="12" customFormat="1" ht="13.5">
      <c r="B340" s="194"/>
      <c r="D340" s="195" t="s">
        <v>198</v>
      </c>
      <c r="E340" s="196" t="s">
        <v>5</v>
      </c>
      <c r="F340" s="197" t="s">
        <v>457</v>
      </c>
      <c r="H340" s="196" t="s">
        <v>5</v>
      </c>
      <c r="I340" s="198"/>
      <c r="L340" s="194"/>
      <c r="M340" s="199"/>
      <c r="N340" s="200"/>
      <c r="O340" s="200"/>
      <c r="P340" s="200"/>
      <c r="Q340" s="200"/>
      <c r="R340" s="200"/>
      <c r="S340" s="200"/>
      <c r="T340" s="201"/>
      <c r="AT340" s="196" t="s">
        <v>198</v>
      </c>
      <c r="AU340" s="196" t="s">
        <v>80</v>
      </c>
      <c r="AV340" s="12" t="s">
        <v>17</v>
      </c>
      <c r="AW340" s="12" t="s">
        <v>35</v>
      </c>
      <c r="AX340" s="12" t="s">
        <v>72</v>
      </c>
      <c r="AY340" s="196" t="s">
        <v>190</v>
      </c>
    </row>
    <row r="341" spans="2:51" s="13" customFormat="1" ht="13.5">
      <c r="B341" s="202"/>
      <c r="D341" s="195" t="s">
        <v>198</v>
      </c>
      <c r="E341" s="203" t="s">
        <v>5</v>
      </c>
      <c r="F341" s="204" t="s">
        <v>475</v>
      </c>
      <c r="H341" s="205">
        <v>0.319</v>
      </c>
      <c r="I341" s="206"/>
      <c r="L341" s="202"/>
      <c r="M341" s="207"/>
      <c r="N341" s="208"/>
      <c r="O341" s="208"/>
      <c r="P341" s="208"/>
      <c r="Q341" s="208"/>
      <c r="R341" s="208"/>
      <c r="S341" s="208"/>
      <c r="T341" s="209"/>
      <c r="AT341" s="203" t="s">
        <v>198</v>
      </c>
      <c r="AU341" s="203" t="s">
        <v>80</v>
      </c>
      <c r="AV341" s="13" t="s">
        <v>80</v>
      </c>
      <c r="AW341" s="13" t="s">
        <v>35</v>
      </c>
      <c r="AX341" s="13" t="s">
        <v>17</v>
      </c>
      <c r="AY341" s="203" t="s">
        <v>190</v>
      </c>
    </row>
    <row r="342" spans="2:51" s="13" customFormat="1" ht="13.5">
      <c r="B342" s="202"/>
      <c r="D342" s="195" t="s">
        <v>198</v>
      </c>
      <c r="F342" s="204" t="s">
        <v>476</v>
      </c>
      <c r="H342" s="205">
        <v>0.345</v>
      </c>
      <c r="I342" s="206"/>
      <c r="L342" s="202"/>
      <c r="M342" s="207"/>
      <c r="N342" s="208"/>
      <c r="O342" s="208"/>
      <c r="P342" s="208"/>
      <c r="Q342" s="208"/>
      <c r="R342" s="208"/>
      <c r="S342" s="208"/>
      <c r="T342" s="209"/>
      <c r="AT342" s="203" t="s">
        <v>198</v>
      </c>
      <c r="AU342" s="203" t="s">
        <v>80</v>
      </c>
      <c r="AV342" s="13" t="s">
        <v>80</v>
      </c>
      <c r="AW342" s="13" t="s">
        <v>6</v>
      </c>
      <c r="AX342" s="13" t="s">
        <v>17</v>
      </c>
      <c r="AY342" s="203" t="s">
        <v>190</v>
      </c>
    </row>
    <row r="343" spans="2:65" s="1" customFormat="1" ht="16.5" customHeight="1">
      <c r="B343" s="181"/>
      <c r="C343" s="218" t="s">
        <v>477</v>
      </c>
      <c r="D343" s="218" t="s">
        <v>465</v>
      </c>
      <c r="E343" s="219" t="s">
        <v>478</v>
      </c>
      <c r="F343" s="220" t="s">
        <v>479</v>
      </c>
      <c r="G343" s="221" t="s">
        <v>316</v>
      </c>
      <c r="H343" s="222">
        <v>0.784</v>
      </c>
      <c r="I343" s="223"/>
      <c r="J343" s="224">
        <f>ROUND(I343*H343,2)</f>
        <v>0</v>
      </c>
      <c r="K343" s="220" t="s">
        <v>196</v>
      </c>
      <c r="L343" s="225"/>
      <c r="M343" s="226" t="s">
        <v>5</v>
      </c>
      <c r="N343" s="227" t="s">
        <v>43</v>
      </c>
      <c r="O343" s="43"/>
      <c r="P343" s="191">
        <f>O343*H343</f>
        <v>0</v>
      </c>
      <c r="Q343" s="191">
        <v>1</v>
      </c>
      <c r="R343" s="191">
        <f>Q343*H343</f>
        <v>0.784</v>
      </c>
      <c r="S343" s="191">
        <v>0</v>
      </c>
      <c r="T343" s="192">
        <f>S343*H343</f>
        <v>0</v>
      </c>
      <c r="AR343" s="25" t="s">
        <v>238</v>
      </c>
      <c r="AT343" s="25" t="s">
        <v>465</v>
      </c>
      <c r="AU343" s="25" t="s">
        <v>80</v>
      </c>
      <c r="AY343" s="25" t="s">
        <v>190</v>
      </c>
      <c r="BE343" s="193">
        <f>IF(N343="základní",J343,0)</f>
        <v>0</v>
      </c>
      <c r="BF343" s="193">
        <f>IF(N343="snížená",J343,0)</f>
        <v>0</v>
      </c>
      <c r="BG343" s="193">
        <f>IF(N343="zákl. přenesená",J343,0)</f>
        <v>0</v>
      </c>
      <c r="BH343" s="193">
        <f>IF(N343="sníž. přenesená",J343,0)</f>
        <v>0</v>
      </c>
      <c r="BI343" s="193">
        <f>IF(N343="nulová",J343,0)</f>
        <v>0</v>
      </c>
      <c r="BJ343" s="25" t="s">
        <v>17</v>
      </c>
      <c r="BK343" s="193">
        <f>ROUND(I343*H343,2)</f>
        <v>0</v>
      </c>
      <c r="BL343" s="25" t="s">
        <v>92</v>
      </c>
      <c r="BM343" s="25" t="s">
        <v>480</v>
      </c>
    </row>
    <row r="344" spans="2:51" s="12" customFormat="1" ht="13.5">
      <c r="B344" s="194"/>
      <c r="D344" s="195" t="s">
        <v>198</v>
      </c>
      <c r="E344" s="196" t="s">
        <v>5</v>
      </c>
      <c r="F344" s="197" t="s">
        <v>457</v>
      </c>
      <c r="H344" s="196" t="s">
        <v>5</v>
      </c>
      <c r="I344" s="198"/>
      <c r="L344" s="194"/>
      <c r="M344" s="199"/>
      <c r="N344" s="200"/>
      <c r="O344" s="200"/>
      <c r="P344" s="200"/>
      <c r="Q344" s="200"/>
      <c r="R344" s="200"/>
      <c r="S344" s="200"/>
      <c r="T344" s="201"/>
      <c r="AT344" s="196" t="s">
        <v>198</v>
      </c>
      <c r="AU344" s="196" t="s">
        <v>80</v>
      </c>
      <c r="AV344" s="12" t="s">
        <v>17</v>
      </c>
      <c r="AW344" s="12" t="s">
        <v>35</v>
      </c>
      <c r="AX344" s="12" t="s">
        <v>72</v>
      </c>
      <c r="AY344" s="196" t="s">
        <v>190</v>
      </c>
    </row>
    <row r="345" spans="2:51" s="13" customFormat="1" ht="13.5">
      <c r="B345" s="202"/>
      <c r="D345" s="195" t="s">
        <v>198</v>
      </c>
      <c r="E345" s="203" t="s">
        <v>5</v>
      </c>
      <c r="F345" s="204" t="s">
        <v>481</v>
      </c>
      <c r="H345" s="205">
        <v>0.726</v>
      </c>
      <c r="I345" s="206"/>
      <c r="L345" s="202"/>
      <c r="M345" s="207"/>
      <c r="N345" s="208"/>
      <c r="O345" s="208"/>
      <c r="P345" s="208"/>
      <c r="Q345" s="208"/>
      <c r="R345" s="208"/>
      <c r="S345" s="208"/>
      <c r="T345" s="209"/>
      <c r="AT345" s="203" t="s">
        <v>198</v>
      </c>
      <c r="AU345" s="203" t="s">
        <v>80</v>
      </c>
      <c r="AV345" s="13" t="s">
        <v>80</v>
      </c>
      <c r="AW345" s="13" t="s">
        <v>35</v>
      </c>
      <c r="AX345" s="13" t="s">
        <v>17</v>
      </c>
      <c r="AY345" s="203" t="s">
        <v>190</v>
      </c>
    </row>
    <row r="346" spans="2:51" s="13" customFormat="1" ht="13.5">
      <c r="B346" s="202"/>
      <c r="D346" s="195" t="s">
        <v>198</v>
      </c>
      <c r="F346" s="204" t="s">
        <v>482</v>
      </c>
      <c r="H346" s="205">
        <v>0.784</v>
      </c>
      <c r="I346" s="206"/>
      <c r="L346" s="202"/>
      <c r="M346" s="207"/>
      <c r="N346" s="208"/>
      <c r="O346" s="208"/>
      <c r="P346" s="208"/>
      <c r="Q346" s="208"/>
      <c r="R346" s="208"/>
      <c r="S346" s="208"/>
      <c r="T346" s="209"/>
      <c r="AT346" s="203" t="s">
        <v>198</v>
      </c>
      <c r="AU346" s="203" t="s">
        <v>80</v>
      </c>
      <c r="AV346" s="13" t="s">
        <v>80</v>
      </c>
      <c r="AW346" s="13" t="s">
        <v>6</v>
      </c>
      <c r="AX346" s="13" t="s">
        <v>17</v>
      </c>
      <c r="AY346" s="203" t="s">
        <v>190</v>
      </c>
    </row>
    <row r="347" spans="2:65" s="1" customFormat="1" ht="16.5" customHeight="1">
      <c r="B347" s="181"/>
      <c r="C347" s="218" t="s">
        <v>483</v>
      </c>
      <c r="D347" s="218" t="s">
        <v>465</v>
      </c>
      <c r="E347" s="219" t="s">
        <v>484</v>
      </c>
      <c r="F347" s="220" t="s">
        <v>485</v>
      </c>
      <c r="G347" s="221" t="s">
        <v>316</v>
      </c>
      <c r="H347" s="222">
        <v>0.546</v>
      </c>
      <c r="I347" s="223"/>
      <c r="J347" s="224">
        <f>ROUND(I347*H347,2)</f>
        <v>0</v>
      </c>
      <c r="K347" s="220" t="s">
        <v>196</v>
      </c>
      <c r="L347" s="225"/>
      <c r="M347" s="226" t="s">
        <v>5</v>
      </c>
      <c r="N347" s="227" t="s">
        <v>43</v>
      </c>
      <c r="O347" s="43"/>
      <c r="P347" s="191">
        <f>O347*H347</f>
        <v>0</v>
      </c>
      <c r="Q347" s="191">
        <v>1</v>
      </c>
      <c r="R347" s="191">
        <f>Q347*H347</f>
        <v>0.546</v>
      </c>
      <c r="S347" s="191">
        <v>0</v>
      </c>
      <c r="T347" s="192">
        <f>S347*H347</f>
        <v>0</v>
      </c>
      <c r="AR347" s="25" t="s">
        <v>238</v>
      </c>
      <c r="AT347" s="25" t="s">
        <v>465</v>
      </c>
      <c r="AU347" s="25" t="s">
        <v>80</v>
      </c>
      <c r="AY347" s="25" t="s">
        <v>190</v>
      </c>
      <c r="BE347" s="193">
        <f>IF(N347="základní",J347,0)</f>
        <v>0</v>
      </c>
      <c r="BF347" s="193">
        <f>IF(N347="snížená",J347,0)</f>
        <v>0</v>
      </c>
      <c r="BG347" s="193">
        <f>IF(N347="zákl. přenesená",J347,0)</f>
        <v>0</v>
      </c>
      <c r="BH347" s="193">
        <f>IF(N347="sníž. přenesená",J347,0)</f>
        <v>0</v>
      </c>
      <c r="BI347" s="193">
        <f>IF(N347="nulová",J347,0)</f>
        <v>0</v>
      </c>
      <c r="BJ347" s="25" t="s">
        <v>17</v>
      </c>
      <c r="BK347" s="193">
        <f>ROUND(I347*H347,2)</f>
        <v>0</v>
      </c>
      <c r="BL347" s="25" t="s">
        <v>92</v>
      </c>
      <c r="BM347" s="25" t="s">
        <v>486</v>
      </c>
    </row>
    <row r="348" spans="2:51" s="12" customFormat="1" ht="13.5">
      <c r="B348" s="194"/>
      <c r="D348" s="195" t="s">
        <v>198</v>
      </c>
      <c r="E348" s="196" t="s">
        <v>5</v>
      </c>
      <c r="F348" s="197" t="s">
        <v>457</v>
      </c>
      <c r="H348" s="196" t="s">
        <v>5</v>
      </c>
      <c r="I348" s="198"/>
      <c r="L348" s="194"/>
      <c r="M348" s="199"/>
      <c r="N348" s="200"/>
      <c r="O348" s="200"/>
      <c r="P348" s="200"/>
      <c r="Q348" s="200"/>
      <c r="R348" s="200"/>
      <c r="S348" s="200"/>
      <c r="T348" s="201"/>
      <c r="AT348" s="196" t="s">
        <v>198</v>
      </c>
      <c r="AU348" s="196" t="s">
        <v>80</v>
      </c>
      <c r="AV348" s="12" t="s">
        <v>17</v>
      </c>
      <c r="AW348" s="12" t="s">
        <v>35</v>
      </c>
      <c r="AX348" s="12" t="s">
        <v>72</v>
      </c>
      <c r="AY348" s="196" t="s">
        <v>190</v>
      </c>
    </row>
    <row r="349" spans="2:51" s="13" customFormat="1" ht="13.5">
      <c r="B349" s="202"/>
      <c r="D349" s="195" t="s">
        <v>198</v>
      </c>
      <c r="E349" s="203" t="s">
        <v>5</v>
      </c>
      <c r="F349" s="204" t="s">
        <v>487</v>
      </c>
      <c r="H349" s="205">
        <v>0.506</v>
      </c>
      <c r="I349" s="206"/>
      <c r="L349" s="202"/>
      <c r="M349" s="207"/>
      <c r="N349" s="208"/>
      <c r="O349" s="208"/>
      <c r="P349" s="208"/>
      <c r="Q349" s="208"/>
      <c r="R349" s="208"/>
      <c r="S349" s="208"/>
      <c r="T349" s="209"/>
      <c r="AT349" s="203" t="s">
        <v>198</v>
      </c>
      <c r="AU349" s="203" t="s">
        <v>80</v>
      </c>
      <c r="AV349" s="13" t="s">
        <v>80</v>
      </c>
      <c r="AW349" s="13" t="s">
        <v>35</v>
      </c>
      <c r="AX349" s="13" t="s">
        <v>17</v>
      </c>
      <c r="AY349" s="203" t="s">
        <v>190</v>
      </c>
    </row>
    <row r="350" spans="2:51" s="13" customFormat="1" ht="13.5">
      <c r="B350" s="202"/>
      <c r="D350" s="195" t="s">
        <v>198</v>
      </c>
      <c r="F350" s="204" t="s">
        <v>488</v>
      </c>
      <c r="H350" s="205">
        <v>0.546</v>
      </c>
      <c r="I350" s="206"/>
      <c r="L350" s="202"/>
      <c r="M350" s="207"/>
      <c r="N350" s="208"/>
      <c r="O350" s="208"/>
      <c r="P350" s="208"/>
      <c r="Q350" s="208"/>
      <c r="R350" s="208"/>
      <c r="S350" s="208"/>
      <c r="T350" s="209"/>
      <c r="AT350" s="203" t="s">
        <v>198</v>
      </c>
      <c r="AU350" s="203" t="s">
        <v>80</v>
      </c>
      <c r="AV350" s="13" t="s">
        <v>80</v>
      </c>
      <c r="AW350" s="13" t="s">
        <v>6</v>
      </c>
      <c r="AX350" s="13" t="s">
        <v>17</v>
      </c>
      <c r="AY350" s="203" t="s">
        <v>190</v>
      </c>
    </row>
    <row r="351" spans="2:65" s="1" customFormat="1" ht="16.5" customHeight="1">
      <c r="B351" s="181"/>
      <c r="C351" s="218" t="s">
        <v>489</v>
      </c>
      <c r="D351" s="218" t="s">
        <v>465</v>
      </c>
      <c r="E351" s="219" t="s">
        <v>490</v>
      </c>
      <c r="F351" s="220" t="s">
        <v>491</v>
      </c>
      <c r="G351" s="221" t="s">
        <v>316</v>
      </c>
      <c r="H351" s="222">
        <v>0.612</v>
      </c>
      <c r="I351" s="223"/>
      <c r="J351" s="224">
        <f>ROUND(I351*H351,2)</f>
        <v>0</v>
      </c>
      <c r="K351" s="220" t="s">
        <v>196</v>
      </c>
      <c r="L351" s="225"/>
      <c r="M351" s="226" t="s">
        <v>5</v>
      </c>
      <c r="N351" s="227" t="s">
        <v>43</v>
      </c>
      <c r="O351" s="43"/>
      <c r="P351" s="191">
        <f>O351*H351</f>
        <v>0</v>
      </c>
      <c r="Q351" s="191">
        <v>1</v>
      </c>
      <c r="R351" s="191">
        <f>Q351*H351</f>
        <v>0.612</v>
      </c>
      <c r="S351" s="191">
        <v>0</v>
      </c>
      <c r="T351" s="192">
        <f>S351*H351</f>
        <v>0</v>
      </c>
      <c r="AR351" s="25" t="s">
        <v>238</v>
      </c>
      <c r="AT351" s="25" t="s">
        <v>465</v>
      </c>
      <c r="AU351" s="25" t="s">
        <v>80</v>
      </c>
      <c r="AY351" s="25" t="s">
        <v>190</v>
      </c>
      <c r="BE351" s="193">
        <f>IF(N351="základní",J351,0)</f>
        <v>0</v>
      </c>
      <c r="BF351" s="193">
        <f>IF(N351="snížená",J351,0)</f>
        <v>0</v>
      </c>
      <c r="BG351" s="193">
        <f>IF(N351="zákl. přenesená",J351,0)</f>
        <v>0</v>
      </c>
      <c r="BH351" s="193">
        <f>IF(N351="sníž. přenesená",J351,0)</f>
        <v>0</v>
      </c>
      <c r="BI351" s="193">
        <f>IF(N351="nulová",J351,0)</f>
        <v>0</v>
      </c>
      <c r="BJ351" s="25" t="s">
        <v>17</v>
      </c>
      <c r="BK351" s="193">
        <f>ROUND(I351*H351,2)</f>
        <v>0</v>
      </c>
      <c r="BL351" s="25" t="s">
        <v>92</v>
      </c>
      <c r="BM351" s="25" t="s">
        <v>492</v>
      </c>
    </row>
    <row r="352" spans="2:51" s="12" customFormat="1" ht="13.5">
      <c r="B352" s="194"/>
      <c r="D352" s="195" t="s">
        <v>198</v>
      </c>
      <c r="E352" s="196" t="s">
        <v>5</v>
      </c>
      <c r="F352" s="197" t="s">
        <v>457</v>
      </c>
      <c r="H352" s="196" t="s">
        <v>5</v>
      </c>
      <c r="I352" s="198"/>
      <c r="L352" s="194"/>
      <c r="M352" s="199"/>
      <c r="N352" s="200"/>
      <c r="O352" s="200"/>
      <c r="P352" s="200"/>
      <c r="Q352" s="200"/>
      <c r="R352" s="200"/>
      <c r="S352" s="200"/>
      <c r="T352" s="201"/>
      <c r="AT352" s="196" t="s">
        <v>198</v>
      </c>
      <c r="AU352" s="196" t="s">
        <v>80</v>
      </c>
      <c r="AV352" s="12" t="s">
        <v>17</v>
      </c>
      <c r="AW352" s="12" t="s">
        <v>35</v>
      </c>
      <c r="AX352" s="12" t="s">
        <v>72</v>
      </c>
      <c r="AY352" s="196" t="s">
        <v>190</v>
      </c>
    </row>
    <row r="353" spans="2:51" s="13" customFormat="1" ht="13.5">
      <c r="B353" s="202"/>
      <c r="D353" s="195" t="s">
        <v>198</v>
      </c>
      <c r="E353" s="203" t="s">
        <v>5</v>
      </c>
      <c r="F353" s="204" t="s">
        <v>493</v>
      </c>
      <c r="H353" s="205">
        <v>0.567</v>
      </c>
      <c r="I353" s="206"/>
      <c r="L353" s="202"/>
      <c r="M353" s="207"/>
      <c r="N353" s="208"/>
      <c r="O353" s="208"/>
      <c r="P353" s="208"/>
      <c r="Q353" s="208"/>
      <c r="R353" s="208"/>
      <c r="S353" s="208"/>
      <c r="T353" s="209"/>
      <c r="AT353" s="203" t="s">
        <v>198</v>
      </c>
      <c r="AU353" s="203" t="s">
        <v>80</v>
      </c>
      <c r="AV353" s="13" t="s">
        <v>80</v>
      </c>
      <c r="AW353" s="13" t="s">
        <v>35</v>
      </c>
      <c r="AX353" s="13" t="s">
        <v>17</v>
      </c>
      <c r="AY353" s="203" t="s">
        <v>190</v>
      </c>
    </row>
    <row r="354" spans="2:51" s="13" customFormat="1" ht="13.5">
      <c r="B354" s="202"/>
      <c r="D354" s="195" t="s">
        <v>198</v>
      </c>
      <c r="F354" s="204" t="s">
        <v>494</v>
      </c>
      <c r="H354" s="205">
        <v>0.612</v>
      </c>
      <c r="I354" s="206"/>
      <c r="L354" s="202"/>
      <c r="M354" s="207"/>
      <c r="N354" s="208"/>
      <c r="O354" s="208"/>
      <c r="P354" s="208"/>
      <c r="Q354" s="208"/>
      <c r="R354" s="208"/>
      <c r="S354" s="208"/>
      <c r="T354" s="209"/>
      <c r="AT354" s="203" t="s">
        <v>198</v>
      </c>
      <c r="AU354" s="203" t="s">
        <v>80</v>
      </c>
      <c r="AV354" s="13" t="s">
        <v>80</v>
      </c>
      <c r="AW354" s="13" t="s">
        <v>6</v>
      </c>
      <c r="AX354" s="13" t="s">
        <v>17</v>
      </c>
      <c r="AY354" s="203" t="s">
        <v>190</v>
      </c>
    </row>
    <row r="355" spans="2:65" s="1" customFormat="1" ht="16.5" customHeight="1">
      <c r="B355" s="181"/>
      <c r="C355" s="218" t="s">
        <v>495</v>
      </c>
      <c r="D355" s="218" t="s">
        <v>465</v>
      </c>
      <c r="E355" s="219" t="s">
        <v>496</v>
      </c>
      <c r="F355" s="220" t="s">
        <v>497</v>
      </c>
      <c r="G355" s="221" t="s">
        <v>316</v>
      </c>
      <c r="H355" s="222">
        <v>0.831</v>
      </c>
      <c r="I355" s="223"/>
      <c r="J355" s="224">
        <f>ROUND(I355*H355,2)</f>
        <v>0</v>
      </c>
      <c r="K355" s="220" t="s">
        <v>196</v>
      </c>
      <c r="L355" s="225"/>
      <c r="M355" s="226" t="s">
        <v>5</v>
      </c>
      <c r="N355" s="227" t="s">
        <v>43</v>
      </c>
      <c r="O355" s="43"/>
      <c r="P355" s="191">
        <f>O355*H355</f>
        <v>0</v>
      </c>
      <c r="Q355" s="191">
        <v>1</v>
      </c>
      <c r="R355" s="191">
        <f>Q355*H355</f>
        <v>0.831</v>
      </c>
      <c r="S355" s="191">
        <v>0</v>
      </c>
      <c r="T355" s="192">
        <f>S355*H355</f>
        <v>0</v>
      </c>
      <c r="AR355" s="25" t="s">
        <v>238</v>
      </c>
      <c r="AT355" s="25" t="s">
        <v>465</v>
      </c>
      <c r="AU355" s="25" t="s">
        <v>80</v>
      </c>
      <c r="AY355" s="25" t="s">
        <v>190</v>
      </c>
      <c r="BE355" s="193">
        <f>IF(N355="základní",J355,0)</f>
        <v>0</v>
      </c>
      <c r="BF355" s="193">
        <f>IF(N355="snížená",J355,0)</f>
        <v>0</v>
      </c>
      <c r="BG355" s="193">
        <f>IF(N355="zákl. přenesená",J355,0)</f>
        <v>0</v>
      </c>
      <c r="BH355" s="193">
        <f>IF(N355="sníž. přenesená",J355,0)</f>
        <v>0</v>
      </c>
      <c r="BI355" s="193">
        <f>IF(N355="nulová",J355,0)</f>
        <v>0</v>
      </c>
      <c r="BJ355" s="25" t="s">
        <v>17</v>
      </c>
      <c r="BK355" s="193">
        <f>ROUND(I355*H355,2)</f>
        <v>0</v>
      </c>
      <c r="BL355" s="25" t="s">
        <v>92</v>
      </c>
      <c r="BM355" s="25" t="s">
        <v>498</v>
      </c>
    </row>
    <row r="356" spans="2:51" s="12" customFormat="1" ht="13.5">
      <c r="B356" s="194"/>
      <c r="D356" s="195" t="s">
        <v>198</v>
      </c>
      <c r="E356" s="196" t="s">
        <v>5</v>
      </c>
      <c r="F356" s="197" t="s">
        <v>457</v>
      </c>
      <c r="H356" s="196" t="s">
        <v>5</v>
      </c>
      <c r="I356" s="198"/>
      <c r="L356" s="194"/>
      <c r="M356" s="199"/>
      <c r="N356" s="200"/>
      <c r="O356" s="200"/>
      <c r="P356" s="200"/>
      <c r="Q356" s="200"/>
      <c r="R356" s="200"/>
      <c r="S356" s="200"/>
      <c r="T356" s="201"/>
      <c r="AT356" s="196" t="s">
        <v>198</v>
      </c>
      <c r="AU356" s="196" t="s">
        <v>80</v>
      </c>
      <c r="AV356" s="12" t="s">
        <v>17</v>
      </c>
      <c r="AW356" s="12" t="s">
        <v>35</v>
      </c>
      <c r="AX356" s="12" t="s">
        <v>72</v>
      </c>
      <c r="AY356" s="196" t="s">
        <v>190</v>
      </c>
    </row>
    <row r="357" spans="2:51" s="13" customFormat="1" ht="13.5">
      <c r="B357" s="202"/>
      <c r="D357" s="195" t="s">
        <v>198</v>
      </c>
      <c r="E357" s="203" t="s">
        <v>5</v>
      </c>
      <c r="F357" s="204" t="s">
        <v>499</v>
      </c>
      <c r="H357" s="205">
        <v>0.769</v>
      </c>
      <c r="I357" s="206"/>
      <c r="L357" s="202"/>
      <c r="M357" s="207"/>
      <c r="N357" s="208"/>
      <c r="O357" s="208"/>
      <c r="P357" s="208"/>
      <c r="Q357" s="208"/>
      <c r="R357" s="208"/>
      <c r="S357" s="208"/>
      <c r="T357" s="209"/>
      <c r="AT357" s="203" t="s">
        <v>198</v>
      </c>
      <c r="AU357" s="203" t="s">
        <v>80</v>
      </c>
      <c r="AV357" s="13" t="s">
        <v>80</v>
      </c>
      <c r="AW357" s="13" t="s">
        <v>35</v>
      </c>
      <c r="AX357" s="13" t="s">
        <v>17</v>
      </c>
      <c r="AY357" s="203" t="s">
        <v>190</v>
      </c>
    </row>
    <row r="358" spans="2:51" s="13" customFormat="1" ht="13.5">
      <c r="B358" s="202"/>
      <c r="D358" s="195" t="s">
        <v>198</v>
      </c>
      <c r="F358" s="204" t="s">
        <v>500</v>
      </c>
      <c r="H358" s="205">
        <v>0.831</v>
      </c>
      <c r="I358" s="206"/>
      <c r="L358" s="202"/>
      <c r="M358" s="207"/>
      <c r="N358" s="208"/>
      <c r="O358" s="208"/>
      <c r="P358" s="208"/>
      <c r="Q358" s="208"/>
      <c r="R358" s="208"/>
      <c r="S358" s="208"/>
      <c r="T358" s="209"/>
      <c r="AT358" s="203" t="s">
        <v>198</v>
      </c>
      <c r="AU358" s="203" t="s">
        <v>80</v>
      </c>
      <c r="AV358" s="13" t="s">
        <v>80</v>
      </c>
      <c r="AW358" s="13" t="s">
        <v>6</v>
      </c>
      <c r="AX358" s="13" t="s">
        <v>17</v>
      </c>
      <c r="AY358" s="203" t="s">
        <v>190</v>
      </c>
    </row>
    <row r="359" spans="2:65" s="1" customFormat="1" ht="16.5" customHeight="1">
      <c r="B359" s="181"/>
      <c r="C359" s="218" t="s">
        <v>501</v>
      </c>
      <c r="D359" s="218" t="s">
        <v>465</v>
      </c>
      <c r="E359" s="219" t="s">
        <v>502</v>
      </c>
      <c r="F359" s="220" t="s">
        <v>503</v>
      </c>
      <c r="G359" s="221" t="s">
        <v>316</v>
      </c>
      <c r="H359" s="222">
        <v>0.7</v>
      </c>
      <c r="I359" s="223"/>
      <c r="J359" s="224">
        <f>ROUND(I359*H359,2)</f>
        <v>0</v>
      </c>
      <c r="K359" s="220" t="s">
        <v>196</v>
      </c>
      <c r="L359" s="225"/>
      <c r="M359" s="226" t="s">
        <v>5</v>
      </c>
      <c r="N359" s="227" t="s">
        <v>43</v>
      </c>
      <c r="O359" s="43"/>
      <c r="P359" s="191">
        <f>O359*H359</f>
        <v>0</v>
      </c>
      <c r="Q359" s="191">
        <v>1</v>
      </c>
      <c r="R359" s="191">
        <f>Q359*H359</f>
        <v>0.7</v>
      </c>
      <c r="S359" s="191">
        <v>0</v>
      </c>
      <c r="T359" s="192">
        <f>S359*H359</f>
        <v>0</v>
      </c>
      <c r="AR359" s="25" t="s">
        <v>238</v>
      </c>
      <c r="AT359" s="25" t="s">
        <v>465</v>
      </c>
      <c r="AU359" s="25" t="s">
        <v>80</v>
      </c>
      <c r="AY359" s="25" t="s">
        <v>190</v>
      </c>
      <c r="BE359" s="193">
        <f>IF(N359="základní",J359,0)</f>
        <v>0</v>
      </c>
      <c r="BF359" s="193">
        <f>IF(N359="snížená",J359,0)</f>
        <v>0</v>
      </c>
      <c r="BG359" s="193">
        <f>IF(N359="zákl. přenesená",J359,0)</f>
        <v>0</v>
      </c>
      <c r="BH359" s="193">
        <f>IF(N359="sníž. přenesená",J359,0)</f>
        <v>0</v>
      </c>
      <c r="BI359" s="193">
        <f>IF(N359="nulová",J359,0)</f>
        <v>0</v>
      </c>
      <c r="BJ359" s="25" t="s">
        <v>17</v>
      </c>
      <c r="BK359" s="193">
        <f>ROUND(I359*H359,2)</f>
        <v>0</v>
      </c>
      <c r="BL359" s="25" t="s">
        <v>92</v>
      </c>
      <c r="BM359" s="25" t="s">
        <v>504</v>
      </c>
    </row>
    <row r="360" spans="2:51" s="12" customFormat="1" ht="13.5">
      <c r="B360" s="194"/>
      <c r="D360" s="195" t="s">
        <v>198</v>
      </c>
      <c r="E360" s="196" t="s">
        <v>5</v>
      </c>
      <c r="F360" s="197" t="s">
        <v>457</v>
      </c>
      <c r="H360" s="196" t="s">
        <v>5</v>
      </c>
      <c r="I360" s="198"/>
      <c r="L360" s="194"/>
      <c r="M360" s="199"/>
      <c r="N360" s="200"/>
      <c r="O360" s="200"/>
      <c r="P360" s="200"/>
      <c r="Q360" s="200"/>
      <c r="R360" s="200"/>
      <c r="S360" s="200"/>
      <c r="T360" s="201"/>
      <c r="AT360" s="196" t="s">
        <v>198</v>
      </c>
      <c r="AU360" s="196" t="s">
        <v>80</v>
      </c>
      <c r="AV360" s="12" t="s">
        <v>17</v>
      </c>
      <c r="AW360" s="12" t="s">
        <v>35</v>
      </c>
      <c r="AX360" s="12" t="s">
        <v>72</v>
      </c>
      <c r="AY360" s="196" t="s">
        <v>190</v>
      </c>
    </row>
    <row r="361" spans="2:51" s="13" customFormat="1" ht="13.5">
      <c r="B361" s="202"/>
      <c r="D361" s="195" t="s">
        <v>198</v>
      </c>
      <c r="E361" s="203" t="s">
        <v>5</v>
      </c>
      <c r="F361" s="204" t="s">
        <v>505</v>
      </c>
      <c r="H361" s="205">
        <v>0.648</v>
      </c>
      <c r="I361" s="206"/>
      <c r="L361" s="202"/>
      <c r="M361" s="207"/>
      <c r="N361" s="208"/>
      <c r="O361" s="208"/>
      <c r="P361" s="208"/>
      <c r="Q361" s="208"/>
      <c r="R361" s="208"/>
      <c r="S361" s="208"/>
      <c r="T361" s="209"/>
      <c r="AT361" s="203" t="s">
        <v>198</v>
      </c>
      <c r="AU361" s="203" t="s">
        <v>80</v>
      </c>
      <c r="AV361" s="13" t="s">
        <v>80</v>
      </c>
      <c r="AW361" s="13" t="s">
        <v>35</v>
      </c>
      <c r="AX361" s="13" t="s">
        <v>17</v>
      </c>
      <c r="AY361" s="203" t="s">
        <v>190</v>
      </c>
    </row>
    <row r="362" spans="2:51" s="13" customFormat="1" ht="13.5">
      <c r="B362" s="202"/>
      <c r="D362" s="195" t="s">
        <v>198</v>
      </c>
      <c r="F362" s="204" t="s">
        <v>506</v>
      </c>
      <c r="H362" s="205">
        <v>0.7</v>
      </c>
      <c r="I362" s="206"/>
      <c r="L362" s="202"/>
      <c r="M362" s="207"/>
      <c r="N362" s="208"/>
      <c r="O362" s="208"/>
      <c r="P362" s="208"/>
      <c r="Q362" s="208"/>
      <c r="R362" s="208"/>
      <c r="S362" s="208"/>
      <c r="T362" s="209"/>
      <c r="AT362" s="203" t="s">
        <v>198</v>
      </c>
      <c r="AU362" s="203" t="s">
        <v>80</v>
      </c>
      <c r="AV362" s="13" t="s">
        <v>80</v>
      </c>
      <c r="AW362" s="13" t="s">
        <v>6</v>
      </c>
      <c r="AX362" s="13" t="s">
        <v>17</v>
      </c>
      <c r="AY362" s="203" t="s">
        <v>190</v>
      </c>
    </row>
    <row r="363" spans="2:65" s="1" customFormat="1" ht="16.5" customHeight="1">
      <c r="B363" s="181"/>
      <c r="C363" s="218" t="s">
        <v>507</v>
      </c>
      <c r="D363" s="218" t="s">
        <v>465</v>
      </c>
      <c r="E363" s="219" t="s">
        <v>508</v>
      </c>
      <c r="F363" s="220" t="s">
        <v>509</v>
      </c>
      <c r="G363" s="221" t="s">
        <v>316</v>
      </c>
      <c r="H363" s="222">
        <v>0.256</v>
      </c>
      <c r="I363" s="223"/>
      <c r="J363" s="224">
        <f>ROUND(I363*H363,2)</f>
        <v>0</v>
      </c>
      <c r="K363" s="220" t="s">
        <v>196</v>
      </c>
      <c r="L363" s="225"/>
      <c r="M363" s="226" t="s">
        <v>5</v>
      </c>
      <c r="N363" s="227" t="s">
        <v>43</v>
      </c>
      <c r="O363" s="43"/>
      <c r="P363" s="191">
        <f>O363*H363</f>
        <v>0</v>
      </c>
      <c r="Q363" s="191">
        <v>1</v>
      </c>
      <c r="R363" s="191">
        <f>Q363*H363</f>
        <v>0.256</v>
      </c>
      <c r="S363" s="191">
        <v>0</v>
      </c>
      <c r="T363" s="192">
        <f>S363*H363</f>
        <v>0</v>
      </c>
      <c r="AR363" s="25" t="s">
        <v>238</v>
      </c>
      <c r="AT363" s="25" t="s">
        <v>465</v>
      </c>
      <c r="AU363" s="25" t="s">
        <v>80</v>
      </c>
      <c r="AY363" s="25" t="s">
        <v>190</v>
      </c>
      <c r="BE363" s="193">
        <f>IF(N363="základní",J363,0)</f>
        <v>0</v>
      </c>
      <c r="BF363" s="193">
        <f>IF(N363="snížená",J363,0)</f>
        <v>0</v>
      </c>
      <c r="BG363" s="193">
        <f>IF(N363="zákl. přenesená",J363,0)</f>
        <v>0</v>
      </c>
      <c r="BH363" s="193">
        <f>IF(N363="sníž. přenesená",J363,0)</f>
        <v>0</v>
      </c>
      <c r="BI363" s="193">
        <f>IF(N363="nulová",J363,0)</f>
        <v>0</v>
      </c>
      <c r="BJ363" s="25" t="s">
        <v>17</v>
      </c>
      <c r="BK363" s="193">
        <f>ROUND(I363*H363,2)</f>
        <v>0</v>
      </c>
      <c r="BL363" s="25" t="s">
        <v>92</v>
      </c>
      <c r="BM363" s="25" t="s">
        <v>510</v>
      </c>
    </row>
    <row r="364" spans="2:51" s="12" customFormat="1" ht="13.5">
      <c r="B364" s="194"/>
      <c r="D364" s="195" t="s">
        <v>198</v>
      </c>
      <c r="E364" s="196" t="s">
        <v>5</v>
      </c>
      <c r="F364" s="197" t="s">
        <v>457</v>
      </c>
      <c r="H364" s="196" t="s">
        <v>5</v>
      </c>
      <c r="I364" s="198"/>
      <c r="L364" s="194"/>
      <c r="M364" s="199"/>
      <c r="N364" s="200"/>
      <c r="O364" s="200"/>
      <c r="P364" s="200"/>
      <c r="Q364" s="200"/>
      <c r="R364" s="200"/>
      <c r="S364" s="200"/>
      <c r="T364" s="201"/>
      <c r="AT364" s="196" t="s">
        <v>198</v>
      </c>
      <c r="AU364" s="196" t="s">
        <v>80</v>
      </c>
      <c r="AV364" s="12" t="s">
        <v>17</v>
      </c>
      <c r="AW364" s="12" t="s">
        <v>35</v>
      </c>
      <c r="AX364" s="12" t="s">
        <v>72</v>
      </c>
      <c r="AY364" s="196" t="s">
        <v>190</v>
      </c>
    </row>
    <row r="365" spans="2:51" s="13" customFormat="1" ht="13.5">
      <c r="B365" s="202"/>
      <c r="D365" s="195" t="s">
        <v>198</v>
      </c>
      <c r="E365" s="203" t="s">
        <v>5</v>
      </c>
      <c r="F365" s="204" t="s">
        <v>511</v>
      </c>
      <c r="H365" s="205">
        <v>0.237</v>
      </c>
      <c r="I365" s="206"/>
      <c r="L365" s="202"/>
      <c r="M365" s="207"/>
      <c r="N365" s="208"/>
      <c r="O365" s="208"/>
      <c r="P365" s="208"/>
      <c r="Q365" s="208"/>
      <c r="R365" s="208"/>
      <c r="S365" s="208"/>
      <c r="T365" s="209"/>
      <c r="AT365" s="203" t="s">
        <v>198</v>
      </c>
      <c r="AU365" s="203" t="s">
        <v>80</v>
      </c>
      <c r="AV365" s="13" t="s">
        <v>80</v>
      </c>
      <c r="AW365" s="13" t="s">
        <v>35</v>
      </c>
      <c r="AX365" s="13" t="s">
        <v>17</v>
      </c>
      <c r="AY365" s="203" t="s">
        <v>190</v>
      </c>
    </row>
    <row r="366" spans="2:51" s="13" customFormat="1" ht="13.5">
      <c r="B366" s="202"/>
      <c r="D366" s="195" t="s">
        <v>198</v>
      </c>
      <c r="F366" s="204" t="s">
        <v>512</v>
      </c>
      <c r="H366" s="205">
        <v>0.256</v>
      </c>
      <c r="I366" s="206"/>
      <c r="L366" s="202"/>
      <c r="M366" s="207"/>
      <c r="N366" s="208"/>
      <c r="O366" s="208"/>
      <c r="P366" s="208"/>
      <c r="Q366" s="208"/>
      <c r="R366" s="208"/>
      <c r="S366" s="208"/>
      <c r="T366" s="209"/>
      <c r="AT366" s="203" t="s">
        <v>198</v>
      </c>
      <c r="AU366" s="203" t="s">
        <v>80</v>
      </c>
      <c r="AV366" s="13" t="s">
        <v>80</v>
      </c>
      <c r="AW366" s="13" t="s">
        <v>6</v>
      </c>
      <c r="AX366" s="13" t="s">
        <v>17</v>
      </c>
      <c r="AY366" s="203" t="s">
        <v>190</v>
      </c>
    </row>
    <row r="367" spans="2:65" s="1" customFormat="1" ht="16.5" customHeight="1">
      <c r="B367" s="181"/>
      <c r="C367" s="218" t="s">
        <v>513</v>
      </c>
      <c r="D367" s="218" t="s">
        <v>465</v>
      </c>
      <c r="E367" s="219" t="s">
        <v>514</v>
      </c>
      <c r="F367" s="220" t="s">
        <v>515</v>
      </c>
      <c r="G367" s="221" t="s">
        <v>316</v>
      </c>
      <c r="H367" s="222">
        <v>0.054</v>
      </c>
      <c r="I367" s="223"/>
      <c r="J367" s="224">
        <f>ROUND(I367*H367,2)</f>
        <v>0</v>
      </c>
      <c r="K367" s="220" t="s">
        <v>196</v>
      </c>
      <c r="L367" s="225"/>
      <c r="M367" s="226" t="s">
        <v>5</v>
      </c>
      <c r="N367" s="227" t="s">
        <v>43</v>
      </c>
      <c r="O367" s="43"/>
      <c r="P367" s="191">
        <f>O367*H367</f>
        <v>0</v>
      </c>
      <c r="Q367" s="191">
        <v>1</v>
      </c>
      <c r="R367" s="191">
        <f>Q367*H367</f>
        <v>0.054</v>
      </c>
      <c r="S367" s="191">
        <v>0</v>
      </c>
      <c r="T367" s="192">
        <f>S367*H367</f>
        <v>0</v>
      </c>
      <c r="AR367" s="25" t="s">
        <v>238</v>
      </c>
      <c r="AT367" s="25" t="s">
        <v>465</v>
      </c>
      <c r="AU367" s="25" t="s">
        <v>80</v>
      </c>
      <c r="AY367" s="25" t="s">
        <v>190</v>
      </c>
      <c r="BE367" s="193">
        <f>IF(N367="základní",J367,0)</f>
        <v>0</v>
      </c>
      <c r="BF367" s="193">
        <f>IF(N367="snížená",J367,0)</f>
        <v>0</v>
      </c>
      <c r="BG367" s="193">
        <f>IF(N367="zákl. přenesená",J367,0)</f>
        <v>0</v>
      </c>
      <c r="BH367" s="193">
        <f>IF(N367="sníž. přenesená",J367,0)</f>
        <v>0</v>
      </c>
      <c r="BI367" s="193">
        <f>IF(N367="nulová",J367,0)</f>
        <v>0</v>
      </c>
      <c r="BJ367" s="25" t="s">
        <v>17</v>
      </c>
      <c r="BK367" s="193">
        <f>ROUND(I367*H367,2)</f>
        <v>0</v>
      </c>
      <c r="BL367" s="25" t="s">
        <v>92</v>
      </c>
      <c r="BM367" s="25" t="s">
        <v>516</v>
      </c>
    </row>
    <row r="368" spans="2:51" s="12" customFormat="1" ht="13.5">
      <c r="B368" s="194"/>
      <c r="D368" s="195" t="s">
        <v>198</v>
      </c>
      <c r="E368" s="196" t="s">
        <v>5</v>
      </c>
      <c r="F368" s="197" t="s">
        <v>457</v>
      </c>
      <c r="H368" s="196" t="s">
        <v>5</v>
      </c>
      <c r="I368" s="198"/>
      <c r="L368" s="194"/>
      <c r="M368" s="199"/>
      <c r="N368" s="200"/>
      <c r="O368" s="200"/>
      <c r="P368" s="200"/>
      <c r="Q368" s="200"/>
      <c r="R368" s="200"/>
      <c r="S368" s="200"/>
      <c r="T368" s="201"/>
      <c r="AT368" s="196" t="s">
        <v>198</v>
      </c>
      <c r="AU368" s="196" t="s">
        <v>80</v>
      </c>
      <c r="AV368" s="12" t="s">
        <v>17</v>
      </c>
      <c r="AW368" s="12" t="s">
        <v>35</v>
      </c>
      <c r="AX368" s="12" t="s">
        <v>72</v>
      </c>
      <c r="AY368" s="196" t="s">
        <v>190</v>
      </c>
    </row>
    <row r="369" spans="2:51" s="13" customFormat="1" ht="13.5">
      <c r="B369" s="202"/>
      <c r="D369" s="195" t="s">
        <v>198</v>
      </c>
      <c r="E369" s="203" t="s">
        <v>5</v>
      </c>
      <c r="F369" s="204" t="s">
        <v>517</v>
      </c>
      <c r="H369" s="205">
        <v>0.05</v>
      </c>
      <c r="I369" s="206"/>
      <c r="L369" s="202"/>
      <c r="M369" s="207"/>
      <c r="N369" s="208"/>
      <c r="O369" s="208"/>
      <c r="P369" s="208"/>
      <c r="Q369" s="208"/>
      <c r="R369" s="208"/>
      <c r="S369" s="208"/>
      <c r="T369" s="209"/>
      <c r="AT369" s="203" t="s">
        <v>198</v>
      </c>
      <c r="AU369" s="203" t="s">
        <v>80</v>
      </c>
      <c r="AV369" s="13" t="s">
        <v>80</v>
      </c>
      <c r="AW369" s="13" t="s">
        <v>35</v>
      </c>
      <c r="AX369" s="13" t="s">
        <v>17</v>
      </c>
      <c r="AY369" s="203" t="s">
        <v>190</v>
      </c>
    </row>
    <row r="370" spans="2:51" s="13" customFormat="1" ht="13.5">
      <c r="B370" s="202"/>
      <c r="D370" s="195" t="s">
        <v>198</v>
      </c>
      <c r="F370" s="204" t="s">
        <v>518</v>
      </c>
      <c r="H370" s="205">
        <v>0.054</v>
      </c>
      <c r="I370" s="206"/>
      <c r="L370" s="202"/>
      <c r="M370" s="207"/>
      <c r="N370" s="208"/>
      <c r="O370" s="208"/>
      <c r="P370" s="208"/>
      <c r="Q370" s="208"/>
      <c r="R370" s="208"/>
      <c r="S370" s="208"/>
      <c r="T370" s="209"/>
      <c r="AT370" s="203" t="s">
        <v>198</v>
      </c>
      <c r="AU370" s="203" t="s">
        <v>80</v>
      </c>
      <c r="AV370" s="13" t="s">
        <v>80</v>
      </c>
      <c r="AW370" s="13" t="s">
        <v>6</v>
      </c>
      <c r="AX370" s="13" t="s">
        <v>17</v>
      </c>
      <c r="AY370" s="203" t="s">
        <v>190</v>
      </c>
    </row>
    <row r="371" spans="2:65" s="1" customFormat="1" ht="16.5" customHeight="1">
      <c r="B371" s="181"/>
      <c r="C371" s="218" t="s">
        <v>519</v>
      </c>
      <c r="D371" s="218" t="s">
        <v>465</v>
      </c>
      <c r="E371" s="219" t="s">
        <v>520</v>
      </c>
      <c r="F371" s="220" t="s">
        <v>521</v>
      </c>
      <c r="G371" s="221" t="s">
        <v>316</v>
      </c>
      <c r="H371" s="222">
        <v>0.284</v>
      </c>
      <c r="I371" s="223"/>
      <c r="J371" s="224">
        <f>ROUND(I371*H371,2)</f>
        <v>0</v>
      </c>
      <c r="K371" s="220" t="s">
        <v>196</v>
      </c>
      <c r="L371" s="225"/>
      <c r="M371" s="226" t="s">
        <v>5</v>
      </c>
      <c r="N371" s="227" t="s">
        <v>43</v>
      </c>
      <c r="O371" s="43"/>
      <c r="P371" s="191">
        <f>O371*H371</f>
        <v>0</v>
      </c>
      <c r="Q371" s="191">
        <v>1</v>
      </c>
      <c r="R371" s="191">
        <f>Q371*H371</f>
        <v>0.284</v>
      </c>
      <c r="S371" s="191">
        <v>0</v>
      </c>
      <c r="T371" s="192">
        <f>S371*H371</f>
        <v>0</v>
      </c>
      <c r="AR371" s="25" t="s">
        <v>238</v>
      </c>
      <c r="AT371" s="25" t="s">
        <v>465</v>
      </c>
      <c r="AU371" s="25" t="s">
        <v>80</v>
      </c>
      <c r="AY371" s="25" t="s">
        <v>190</v>
      </c>
      <c r="BE371" s="193">
        <f>IF(N371="základní",J371,0)</f>
        <v>0</v>
      </c>
      <c r="BF371" s="193">
        <f>IF(N371="snížená",J371,0)</f>
        <v>0</v>
      </c>
      <c r="BG371" s="193">
        <f>IF(N371="zákl. přenesená",J371,0)</f>
        <v>0</v>
      </c>
      <c r="BH371" s="193">
        <f>IF(N371="sníž. přenesená",J371,0)</f>
        <v>0</v>
      </c>
      <c r="BI371" s="193">
        <f>IF(N371="nulová",J371,0)</f>
        <v>0</v>
      </c>
      <c r="BJ371" s="25" t="s">
        <v>17</v>
      </c>
      <c r="BK371" s="193">
        <f>ROUND(I371*H371,2)</f>
        <v>0</v>
      </c>
      <c r="BL371" s="25" t="s">
        <v>92</v>
      </c>
      <c r="BM371" s="25" t="s">
        <v>522</v>
      </c>
    </row>
    <row r="372" spans="2:51" s="12" customFormat="1" ht="13.5">
      <c r="B372" s="194"/>
      <c r="D372" s="195" t="s">
        <v>198</v>
      </c>
      <c r="E372" s="196" t="s">
        <v>5</v>
      </c>
      <c r="F372" s="197" t="s">
        <v>457</v>
      </c>
      <c r="H372" s="196" t="s">
        <v>5</v>
      </c>
      <c r="I372" s="198"/>
      <c r="L372" s="194"/>
      <c r="M372" s="199"/>
      <c r="N372" s="200"/>
      <c r="O372" s="200"/>
      <c r="P372" s="200"/>
      <c r="Q372" s="200"/>
      <c r="R372" s="200"/>
      <c r="S372" s="200"/>
      <c r="T372" s="201"/>
      <c r="AT372" s="196" t="s">
        <v>198</v>
      </c>
      <c r="AU372" s="196" t="s">
        <v>80</v>
      </c>
      <c r="AV372" s="12" t="s">
        <v>17</v>
      </c>
      <c r="AW372" s="12" t="s">
        <v>35</v>
      </c>
      <c r="AX372" s="12" t="s">
        <v>72</v>
      </c>
      <c r="AY372" s="196" t="s">
        <v>190</v>
      </c>
    </row>
    <row r="373" spans="2:51" s="13" customFormat="1" ht="13.5">
      <c r="B373" s="202"/>
      <c r="D373" s="195" t="s">
        <v>198</v>
      </c>
      <c r="E373" s="203" t="s">
        <v>5</v>
      </c>
      <c r="F373" s="204" t="s">
        <v>523</v>
      </c>
      <c r="H373" s="205">
        <v>0.263</v>
      </c>
      <c r="I373" s="206"/>
      <c r="L373" s="202"/>
      <c r="M373" s="207"/>
      <c r="N373" s="208"/>
      <c r="O373" s="208"/>
      <c r="P373" s="208"/>
      <c r="Q373" s="208"/>
      <c r="R373" s="208"/>
      <c r="S373" s="208"/>
      <c r="T373" s="209"/>
      <c r="AT373" s="203" t="s">
        <v>198</v>
      </c>
      <c r="AU373" s="203" t="s">
        <v>80</v>
      </c>
      <c r="AV373" s="13" t="s">
        <v>80</v>
      </c>
      <c r="AW373" s="13" t="s">
        <v>35</v>
      </c>
      <c r="AX373" s="13" t="s">
        <v>17</v>
      </c>
      <c r="AY373" s="203" t="s">
        <v>190</v>
      </c>
    </row>
    <row r="374" spans="2:51" s="13" customFormat="1" ht="13.5">
      <c r="B374" s="202"/>
      <c r="D374" s="195" t="s">
        <v>198</v>
      </c>
      <c r="F374" s="204" t="s">
        <v>524</v>
      </c>
      <c r="H374" s="205">
        <v>0.284</v>
      </c>
      <c r="I374" s="206"/>
      <c r="L374" s="202"/>
      <c r="M374" s="207"/>
      <c r="N374" s="208"/>
      <c r="O374" s="208"/>
      <c r="P374" s="208"/>
      <c r="Q374" s="208"/>
      <c r="R374" s="208"/>
      <c r="S374" s="208"/>
      <c r="T374" s="209"/>
      <c r="AT374" s="203" t="s">
        <v>198</v>
      </c>
      <c r="AU374" s="203" t="s">
        <v>80</v>
      </c>
      <c r="AV374" s="13" t="s">
        <v>80</v>
      </c>
      <c r="AW374" s="13" t="s">
        <v>6</v>
      </c>
      <c r="AX374" s="13" t="s">
        <v>17</v>
      </c>
      <c r="AY374" s="203" t="s">
        <v>190</v>
      </c>
    </row>
    <row r="375" spans="2:65" s="1" customFormat="1" ht="16.5" customHeight="1">
      <c r="B375" s="181"/>
      <c r="C375" s="218" t="s">
        <v>525</v>
      </c>
      <c r="D375" s="218" t="s">
        <v>465</v>
      </c>
      <c r="E375" s="219" t="s">
        <v>526</v>
      </c>
      <c r="F375" s="220" t="s">
        <v>527</v>
      </c>
      <c r="G375" s="221" t="s">
        <v>316</v>
      </c>
      <c r="H375" s="222">
        <v>0.76</v>
      </c>
      <c r="I375" s="223"/>
      <c r="J375" s="224">
        <f>ROUND(I375*H375,2)</f>
        <v>0</v>
      </c>
      <c r="K375" s="220" t="s">
        <v>196</v>
      </c>
      <c r="L375" s="225"/>
      <c r="M375" s="226" t="s">
        <v>5</v>
      </c>
      <c r="N375" s="227" t="s">
        <v>43</v>
      </c>
      <c r="O375" s="43"/>
      <c r="P375" s="191">
        <f>O375*H375</f>
        <v>0</v>
      </c>
      <c r="Q375" s="191">
        <v>1</v>
      </c>
      <c r="R375" s="191">
        <f>Q375*H375</f>
        <v>0.76</v>
      </c>
      <c r="S375" s="191">
        <v>0</v>
      </c>
      <c r="T375" s="192">
        <f>S375*H375</f>
        <v>0</v>
      </c>
      <c r="AR375" s="25" t="s">
        <v>238</v>
      </c>
      <c r="AT375" s="25" t="s">
        <v>465</v>
      </c>
      <c r="AU375" s="25" t="s">
        <v>80</v>
      </c>
      <c r="AY375" s="25" t="s">
        <v>190</v>
      </c>
      <c r="BE375" s="193">
        <f>IF(N375="základní",J375,0)</f>
        <v>0</v>
      </c>
      <c r="BF375" s="193">
        <f>IF(N375="snížená",J375,0)</f>
        <v>0</v>
      </c>
      <c r="BG375" s="193">
        <f>IF(N375="zákl. přenesená",J375,0)</f>
        <v>0</v>
      </c>
      <c r="BH375" s="193">
        <f>IF(N375="sníž. přenesená",J375,0)</f>
        <v>0</v>
      </c>
      <c r="BI375" s="193">
        <f>IF(N375="nulová",J375,0)</f>
        <v>0</v>
      </c>
      <c r="BJ375" s="25" t="s">
        <v>17</v>
      </c>
      <c r="BK375" s="193">
        <f>ROUND(I375*H375,2)</f>
        <v>0</v>
      </c>
      <c r="BL375" s="25" t="s">
        <v>92</v>
      </c>
      <c r="BM375" s="25" t="s">
        <v>528</v>
      </c>
    </row>
    <row r="376" spans="2:51" s="12" customFormat="1" ht="13.5">
      <c r="B376" s="194"/>
      <c r="D376" s="195" t="s">
        <v>198</v>
      </c>
      <c r="E376" s="196" t="s">
        <v>5</v>
      </c>
      <c r="F376" s="197" t="s">
        <v>457</v>
      </c>
      <c r="H376" s="196" t="s">
        <v>5</v>
      </c>
      <c r="I376" s="198"/>
      <c r="L376" s="194"/>
      <c r="M376" s="199"/>
      <c r="N376" s="200"/>
      <c r="O376" s="200"/>
      <c r="P376" s="200"/>
      <c r="Q376" s="200"/>
      <c r="R376" s="200"/>
      <c r="S376" s="200"/>
      <c r="T376" s="201"/>
      <c r="AT376" s="196" t="s">
        <v>198</v>
      </c>
      <c r="AU376" s="196" t="s">
        <v>80</v>
      </c>
      <c r="AV376" s="12" t="s">
        <v>17</v>
      </c>
      <c r="AW376" s="12" t="s">
        <v>35</v>
      </c>
      <c r="AX376" s="12" t="s">
        <v>72</v>
      </c>
      <c r="AY376" s="196" t="s">
        <v>190</v>
      </c>
    </row>
    <row r="377" spans="2:51" s="13" customFormat="1" ht="13.5">
      <c r="B377" s="202"/>
      <c r="D377" s="195" t="s">
        <v>198</v>
      </c>
      <c r="E377" s="203" t="s">
        <v>5</v>
      </c>
      <c r="F377" s="204" t="s">
        <v>529</v>
      </c>
      <c r="H377" s="205">
        <v>0.704</v>
      </c>
      <c r="I377" s="206"/>
      <c r="L377" s="202"/>
      <c r="M377" s="207"/>
      <c r="N377" s="208"/>
      <c r="O377" s="208"/>
      <c r="P377" s="208"/>
      <c r="Q377" s="208"/>
      <c r="R377" s="208"/>
      <c r="S377" s="208"/>
      <c r="T377" s="209"/>
      <c r="AT377" s="203" t="s">
        <v>198</v>
      </c>
      <c r="AU377" s="203" t="s">
        <v>80</v>
      </c>
      <c r="AV377" s="13" t="s">
        <v>80</v>
      </c>
      <c r="AW377" s="13" t="s">
        <v>35</v>
      </c>
      <c r="AX377" s="13" t="s">
        <v>17</v>
      </c>
      <c r="AY377" s="203" t="s">
        <v>190</v>
      </c>
    </row>
    <row r="378" spans="2:51" s="13" customFormat="1" ht="13.5">
      <c r="B378" s="202"/>
      <c r="D378" s="195" t="s">
        <v>198</v>
      </c>
      <c r="F378" s="204" t="s">
        <v>530</v>
      </c>
      <c r="H378" s="205">
        <v>0.76</v>
      </c>
      <c r="I378" s="206"/>
      <c r="L378" s="202"/>
      <c r="M378" s="207"/>
      <c r="N378" s="208"/>
      <c r="O378" s="208"/>
      <c r="P378" s="208"/>
      <c r="Q378" s="208"/>
      <c r="R378" s="208"/>
      <c r="S378" s="208"/>
      <c r="T378" s="209"/>
      <c r="AT378" s="203" t="s">
        <v>198</v>
      </c>
      <c r="AU378" s="203" t="s">
        <v>80</v>
      </c>
      <c r="AV378" s="13" t="s">
        <v>80</v>
      </c>
      <c r="AW378" s="13" t="s">
        <v>6</v>
      </c>
      <c r="AX378" s="13" t="s">
        <v>17</v>
      </c>
      <c r="AY378" s="203" t="s">
        <v>190</v>
      </c>
    </row>
    <row r="379" spans="2:65" s="1" customFormat="1" ht="16.5" customHeight="1">
      <c r="B379" s="181"/>
      <c r="C379" s="218" t="s">
        <v>531</v>
      </c>
      <c r="D379" s="218" t="s">
        <v>465</v>
      </c>
      <c r="E379" s="219" t="s">
        <v>532</v>
      </c>
      <c r="F379" s="220" t="s">
        <v>533</v>
      </c>
      <c r="G379" s="221" t="s">
        <v>316</v>
      </c>
      <c r="H379" s="222">
        <v>0.095</v>
      </c>
      <c r="I379" s="223"/>
      <c r="J379" s="224">
        <f>ROUND(I379*H379,2)</f>
        <v>0</v>
      </c>
      <c r="K379" s="220" t="s">
        <v>196</v>
      </c>
      <c r="L379" s="225"/>
      <c r="M379" s="226" t="s">
        <v>5</v>
      </c>
      <c r="N379" s="227" t="s">
        <v>43</v>
      </c>
      <c r="O379" s="43"/>
      <c r="P379" s="191">
        <f>O379*H379</f>
        <v>0</v>
      </c>
      <c r="Q379" s="191">
        <v>1</v>
      </c>
      <c r="R379" s="191">
        <f>Q379*H379</f>
        <v>0.095</v>
      </c>
      <c r="S379" s="191">
        <v>0</v>
      </c>
      <c r="T379" s="192">
        <f>S379*H379</f>
        <v>0</v>
      </c>
      <c r="AR379" s="25" t="s">
        <v>238</v>
      </c>
      <c r="AT379" s="25" t="s">
        <v>465</v>
      </c>
      <c r="AU379" s="25" t="s">
        <v>80</v>
      </c>
      <c r="AY379" s="25" t="s">
        <v>190</v>
      </c>
      <c r="BE379" s="193">
        <f>IF(N379="základní",J379,0)</f>
        <v>0</v>
      </c>
      <c r="BF379" s="193">
        <f>IF(N379="snížená",J379,0)</f>
        <v>0</v>
      </c>
      <c r="BG379" s="193">
        <f>IF(N379="zákl. přenesená",J379,0)</f>
        <v>0</v>
      </c>
      <c r="BH379" s="193">
        <f>IF(N379="sníž. přenesená",J379,0)</f>
        <v>0</v>
      </c>
      <c r="BI379" s="193">
        <f>IF(N379="nulová",J379,0)</f>
        <v>0</v>
      </c>
      <c r="BJ379" s="25" t="s">
        <v>17</v>
      </c>
      <c r="BK379" s="193">
        <f>ROUND(I379*H379,2)</f>
        <v>0</v>
      </c>
      <c r="BL379" s="25" t="s">
        <v>92</v>
      </c>
      <c r="BM379" s="25" t="s">
        <v>534</v>
      </c>
    </row>
    <row r="380" spans="2:51" s="12" customFormat="1" ht="13.5">
      <c r="B380" s="194"/>
      <c r="D380" s="195" t="s">
        <v>198</v>
      </c>
      <c r="E380" s="196" t="s">
        <v>5</v>
      </c>
      <c r="F380" s="197" t="s">
        <v>457</v>
      </c>
      <c r="H380" s="196" t="s">
        <v>5</v>
      </c>
      <c r="I380" s="198"/>
      <c r="L380" s="194"/>
      <c r="M380" s="199"/>
      <c r="N380" s="200"/>
      <c r="O380" s="200"/>
      <c r="P380" s="200"/>
      <c r="Q380" s="200"/>
      <c r="R380" s="200"/>
      <c r="S380" s="200"/>
      <c r="T380" s="201"/>
      <c r="AT380" s="196" t="s">
        <v>198</v>
      </c>
      <c r="AU380" s="196" t="s">
        <v>80</v>
      </c>
      <c r="AV380" s="12" t="s">
        <v>17</v>
      </c>
      <c r="AW380" s="12" t="s">
        <v>35</v>
      </c>
      <c r="AX380" s="12" t="s">
        <v>72</v>
      </c>
      <c r="AY380" s="196" t="s">
        <v>190</v>
      </c>
    </row>
    <row r="381" spans="2:51" s="13" customFormat="1" ht="13.5">
      <c r="B381" s="202"/>
      <c r="D381" s="195" t="s">
        <v>198</v>
      </c>
      <c r="E381" s="203" t="s">
        <v>5</v>
      </c>
      <c r="F381" s="204" t="s">
        <v>535</v>
      </c>
      <c r="H381" s="205">
        <v>0.088</v>
      </c>
      <c r="I381" s="206"/>
      <c r="L381" s="202"/>
      <c r="M381" s="207"/>
      <c r="N381" s="208"/>
      <c r="O381" s="208"/>
      <c r="P381" s="208"/>
      <c r="Q381" s="208"/>
      <c r="R381" s="208"/>
      <c r="S381" s="208"/>
      <c r="T381" s="209"/>
      <c r="AT381" s="203" t="s">
        <v>198</v>
      </c>
      <c r="AU381" s="203" t="s">
        <v>80</v>
      </c>
      <c r="AV381" s="13" t="s">
        <v>80</v>
      </c>
      <c r="AW381" s="13" t="s">
        <v>35</v>
      </c>
      <c r="AX381" s="13" t="s">
        <v>17</v>
      </c>
      <c r="AY381" s="203" t="s">
        <v>190</v>
      </c>
    </row>
    <row r="382" spans="2:51" s="13" customFormat="1" ht="13.5">
      <c r="B382" s="202"/>
      <c r="D382" s="195" t="s">
        <v>198</v>
      </c>
      <c r="F382" s="204" t="s">
        <v>536</v>
      </c>
      <c r="H382" s="205">
        <v>0.095</v>
      </c>
      <c r="I382" s="206"/>
      <c r="L382" s="202"/>
      <c r="M382" s="207"/>
      <c r="N382" s="208"/>
      <c r="O382" s="208"/>
      <c r="P382" s="208"/>
      <c r="Q382" s="208"/>
      <c r="R382" s="208"/>
      <c r="S382" s="208"/>
      <c r="T382" s="209"/>
      <c r="AT382" s="203" t="s">
        <v>198</v>
      </c>
      <c r="AU382" s="203" t="s">
        <v>80</v>
      </c>
      <c r="AV382" s="13" t="s">
        <v>80</v>
      </c>
      <c r="AW382" s="13" t="s">
        <v>6</v>
      </c>
      <c r="AX382" s="13" t="s">
        <v>17</v>
      </c>
      <c r="AY382" s="203" t="s">
        <v>190</v>
      </c>
    </row>
    <row r="383" spans="2:65" s="1" customFormat="1" ht="16.5" customHeight="1">
      <c r="B383" s="181"/>
      <c r="C383" s="218" t="s">
        <v>537</v>
      </c>
      <c r="D383" s="218" t="s">
        <v>465</v>
      </c>
      <c r="E383" s="219" t="s">
        <v>538</v>
      </c>
      <c r="F383" s="220" t="s">
        <v>539</v>
      </c>
      <c r="G383" s="221" t="s">
        <v>316</v>
      </c>
      <c r="H383" s="222">
        <v>0.129</v>
      </c>
      <c r="I383" s="223"/>
      <c r="J383" s="224">
        <f>ROUND(I383*H383,2)</f>
        <v>0</v>
      </c>
      <c r="K383" s="220" t="s">
        <v>196</v>
      </c>
      <c r="L383" s="225"/>
      <c r="M383" s="226" t="s">
        <v>5</v>
      </c>
      <c r="N383" s="227" t="s">
        <v>43</v>
      </c>
      <c r="O383" s="43"/>
      <c r="P383" s="191">
        <f>O383*H383</f>
        <v>0</v>
      </c>
      <c r="Q383" s="191">
        <v>1</v>
      </c>
      <c r="R383" s="191">
        <f>Q383*H383</f>
        <v>0.129</v>
      </c>
      <c r="S383" s="191">
        <v>0</v>
      </c>
      <c r="T383" s="192">
        <f>S383*H383</f>
        <v>0</v>
      </c>
      <c r="AR383" s="25" t="s">
        <v>238</v>
      </c>
      <c r="AT383" s="25" t="s">
        <v>465</v>
      </c>
      <c r="AU383" s="25" t="s">
        <v>80</v>
      </c>
      <c r="AY383" s="25" t="s">
        <v>190</v>
      </c>
      <c r="BE383" s="193">
        <f>IF(N383="základní",J383,0)</f>
        <v>0</v>
      </c>
      <c r="BF383" s="193">
        <f>IF(N383="snížená",J383,0)</f>
        <v>0</v>
      </c>
      <c r="BG383" s="193">
        <f>IF(N383="zákl. přenesená",J383,0)</f>
        <v>0</v>
      </c>
      <c r="BH383" s="193">
        <f>IF(N383="sníž. přenesená",J383,0)</f>
        <v>0</v>
      </c>
      <c r="BI383" s="193">
        <f>IF(N383="nulová",J383,0)</f>
        <v>0</v>
      </c>
      <c r="BJ383" s="25" t="s">
        <v>17</v>
      </c>
      <c r="BK383" s="193">
        <f>ROUND(I383*H383,2)</f>
        <v>0</v>
      </c>
      <c r="BL383" s="25" t="s">
        <v>92</v>
      </c>
      <c r="BM383" s="25" t="s">
        <v>540</v>
      </c>
    </row>
    <row r="384" spans="2:51" s="13" customFormat="1" ht="13.5">
      <c r="B384" s="202"/>
      <c r="D384" s="195" t="s">
        <v>198</v>
      </c>
      <c r="E384" s="203" t="s">
        <v>5</v>
      </c>
      <c r="F384" s="204" t="s">
        <v>541</v>
      </c>
      <c r="H384" s="205">
        <v>0.119</v>
      </c>
      <c r="I384" s="206"/>
      <c r="L384" s="202"/>
      <c r="M384" s="207"/>
      <c r="N384" s="208"/>
      <c r="O384" s="208"/>
      <c r="P384" s="208"/>
      <c r="Q384" s="208"/>
      <c r="R384" s="208"/>
      <c r="S384" s="208"/>
      <c r="T384" s="209"/>
      <c r="AT384" s="203" t="s">
        <v>198</v>
      </c>
      <c r="AU384" s="203" t="s">
        <v>80</v>
      </c>
      <c r="AV384" s="13" t="s">
        <v>80</v>
      </c>
      <c r="AW384" s="13" t="s">
        <v>35</v>
      </c>
      <c r="AX384" s="13" t="s">
        <v>17</v>
      </c>
      <c r="AY384" s="203" t="s">
        <v>190</v>
      </c>
    </row>
    <row r="385" spans="2:51" s="13" customFormat="1" ht="13.5">
      <c r="B385" s="202"/>
      <c r="D385" s="195" t="s">
        <v>198</v>
      </c>
      <c r="F385" s="204" t="s">
        <v>542</v>
      </c>
      <c r="H385" s="205">
        <v>0.129</v>
      </c>
      <c r="I385" s="206"/>
      <c r="L385" s="202"/>
      <c r="M385" s="207"/>
      <c r="N385" s="208"/>
      <c r="O385" s="208"/>
      <c r="P385" s="208"/>
      <c r="Q385" s="208"/>
      <c r="R385" s="208"/>
      <c r="S385" s="208"/>
      <c r="T385" s="209"/>
      <c r="AT385" s="203" t="s">
        <v>198</v>
      </c>
      <c r="AU385" s="203" t="s">
        <v>80</v>
      </c>
      <c r="AV385" s="13" t="s">
        <v>80</v>
      </c>
      <c r="AW385" s="13" t="s">
        <v>6</v>
      </c>
      <c r="AX385" s="13" t="s">
        <v>17</v>
      </c>
      <c r="AY385" s="203" t="s">
        <v>190</v>
      </c>
    </row>
    <row r="386" spans="2:65" s="1" customFormat="1" ht="16.5" customHeight="1">
      <c r="B386" s="181"/>
      <c r="C386" s="218" t="s">
        <v>543</v>
      </c>
      <c r="D386" s="218" t="s">
        <v>465</v>
      </c>
      <c r="E386" s="219" t="s">
        <v>544</v>
      </c>
      <c r="F386" s="220" t="s">
        <v>545</v>
      </c>
      <c r="G386" s="221" t="s">
        <v>316</v>
      </c>
      <c r="H386" s="222">
        <v>0.109</v>
      </c>
      <c r="I386" s="223"/>
      <c r="J386" s="224">
        <f>ROUND(I386*H386,2)</f>
        <v>0</v>
      </c>
      <c r="K386" s="220" t="s">
        <v>196</v>
      </c>
      <c r="L386" s="225"/>
      <c r="M386" s="226" t="s">
        <v>5</v>
      </c>
      <c r="N386" s="227" t="s">
        <v>43</v>
      </c>
      <c r="O386" s="43"/>
      <c r="P386" s="191">
        <f>O386*H386</f>
        <v>0</v>
      </c>
      <c r="Q386" s="191">
        <v>1</v>
      </c>
      <c r="R386" s="191">
        <f>Q386*H386</f>
        <v>0.109</v>
      </c>
      <c r="S386" s="191">
        <v>0</v>
      </c>
      <c r="T386" s="192">
        <f>S386*H386</f>
        <v>0</v>
      </c>
      <c r="AR386" s="25" t="s">
        <v>238</v>
      </c>
      <c r="AT386" s="25" t="s">
        <v>465</v>
      </c>
      <c r="AU386" s="25" t="s">
        <v>80</v>
      </c>
      <c r="AY386" s="25" t="s">
        <v>190</v>
      </c>
      <c r="BE386" s="193">
        <f>IF(N386="základní",J386,0)</f>
        <v>0</v>
      </c>
      <c r="BF386" s="193">
        <f>IF(N386="snížená",J386,0)</f>
        <v>0</v>
      </c>
      <c r="BG386" s="193">
        <f>IF(N386="zákl. přenesená",J386,0)</f>
        <v>0</v>
      </c>
      <c r="BH386" s="193">
        <f>IF(N386="sníž. přenesená",J386,0)</f>
        <v>0</v>
      </c>
      <c r="BI386" s="193">
        <f>IF(N386="nulová",J386,0)</f>
        <v>0</v>
      </c>
      <c r="BJ386" s="25" t="s">
        <v>17</v>
      </c>
      <c r="BK386" s="193">
        <f>ROUND(I386*H386,2)</f>
        <v>0</v>
      </c>
      <c r="BL386" s="25" t="s">
        <v>92</v>
      </c>
      <c r="BM386" s="25" t="s">
        <v>546</v>
      </c>
    </row>
    <row r="387" spans="2:51" s="13" customFormat="1" ht="13.5">
      <c r="B387" s="202"/>
      <c r="D387" s="195" t="s">
        <v>198</v>
      </c>
      <c r="E387" s="203" t="s">
        <v>5</v>
      </c>
      <c r="F387" s="204" t="s">
        <v>547</v>
      </c>
      <c r="H387" s="205">
        <v>0.101</v>
      </c>
      <c r="I387" s="206"/>
      <c r="L387" s="202"/>
      <c r="M387" s="207"/>
      <c r="N387" s="208"/>
      <c r="O387" s="208"/>
      <c r="P387" s="208"/>
      <c r="Q387" s="208"/>
      <c r="R387" s="208"/>
      <c r="S387" s="208"/>
      <c r="T387" s="209"/>
      <c r="AT387" s="203" t="s">
        <v>198</v>
      </c>
      <c r="AU387" s="203" t="s">
        <v>80</v>
      </c>
      <c r="AV387" s="13" t="s">
        <v>80</v>
      </c>
      <c r="AW387" s="13" t="s">
        <v>35</v>
      </c>
      <c r="AX387" s="13" t="s">
        <v>17</v>
      </c>
      <c r="AY387" s="203" t="s">
        <v>190</v>
      </c>
    </row>
    <row r="388" spans="2:51" s="13" customFormat="1" ht="13.5">
      <c r="B388" s="202"/>
      <c r="D388" s="195" t="s">
        <v>198</v>
      </c>
      <c r="F388" s="204" t="s">
        <v>548</v>
      </c>
      <c r="H388" s="205">
        <v>0.109</v>
      </c>
      <c r="I388" s="206"/>
      <c r="L388" s="202"/>
      <c r="M388" s="207"/>
      <c r="N388" s="208"/>
      <c r="O388" s="208"/>
      <c r="P388" s="208"/>
      <c r="Q388" s="208"/>
      <c r="R388" s="208"/>
      <c r="S388" s="208"/>
      <c r="T388" s="209"/>
      <c r="AT388" s="203" t="s">
        <v>198</v>
      </c>
      <c r="AU388" s="203" t="s">
        <v>80</v>
      </c>
      <c r="AV388" s="13" t="s">
        <v>80</v>
      </c>
      <c r="AW388" s="13" t="s">
        <v>6</v>
      </c>
      <c r="AX388" s="13" t="s">
        <v>17</v>
      </c>
      <c r="AY388" s="203" t="s">
        <v>190</v>
      </c>
    </row>
    <row r="389" spans="2:65" s="1" customFormat="1" ht="16.5" customHeight="1">
      <c r="B389" s="181"/>
      <c r="C389" s="218" t="s">
        <v>549</v>
      </c>
      <c r="D389" s="218" t="s">
        <v>465</v>
      </c>
      <c r="E389" s="219" t="s">
        <v>550</v>
      </c>
      <c r="F389" s="220" t="s">
        <v>551</v>
      </c>
      <c r="G389" s="221" t="s">
        <v>316</v>
      </c>
      <c r="H389" s="222">
        <v>0.238</v>
      </c>
      <c r="I389" s="223"/>
      <c r="J389" s="224">
        <f>ROUND(I389*H389,2)</f>
        <v>0</v>
      </c>
      <c r="K389" s="220" t="s">
        <v>5</v>
      </c>
      <c r="L389" s="225"/>
      <c r="M389" s="226" t="s">
        <v>5</v>
      </c>
      <c r="N389" s="227" t="s">
        <v>43</v>
      </c>
      <c r="O389" s="43"/>
      <c r="P389" s="191">
        <f>O389*H389</f>
        <v>0</v>
      </c>
      <c r="Q389" s="191">
        <v>1</v>
      </c>
      <c r="R389" s="191">
        <f>Q389*H389</f>
        <v>0.238</v>
      </c>
      <c r="S389" s="191">
        <v>0</v>
      </c>
      <c r="T389" s="192">
        <f>S389*H389</f>
        <v>0</v>
      </c>
      <c r="AR389" s="25" t="s">
        <v>238</v>
      </c>
      <c r="AT389" s="25" t="s">
        <v>465</v>
      </c>
      <c r="AU389" s="25" t="s">
        <v>80</v>
      </c>
      <c r="AY389" s="25" t="s">
        <v>190</v>
      </c>
      <c r="BE389" s="193">
        <f>IF(N389="základní",J389,0)</f>
        <v>0</v>
      </c>
      <c r="BF389" s="193">
        <f>IF(N389="snížená",J389,0)</f>
        <v>0</v>
      </c>
      <c r="BG389" s="193">
        <f>IF(N389="zákl. přenesená",J389,0)</f>
        <v>0</v>
      </c>
      <c r="BH389" s="193">
        <f>IF(N389="sníž. přenesená",J389,0)</f>
        <v>0</v>
      </c>
      <c r="BI389" s="193">
        <f>IF(N389="nulová",J389,0)</f>
        <v>0</v>
      </c>
      <c r="BJ389" s="25" t="s">
        <v>17</v>
      </c>
      <c r="BK389" s="193">
        <f>ROUND(I389*H389,2)</f>
        <v>0</v>
      </c>
      <c r="BL389" s="25" t="s">
        <v>92</v>
      </c>
      <c r="BM389" s="25" t="s">
        <v>552</v>
      </c>
    </row>
    <row r="390" spans="2:51" s="13" customFormat="1" ht="13.5">
      <c r="B390" s="202"/>
      <c r="D390" s="195" t="s">
        <v>198</v>
      </c>
      <c r="E390" s="203" t="s">
        <v>5</v>
      </c>
      <c r="F390" s="204" t="s">
        <v>553</v>
      </c>
      <c r="H390" s="205">
        <v>0.22</v>
      </c>
      <c r="I390" s="206"/>
      <c r="L390" s="202"/>
      <c r="M390" s="207"/>
      <c r="N390" s="208"/>
      <c r="O390" s="208"/>
      <c r="P390" s="208"/>
      <c r="Q390" s="208"/>
      <c r="R390" s="208"/>
      <c r="S390" s="208"/>
      <c r="T390" s="209"/>
      <c r="AT390" s="203" t="s">
        <v>198</v>
      </c>
      <c r="AU390" s="203" t="s">
        <v>80</v>
      </c>
      <c r="AV390" s="13" t="s">
        <v>80</v>
      </c>
      <c r="AW390" s="13" t="s">
        <v>35</v>
      </c>
      <c r="AX390" s="13" t="s">
        <v>17</v>
      </c>
      <c r="AY390" s="203" t="s">
        <v>190</v>
      </c>
    </row>
    <row r="391" spans="2:51" s="13" customFormat="1" ht="13.5">
      <c r="B391" s="202"/>
      <c r="D391" s="195" t="s">
        <v>198</v>
      </c>
      <c r="F391" s="204" t="s">
        <v>554</v>
      </c>
      <c r="H391" s="205">
        <v>0.238</v>
      </c>
      <c r="I391" s="206"/>
      <c r="L391" s="202"/>
      <c r="M391" s="207"/>
      <c r="N391" s="208"/>
      <c r="O391" s="208"/>
      <c r="P391" s="208"/>
      <c r="Q391" s="208"/>
      <c r="R391" s="208"/>
      <c r="S391" s="208"/>
      <c r="T391" s="209"/>
      <c r="AT391" s="203" t="s">
        <v>198</v>
      </c>
      <c r="AU391" s="203" t="s">
        <v>80</v>
      </c>
      <c r="AV391" s="13" t="s">
        <v>80</v>
      </c>
      <c r="AW391" s="13" t="s">
        <v>6</v>
      </c>
      <c r="AX391" s="13" t="s">
        <v>17</v>
      </c>
      <c r="AY391" s="203" t="s">
        <v>190</v>
      </c>
    </row>
    <row r="392" spans="2:65" s="1" customFormat="1" ht="16.5" customHeight="1">
      <c r="B392" s="181"/>
      <c r="C392" s="218" t="s">
        <v>555</v>
      </c>
      <c r="D392" s="218" t="s">
        <v>465</v>
      </c>
      <c r="E392" s="219" t="s">
        <v>556</v>
      </c>
      <c r="F392" s="220" t="s">
        <v>557</v>
      </c>
      <c r="G392" s="221" t="s">
        <v>316</v>
      </c>
      <c r="H392" s="222">
        <v>0.864</v>
      </c>
      <c r="I392" s="223"/>
      <c r="J392" s="224">
        <f>ROUND(I392*H392,2)</f>
        <v>0</v>
      </c>
      <c r="K392" s="220" t="s">
        <v>5</v>
      </c>
      <c r="L392" s="225"/>
      <c r="M392" s="226" t="s">
        <v>5</v>
      </c>
      <c r="N392" s="227" t="s">
        <v>43</v>
      </c>
      <c r="O392" s="43"/>
      <c r="P392" s="191">
        <f>O392*H392</f>
        <v>0</v>
      </c>
      <c r="Q392" s="191">
        <v>0</v>
      </c>
      <c r="R392" s="191">
        <f>Q392*H392</f>
        <v>0</v>
      </c>
      <c r="S392" s="191">
        <v>0</v>
      </c>
      <c r="T392" s="192">
        <f>S392*H392</f>
        <v>0</v>
      </c>
      <c r="AR392" s="25" t="s">
        <v>238</v>
      </c>
      <c r="AT392" s="25" t="s">
        <v>465</v>
      </c>
      <c r="AU392" s="25" t="s">
        <v>80</v>
      </c>
      <c r="AY392" s="25" t="s">
        <v>190</v>
      </c>
      <c r="BE392" s="193">
        <f>IF(N392="základní",J392,0)</f>
        <v>0</v>
      </c>
      <c r="BF392" s="193">
        <f>IF(N392="snížená",J392,0)</f>
        <v>0</v>
      </c>
      <c r="BG392" s="193">
        <f>IF(N392="zákl. přenesená",J392,0)</f>
        <v>0</v>
      </c>
      <c r="BH392" s="193">
        <f>IF(N392="sníž. přenesená",J392,0)</f>
        <v>0</v>
      </c>
      <c r="BI392" s="193">
        <f>IF(N392="nulová",J392,0)</f>
        <v>0</v>
      </c>
      <c r="BJ392" s="25" t="s">
        <v>17</v>
      </c>
      <c r="BK392" s="193">
        <f>ROUND(I392*H392,2)</f>
        <v>0</v>
      </c>
      <c r="BL392" s="25" t="s">
        <v>92</v>
      </c>
      <c r="BM392" s="25" t="s">
        <v>558</v>
      </c>
    </row>
    <row r="393" spans="2:51" s="13" customFormat="1" ht="13.5">
      <c r="B393" s="202"/>
      <c r="D393" s="195" t="s">
        <v>198</v>
      </c>
      <c r="E393" s="203" t="s">
        <v>5</v>
      </c>
      <c r="F393" s="204" t="s">
        <v>452</v>
      </c>
      <c r="H393" s="205">
        <v>0.8</v>
      </c>
      <c r="I393" s="206"/>
      <c r="L393" s="202"/>
      <c r="M393" s="207"/>
      <c r="N393" s="208"/>
      <c r="O393" s="208"/>
      <c r="P393" s="208"/>
      <c r="Q393" s="208"/>
      <c r="R393" s="208"/>
      <c r="S393" s="208"/>
      <c r="T393" s="209"/>
      <c r="AT393" s="203" t="s">
        <v>198</v>
      </c>
      <c r="AU393" s="203" t="s">
        <v>80</v>
      </c>
      <c r="AV393" s="13" t="s">
        <v>80</v>
      </c>
      <c r="AW393" s="13" t="s">
        <v>35</v>
      </c>
      <c r="AX393" s="13" t="s">
        <v>17</v>
      </c>
      <c r="AY393" s="203" t="s">
        <v>190</v>
      </c>
    </row>
    <row r="394" spans="2:51" s="13" customFormat="1" ht="13.5">
      <c r="B394" s="202"/>
      <c r="D394" s="195" t="s">
        <v>198</v>
      </c>
      <c r="F394" s="204" t="s">
        <v>559</v>
      </c>
      <c r="H394" s="205">
        <v>0.864</v>
      </c>
      <c r="I394" s="206"/>
      <c r="L394" s="202"/>
      <c r="M394" s="207"/>
      <c r="N394" s="208"/>
      <c r="O394" s="208"/>
      <c r="P394" s="208"/>
      <c r="Q394" s="208"/>
      <c r="R394" s="208"/>
      <c r="S394" s="208"/>
      <c r="T394" s="209"/>
      <c r="AT394" s="203" t="s">
        <v>198</v>
      </c>
      <c r="AU394" s="203" t="s">
        <v>80</v>
      </c>
      <c r="AV394" s="13" t="s">
        <v>80</v>
      </c>
      <c r="AW394" s="13" t="s">
        <v>6</v>
      </c>
      <c r="AX394" s="13" t="s">
        <v>17</v>
      </c>
      <c r="AY394" s="203" t="s">
        <v>190</v>
      </c>
    </row>
    <row r="395" spans="2:65" s="1" customFormat="1" ht="25.5" customHeight="1">
      <c r="B395" s="181"/>
      <c r="C395" s="182" t="s">
        <v>560</v>
      </c>
      <c r="D395" s="182" t="s">
        <v>192</v>
      </c>
      <c r="E395" s="183" t="s">
        <v>561</v>
      </c>
      <c r="F395" s="184" t="s">
        <v>562</v>
      </c>
      <c r="G395" s="185" t="s">
        <v>275</v>
      </c>
      <c r="H395" s="186">
        <v>13.72</v>
      </c>
      <c r="I395" s="187"/>
      <c r="J395" s="188">
        <f>ROUND(I395*H395,2)</f>
        <v>0</v>
      </c>
      <c r="K395" s="184" t="s">
        <v>196</v>
      </c>
      <c r="L395" s="42"/>
      <c r="M395" s="189" t="s">
        <v>5</v>
      </c>
      <c r="N395" s="190" t="s">
        <v>43</v>
      </c>
      <c r="O395" s="43"/>
      <c r="P395" s="191">
        <f>O395*H395</f>
        <v>0</v>
      </c>
      <c r="Q395" s="191">
        <v>0.01913</v>
      </c>
      <c r="R395" s="191">
        <f>Q395*H395</f>
        <v>0.2624636</v>
      </c>
      <c r="S395" s="191">
        <v>0</v>
      </c>
      <c r="T395" s="192">
        <f>S395*H395</f>
        <v>0</v>
      </c>
      <c r="AR395" s="25" t="s">
        <v>92</v>
      </c>
      <c r="AT395" s="25" t="s">
        <v>192</v>
      </c>
      <c r="AU395" s="25" t="s">
        <v>80</v>
      </c>
      <c r="AY395" s="25" t="s">
        <v>190</v>
      </c>
      <c r="BE395" s="193">
        <f>IF(N395="základní",J395,0)</f>
        <v>0</v>
      </c>
      <c r="BF395" s="193">
        <f>IF(N395="snížená",J395,0)</f>
        <v>0</v>
      </c>
      <c r="BG395" s="193">
        <f>IF(N395="zákl. přenesená",J395,0)</f>
        <v>0</v>
      </c>
      <c r="BH395" s="193">
        <f>IF(N395="sníž. přenesená",J395,0)</f>
        <v>0</v>
      </c>
      <c r="BI395" s="193">
        <f>IF(N395="nulová",J395,0)</f>
        <v>0</v>
      </c>
      <c r="BJ395" s="25" t="s">
        <v>17</v>
      </c>
      <c r="BK395" s="193">
        <f>ROUND(I395*H395,2)</f>
        <v>0</v>
      </c>
      <c r="BL395" s="25" t="s">
        <v>92</v>
      </c>
      <c r="BM395" s="25" t="s">
        <v>563</v>
      </c>
    </row>
    <row r="396" spans="2:51" s="12" customFormat="1" ht="13.5">
      <c r="B396" s="194"/>
      <c r="D396" s="195" t="s">
        <v>198</v>
      </c>
      <c r="E396" s="196" t="s">
        <v>5</v>
      </c>
      <c r="F396" s="197" t="s">
        <v>564</v>
      </c>
      <c r="H396" s="196" t="s">
        <v>5</v>
      </c>
      <c r="I396" s="198"/>
      <c r="L396" s="194"/>
      <c r="M396" s="199"/>
      <c r="N396" s="200"/>
      <c r="O396" s="200"/>
      <c r="P396" s="200"/>
      <c r="Q396" s="200"/>
      <c r="R396" s="200"/>
      <c r="S396" s="200"/>
      <c r="T396" s="201"/>
      <c r="AT396" s="196" t="s">
        <v>198</v>
      </c>
      <c r="AU396" s="196" t="s">
        <v>80</v>
      </c>
      <c r="AV396" s="12" t="s">
        <v>17</v>
      </c>
      <c r="AW396" s="12" t="s">
        <v>35</v>
      </c>
      <c r="AX396" s="12" t="s">
        <v>72</v>
      </c>
      <c r="AY396" s="196" t="s">
        <v>190</v>
      </c>
    </row>
    <row r="397" spans="2:51" s="13" customFormat="1" ht="13.5">
      <c r="B397" s="202"/>
      <c r="D397" s="195" t="s">
        <v>198</v>
      </c>
      <c r="E397" s="203" t="s">
        <v>5</v>
      </c>
      <c r="F397" s="204" t="s">
        <v>565</v>
      </c>
      <c r="H397" s="205">
        <v>6.16</v>
      </c>
      <c r="I397" s="206"/>
      <c r="L397" s="202"/>
      <c r="M397" s="207"/>
      <c r="N397" s="208"/>
      <c r="O397" s="208"/>
      <c r="P397" s="208"/>
      <c r="Q397" s="208"/>
      <c r="R397" s="208"/>
      <c r="S397" s="208"/>
      <c r="T397" s="209"/>
      <c r="AT397" s="203" t="s">
        <v>198</v>
      </c>
      <c r="AU397" s="203" t="s">
        <v>80</v>
      </c>
      <c r="AV397" s="13" t="s">
        <v>80</v>
      </c>
      <c r="AW397" s="13" t="s">
        <v>35</v>
      </c>
      <c r="AX397" s="13" t="s">
        <v>72</v>
      </c>
      <c r="AY397" s="203" t="s">
        <v>190</v>
      </c>
    </row>
    <row r="398" spans="2:51" s="13" customFormat="1" ht="13.5">
      <c r="B398" s="202"/>
      <c r="D398" s="195" t="s">
        <v>198</v>
      </c>
      <c r="E398" s="203" t="s">
        <v>5</v>
      </c>
      <c r="F398" s="204" t="s">
        <v>566</v>
      </c>
      <c r="H398" s="205">
        <v>7.56</v>
      </c>
      <c r="I398" s="206"/>
      <c r="L398" s="202"/>
      <c r="M398" s="207"/>
      <c r="N398" s="208"/>
      <c r="O398" s="208"/>
      <c r="P398" s="208"/>
      <c r="Q398" s="208"/>
      <c r="R398" s="208"/>
      <c r="S398" s="208"/>
      <c r="T398" s="209"/>
      <c r="AT398" s="203" t="s">
        <v>198</v>
      </c>
      <c r="AU398" s="203" t="s">
        <v>80</v>
      </c>
      <c r="AV398" s="13" t="s">
        <v>80</v>
      </c>
      <c r="AW398" s="13" t="s">
        <v>35</v>
      </c>
      <c r="AX398" s="13" t="s">
        <v>72</v>
      </c>
      <c r="AY398" s="203" t="s">
        <v>190</v>
      </c>
    </row>
    <row r="399" spans="2:51" s="14" customFormat="1" ht="13.5">
      <c r="B399" s="210"/>
      <c r="D399" s="195" t="s">
        <v>198</v>
      </c>
      <c r="E399" s="211" t="s">
        <v>5</v>
      </c>
      <c r="F399" s="212" t="s">
        <v>221</v>
      </c>
      <c r="H399" s="213">
        <v>13.72</v>
      </c>
      <c r="I399" s="214"/>
      <c r="L399" s="210"/>
      <c r="M399" s="215"/>
      <c r="N399" s="216"/>
      <c r="O399" s="216"/>
      <c r="P399" s="216"/>
      <c r="Q399" s="216"/>
      <c r="R399" s="216"/>
      <c r="S399" s="216"/>
      <c r="T399" s="217"/>
      <c r="AT399" s="211" t="s">
        <v>198</v>
      </c>
      <c r="AU399" s="211" t="s">
        <v>80</v>
      </c>
      <c r="AV399" s="14" t="s">
        <v>92</v>
      </c>
      <c r="AW399" s="14" t="s">
        <v>35</v>
      </c>
      <c r="AX399" s="14" t="s">
        <v>17</v>
      </c>
      <c r="AY399" s="211" t="s">
        <v>190</v>
      </c>
    </row>
    <row r="400" spans="2:65" s="1" customFormat="1" ht="25.5" customHeight="1">
      <c r="B400" s="181"/>
      <c r="C400" s="182" t="s">
        <v>567</v>
      </c>
      <c r="D400" s="182" t="s">
        <v>192</v>
      </c>
      <c r="E400" s="183" t="s">
        <v>568</v>
      </c>
      <c r="F400" s="184" t="s">
        <v>569</v>
      </c>
      <c r="G400" s="185" t="s">
        <v>275</v>
      </c>
      <c r="H400" s="186">
        <v>21.363</v>
      </c>
      <c r="I400" s="187"/>
      <c r="J400" s="188">
        <f>ROUND(I400*H400,2)</f>
        <v>0</v>
      </c>
      <c r="K400" s="184" t="s">
        <v>196</v>
      </c>
      <c r="L400" s="42"/>
      <c r="M400" s="189" t="s">
        <v>5</v>
      </c>
      <c r="N400" s="190" t="s">
        <v>43</v>
      </c>
      <c r="O400" s="43"/>
      <c r="P400" s="191">
        <f>O400*H400</f>
        <v>0</v>
      </c>
      <c r="Q400" s="191">
        <v>0.01898</v>
      </c>
      <c r="R400" s="191">
        <f>Q400*H400</f>
        <v>0.40546974</v>
      </c>
      <c r="S400" s="191">
        <v>0</v>
      </c>
      <c r="T400" s="192">
        <f>S400*H400</f>
        <v>0</v>
      </c>
      <c r="AR400" s="25" t="s">
        <v>92</v>
      </c>
      <c r="AT400" s="25" t="s">
        <v>192</v>
      </c>
      <c r="AU400" s="25" t="s">
        <v>80</v>
      </c>
      <c r="AY400" s="25" t="s">
        <v>190</v>
      </c>
      <c r="BE400" s="193">
        <f>IF(N400="základní",J400,0)</f>
        <v>0</v>
      </c>
      <c r="BF400" s="193">
        <f>IF(N400="snížená",J400,0)</f>
        <v>0</v>
      </c>
      <c r="BG400" s="193">
        <f>IF(N400="zákl. přenesená",J400,0)</f>
        <v>0</v>
      </c>
      <c r="BH400" s="193">
        <f>IF(N400="sníž. přenesená",J400,0)</f>
        <v>0</v>
      </c>
      <c r="BI400" s="193">
        <f>IF(N400="nulová",J400,0)</f>
        <v>0</v>
      </c>
      <c r="BJ400" s="25" t="s">
        <v>17</v>
      </c>
      <c r="BK400" s="193">
        <f>ROUND(I400*H400,2)</f>
        <v>0</v>
      </c>
      <c r="BL400" s="25" t="s">
        <v>92</v>
      </c>
      <c r="BM400" s="25" t="s">
        <v>570</v>
      </c>
    </row>
    <row r="401" spans="2:51" s="12" customFormat="1" ht="13.5">
      <c r="B401" s="194"/>
      <c r="D401" s="195" t="s">
        <v>198</v>
      </c>
      <c r="E401" s="196" t="s">
        <v>5</v>
      </c>
      <c r="F401" s="197" t="s">
        <v>571</v>
      </c>
      <c r="H401" s="196" t="s">
        <v>5</v>
      </c>
      <c r="I401" s="198"/>
      <c r="L401" s="194"/>
      <c r="M401" s="199"/>
      <c r="N401" s="200"/>
      <c r="O401" s="200"/>
      <c r="P401" s="200"/>
      <c r="Q401" s="200"/>
      <c r="R401" s="200"/>
      <c r="S401" s="200"/>
      <c r="T401" s="201"/>
      <c r="AT401" s="196" t="s">
        <v>198</v>
      </c>
      <c r="AU401" s="196" t="s">
        <v>80</v>
      </c>
      <c r="AV401" s="12" t="s">
        <v>17</v>
      </c>
      <c r="AW401" s="12" t="s">
        <v>35</v>
      </c>
      <c r="AX401" s="12" t="s">
        <v>72</v>
      </c>
      <c r="AY401" s="196" t="s">
        <v>190</v>
      </c>
    </row>
    <row r="402" spans="2:51" s="13" customFormat="1" ht="13.5">
      <c r="B402" s="202"/>
      <c r="D402" s="195" t="s">
        <v>198</v>
      </c>
      <c r="E402" s="203" t="s">
        <v>5</v>
      </c>
      <c r="F402" s="204" t="s">
        <v>572</v>
      </c>
      <c r="H402" s="205">
        <v>6.72</v>
      </c>
      <c r="I402" s="206"/>
      <c r="L402" s="202"/>
      <c r="M402" s="207"/>
      <c r="N402" s="208"/>
      <c r="O402" s="208"/>
      <c r="P402" s="208"/>
      <c r="Q402" s="208"/>
      <c r="R402" s="208"/>
      <c r="S402" s="208"/>
      <c r="T402" s="209"/>
      <c r="AT402" s="203" t="s">
        <v>198</v>
      </c>
      <c r="AU402" s="203" t="s">
        <v>80</v>
      </c>
      <c r="AV402" s="13" t="s">
        <v>80</v>
      </c>
      <c r="AW402" s="13" t="s">
        <v>35</v>
      </c>
      <c r="AX402" s="13" t="s">
        <v>72</v>
      </c>
      <c r="AY402" s="203" t="s">
        <v>190</v>
      </c>
    </row>
    <row r="403" spans="2:51" s="13" customFormat="1" ht="13.5">
      <c r="B403" s="202"/>
      <c r="D403" s="195" t="s">
        <v>198</v>
      </c>
      <c r="E403" s="203" t="s">
        <v>5</v>
      </c>
      <c r="F403" s="204" t="s">
        <v>573</v>
      </c>
      <c r="H403" s="205">
        <v>7.475</v>
      </c>
      <c r="I403" s="206"/>
      <c r="L403" s="202"/>
      <c r="M403" s="207"/>
      <c r="N403" s="208"/>
      <c r="O403" s="208"/>
      <c r="P403" s="208"/>
      <c r="Q403" s="208"/>
      <c r="R403" s="208"/>
      <c r="S403" s="208"/>
      <c r="T403" s="209"/>
      <c r="AT403" s="203" t="s">
        <v>198</v>
      </c>
      <c r="AU403" s="203" t="s">
        <v>80</v>
      </c>
      <c r="AV403" s="13" t="s">
        <v>80</v>
      </c>
      <c r="AW403" s="13" t="s">
        <v>35</v>
      </c>
      <c r="AX403" s="13" t="s">
        <v>72</v>
      </c>
      <c r="AY403" s="203" t="s">
        <v>190</v>
      </c>
    </row>
    <row r="404" spans="2:51" s="13" customFormat="1" ht="13.5">
      <c r="B404" s="202"/>
      <c r="D404" s="195" t="s">
        <v>198</v>
      </c>
      <c r="E404" s="203" t="s">
        <v>5</v>
      </c>
      <c r="F404" s="204" t="s">
        <v>574</v>
      </c>
      <c r="H404" s="205">
        <v>7.168</v>
      </c>
      <c r="I404" s="206"/>
      <c r="L404" s="202"/>
      <c r="M404" s="207"/>
      <c r="N404" s="208"/>
      <c r="O404" s="208"/>
      <c r="P404" s="208"/>
      <c r="Q404" s="208"/>
      <c r="R404" s="208"/>
      <c r="S404" s="208"/>
      <c r="T404" s="209"/>
      <c r="AT404" s="203" t="s">
        <v>198</v>
      </c>
      <c r="AU404" s="203" t="s">
        <v>80</v>
      </c>
      <c r="AV404" s="13" t="s">
        <v>80</v>
      </c>
      <c r="AW404" s="13" t="s">
        <v>35</v>
      </c>
      <c r="AX404" s="13" t="s">
        <v>72</v>
      </c>
      <c r="AY404" s="203" t="s">
        <v>190</v>
      </c>
    </row>
    <row r="405" spans="2:51" s="14" customFormat="1" ht="13.5">
      <c r="B405" s="210"/>
      <c r="D405" s="195" t="s">
        <v>198</v>
      </c>
      <c r="E405" s="211" t="s">
        <v>5</v>
      </c>
      <c r="F405" s="212" t="s">
        <v>221</v>
      </c>
      <c r="H405" s="213">
        <v>21.363</v>
      </c>
      <c r="I405" s="214"/>
      <c r="L405" s="210"/>
      <c r="M405" s="215"/>
      <c r="N405" s="216"/>
      <c r="O405" s="216"/>
      <c r="P405" s="216"/>
      <c r="Q405" s="216"/>
      <c r="R405" s="216"/>
      <c r="S405" s="216"/>
      <c r="T405" s="217"/>
      <c r="AT405" s="211" t="s">
        <v>198</v>
      </c>
      <c r="AU405" s="211" t="s">
        <v>80</v>
      </c>
      <c r="AV405" s="14" t="s">
        <v>92</v>
      </c>
      <c r="AW405" s="14" t="s">
        <v>35</v>
      </c>
      <c r="AX405" s="14" t="s">
        <v>17</v>
      </c>
      <c r="AY405" s="211" t="s">
        <v>190</v>
      </c>
    </row>
    <row r="406" spans="2:65" s="1" customFormat="1" ht="38.25" customHeight="1">
      <c r="B406" s="181"/>
      <c r="C406" s="182" t="s">
        <v>575</v>
      </c>
      <c r="D406" s="182" t="s">
        <v>192</v>
      </c>
      <c r="E406" s="183" t="s">
        <v>576</v>
      </c>
      <c r="F406" s="184" t="s">
        <v>577</v>
      </c>
      <c r="G406" s="185" t="s">
        <v>275</v>
      </c>
      <c r="H406" s="186">
        <v>2.514</v>
      </c>
      <c r="I406" s="187"/>
      <c r="J406" s="188">
        <f>ROUND(I406*H406,2)</f>
        <v>0</v>
      </c>
      <c r="K406" s="184" t="s">
        <v>196</v>
      </c>
      <c r="L406" s="42"/>
      <c r="M406" s="189" t="s">
        <v>5</v>
      </c>
      <c r="N406" s="190" t="s">
        <v>43</v>
      </c>
      <c r="O406" s="43"/>
      <c r="P406" s="191">
        <f>O406*H406</f>
        <v>0</v>
      </c>
      <c r="Q406" s="191">
        <v>0.00126</v>
      </c>
      <c r="R406" s="191">
        <f>Q406*H406</f>
        <v>0.0031676399999999998</v>
      </c>
      <c r="S406" s="191">
        <v>0</v>
      </c>
      <c r="T406" s="192">
        <f>S406*H406</f>
        <v>0</v>
      </c>
      <c r="AR406" s="25" t="s">
        <v>92</v>
      </c>
      <c r="AT406" s="25" t="s">
        <v>192</v>
      </c>
      <c r="AU406" s="25" t="s">
        <v>80</v>
      </c>
      <c r="AY406" s="25" t="s">
        <v>190</v>
      </c>
      <c r="BE406" s="193">
        <f>IF(N406="základní",J406,0)</f>
        <v>0</v>
      </c>
      <c r="BF406" s="193">
        <f>IF(N406="snížená",J406,0)</f>
        <v>0</v>
      </c>
      <c r="BG406" s="193">
        <f>IF(N406="zákl. přenesená",J406,0)</f>
        <v>0</v>
      </c>
      <c r="BH406" s="193">
        <f>IF(N406="sníž. přenesená",J406,0)</f>
        <v>0</v>
      </c>
      <c r="BI406" s="193">
        <f>IF(N406="nulová",J406,0)</f>
        <v>0</v>
      </c>
      <c r="BJ406" s="25" t="s">
        <v>17</v>
      </c>
      <c r="BK406" s="193">
        <f>ROUND(I406*H406,2)</f>
        <v>0</v>
      </c>
      <c r="BL406" s="25" t="s">
        <v>92</v>
      </c>
      <c r="BM406" s="25" t="s">
        <v>578</v>
      </c>
    </row>
    <row r="407" spans="2:51" s="12" customFormat="1" ht="13.5">
      <c r="B407" s="194"/>
      <c r="D407" s="195" t="s">
        <v>198</v>
      </c>
      <c r="E407" s="196" t="s">
        <v>5</v>
      </c>
      <c r="F407" s="197" t="s">
        <v>579</v>
      </c>
      <c r="H407" s="196" t="s">
        <v>5</v>
      </c>
      <c r="I407" s="198"/>
      <c r="L407" s="194"/>
      <c r="M407" s="199"/>
      <c r="N407" s="200"/>
      <c r="O407" s="200"/>
      <c r="P407" s="200"/>
      <c r="Q407" s="200"/>
      <c r="R407" s="200"/>
      <c r="S407" s="200"/>
      <c r="T407" s="201"/>
      <c r="AT407" s="196" t="s">
        <v>198</v>
      </c>
      <c r="AU407" s="196" t="s">
        <v>80</v>
      </c>
      <c r="AV407" s="12" t="s">
        <v>17</v>
      </c>
      <c r="AW407" s="12" t="s">
        <v>35</v>
      </c>
      <c r="AX407" s="12" t="s">
        <v>72</v>
      </c>
      <c r="AY407" s="196" t="s">
        <v>190</v>
      </c>
    </row>
    <row r="408" spans="2:51" s="13" customFormat="1" ht="13.5">
      <c r="B408" s="202"/>
      <c r="D408" s="195" t="s">
        <v>198</v>
      </c>
      <c r="E408" s="203" t="s">
        <v>5</v>
      </c>
      <c r="F408" s="204" t="s">
        <v>580</v>
      </c>
      <c r="H408" s="205">
        <v>2.514</v>
      </c>
      <c r="I408" s="206"/>
      <c r="L408" s="202"/>
      <c r="M408" s="207"/>
      <c r="N408" s="208"/>
      <c r="O408" s="208"/>
      <c r="P408" s="208"/>
      <c r="Q408" s="208"/>
      <c r="R408" s="208"/>
      <c r="S408" s="208"/>
      <c r="T408" s="209"/>
      <c r="AT408" s="203" t="s">
        <v>198</v>
      </c>
      <c r="AU408" s="203" t="s">
        <v>80</v>
      </c>
      <c r="AV408" s="13" t="s">
        <v>80</v>
      </c>
      <c r="AW408" s="13" t="s">
        <v>35</v>
      </c>
      <c r="AX408" s="13" t="s">
        <v>17</v>
      </c>
      <c r="AY408" s="203" t="s">
        <v>190</v>
      </c>
    </row>
    <row r="409" spans="2:65" s="1" customFormat="1" ht="38.25" customHeight="1">
      <c r="B409" s="181"/>
      <c r="C409" s="182" t="s">
        <v>581</v>
      </c>
      <c r="D409" s="182" t="s">
        <v>192</v>
      </c>
      <c r="E409" s="183" t="s">
        <v>582</v>
      </c>
      <c r="F409" s="184" t="s">
        <v>583</v>
      </c>
      <c r="G409" s="185" t="s">
        <v>275</v>
      </c>
      <c r="H409" s="186">
        <v>2.514</v>
      </c>
      <c r="I409" s="187"/>
      <c r="J409" s="188">
        <f>ROUND(I409*H409,2)</f>
        <v>0</v>
      </c>
      <c r="K409" s="184" t="s">
        <v>196</v>
      </c>
      <c r="L409" s="42"/>
      <c r="M409" s="189" t="s">
        <v>5</v>
      </c>
      <c r="N409" s="190" t="s">
        <v>43</v>
      </c>
      <c r="O409" s="43"/>
      <c r="P409" s="191">
        <f>O409*H409</f>
        <v>0</v>
      </c>
      <c r="Q409" s="191">
        <v>0</v>
      </c>
      <c r="R409" s="191">
        <f>Q409*H409</f>
        <v>0</v>
      </c>
      <c r="S409" s="191">
        <v>0</v>
      </c>
      <c r="T409" s="192">
        <f>S409*H409</f>
        <v>0</v>
      </c>
      <c r="AR409" s="25" t="s">
        <v>92</v>
      </c>
      <c r="AT409" s="25" t="s">
        <v>192</v>
      </c>
      <c r="AU409" s="25" t="s">
        <v>80</v>
      </c>
      <c r="AY409" s="25" t="s">
        <v>190</v>
      </c>
      <c r="BE409" s="193">
        <f>IF(N409="základní",J409,0)</f>
        <v>0</v>
      </c>
      <c r="BF409" s="193">
        <f>IF(N409="snížená",J409,0)</f>
        <v>0</v>
      </c>
      <c r="BG409" s="193">
        <f>IF(N409="zákl. přenesená",J409,0)</f>
        <v>0</v>
      </c>
      <c r="BH409" s="193">
        <f>IF(N409="sníž. přenesená",J409,0)</f>
        <v>0</v>
      </c>
      <c r="BI409" s="193">
        <f>IF(N409="nulová",J409,0)</f>
        <v>0</v>
      </c>
      <c r="BJ409" s="25" t="s">
        <v>17</v>
      </c>
      <c r="BK409" s="193">
        <f>ROUND(I409*H409,2)</f>
        <v>0</v>
      </c>
      <c r="BL409" s="25" t="s">
        <v>92</v>
      </c>
      <c r="BM409" s="25" t="s">
        <v>584</v>
      </c>
    </row>
    <row r="410" spans="2:51" s="12" customFormat="1" ht="13.5">
      <c r="B410" s="194"/>
      <c r="D410" s="195" t="s">
        <v>198</v>
      </c>
      <c r="E410" s="196" t="s">
        <v>5</v>
      </c>
      <c r="F410" s="197" t="s">
        <v>312</v>
      </c>
      <c r="H410" s="196" t="s">
        <v>5</v>
      </c>
      <c r="I410" s="198"/>
      <c r="L410" s="194"/>
      <c r="M410" s="199"/>
      <c r="N410" s="200"/>
      <c r="O410" s="200"/>
      <c r="P410" s="200"/>
      <c r="Q410" s="200"/>
      <c r="R410" s="200"/>
      <c r="S410" s="200"/>
      <c r="T410" s="201"/>
      <c r="AT410" s="196" t="s">
        <v>198</v>
      </c>
      <c r="AU410" s="196" t="s">
        <v>80</v>
      </c>
      <c r="AV410" s="12" t="s">
        <v>17</v>
      </c>
      <c r="AW410" s="12" t="s">
        <v>35</v>
      </c>
      <c r="AX410" s="12" t="s">
        <v>72</v>
      </c>
      <c r="AY410" s="196" t="s">
        <v>190</v>
      </c>
    </row>
    <row r="411" spans="2:51" s="13" customFormat="1" ht="13.5">
      <c r="B411" s="202"/>
      <c r="D411" s="195" t="s">
        <v>198</v>
      </c>
      <c r="E411" s="203" t="s">
        <v>5</v>
      </c>
      <c r="F411" s="204" t="s">
        <v>585</v>
      </c>
      <c r="H411" s="205">
        <v>2.514</v>
      </c>
      <c r="I411" s="206"/>
      <c r="L411" s="202"/>
      <c r="M411" s="207"/>
      <c r="N411" s="208"/>
      <c r="O411" s="208"/>
      <c r="P411" s="208"/>
      <c r="Q411" s="208"/>
      <c r="R411" s="208"/>
      <c r="S411" s="208"/>
      <c r="T411" s="209"/>
      <c r="AT411" s="203" t="s">
        <v>198</v>
      </c>
      <c r="AU411" s="203" t="s">
        <v>80</v>
      </c>
      <c r="AV411" s="13" t="s">
        <v>80</v>
      </c>
      <c r="AW411" s="13" t="s">
        <v>35</v>
      </c>
      <c r="AX411" s="13" t="s">
        <v>17</v>
      </c>
      <c r="AY411" s="203" t="s">
        <v>190</v>
      </c>
    </row>
    <row r="412" spans="2:65" s="1" customFormat="1" ht="25.5" customHeight="1">
      <c r="B412" s="181"/>
      <c r="C412" s="182" t="s">
        <v>586</v>
      </c>
      <c r="D412" s="182" t="s">
        <v>192</v>
      </c>
      <c r="E412" s="183" t="s">
        <v>587</v>
      </c>
      <c r="F412" s="184" t="s">
        <v>588</v>
      </c>
      <c r="G412" s="185" t="s">
        <v>316</v>
      </c>
      <c r="H412" s="186">
        <v>0.033</v>
      </c>
      <c r="I412" s="187"/>
      <c r="J412" s="188">
        <f>ROUND(I412*H412,2)</f>
        <v>0</v>
      </c>
      <c r="K412" s="184" t="s">
        <v>196</v>
      </c>
      <c r="L412" s="42"/>
      <c r="M412" s="189" t="s">
        <v>5</v>
      </c>
      <c r="N412" s="190" t="s">
        <v>43</v>
      </c>
      <c r="O412" s="43"/>
      <c r="P412" s="191">
        <f>O412*H412</f>
        <v>0</v>
      </c>
      <c r="Q412" s="191">
        <v>1.05197</v>
      </c>
      <c r="R412" s="191">
        <f>Q412*H412</f>
        <v>0.034715010000000004</v>
      </c>
      <c r="S412" s="191">
        <v>0</v>
      </c>
      <c r="T412" s="192">
        <f>S412*H412</f>
        <v>0</v>
      </c>
      <c r="AR412" s="25" t="s">
        <v>92</v>
      </c>
      <c r="AT412" s="25" t="s">
        <v>192</v>
      </c>
      <c r="AU412" s="25" t="s">
        <v>80</v>
      </c>
      <c r="AY412" s="25" t="s">
        <v>190</v>
      </c>
      <c r="BE412" s="193">
        <f>IF(N412="základní",J412,0)</f>
        <v>0</v>
      </c>
      <c r="BF412" s="193">
        <f>IF(N412="snížená",J412,0)</f>
        <v>0</v>
      </c>
      <c r="BG412" s="193">
        <f>IF(N412="zákl. přenesená",J412,0)</f>
        <v>0</v>
      </c>
      <c r="BH412" s="193">
        <f>IF(N412="sníž. přenesená",J412,0)</f>
        <v>0</v>
      </c>
      <c r="BI412" s="193">
        <f>IF(N412="nulová",J412,0)</f>
        <v>0</v>
      </c>
      <c r="BJ412" s="25" t="s">
        <v>17</v>
      </c>
      <c r="BK412" s="193">
        <f>ROUND(I412*H412,2)</f>
        <v>0</v>
      </c>
      <c r="BL412" s="25" t="s">
        <v>92</v>
      </c>
      <c r="BM412" s="25" t="s">
        <v>589</v>
      </c>
    </row>
    <row r="413" spans="2:51" s="12" customFormat="1" ht="13.5">
      <c r="B413" s="194"/>
      <c r="D413" s="195" t="s">
        <v>198</v>
      </c>
      <c r="E413" s="196" t="s">
        <v>5</v>
      </c>
      <c r="F413" s="197" t="s">
        <v>590</v>
      </c>
      <c r="H413" s="196" t="s">
        <v>5</v>
      </c>
      <c r="I413" s="198"/>
      <c r="L413" s="194"/>
      <c r="M413" s="199"/>
      <c r="N413" s="200"/>
      <c r="O413" s="200"/>
      <c r="P413" s="200"/>
      <c r="Q413" s="200"/>
      <c r="R413" s="200"/>
      <c r="S413" s="200"/>
      <c r="T413" s="201"/>
      <c r="AT413" s="196" t="s">
        <v>198</v>
      </c>
      <c r="AU413" s="196" t="s">
        <v>80</v>
      </c>
      <c r="AV413" s="12" t="s">
        <v>17</v>
      </c>
      <c r="AW413" s="12" t="s">
        <v>35</v>
      </c>
      <c r="AX413" s="12" t="s">
        <v>72</v>
      </c>
      <c r="AY413" s="196" t="s">
        <v>190</v>
      </c>
    </row>
    <row r="414" spans="2:51" s="13" customFormat="1" ht="13.5">
      <c r="B414" s="202"/>
      <c r="D414" s="195" t="s">
        <v>198</v>
      </c>
      <c r="E414" s="203" t="s">
        <v>5</v>
      </c>
      <c r="F414" s="204" t="s">
        <v>591</v>
      </c>
      <c r="H414" s="205">
        <v>0.031</v>
      </c>
      <c r="I414" s="206"/>
      <c r="L414" s="202"/>
      <c r="M414" s="207"/>
      <c r="N414" s="208"/>
      <c r="O414" s="208"/>
      <c r="P414" s="208"/>
      <c r="Q414" s="208"/>
      <c r="R414" s="208"/>
      <c r="S414" s="208"/>
      <c r="T414" s="209"/>
      <c r="AT414" s="203" t="s">
        <v>198</v>
      </c>
      <c r="AU414" s="203" t="s">
        <v>80</v>
      </c>
      <c r="AV414" s="13" t="s">
        <v>80</v>
      </c>
      <c r="AW414" s="13" t="s">
        <v>35</v>
      </c>
      <c r="AX414" s="13" t="s">
        <v>17</v>
      </c>
      <c r="AY414" s="203" t="s">
        <v>190</v>
      </c>
    </row>
    <row r="415" spans="2:51" s="13" customFormat="1" ht="13.5">
      <c r="B415" s="202"/>
      <c r="D415" s="195" t="s">
        <v>198</v>
      </c>
      <c r="F415" s="204" t="s">
        <v>592</v>
      </c>
      <c r="H415" s="205">
        <v>0.033</v>
      </c>
      <c r="I415" s="206"/>
      <c r="L415" s="202"/>
      <c r="M415" s="207"/>
      <c r="N415" s="208"/>
      <c r="O415" s="208"/>
      <c r="P415" s="208"/>
      <c r="Q415" s="208"/>
      <c r="R415" s="208"/>
      <c r="S415" s="208"/>
      <c r="T415" s="209"/>
      <c r="AT415" s="203" t="s">
        <v>198</v>
      </c>
      <c r="AU415" s="203" t="s">
        <v>80</v>
      </c>
      <c r="AV415" s="13" t="s">
        <v>80</v>
      </c>
      <c r="AW415" s="13" t="s">
        <v>6</v>
      </c>
      <c r="AX415" s="13" t="s">
        <v>17</v>
      </c>
      <c r="AY415" s="203" t="s">
        <v>190</v>
      </c>
    </row>
    <row r="416" spans="2:65" s="1" customFormat="1" ht="25.5" customHeight="1">
      <c r="B416" s="181"/>
      <c r="C416" s="182" t="s">
        <v>593</v>
      </c>
      <c r="D416" s="182" t="s">
        <v>192</v>
      </c>
      <c r="E416" s="183" t="s">
        <v>594</v>
      </c>
      <c r="F416" s="184" t="s">
        <v>595</v>
      </c>
      <c r="G416" s="185" t="s">
        <v>275</v>
      </c>
      <c r="H416" s="186">
        <v>52.33</v>
      </c>
      <c r="I416" s="187"/>
      <c r="J416" s="188">
        <f>ROUND(I416*H416,2)</f>
        <v>0</v>
      </c>
      <c r="K416" s="184" t="s">
        <v>196</v>
      </c>
      <c r="L416" s="42"/>
      <c r="M416" s="189" t="s">
        <v>5</v>
      </c>
      <c r="N416" s="190" t="s">
        <v>43</v>
      </c>
      <c r="O416" s="43"/>
      <c r="P416" s="191">
        <f>O416*H416</f>
        <v>0</v>
      </c>
      <c r="Q416" s="191">
        <v>0.06982</v>
      </c>
      <c r="R416" s="191">
        <f>Q416*H416</f>
        <v>3.6536805999999995</v>
      </c>
      <c r="S416" s="191">
        <v>0</v>
      </c>
      <c r="T416" s="192">
        <f>S416*H416</f>
        <v>0</v>
      </c>
      <c r="AR416" s="25" t="s">
        <v>92</v>
      </c>
      <c r="AT416" s="25" t="s">
        <v>192</v>
      </c>
      <c r="AU416" s="25" t="s">
        <v>80</v>
      </c>
      <c r="AY416" s="25" t="s">
        <v>190</v>
      </c>
      <c r="BE416" s="193">
        <f>IF(N416="základní",J416,0)</f>
        <v>0</v>
      </c>
      <c r="BF416" s="193">
        <f>IF(N416="snížená",J416,0)</f>
        <v>0</v>
      </c>
      <c r="BG416" s="193">
        <f>IF(N416="zákl. přenesená",J416,0)</f>
        <v>0</v>
      </c>
      <c r="BH416" s="193">
        <f>IF(N416="sníž. přenesená",J416,0)</f>
        <v>0</v>
      </c>
      <c r="BI416" s="193">
        <f>IF(N416="nulová",J416,0)</f>
        <v>0</v>
      </c>
      <c r="BJ416" s="25" t="s">
        <v>17</v>
      </c>
      <c r="BK416" s="193">
        <f>ROUND(I416*H416,2)</f>
        <v>0</v>
      </c>
      <c r="BL416" s="25" t="s">
        <v>92</v>
      </c>
      <c r="BM416" s="25" t="s">
        <v>596</v>
      </c>
    </row>
    <row r="417" spans="2:51" s="12" customFormat="1" ht="13.5">
      <c r="B417" s="194"/>
      <c r="D417" s="195" t="s">
        <v>198</v>
      </c>
      <c r="E417" s="196" t="s">
        <v>5</v>
      </c>
      <c r="F417" s="197" t="s">
        <v>372</v>
      </c>
      <c r="H417" s="196" t="s">
        <v>5</v>
      </c>
      <c r="I417" s="198"/>
      <c r="L417" s="194"/>
      <c r="M417" s="199"/>
      <c r="N417" s="200"/>
      <c r="O417" s="200"/>
      <c r="P417" s="200"/>
      <c r="Q417" s="200"/>
      <c r="R417" s="200"/>
      <c r="S417" s="200"/>
      <c r="T417" s="201"/>
      <c r="AT417" s="196" t="s">
        <v>198</v>
      </c>
      <c r="AU417" s="196" t="s">
        <v>80</v>
      </c>
      <c r="AV417" s="12" t="s">
        <v>17</v>
      </c>
      <c r="AW417" s="12" t="s">
        <v>35</v>
      </c>
      <c r="AX417" s="12" t="s">
        <v>72</v>
      </c>
      <c r="AY417" s="196" t="s">
        <v>190</v>
      </c>
    </row>
    <row r="418" spans="2:51" s="13" customFormat="1" ht="13.5">
      <c r="B418" s="202"/>
      <c r="D418" s="195" t="s">
        <v>198</v>
      </c>
      <c r="E418" s="203" t="s">
        <v>5</v>
      </c>
      <c r="F418" s="204" t="s">
        <v>597</v>
      </c>
      <c r="H418" s="205">
        <v>3.6</v>
      </c>
      <c r="I418" s="206"/>
      <c r="L418" s="202"/>
      <c r="M418" s="207"/>
      <c r="N418" s="208"/>
      <c r="O418" s="208"/>
      <c r="P418" s="208"/>
      <c r="Q418" s="208"/>
      <c r="R418" s="208"/>
      <c r="S418" s="208"/>
      <c r="T418" s="209"/>
      <c r="AT418" s="203" t="s">
        <v>198</v>
      </c>
      <c r="AU418" s="203" t="s">
        <v>80</v>
      </c>
      <c r="AV418" s="13" t="s">
        <v>80</v>
      </c>
      <c r="AW418" s="13" t="s">
        <v>35</v>
      </c>
      <c r="AX418" s="13" t="s">
        <v>72</v>
      </c>
      <c r="AY418" s="203" t="s">
        <v>190</v>
      </c>
    </row>
    <row r="419" spans="2:51" s="13" customFormat="1" ht="13.5">
      <c r="B419" s="202"/>
      <c r="D419" s="195" t="s">
        <v>198</v>
      </c>
      <c r="E419" s="203" t="s">
        <v>5</v>
      </c>
      <c r="F419" s="204" t="s">
        <v>598</v>
      </c>
      <c r="H419" s="205">
        <v>1.8</v>
      </c>
      <c r="I419" s="206"/>
      <c r="L419" s="202"/>
      <c r="M419" s="207"/>
      <c r="N419" s="208"/>
      <c r="O419" s="208"/>
      <c r="P419" s="208"/>
      <c r="Q419" s="208"/>
      <c r="R419" s="208"/>
      <c r="S419" s="208"/>
      <c r="T419" s="209"/>
      <c r="AT419" s="203" t="s">
        <v>198</v>
      </c>
      <c r="AU419" s="203" t="s">
        <v>80</v>
      </c>
      <c r="AV419" s="13" t="s">
        <v>80</v>
      </c>
      <c r="AW419" s="13" t="s">
        <v>35</v>
      </c>
      <c r="AX419" s="13" t="s">
        <v>72</v>
      </c>
      <c r="AY419" s="203" t="s">
        <v>190</v>
      </c>
    </row>
    <row r="420" spans="2:51" s="13" customFormat="1" ht="13.5">
      <c r="B420" s="202"/>
      <c r="D420" s="195" t="s">
        <v>198</v>
      </c>
      <c r="E420" s="203" t="s">
        <v>5</v>
      </c>
      <c r="F420" s="204" t="s">
        <v>599</v>
      </c>
      <c r="H420" s="205">
        <v>1.54</v>
      </c>
      <c r="I420" s="206"/>
      <c r="L420" s="202"/>
      <c r="M420" s="207"/>
      <c r="N420" s="208"/>
      <c r="O420" s="208"/>
      <c r="P420" s="208"/>
      <c r="Q420" s="208"/>
      <c r="R420" s="208"/>
      <c r="S420" s="208"/>
      <c r="T420" s="209"/>
      <c r="AT420" s="203" t="s">
        <v>198</v>
      </c>
      <c r="AU420" s="203" t="s">
        <v>80</v>
      </c>
      <c r="AV420" s="13" t="s">
        <v>80</v>
      </c>
      <c r="AW420" s="13" t="s">
        <v>35</v>
      </c>
      <c r="AX420" s="13" t="s">
        <v>72</v>
      </c>
      <c r="AY420" s="203" t="s">
        <v>190</v>
      </c>
    </row>
    <row r="421" spans="2:51" s="13" customFormat="1" ht="13.5">
      <c r="B421" s="202"/>
      <c r="D421" s="195" t="s">
        <v>198</v>
      </c>
      <c r="E421" s="203" t="s">
        <v>5</v>
      </c>
      <c r="F421" s="204" t="s">
        <v>600</v>
      </c>
      <c r="H421" s="205">
        <v>16.2</v>
      </c>
      <c r="I421" s="206"/>
      <c r="L421" s="202"/>
      <c r="M421" s="207"/>
      <c r="N421" s="208"/>
      <c r="O421" s="208"/>
      <c r="P421" s="208"/>
      <c r="Q421" s="208"/>
      <c r="R421" s="208"/>
      <c r="S421" s="208"/>
      <c r="T421" s="209"/>
      <c r="AT421" s="203" t="s">
        <v>198</v>
      </c>
      <c r="AU421" s="203" t="s">
        <v>80</v>
      </c>
      <c r="AV421" s="13" t="s">
        <v>80</v>
      </c>
      <c r="AW421" s="13" t="s">
        <v>35</v>
      </c>
      <c r="AX421" s="13" t="s">
        <v>72</v>
      </c>
      <c r="AY421" s="203" t="s">
        <v>190</v>
      </c>
    </row>
    <row r="422" spans="2:51" s="13" customFormat="1" ht="13.5">
      <c r="B422" s="202"/>
      <c r="D422" s="195" t="s">
        <v>198</v>
      </c>
      <c r="E422" s="203" t="s">
        <v>5</v>
      </c>
      <c r="F422" s="204" t="s">
        <v>601</v>
      </c>
      <c r="H422" s="205">
        <v>5.7</v>
      </c>
      <c r="I422" s="206"/>
      <c r="L422" s="202"/>
      <c r="M422" s="207"/>
      <c r="N422" s="208"/>
      <c r="O422" s="208"/>
      <c r="P422" s="208"/>
      <c r="Q422" s="208"/>
      <c r="R422" s="208"/>
      <c r="S422" s="208"/>
      <c r="T422" s="209"/>
      <c r="AT422" s="203" t="s">
        <v>198</v>
      </c>
      <c r="AU422" s="203" t="s">
        <v>80</v>
      </c>
      <c r="AV422" s="13" t="s">
        <v>80</v>
      </c>
      <c r="AW422" s="13" t="s">
        <v>35</v>
      </c>
      <c r="AX422" s="13" t="s">
        <v>72</v>
      </c>
      <c r="AY422" s="203" t="s">
        <v>190</v>
      </c>
    </row>
    <row r="423" spans="2:51" s="13" customFormat="1" ht="13.5">
      <c r="B423" s="202"/>
      <c r="D423" s="195" t="s">
        <v>198</v>
      </c>
      <c r="E423" s="203" t="s">
        <v>5</v>
      </c>
      <c r="F423" s="204" t="s">
        <v>602</v>
      </c>
      <c r="H423" s="205">
        <v>2.25</v>
      </c>
      <c r="I423" s="206"/>
      <c r="L423" s="202"/>
      <c r="M423" s="207"/>
      <c r="N423" s="208"/>
      <c r="O423" s="208"/>
      <c r="P423" s="208"/>
      <c r="Q423" s="208"/>
      <c r="R423" s="208"/>
      <c r="S423" s="208"/>
      <c r="T423" s="209"/>
      <c r="AT423" s="203" t="s">
        <v>198</v>
      </c>
      <c r="AU423" s="203" t="s">
        <v>80</v>
      </c>
      <c r="AV423" s="13" t="s">
        <v>80</v>
      </c>
      <c r="AW423" s="13" t="s">
        <v>35</v>
      </c>
      <c r="AX423" s="13" t="s">
        <v>72</v>
      </c>
      <c r="AY423" s="203" t="s">
        <v>190</v>
      </c>
    </row>
    <row r="424" spans="2:51" s="12" customFormat="1" ht="13.5">
      <c r="B424" s="194"/>
      <c r="D424" s="195" t="s">
        <v>198</v>
      </c>
      <c r="E424" s="196" t="s">
        <v>5</v>
      </c>
      <c r="F424" s="197" t="s">
        <v>376</v>
      </c>
      <c r="H424" s="196" t="s">
        <v>5</v>
      </c>
      <c r="I424" s="198"/>
      <c r="L424" s="194"/>
      <c r="M424" s="199"/>
      <c r="N424" s="200"/>
      <c r="O424" s="200"/>
      <c r="P424" s="200"/>
      <c r="Q424" s="200"/>
      <c r="R424" s="200"/>
      <c r="S424" s="200"/>
      <c r="T424" s="201"/>
      <c r="AT424" s="196" t="s">
        <v>198</v>
      </c>
      <c r="AU424" s="196" t="s">
        <v>80</v>
      </c>
      <c r="AV424" s="12" t="s">
        <v>17</v>
      </c>
      <c r="AW424" s="12" t="s">
        <v>35</v>
      </c>
      <c r="AX424" s="12" t="s">
        <v>72</v>
      </c>
      <c r="AY424" s="196" t="s">
        <v>190</v>
      </c>
    </row>
    <row r="425" spans="2:51" s="13" customFormat="1" ht="13.5">
      <c r="B425" s="202"/>
      <c r="D425" s="195" t="s">
        <v>198</v>
      </c>
      <c r="E425" s="203" t="s">
        <v>5</v>
      </c>
      <c r="F425" s="204" t="s">
        <v>598</v>
      </c>
      <c r="H425" s="205">
        <v>1.8</v>
      </c>
      <c r="I425" s="206"/>
      <c r="L425" s="202"/>
      <c r="M425" s="207"/>
      <c r="N425" s="208"/>
      <c r="O425" s="208"/>
      <c r="P425" s="208"/>
      <c r="Q425" s="208"/>
      <c r="R425" s="208"/>
      <c r="S425" s="208"/>
      <c r="T425" s="209"/>
      <c r="AT425" s="203" t="s">
        <v>198</v>
      </c>
      <c r="AU425" s="203" t="s">
        <v>80</v>
      </c>
      <c r="AV425" s="13" t="s">
        <v>80</v>
      </c>
      <c r="AW425" s="13" t="s">
        <v>35</v>
      </c>
      <c r="AX425" s="13" t="s">
        <v>72</v>
      </c>
      <c r="AY425" s="203" t="s">
        <v>190</v>
      </c>
    </row>
    <row r="426" spans="2:51" s="13" customFormat="1" ht="13.5">
      <c r="B426" s="202"/>
      <c r="D426" s="195" t="s">
        <v>198</v>
      </c>
      <c r="E426" s="203" t="s">
        <v>5</v>
      </c>
      <c r="F426" s="204" t="s">
        <v>603</v>
      </c>
      <c r="H426" s="205">
        <v>0.4</v>
      </c>
      <c r="I426" s="206"/>
      <c r="L426" s="202"/>
      <c r="M426" s="207"/>
      <c r="N426" s="208"/>
      <c r="O426" s="208"/>
      <c r="P426" s="208"/>
      <c r="Q426" s="208"/>
      <c r="R426" s="208"/>
      <c r="S426" s="208"/>
      <c r="T426" s="209"/>
      <c r="AT426" s="203" t="s">
        <v>198</v>
      </c>
      <c r="AU426" s="203" t="s">
        <v>80</v>
      </c>
      <c r="AV426" s="13" t="s">
        <v>80</v>
      </c>
      <c r="AW426" s="13" t="s">
        <v>35</v>
      </c>
      <c r="AX426" s="13" t="s">
        <v>72</v>
      </c>
      <c r="AY426" s="203" t="s">
        <v>190</v>
      </c>
    </row>
    <row r="427" spans="2:51" s="13" customFormat="1" ht="13.5">
      <c r="B427" s="202"/>
      <c r="D427" s="195" t="s">
        <v>198</v>
      </c>
      <c r="E427" s="203" t="s">
        <v>5</v>
      </c>
      <c r="F427" s="204" t="s">
        <v>598</v>
      </c>
      <c r="H427" s="205">
        <v>1.8</v>
      </c>
      <c r="I427" s="206"/>
      <c r="L427" s="202"/>
      <c r="M427" s="207"/>
      <c r="N427" s="208"/>
      <c r="O427" s="208"/>
      <c r="P427" s="208"/>
      <c r="Q427" s="208"/>
      <c r="R427" s="208"/>
      <c r="S427" s="208"/>
      <c r="T427" s="209"/>
      <c r="AT427" s="203" t="s">
        <v>198</v>
      </c>
      <c r="AU427" s="203" t="s">
        <v>80</v>
      </c>
      <c r="AV427" s="13" t="s">
        <v>80</v>
      </c>
      <c r="AW427" s="13" t="s">
        <v>35</v>
      </c>
      <c r="AX427" s="13" t="s">
        <v>72</v>
      </c>
      <c r="AY427" s="203" t="s">
        <v>190</v>
      </c>
    </row>
    <row r="428" spans="2:51" s="13" customFormat="1" ht="13.5">
      <c r="B428" s="202"/>
      <c r="D428" s="195" t="s">
        <v>198</v>
      </c>
      <c r="E428" s="203" t="s">
        <v>5</v>
      </c>
      <c r="F428" s="204" t="s">
        <v>604</v>
      </c>
      <c r="H428" s="205">
        <v>12.04</v>
      </c>
      <c r="I428" s="206"/>
      <c r="L428" s="202"/>
      <c r="M428" s="207"/>
      <c r="N428" s="208"/>
      <c r="O428" s="208"/>
      <c r="P428" s="208"/>
      <c r="Q428" s="208"/>
      <c r="R428" s="208"/>
      <c r="S428" s="208"/>
      <c r="T428" s="209"/>
      <c r="AT428" s="203" t="s">
        <v>198</v>
      </c>
      <c r="AU428" s="203" t="s">
        <v>80</v>
      </c>
      <c r="AV428" s="13" t="s">
        <v>80</v>
      </c>
      <c r="AW428" s="13" t="s">
        <v>35</v>
      </c>
      <c r="AX428" s="13" t="s">
        <v>72</v>
      </c>
      <c r="AY428" s="203" t="s">
        <v>190</v>
      </c>
    </row>
    <row r="429" spans="2:51" s="13" customFormat="1" ht="13.5">
      <c r="B429" s="202"/>
      <c r="D429" s="195" t="s">
        <v>198</v>
      </c>
      <c r="E429" s="203" t="s">
        <v>5</v>
      </c>
      <c r="F429" s="204" t="s">
        <v>605</v>
      </c>
      <c r="H429" s="205">
        <v>5.2</v>
      </c>
      <c r="I429" s="206"/>
      <c r="L429" s="202"/>
      <c r="M429" s="207"/>
      <c r="N429" s="208"/>
      <c r="O429" s="208"/>
      <c r="P429" s="208"/>
      <c r="Q429" s="208"/>
      <c r="R429" s="208"/>
      <c r="S429" s="208"/>
      <c r="T429" s="209"/>
      <c r="AT429" s="203" t="s">
        <v>198</v>
      </c>
      <c r="AU429" s="203" t="s">
        <v>80</v>
      </c>
      <c r="AV429" s="13" t="s">
        <v>80</v>
      </c>
      <c r="AW429" s="13" t="s">
        <v>35</v>
      </c>
      <c r="AX429" s="13" t="s">
        <v>72</v>
      </c>
      <c r="AY429" s="203" t="s">
        <v>190</v>
      </c>
    </row>
    <row r="430" spans="2:51" s="14" customFormat="1" ht="13.5">
      <c r="B430" s="210"/>
      <c r="D430" s="195" t="s">
        <v>198</v>
      </c>
      <c r="E430" s="211" t="s">
        <v>5</v>
      </c>
      <c r="F430" s="212" t="s">
        <v>221</v>
      </c>
      <c r="H430" s="213">
        <v>52.33</v>
      </c>
      <c r="I430" s="214"/>
      <c r="L430" s="210"/>
      <c r="M430" s="215"/>
      <c r="N430" s="216"/>
      <c r="O430" s="216"/>
      <c r="P430" s="216"/>
      <c r="Q430" s="216"/>
      <c r="R430" s="216"/>
      <c r="S430" s="216"/>
      <c r="T430" s="217"/>
      <c r="AT430" s="211" t="s">
        <v>198</v>
      </c>
      <c r="AU430" s="211" t="s">
        <v>80</v>
      </c>
      <c r="AV430" s="14" t="s">
        <v>92</v>
      </c>
      <c r="AW430" s="14" t="s">
        <v>35</v>
      </c>
      <c r="AX430" s="14" t="s">
        <v>17</v>
      </c>
      <c r="AY430" s="211" t="s">
        <v>190</v>
      </c>
    </row>
    <row r="431" spans="2:65" s="1" customFormat="1" ht="25.5" customHeight="1">
      <c r="B431" s="181"/>
      <c r="C431" s="182" t="s">
        <v>606</v>
      </c>
      <c r="D431" s="182" t="s">
        <v>192</v>
      </c>
      <c r="E431" s="183" t="s">
        <v>607</v>
      </c>
      <c r="F431" s="184" t="s">
        <v>608</v>
      </c>
      <c r="G431" s="185" t="s">
        <v>275</v>
      </c>
      <c r="H431" s="186">
        <v>73.255</v>
      </c>
      <c r="I431" s="187"/>
      <c r="J431" s="188">
        <f>ROUND(I431*H431,2)</f>
        <v>0</v>
      </c>
      <c r="K431" s="184" t="s">
        <v>196</v>
      </c>
      <c r="L431" s="42"/>
      <c r="M431" s="189" t="s">
        <v>5</v>
      </c>
      <c r="N431" s="190" t="s">
        <v>43</v>
      </c>
      <c r="O431" s="43"/>
      <c r="P431" s="191">
        <f>O431*H431</f>
        <v>0</v>
      </c>
      <c r="Q431" s="191">
        <v>0.08707</v>
      </c>
      <c r="R431" s="191">
        <f>Q431*H431</f>
        <v>6.3783128499999995</v>
      </c>
      <c r="S431" s="191">
        <v>0</v>
      </c>
      <c r="T431" s="192">
        <f>S431*H431</f>
        <v>0</v>
      </c>
      <c r="AR431" s="25" t="s">
        <v>92</v>
      </c>
      <c r="AT431" s="25" t="s">
        <v>192</v>
      </c>
      <c r="AU431" s="25" t="s">
        <v>80</v>
      </c>
      <c r="AY431" s="25" t="s">
        <v>190</v>
      </c>
      <c r="BE431" s="193">
        <f>IF(N431="základní",J431,0)</f>
        <v>0</v>
      </c>
      <c r="BF431" s="193">
        <f>IF(N431="snížená",J431,0)</f>
        <v>0</v>
      </c>
      <c r="BG431" s="193">
        <f>IF(N431="zákl. přenesená",J431,0)</f>
        <v>0</v>
      </c>
      <c r="BH431" s="193">
        <f>IF(N431="sníž. přenesená",J431,0)</f>
        <v>0</v>
      </c>
      <c r="BI431" s="193">
        <f>IF(N431="nulová",J431,0)</f>
        <v>0</v>
      </c>
      <c r="BJ431" s="25" t="s">
        <v>17</v>
      </c>
      <c r="BK431" s="193">
        <f>ROUND(I431*H431,2)</f>
        <v>0</v>
      </c>
      <c r="BL431" s="25" t="s">
        <v>92</v>
      </c>
      <c r="BM431" s="25" t="s">
        <v>609</v>
      </c>
    </row>
    <row r="432" spans="2:51" s="12" customFormat="1" ht="13.5">
      <c r="B432" s="194"/>
      <c r="D432" s="195" t="s">
        <v>198</v>
      </c>
      <c r="E432" s="196" t="s">
        <v>5</v>
      </c>
      <c r="F432" s="197" t="s">
        <v>372</v>
      </c>
      <c r="H432" s="196" t="s">
        <v>5</v>
      </c>
      <c r="I432" s="198"/>
      <c r="L432" s="194"/>
      <c r="M432" s="199"/>
      <c r="N432" s="200"/>
      <c r="O432" s="200"/>
      <c r="P432" s="200"/>
      <c r="Q432" s="200"/>
      <c r="R432" s="200"/>
      <c r="S432" s="200"/>
      <c r="T432" s="201"/>
      <c r="AT432" s="196" t="s">
        <v>198</v>
      </c>
      <c r="AU432" s="196" t="s">
        <v>80</v>
      </c>
      <c r="AV432" s="12" t="s">
        <v>17</v>
      </c>
      <c r="AW432" s="12" t="s">
        <v>35</v>
      </c>
      <c r="AX432" s="12" t="s">
        <v>72</v>
      </c>
      <c r="AY432" s="196" t="s">
        <v>190</v>
      </c>
    </row>
    <row r="433" spans="2:51" s="13" customFormat="1" ht="13.5">
      <c r="B433" s="202"/>
      <c r="D433" s="195" t="s">
        <v>198</v>
      </c>
      <c r="E433" s="203" t="s">
        <v>5</v>
      </c>
      <c r="F433" s="204" t="s">
        <v>610</v>
      </c>
      <c r="H433" s="205">
        <v>41.85</v>
      </c>
      <c r="I433" s="206"/>
      <c r="L433" s="202"/>
      <c r="M433" s="207"/>
      <c r="N433" s="208"/>
      <c r="O433" s="208"/>
      <c r="P433" s="208"/>
      <c r="Q433" s="208"/>
      <c r="R433" s="208"/>
      <c r="S433" s="208"/>
      <c r="T433" s="209"/>
      <c r="AT433" s="203" t="s">
        <v>198</v>
      </c>
      <c r="AU433" s="203" t="s">
        <v>80</v>
      </c>
      <c r="AV433" s="13" t="s">
        <v>80</v>
      </c>
      <c r="AW433" s="13" t="s">
        <v>35</v>
      </c>
      <c r="AX433" s="13" t="s">
        <v>72</v>
      </c>
      <c r="AY433" s="203" t="s">
        <v>190</v>
      </c>
    </row>
    <row r="434" spans="2:51" s="13" customFormat="1" ht="13.5">
      <c r="B434" s="202"/>
      <c r="D434" s="195" t="s">
        <v>198</v>
      </c>
      <c r="E434" s="203" t="s">
        <v>5</v>
      </c>
      <c r="F434" s="204" t="s">
        <v>611</v>
      </c>
      <c r="H434" s="205">
        <v>3.361</v>
      </c>
      <c r="I434" s="206"/>
      <c r="L434" s="202"/>
      <c r="M434" s="207"/>
      <c r="N434" s="208"/>
      <c r="O434" s="208"/>
      <c r="P434" s="208"/>
      <c r="Q434" s="208"/>
      <c r="R434" s="208"/>
      <c r="S434" s="208"/>
      <c r="T434" s="209"/>
      <c r="AT434" s="203" t="s">
        <v>198</v>
      </c>
      <c r="AU434" s="203" t="s">
        <v>80</v>
      </c>
      <c r="AV434" s="13" t="s">
        <v>80</v>
      </c>
      <c r="AW434" s="13" t="s">
        <v>35</v>
      </c>
      <c r="AX434" s="13" t="s">
        <v>72</v>
      </c>
      <c r="AY434" s="203" t="s">
        <v>190</v>
      </c>
    </row>
    <row r="435" spans="2:51" s="13" customFormat="1" ht="13.5">
      <c r="B435" s="202"/>
      <c r="D435" s="195" t="s">
        <v>198</v>
      </c>
      <c r="E435" s="203" t="s">
        <v>5</v>
      </c>
      <c r="F435" s="204" t="s">
        <v>612</v>
      </c>
      <c r="H435" s="205">
        <v>-8.8</v>
      </c>
      <c r="I435" s="206"/>
      <c r="L435" s="202"/>
      <c r="M435" s="207"/>
      <c r="N435" s="208"/>
      <c r="O435" s="208"/>
      <c r="P435" s="208"/>
      <c r="Q435" s="208"/>
      <c r="R435" s="208"/>
      <c r="S435" s="208"/>
      <c r="T435" s="209"/>
      <c r="AT435" s="203" t="s">
        <v>198</v>
      </c>
      <c r="AU435" s="203" t="s">
        <v>80</v>
      </c>
      <c r="AV435" s="13" t="s">
        <v>80</v>
      </c>
      <c r="AW435" s="13" t="s">
        <v>35</v>
      </c>
      <c r="AX435" s="13" t="s">
        <v>72</v>
      </c>
      <c r="AY435" s="203" t="s">
        <v>190</v>
      </c>
    </row>
    <row r="436" spans="2:51" s="12" customFormat="1" ht="13.5">
      <c r="B436" s="194"/>
      <c r="D436" s="195" t="s">
        <v>198</v>
      </c>
      <c r="E436" s="196" t="s">
        <v>5</v>
      </c>
      <c r="F436" s="197" t="s">
        <v>376</v>
      </c>
      <c r="H436" s="196" t="s">
        <v>5</v>
      </c>
      <c r="I436" s="198"/>
      <c r="L436" s="194"/>
      <c r="M436" s="199"/>
      <c r="N436" s="200"/>
      <c r="O436" s="200"/>
      <c r="P436" s="200"/>
      <c r="Q436" s="200"/>
      <c r="R436" s="200"/>
      <c r="S436" s="200"/>
      <c r="T436" s="201"/>
      <c r="AT436" s="196" t="s">
        <v>198</v>
      </c>
      <c r="AU436" s="196" t="s">
        <v>80</v>
      </c>
      <c r="AV436" s="12" t="s">
        <v>17</v>
      </c>
      <c r="AW436" s="12" t="s">
        <v>35</v>
      </c>
      <c r="AX436" s="12" t="s">
        <v>72</v>
      </c>
      <c r="AY436" s="196" t="s">
        <v>190</v>
      </c>
    </row>
    <row r="437" spans="2:51" s="13" customFormat="1" ht="13.5">
      <c r="B437" s="202"/>
      <c r="D437" s="195" t="s">
        <v>198</v>
      </c>
      <c r="E437" s="203" t="s">
        <v>5</v>
      </c>
      <c r="F437" s="204" t="s">
        <v>613</v>
      </c>
      <c r="H437" s="205">
        <v>31.444</v>
      </c>
      <c r="I437" s="206"/>
      <c r="L437" s="202"/>
      <c r="M437" s="207"/>
      <c r="N437" s="208"/>
      <c r="O437" s="208"/>
      <c r="P437" s="208"/>
      <c r="Q437" s="208"/>
      <c r="R437" s="208"/>
      <c r="S437" s="208"/>
      <c r="T437" s="209"/>
      <c r="AT437" s="203" t="s">
        <v>198</v>
      </c>
      <c r="AU437" s="203" t="s">
        <v>80</v>
      </c>
      <c r="AV437" s="13" t="s">
        <v>80</v>
      </c>
      <c r="AW437" s="13" t="s">
        <v>35</v>
      </c>
      <c r="AX437" s="13" t="s">
        <v>72</v>
      </c>
      <c r="AY437" s="203" t="s">
        <v>190</v>
      </c>
    </row>
    <row r="438" spans="2:51" s="13" customFormat="1" ht="13.5">
      <c r="B438" s="202"/>
      <c r="D438" s="195" t="s">
        <v>198</v>
      </c>
      <c r="E438" s="203" t="s">
        <v>5</v>
      </c>
      <c r="F438" s="204" t="s">
        <v>614</v>
      </c>
      <c r="H438" s="205">
        <v>-9</v>
      </c>
      <c r="I438" s="206"/>
      <c r="L438" s="202"/>
      <c r="M438" s="207"/>
      <c r="N438" s="208"/>
      <c r="O438" s="208"/>
      <c r="P438" s="208"/>
      <c r="Q438" s="208"/>
      <c r="R438" s="208"/>
      <c r="S438" s="208"/>
      <c r="T438" s="209"/>
      <c r="AT438" s="203" t="s">
        <v>198</v>
      </c>
      <c r="AU438" s="203" t="s">
        <v>80</v>
      </c>
      <c r="AV438" s="13" t="s">
        <v>80</v>
      </c>
      <c r="AW438" s="13" t="s">
        <v>35</v>
      </c>
      <c r="AX438" s="13" t="s">
        <v>72</v>
      </c>
      <c r="AY438" s="203" t="s">
        <v>190</v>
      </c>
    </row>
    <row r="439" spans="2:51" s="13" customFormat="1" ht="13.5">
      <c r="B439" s="202"/>
      <c r="D439" s="195" t="s">
        <v>198</v>
      </c>
      <c r="E439" s="203" t="s">
        <v>5</v>
      </c>
      <c r="F439" s="204" t="s">
        <v>615</v>
      </c>
      <c r="H439" s="205">
        <v>14.4</v>
      </c>
      <c r="I439" s="206"/>
      <c r="L439" s="202"/>
      <c r="M439" s="207"/>
      <c r="N439" s="208"/>
      <c r="O439" s="208"/>
      <c r="P439" s="208"/>
      <c r="Q439" s="208"/>
      <c r="R439" s="208"/>
      <c r="S439" s="208"/>
      <c r="T439" s="209"/>
      <c r="AT439" s="203" t="s">
        <v>198</v>
      </c>
      <c r="AU439" s="203" t="s">
        <v>80</v>
      </c>
      <c r="AV439" s="13" t="s">
        <v>80</v>
      </c>
      <c r="AW439" s="13" t="s">
        <v>35</v>
      </c>
      <c r="AX439" s="13" t="s">
        <v>72</v>
      </c>
      <c r="AY439" s="203" t="s">
        <v>190</v>
      </c>
    </row>
    <row r="440" spans="2:51" s="13" customFormat="1" ht="13.5">
      <c r="B440" s="202"/>
      <c r="D440" s="195" t="s">
        <v>198</v>
      </c>
      <c r="E440" s="203" t="s">
        <v>5</v>
      </c>
      <c r="F440" s="204" t="s">
        <v>5</v>
      </c>
      <c r="H440" s="205">
        <v>0</v>
      </c>
      <c r="I440" s="206"/>
      <c r="L440" s="202"/>
      <c r="M440" s="207"/>
      <c r="N440" s="208"/>
      <c r="O440" s="208"/>
      <c r="P440" s="208"/>
      <c r="Q440" s="208"/>
      <c r="R440" s="208"/>
      <c r="S440" s="208"/>
      <c r="T440" s="209"/>
      <c r="AT440" s="203" t="s">
        <v>198</v>
      </c>
      <c r="AU440" s="203" t="s">
        <v>80</v>
      </c>
      <c r="AV440" s="13" t="s">
        <v>80</v>
      </c>
      <c r="AW440" s="13" t="s">
        <v>35</v>
      </c>
      <c r="AX440" s="13" t="s">
        <v>72</v>
      </c>
      <c r="AY440" s="203" t="s">
        <v>190</v>
      </c>
    </row>
    <row r="441" spans="2:51" s="14" customFormat="1" ht="13.5">
      <c r="B441" s="210"/>
      <c r="D441" s="195" t="s">
        <v>198</v>
      </c>
      <c r="E441" s="211" t="s">
        <v>5</v>
      </c>
      <c r="F441" s="212" t="s">
        <v>221</v>
      </c>
      <c r="H441" s="213">
        <v>73.255</v>
      </c>
      <c r="I441" s="214"/>
      <c r="L441" s="210"/>
      <c r="M441" s="215"/>
      <c r="N441" s="216"/>
      <c r="O441" s="216"/>
      <c r="P441" s="216"/>
      <c r="Q441" s="216"/>
      <c r="R441" s="216"/>
      <c r="S441" s="216"/>
      <c r="T441" s="217"/>
      <c r="AT441" s="211" t="s">
        <v>198</v>
      </c>
      <c r="AU441" s="211" t="s">
        <v>80</v>
      </c>
      <c r="AV441" s="14" t="s">
        <v>92</v>
      </c>
      <c r="AW441" s="14" t="s">
        <v>35</v>
      </c>
      <c r="AX441" s="14" t="s">
        <v>17</v>
      </c>
      <c r="AY441" s="211" t="s">
        <v>190</v>
      </c>
    </row>
    <row r="442" spans="2:65" s="1" customFormat="1" ht="25.5" customHeight="1">
      <c r="B442" s="181"/>
      <c r="C442" s="182" t="s">
        <v>616</v>
      </c>
      <c r="D442" s="182" t="s">
        <v>192</v>
      </c>
      <c r="E442" s="183" t="s">
        <v>617</v>
      </c>
      <c r="F442" s="184" t="s">
        <v>618</v>
      </c>
      <c r="G442" s="185" t="s">
        <v>275</v>
      </c>
      <c r="H442" s="186">
        <v>2.84</v>
      </c>
      <c r="I442" s="187"/>
      <c r="J442" s="188">
        <f>ROUND(I442*H442,2)</f>
        <v>0</v>
      </c>
      <c r="K442" s="184" t="s">
        <v>196</v>
      </c>
      <c r="L442" s="42"/>
      <c r="M442" s="189" t="s">
        <v>5</v>
      </c>
      <c r="N442" s="190" t="s">
        <v>43</v>
      </c>
      <c r="O442" s="43"/>
      <c r="P442" s="191">
        <f>O442*H442</f>
        <v>0</v>
      </c>
      <c r="Q442" s="191">
        <v>0.10422</v>
      </c>
      <c r="R442" s="191">
        <f>Q442*H442</f>
        <v>0.2959848</v>
      </c>
      <c r="S442" s="191">
        <v>0</v>
      </c>
      <c r="T442" s="192">
        <f>S442*H442</f>
        <v>0</v>
      </c>
      <c r="AR442" s="25" t="s">
        <v>92</v>
      </c>
      <c r="AT442" s="25" t="s">
        <v>192</v>
      </c>
      <c r="AU442" s="25" t="s">
        <v>80</v>
      </c>
      <c r="AY442" s="25" t="s">
        <v>190</v>
      </c>
      <c r="BE442" s="193">
        <f>IF(N442="základní",J442,0)</f>
        <v>0</v>
      </c>
      <c r="BF442" s="193">
        <f>IF(N442="snížená",J442,0)</f>
        <v>0</v>
      </c>
      <c r="BG442" s="193">
        <f>IF(N442="zákl. přenesená",J442,0)</f>
        <v>0</v>
      </c>
      <c r="BH442" s="193">
        <f>IF(N442="sníž. přenesená",J442,0)</f>
        <v>0</v>
      </c>
      <c r="BI442" s="193">
        <f>IF(N442="nulová",J442,0)</f>
        <v>0</v>
      </c>
      <c r="BJ442" s="25" t="s">
        <v>17</v>
      </c>
      <c r="BK442" s="193">
        <f>ROUND(I442*H442,2)</f>
        <v>0</v>
      </c>
      <c r="BL442" s="25" t="s">
        <v>92</v>
      </c>
      <c r="BM442" s="25" t="s">
        <v>619</v>
      </c>
    </row>
    <row r="443" spans="2:51" s="12" customFormat="1" ht="13.5">
      <c r="B443" s="194"/>
      <c r="D443" s="195" t="s">
        <v>198</v>
      </c>
      <c r="E443" s="196" t="s">
        <v>5</v>
      </c>
      <c r="F443" s="197" t="s">
        <v>372</v>
      </c>
      <c r="H443" s="196" t="s">
        <v>5</v>
      </c>
      <c r="I443" s="198"/>
      <c r="L443" s="194"/>
      <c r="M443" s="199"/>
      <c r="N443" s="200"/>
      <c r="O443" s="200"/>
      <c r="P443" s="200"/>
      <c r="Q443" s="200"/>
      <c r="R443" s="200"/>
      <c r="S443" s="200"/>
      <c r="T443" s="201"/>
      <c r="AT443" s="196" t="s">
        <v>198</v>
      </c>
      <c r="AU443" s="196" t="s">
        <v>80</v>
      </c>
      <c r="AV443" s="12" t="s">
        <v>17</v>
      </c>
      <c r="AW443" s="12" t="s">
        <v>35</v>
      </c>
      <c r="AX443" s="12" t="s">
        <v>72</v>
      </c>
      <c r="AY443" s="196" t="s">
        <v>190</v>
      </c>
    </row>
    <row r="444" spans="2:51" s="13" customFormat="1" ht="13.5">
      <c r="B444" s="202"/>
      <c r="D444" s="195" t="s">
        <v>198</v>
      </c>
      <c r="E444" s="203" t="s">
        <v>5</v>
      </c>
      <c r="F444" s="204" t="s">
        <v>620</v>
      </c>
      <c r="H444" s="205">
        <v>2</v>
      </c>
      <c r="I444" s="206"/>
      <c r="L444" s="202"/>
      <c r="M444" s="207"/>
      <c r="N444" s="208"/>
      <c r="O444" s="208"/>
      <c r="P444" s="208"/>
      <c r="Q444" s="208"/>
      <c r="R444" s="208"/>
      <c r="S444" s="208"/>
      <c r="T444" s="209"/>
      <c r="AT444" s="203" t="s">
        <v>198</v>
      </c>
      <c r="AU444" s="203" t="s">
        <v>80</v>
      </c>
      <c r="AV444" s="13" t="s">
        <v>80</v>
      </c>
      <c r="AW444" s="13" t="s">
        <v>35</v>
      </c>
      <c r="AX444" s="13" t="s">
        <v>72</v>
      </c>
      <c r="AY444" s="203" t="s">
        <v>190</v>
      </c>
    </row>
    <row r="445" spans="2:51" s="12" customFormat="1" ht="13.5">
      <c r="B445" s="194"/>
      <c r="D445" s="195" t="s">
        <v>198</v>
      </c>
      <c r="E445" s="196" t="s">
        <v>5</v>
      </c>
      <c r="F445" s="197" t="s">
        <v>376</v>
      </c>
      <c r="H445" s="196" t="s">
        <v>5</v>
      </c>
      <c r="I445" s="198"/>
      <c r="L445" s="194"/>
      <c r="M445" s="199"/>
      <c r="N445" s="200"/>
      <c r="O445" s="200"/>
      <c r="P445" s="200"/>
      <c r="Q445" s="200"/>
      <c r="R445" s="200"/>
      <c r="S445" s="200"/>
      <c r="T445" s="201"/>
      <c r="AT445" s="196" t="s">
        <v>198</v>
      </c>
      <c r="AU445" s="196" t="s">
        <v>80</v>
      </c>
      <c r="AV445" s="12" t="s">
        <v>17</v>
      </c>
      <c r="AW445" s="12" t="s">
        <v>35</v>
      </c>
      <c r="AX445" s="12" t="s">
        <v>72</v>
      </c>
      <c r="AY445" s="196" t="s">
        <v>190</v>
      </c>
    </row>
    <row r="446" spans="2:51" s="13" customFormat="1" ht="13.5">
      <c r="B446" s="202"/>
      <c r="D446" s="195" t="s">
        <v>198</v>
      </c>
      <c r="E446" s="203" t="s">
        <v>5</v>
      </c>
      <c r="F446" s="204" t="s">
        <v>621</v>
      </c>
      <c r="H446" s="205">
        <v>0.84</v>
      </c>
      <c r="I446" s="206"/>
      <c r="L446" s="202"/>
      <c r="M446" s="207"/>
      <c r="N446" s="208"/>
      <c r="O446" s="208"/>
      <c r="P446" s="208"/>
      <c r="Q446" s="208"/>
      <c r="R446" s="208"/>
      <c r="S446" s="208"/>
      <c r="T446" s="209"/>
      <c r="AT446" s="203" t="s">
        <v>198</v>
      </c>
      <c r="AU446" s="203" t="s">
        <v>80</v>
      </c>
      <c r="AV446" s="13" t="s">
        <v>80</v>
      </c>
      <c r="AW446" s="13" t="s">
        <v>35</v>
      </c>
      <c r="AX446" s="13" t="s">
        <v>72</v>
      </c>
      <c r="AY446" s="203" t="s">
        <v>190</v>
      </c>
    </row>
    <row r="447" spans="2:51" s="14" customFormat="1" ht="13.5">
      <c r="B447" s="210"/>
      <c r="D447" s="195" t="s">
        <v>198</v>
      </c>
      <c r="E447" s="211" t="s">
        <v>5</v>
      </c>
      <c r="F447" s="212" t="s">
        <v>221</v>
      </c>
      <c r="H447" s="213">
        <v>2.84</v>
      </c>
      <c r="I447" s="214"/>
      <c r="L447" s="210"/>
      <c r="M447" s="215"/>
      <c r="N447" s="216"/>
      <c r="O447" s="216"/>
      <c r="P447" s="216"/>
      <c r="Q447" s="216"/>
      <c r="R447" s="216"/>
      <c r="S447" s="216"/>
      <c r="T447" s="217"/>
      <c r="AT447" s="211" t="s">
        <v>198</v>
      </c>
      <c r="AU447" s="211" t="s">
        <v>80</v>
      </c>
      <c r="AV447" s="14" t="s">
        <v>92</v>
      </c>
      <c r="AW447" s="14" t="s">
        <v>35</v>
      </c>
      <c r="AX447" s="14" t="s">
        <v>17</v>
      </c>
      <c r="AY447" s="211" t="s">
        <v>190</v>
      </c>
    </row>
    <row r="448" spans="2:65" s="1" customFormat="1" ht="16.5" customHeight="1">
      <c r="B448" s="181"/>
      <c r="C448" s="182" t="s">
        <v>622</v>
      </c>
      <c r="D448" s="182" t="s">
        <v>192</v>
      </c>
      <c r="E448" s="183" t="s">
        <v>623</v>
      </c>
      <c r="F448" s="184" t="s">
        <v>624</v>
      </c>
      <c r="G448" s="185" t="s">
        <v>625</v>
      </c>
      <c r="H448" s="186">
        <v>85.4</v>
      </c>
      <c r="I448" s="187"/>
      <c r="J448" s="188">
        <f>ROUND(I448*H448,2)</f>
        <v>0</v>
      </c>
      <c r="K448" s="184" t="s">
        <v>196</v>
      </c>
      <c r="L448" s="42"/>
      <c r="M448" s="189" t="s">
        <v>5</v>
      </c>
      <c r="N448" s="190" t="s">
        <v>43</v>
      </c>
      <c r="O448" s="43"/>
      <c r="P448" s="191">
        <f>O448*H448</f>
        <v>0</v>
      </c>
      <c r="Q448" s="191">
        <v>0.00014</v>
      </c>
      <c r="R448" s="191">
        <f>Q448*H448</f>
        <v>0.011956</v>
      </c>
      <c r="S448" s="191">
        <v>0</v>
      </c>
      <c r="T448" s="192">
        <f>S448*H448</f>
        <v>0</v>
      </c>
      <c r="AR448" s="25" t="s">
        <v>92</v>
      </c>
      <c r="AT448" s="25" t="s">
        <v>192</v>
      </c>
      <c r="AU448" s="25" t="s">
        <v>80</v>
      </c>
      <c r="AY448" s="25" t="s">
        <v>190</v>
      </c>
      <c r="BE448" s="193">
        <f>IF(N448="základní",J448,0)</f>
        <v>0</v>
      </c>
      <c r="BF448" s="193">
        <f>IF(N448="snížená",J448,0)</f>
        <v>0</v>
      </c>
      <c r="BG448" s="193">
        <f>IF(N448="zákl. přenesená",J448,0)</f>
        <v>0</v>
      </c>
      <c r="BH448" s="193">
        <f>IF(N448="sníž. přenesená",J448,0)</f>
        <v>0</v>
      </c>
      <c r="BI448" s="193">
        <f>IF(N448="nulová",J448,0)</f>
        <v>0</v>
      </c>
      <c r="BJ448" s="25" t="s">
        <v>17</v>
      </c>
      <c r="BK448" s="193">
        <f>ROUND(I448*H448,2)</f>
        <v>0</v>
      </c>
      <c r="BL448" s="25" t="s">
        <v>92</v>
      </c>
      <c r="BM448" s="25" t="s">
        <v>626</v>
      </c>
    </row>
    <row r="449" spans="2:51" s="12" customFormat="1" ht="13.5">
      <c r="B449" s="194"/>
      <c r="D449" s="195" t="s">
        <v>198</v>
      </c>
      <c r="E449" s="196" t="s">
        <v>5</v>
      </c>
      <c r="F449" s="197" t="s">
        <v>372</v>
      </c>
      <c r="H449" s="196" t="s">
        <v>5</v>
      </c>
      <c r="I449" s="198"/>
      <c r="L449" s="194"/>
      <c r="M449" s="199"/>
      <c r="N449" s="200"/>
      <c r="O449" s="200"/>
      <c r="P449" s="200"/>
      <c r="Q449" s="200"/>
      <c r="R449" s="200"/>
      <c r="S449" s="200"/>
      <c r="T449" s="201"/>
      <c r="AT449" s="196" t="s">
        <v>198</v>
      </c>
      <c r="AU449" s="196" t="s">
        <v>80</v>
      </c>
      <c r="AV449" s="12" t="s">
        <v>17</v>
      </c>
      <c r="AW449" s="12" t="s">
        <v>35</v>
      </c>
      <c r="AX449" s="12" t="s">
        <v>72</v>
      </c>
      <c r="AY449" s="196" t="s">
        <v>190</v>
      </c>
    </row>
    <row r="450" spans="2:51" s="13" customFormat="1" ht="13.5">
      <c r="B450" s="202"/>
      <c r="D450" s="195" t="s">
        <v>198</v>
      </c>
      <c r="E450" s="203" t="s">
        <v>5</v>
      </c>
      <c r="F450" s="204" t="s">
        <v>627</v>
      </c>
      <c r="H450" s="205">
        <v>30</v>
      </c>
      <c r="I450" s="206"/>
      <c r="L450" s="202"/>
      <c r="M450" s="207"/>
      <c r="N450" s="208"/>
      <c r="O450" s="208"/>
      <c r="P450" s="208"/>
      <c r="Q450" s="208"/>
      <c r="R450" s="208"/>
      <c r="S450" s="208"/>
      <c r="T450" s="209"/>
      <c r="AT450" s="203" t="s">
        <v>198</v>
      </c>
      <c r="AU450" s="203" t="s">
        <v>80</v>
      </c>
      <c r="AV450" s="13" t="s">
        <v>80</v>
      </c>
      <c r="AW450" s="13" t="s">
        <v>35</v>
      </c>
      <c r="AX450" s="13" t="s">
        <v>72</v>
      </c>
      <c r="AY450" s="203" t="s">
        <v>190</v>
      </c>
    </row>
    <row r="451" spans="2:51" s="13" customFormat="1" ht="13.5">
      <c r="B451" s="202"/>
      <c r="D451" s="195" t="s">
        <v>198</v>
      </c>
      <c r="E451" s="203" t="s">
        <v>5</v>
      </c>
      <c r="F451" s="204" t="s">
        <v>628</v>
      </c>
      <c r="H451" s="205">
        <v>12</v>
      </c>
      <c r="I451" s="206"/>
      <c r="L451" s="202"/>
      <c r="M451" s="207"/>
      <c r="N451" s="208"/>
      <c r="O451" s="208"/>
      <c r="P451" s="208"/>
      <c r="Q451" s="208"/>
      <c r="R451" s="208"/>
      <c r="S451" s="208"/>
      <c r="T451" s="209"/>
      <c r="AT451" s="203" t="s">
        <v>198</v>
      </c>
      <c r="AU451" s="203" t="s">
        <v>80</v>
      </c>
      <c r="AV451" s="13" t="s">
        <v>80</v>
      </c>
      <c r="AW451" s="13" t="s">
        <v>35</v>
      </c>
      <c r="AX451" s="13" t="s">
        <v>72</v>
      </c>
      <c r="AY451" s="203" t="s">
        <v>190</v>
      </c>
    </row>
    <row r="452" spans="2:51" s="13" customFormat="1" ht="13.5">
      <c r="B452" s="202"/>
      <c r="D452" s="195" t="s">
        <v>198</v>
      </c>
      <c r="E452" s="203" t="s">
        <v>5</v>
      </c>
      <c r="F452" s="204" t="s">
        <v>629</v>
      </c>
      <c r="H452" s="205">
        <v>3.4</v>
      </c>
      <c r="I452" s="206"/>
      <c r="L452" s="202"/>
      <c r="M452" s="207"/>
      <c r="N452" s="208"/>
      <c r="O452" s="208"/>
      <c r="P452" s="208"/>
      <c r="Q452" s="208"/>
      <c r="R452" s="208"/>
      <c r="S452" s="208"/>
      <c r="T452" s="209"/>
      <c r="AT452" s="203" t="s">
        <v>198</v>
      </c>
      <c r="AU452" s="203" t="s">
        <v>80</v>
      </c>
      <c r="AV452" s="13" t="s">
        <v>80</v>
      </c>
      <c r="AW452" s="13" t="s">
        <v>35</v>
      </c>
      <c r="AX452" s="13" t="s">
        <v>72</v>
      </c>
      <c r="AY452" s="203" t="s">
        <v>190</v>
      </c>
    </row>
    <row r="453" spans="2:51" s="12" customFormat="1" ht="13.5">
      <c r="B453" s="194"/>
      <c r="D453" s="195" t="s">
        <v>198</v>
      </c>
      <c r="E453" s="196" t="s">
        <v>5</v>
      </c>
      <c r="F453" s="197" t="s">
        <v>376</v>
      </c>
      <c r="H453" s="196" t="s">
        <v>5</v>
      </c>
      <c r="I453" s="198"/>
      <c r="L453" s="194"/>
      <c r="M453" s="199"/>
      <c r="N453" s="200"/>
      <c r="O453" s="200"/>
      <c r="P453" s="200"/>
      <c r="Q453" s="200"/>
      <c r="R453" s="200"/>
      <c r="S453" s="200"/>
      <c r="T453" s="201"/>
      <c r="AT453" s="196" t="s">
        <v>198</v>
      </c>
      <c r="AU453" s="196" t="s">
        <v>80</v>
      </c>
      <c r="AV453" s="12" t="s">
        <v>17</v>
      </c>
      <c r="AW453" s="12" t="s">
        <v>35</v>
      </c>
      <c r="AX453" s="12" t="s">
        <v>72</v>
      </c>
      <c r="AY453" s="196" t="s">
        <v>190</v>
      </c>
    </row>
    <row r="454" spans="2:51" s="13" customFormat="1" ht="13.5">
      <c r="B454" s="202"/>
      <c r="D454" s="195" t="s">
        <v>198</v>
      </c>
      <c r="E454" s="203" t="s">
        <v>5</v>
      </c>
      <c r="F454" s="204" t="s">
        <v>630</v>
      </c>
      <c r="H454" s="205">
        <v>28</v>
      </c>
      <c r="I454" s="206"/>
      <c r="L454" s="202"/>
      <c r="M454" s="207"/>
      <c r="N454" s="208"/>
      <c r="O454" s="208"/>
      <c r="P454" s="208"/>
      <c r="Q454" s="208"/>
      <c r="R454" s="208"/>
      <c r="S454" s="208"/>
      <c r="T454" s="209"/>
      <c r="AT454" s="203" t="s">
        <v>198</v>
      </c>
      <c r="AU454" s="203" t="s">
        <v>80</v>
      </c>
      <c r="AV454" s="13" t="s">
        <v>80</v>
      </c>
      <c r="AW454" s="13" t="s">
        <v>35</v>
      </c>
      <c r="AX454" s="13" t="s">
        <v>72</v>
      </c>
      <c r="AY454" s="203" t="s">
        <v>190</v>
      </c>
    </row>
    <row r="455" spans="2:51" s="13" customFormat="1" ht="13.5">
      <c r="B455" s="202"/>
      <c r="D455" s="195" t="s">
        <v>198</v>
      </c>
      <c r="E455" s="203" t="s">
        <v>5</v>
      </c>
      <c r="F455" s="204" t="s">
        <v>628</v>
      </c>
      <c r="H455" s="205">
        <v>12</v>
      </c>
      <c r="I455" s="206"/>
      <c r="L455" s="202"/>
      <c r="M455" s="207"/>
      <c r="N455" s="208"/>
      <c r="O455" s="208"/>
      <c r="P455" s="208"/>
      <c r="Q455" s="208"/>
      <c r="R455" s="208"/>
      <c r="S455" s="208"/>
      <c r="T455" s="209"/>
      <c r="AT455" s="203" t="s">
        <v>198</v>
      </c>
      <c r="AU455" s="203" t="s">
        <v>80</v>
      </c>
      <c r="AV455" s="13" t="s">
        <v>80</v>
      </c>
      <c r="AW455" s="13" t="s">
        <v>35</v>
      </c>
      <c r="AX455" s="13" t="s">
        <v>72</v>
      </c>
      <c r="AY455" s="203" t="s">
        <v>190</v>
      </c>
    </row>
    <row r="456" spans="2:51" s="14" customFormat="1" ht="13.5">
      <c r="B456" s="210"/>
      <c r="D456" s="195" t="s">
        <v>198</v>
      </c>
      <c r="E456" s="211" t="s">
        <v>5</v>
      </c>
      <c r="F456" s="212" t="s">
        <v>221</v>
      </c>
      <c r="H456" s="213">
        <v>85.4</v>
      </c>
      <c r="I456" s="214"/>
      <c r="L456" s="210"/>
      <c r="M456" s="215"/>
      <c r="N456" s="216"/>
      <c r="O456" s="216"/>
      <c r="P456" s="216"/>
      <c r="Q456" s="216"/>
      <c r="R456" s="216"/>
      <c r="S456" s="216"/>
      <c r="T456" s="217"/>
      <c r="AT456" s="211" t="s">
        <v>198</v>
      </c>
      <c r="AU456" s="211" t="s">
        <v>80</v>
      </c>
      <c r="AV456" s="14" t="s">
        <v>92</v>
      </c>
      <c r="AW456" s="14" t="s">
        <v>35</v>
      </c>
      <c r="AX456" s="14" t="s">
        <v>17</v>
      </c>
      <c r="AY456" s="211" t="s">
        <v>190</v>
      </c>
    </row>
    <row r="457" spans="2:65" s="1" customFormat="1" ht="25.5" customHeight="1">
      <c r="B457" s="181"/>
      <c r="C457" s="182" t="s">
        <v>631</v>
      </c>
      <c r="D457" s="182" t="s">
        <v>192</v>
      </c>
      <c r="E457" s="183" t="s">
        <v>632</v>
      </c>
      <c r="F457" s="184" t="s">
        <v>633</v>
      </c>
      <c r="G457" s="185" t="s">
        <v>275</v>
      </c>
      <c r="H457" s="186">
        <v>12.18</v>
      </c>
      <c r="I457" s="187"/>
      <c r="J457" s="188">
        <f>ROUND(I457*H457,2)</f>
        <v>0</v>
      </c>
      <c r="K457" s="184" t="s">
        <v>196</v>
      </c>
      <c r="L457" s="42"/>
      <c r="M457" s="189" t="s">
        <v>5</v>
      </c>
      <c r="N457" s="190" t="s">
        <v>43</v>
      </c>
      <c r="O457" s="43"/>
      <c r="P457" s="191">
        <f>O457*H457</f>
        <v>0</v>
      </c>
      <c r="Q457" s="191">
        <v>0.0415</v>
      </c>
      <c r="R457" s="191">
        <f>Q457*H457</f>
        <v>0.50547</v>
      </c>
      <c r="S457" s="191">
        <v>0</v>
      </c>
      <c r="T457" s="192">
        <f>S457*H457</f>
        <v>0</v>
      </c>
      <c r="AR457" s="25" t="s">
        <v>92</v>
      </c>
      <c r="AT457" s="25" t="s">
        <v>192</v>
      </c>
      <c r="AU457" s="25" t="s">
        <v>80</v>
      </c>
      <c r="AY457" s="25" t="s">
        <v>190</v>
      </c>
      <c r="BE457" s="193">
        <f>IF(N457="základní",J457,0)</f>
        <v>0</v>
      </c>
      <c r="BF457" s="193">
        <f>IF(N457="snížená",J457,0)</f>
        <v>0</v>
      </c>
      <c r="BG457" s="193">
        <f>IF(N457="zákl. přenesená",J457,0)</f>
        <v>0</v>
      </c>
      <c r="BH457" s="193">
        <f>IF(N457="sníž. přenesená",J457,0)</f>
        <v>0</v>
      </c>
      <c r="BI457" s="193">
        <f>IF(N457="nulová",J457,0)</f>
        <v>0</v>
      </c>
      <c r="BJ457" s="25" t="s">
        <v>17</v>
      </c>
      <c r="BK457" s="193">
        <f>ROUND(I457*H457,2)</f>
        <v>0</v>
      </c>
      <c r="BL457" s="25" t="s">
        <v>92</v>
      </c>
      <c r="BM457" s="25" t="s">
        <v>634</v>
      </c>
    </row>
    <row r="458" spans="2:51" s="12" customFormat="1" ht="13.5">
      <c r="B458" s="194"/>
      <c r="D458" s="195" t="s">
        <v>198</v>
      </c>
      <c r="E458" s="196" t="s">
        <v>5</v>
      </c>
      <c r="F458" s="197" t="s">
        <v>635</v>
      </c>
      <c r="H458" s="196" t="s">
        <v>5</v>
      </c>
      <c r="I458" s="198"/>
      <c r="L458" s="194"/>
      <c r="M458" s="199"/>
      <c r="N458" s="200"/>
      <c r="O458" s="200"/>
      <c r="P458" s="200"/>
      <c r="Q458" s="200"/>
      <c r="R458" s="200"/>
      <c r="S458" s="200"/>
      <c r="T458" s="201"/>
      <c r="AT458" s="196" t="s">
        <v>198</v>
      </c>
      <c r="AU458" s="196" t="s">
        <v>80</v>
      </c>
      <c r="AV458" s="12" t="s">
        <v>17</v>
      </c>
      <c r="AW458" s="12" t="s">
        <v>35</v>
      </c>
      <c r="AX458" s="12" t="s">
        <v>72</v>
      </c>
      <c r="AY458" s="196" t="s">
        <v>190</v>
      </c>
    </row>
    <row r="459" spans="2:51" s="12" customFormat="1" ht="13.5">
      <c r="B459" s="194"/>
      <c r="D459" s="195" t="s">
        <v>198</v>
      </c>
      <c r="E459" s="196" t="s">
        <v>5</v>
      </c>
      <c r="F459" s="197" t="s">
        <v>372</v>
      </c>
      <c r="H459" s="196" t="s">
        <v>5</v>
      </c>
      <c r="I459" s="198"/>
      <c r="L459" s="194"/>
      <c r="M459" s="199"/>
      <c r="N459" s="200"/>
      <c r="O459" s="200"/>
      <c r="P459" s="200"/>
      <c r="Q459" s="200"/>
      <c r="R459" s="200"/>
      <c r="S459" s="200"/>
      <c r="T459" s="201"/>
      <c r="AT459" s="196" t="s">
        <v>198</v>
      </c>
      <c r="AU459" s="196" t="s">
        <v>80</v>
      </c>
      <c r="AV459" s="12" t="s">
        <v>17</v>
      </c>
      <c r="AW459" s="12" t="s">
        <v>35</v>
      </c>
      <c r="AX459" s="12" t="s">
        <v>72</v>
      </c>
      <c r="AY459" s="196" t="s">
        <v>190</v>
      </c>
    </row>
    <row r="460" spans="2:51" s="13" customFormat="1" ht="13.5">
      <c r="B460" s="202"/>
      <c r="D460" s="195" t="s">
        <v>198</v>
      </c>
      <c r="E460" s="203" t="s">
        <v>5</v>
      </c>
      <c r="F460" s="204" t="s">
        <v>636</v>
      </c>
      <c r="H460" s="205">
        <v>6.3</v>
      </c>
      <c r="I460" s="206"/>
      <c r="L460" s="202"/>
      <c r="M460" s="207"/>
      <c r="N460" s="208"/>
      <c r="O460" s="208"/>
      <c r="P460" s="208"/>
      <c r="Q460" s="208"/>
      <c r="R460" s="208"/>
      <c r="S460" s="208"/>
      <c r="T460" s="209"/>
      <c r="AT460" s="203" t="s">
        <v>198</v>
      </c>
      <c r="AU460" s="203" t="s">
        <v>80</v>
      </c>
      <c r="AV460" s="13" t="s">
        <v>80</v>
      </c>
      <c r="AW460" s="13" t="s">
        <v>35</v>
      </c>
      <c r="AX460" s="13" t="s">
        <v>72</v>
      </c>
      <c r="AY460" s="203" t="s">
        <v>190</v>
      </c>
    </row>
    <row r="461" spans="2:51" s="12" customFormat="1" ht="13.5">
      <c r="B461" s="194"/>
      <c r="D461" s="195" t="s">
        <v>198</v>
      </c>
      <c r="E461" s="196" t="s">
        <v>5</v>
      </c>
      <c r="F461" s="197" t="s">
        <v>376</v>
      </c>
      <c r="H461" s="196" t="s">
        <v>5</v>
      </c>
      <c r="I461" s="198"/>
      <c r="L461" s="194"/>
      <c r="M461" s="199"/>
      <c r="N461" s="200"/>
      <c r="O461" s="200"/>
      <c r="P461" s="200"/>
      <c r="Q461" s="200"/>
      <c r="R461" s="200"/>
      <c r="S461" s="200"/>
      <c r="T461" s="201"/>
      <c r="AT461" s="196" t="s">
        <v>198</v>
      </c>
      <c r="AU461" s="196" t="s">
        <v>80</v>
      </c>
      <c r="AV461" s="12" t="s">
        <v>17</v>
      </c>
      <c r="AW461" s="12" t="s">
        <v>35</v>
      </c>
      <c r="AX461" s="12" t="s">
        <v>72</v>
      </c>
      <c r="AY461" s="196" t="s">
        <v>190</v>
      </c>
    </row>
    <row r="462" spans="2:51" s="13" customFormat="1" ht="13.5">
      <c r="B462" s="202"/>
      <c r="D462" s="195" t="s">
        <v>198</v>
      </c>
      <c r="E462" s="203" t="s">
        <v>5</v>
      </c>
      <c r="F462" s="204" t="s">
        <v>637</v>
      </c>
      <c r="H462" s="205">
        <v>5.88</v>
      </c>
      <c r="I462" s="206"/>
      <c r="L462" s="202"/>
      <c r="M462" s="207"/>
      <c r="N462" s="208"/>
      <c r="O462" s="208"/>
      <c r="P462" s="208"/>
      <c r="Q462" s="208"/>
      <c r="R462" s="208"/>
      <c r="S462" s="208"/>
      <c r="T462" s="209"/>
      <c r="AT462" s="203" t="s">
        <v>198</v>
      </c>
      <c r="AU462" s="203" t="s">
        <v>80</v>
      </c>
      <c r="AV462" s="13" t="s">
        <v>80</v>
      </c>
      <c r="AW462" s="13" t="s">
        <v>35</v>
      </c>
      <c r="AX462" s="13" t="s">
        <v>72</v>
      </c>
      <c r="AY462" s="203" t="s">
        <v>190</v>
      </c>
    </row>
    <row r="463" spans="2:51" s="14" customFormat="1" ht="13.5">
      <c r="B463" s="210"/>
      <c r="D463" s="195" t="s">
        <v>198</v>
      </c>
      <c r="E463" s="211" t="s">
        <v>5</v>
      </c>
      <c r="F463" s="212" t="s">
        <v>221</v>
      </c>
      <c r="H463" s="213">
        <v>12.18</v>
      </c>
      <c r="I463" s="214"/>
      <c r="L463" s="210"/>
      <c r="M463" s="215"/>
      <c r="N463" s="216"/>
      <c r="O463" s="216"/>
      <c r="P463" s="216"/>
      <c r="Q463" s="216"/>
      <c r="R463" s="216"/>
      <c r="S463" s="216"/>
      <c r="T463" s="217"/>
      <c r="AT463" s="211" t="s">
        <v>198</v>
      </c>
      <c r="AU463" s="211" t="s">
        <v>80</v>
      </c>
      <c r="AV463" s="14" t="s">
        <v>92</v>
      </c>
      <c r="AW463" s="14" t="s">
        <v>35</v>
      </c>
      <c r="AX463" s="14" t="s">
        <v>17</v>
      </c>
      <c r="AY463" s="211" t="s">
        <v>190</v>
      </c>
    </row>
    <row r="464" spans="2:65" s="1" customFormat="1" ht="16.5" customHeight="1">
      <c r="B464" s="181"/>
      <c r="C464" s="182" t="s">
        <v>638</v>
      </c>
      <c r="D464" s="182" t="s">
        <v>192</v>
      </c>
      <c r="E464" s="183" t="s">
        <v>639</v>
      </c>
      <c r="F464" s="184" t="s">
        <v>640</v>
      </c>
      <c r="G464" s="185" t="s">
        <v>209</v>
      </c>
      <c r="H464" s="186">
        <v>3.988</v>
      </c>
      <c r="I464" s="187"/>
      <c r="J464" s="188">
        <f>ROUND(I464*H464,2)</f>
        <v>0</v>
      </c>
      <c r="K464" s="184" t="s">
        <v>196</v>
      </c>
      <c r="L464" s="42"/>
      <c r="M464" s="189" t="s">
        <v>5</v>
      </c>
      <c r="N464" s="190" t="s">
        <v>43</v>
      </c>
      <c r="O464" s="43"/>
      <c r="P464" s="191">
        <f>O464*H464</f>
        <v>0</v>
      </c>
      <c r="Q464" s="191">
        <v>0.50375</v>
      </c>
      <c r="R464" s="191">
        <f>Q464*H464</f>
        <v>2.0089550000000003</v>
      </c>
      <c r="S464" s="191">
        <v>1.95</v>
      </c>
      <c r="T464" s="192">
        <f>S464*H464</f>
        <v>7.7766</v>
      </c>
      <c r="AR464" s="25" t="s">
        <v>92</v>
      </c>
      <c r="AT464" s="25" t="s">
        <v>192</v>
      </c>
      <c r="AU464" s="25" t="s">
        <v>80</v>
      </c>
      <c r="AY464" s="25" t="s">
        <v>190</v>
      </c>
      <c r="BE464" s="193">
        <f>IF(N464="základní",J464,0)</f>
        <v>0</v>
      </c>
      <c r="BF464" s="193">
        <f>IF(N464="snížená",J464,0)</f>
        <v>0</v>
      </c>
      <c r="BG464" s="193">
        <f>IF(N464="zákl. přenesená",J464,0)</f>
        <v>0</v>
      </c>
      <c r="BH464" s="193">
        <f>IF(N464="sníž. přenesená",J464,0)</f>
        <v>0</v>
      </c>
      <c r="BI464" s="193">
        <f>IF(N464="nulová",J464,0)</f>
        <v>0</v>
      </c>
      <c r="BJ464" s="25" t="s">
        <v>17</v>
      </c>
      <c r="BK464" s="193">
        <f>ROUND(I464*H464,2)</f>
        <v>0</v>
      </c>
      <c r="BL464" s="25" t="s">
        <v>92</v>
      </c>
      <c r="BM464" s="25" t="s">
        <v>641</v>
      </c>
    </row>
    <row r="465" spans="2:51" s="12" customFormat="1" ht="13.5">
      <c r="B465" s="194"/>
      <c r="D465" s="195" t="s">
        <v>198</v>
      </c>
      <c r="E465" s="196" t="s">
        <v>5</v>
      </c>
      <c r="F465" s="197" t="s">
        <v>425</v>
      </c>
      <c r="H465" s="196" t="s">
        <v>5</v>
      </c>
      <c r="I465" s="198"/>
      <c r="L465" s="194"/>
      <c r="M465" s="199"/>
      <c r="N465" s="200"/>
      <c r="O465" s="200"/>
      <c r="P465" s="200"/>
      <c r="Q465" s="200"/>
      <c r="R465" s="200"/>
      <c r="S465" s="200"/>
      <c r="T465" s="201"/>
      <c r="AT465" s="196" t="s">
        <v>198</v>
      </c>
      <c r="AU465" s="196" t="s">
        <v>80</v>
      </c>
      <c r="AV465" s="12" t="s">
        <v>17</v>
      </c>
      <c r="AW465" s="12" t="s">
        <v>35</v>
      </c>
      <c r="AX465" s="12" t="s">
        <v>72</v>
      </c>
      <c r="AY465" s="196" t="s">
        <v>190</v>
      </c>
    </row>
    <row r="466" spans="2:51" s="13" customFormat="1" ht="13.5">
      <c r="B466" s="202"/>
      <c r="D466" s="195" t="s">
        <v>198</v>
      </c>
      <c r="E466" s="203" t="s">
        <v>5</v>
      </c>
      <c r="F466" s="204" t="s">
        <v>642</v>
      </c>
      <c r="H466" s="205">
        <v>0.429</v>
      </c>
      <c r="I466" s="206"/>
      <c r="L466" s="202"/>
      <c r="M466" s="207"/>
      <c r="N466" s="208"/>
      <c r="O466" s="208"/>
      <c r="P466" s="208"/>
      <c r="Q466" s="208"/>
      <c r="R466" s="208"/>
      <c r="S466" s="208"/>
      <c r="T466" s="209"/>
      <c r="AT466" s="203" t="s">
        <v>198</v>
      </c>
      <c r="AU466" s="203" t="s">
        <v>80</v>
      </c>
      <c r="AV466" s="13" t="s">
        <v>80</v>
      </c>
      <c r="AW466" s="13" t="s">
        <v>35</v>
      </c>
      <c r="AX466" s="13" t="s">
        <v>72</v>
      </c>
      <c r="AY466" s="203" t="s">
        <v>190</v>
      </c>
    </row>
    <row r="467" spans="2:51" s="12" customFormat="1" ht="13.5">
      <c r="B467" s="194"/>
      <c r="D467" s="195" t="s">
        <v>198</v>
      </c>
      <c r="E467" s="196" t="s">
        <v>5</v>
      </c>
      <c r="F467" s="197" t="s">
        <v>372</v>
      </c>
      <c r="H467" s="196" t="s">
        <v>5</v>
      </c>
      <c r="I467" s="198"/>
      <c r="L467" s="194"/>
      <c r="M467" s="199"/>
      <c r="N467" s="200"/>
      <c r="O467" s="200"/>
      <c r="P467" s="200"/>
      <c r="Q467" s="200"/>
      <c r="R467" s="200"/>
      <c r="S467" s="200"/>
      <c r="T467" s="201"/>
      <c r="AT467" s="196" t="s">
        <v>198</v>
      </c>
      <c r="AU467" s="196" t="s">
        <v>80</v>
      </c>
      <c r="AV467" s="12" t="s">
        <v>17</v>
      </c>
      <c r="AW467" s="12" t="s">
        <v>35</v>
      </c>
      <c r="AX467" s="12" t="s">
        <v>72</v>
      </c>
      <c r="AY467" s="196" t="s">
        <v>190</v>
      </c>
    </row>
    <row r="468" spans="2:51" s="13" customFormat="1" ht="13.5">
      <c r="B468" s="202"/>
      <c r="D468" s="195" t="s">
        <v>198</v>
      </c>
      <c r="E468" s="203" t="s">
        <v>5</v>
      </c>
      <c r="F468" s="204" t="s">
        <v>643</v>
      </c>
      <c r="H468" s="205">
        <v>0.372</v>
      </c>
      <c r="I468" s="206"/>
      <c r="L468" s="202"/>
      <c r="M468" s="207"/>
      <c r="N468" s="208"/>
      <c r="O468" s="208"/>
      <c r="P468" s="208"/>
      <c r="Q468" s="208"/>
      <c r="R468" s="208"/>
      <c r="S468" s="208"/>
      <c r="T468" s="209"/>
      <c r="AT468" s="203" t="s">
        <v>198</v>
      </c>
      <c r="AU468" s="203" t="s">
        <v>80</v>
      </c>
      <c r="AV468" s="13" t="s">
        <v>80</v>
      </c>
      <c r="AW468" s="13" t="s">
        <v>35</v>
      </c>
      <c r="AX468" s="13" t="s">
        <v>72</v>
      </c>
      <c r="AY468" s="203" t="s">
        <v>190</v>
      </c>
    </row>
    <row r="469" spans="2:51" s="13" customFormat="1" ht="13.5">
      <c r="B469" s="202"/>
      <c r="D469" s="195" t="s">
        <v>198</v>
      </c>
      <c r="E469" s="203" t="s">
        <v>5</v>
      </c>
      <c r="F469" s="204" t="s">
        <v>644</v>
      </c>
      <c r="H469" s="205">
        <v>0.775</v>
      </c>
      <c r="I469" s="206"/>
      <c r="L469" s="202"/>
      <c r="M469" s="207"/>
      <c r="N469" s="208"/>
      <c r="O469" s="208"/>
      <c r="P469" s="208"/>
      <c r="Q469" s="208"/>
      <c r="R469" s="208"/>
      <c r="S469" s="208"/>
      <c r="T469" s="209"/>
      <c r="AT469" s="203" t="s">
        <v>198</v>
      </c>
      <c r="AU469" s="203" t="s">
        <v>80</v>
      </c>
      <c r="AV469" s="13" t="s">
        <v>80</v>
      </c>
      <c r="AW469" s="13" t="s">
        <v>35</v>
      </c>
      <c r="AX469" s="13" t="s">
        <v>72</v>
      </c>
      <c r="AY469" s="203" t="s">
        <v>190</v>
      </c>
    </row>
    <row r="470" spans="2:51" s="13" customFormat="1" ht="13.5">
      <c r="B470" s="202"/>
      <c r="D470" s="195" t="s">
        <v>198</v>
      </c>
      <c r="E470" s="203" t="s">
        <v>5</v>
      </c>
      <c r="F470" s="204" t="s">
        <v>645</v>
      </c>
      <c r="H470" s="205">
        <v>0.93</v>
      </c>
      <c r="I470" s="206"/>
      <c r="L470" s="202"/>
      <c r="M470" s="207"/>
      <c r="N470" s="208"/>
      <c r="O470" s="208"/>
      <c r="P470" s="208"/>
      <c r="Q470" s="208"/>
      <c r="R470" s="208"/>
      <c r="S470" s="208"/>
      <c r="T470" s="209"/>
      <c r="AT470" s="203" t="s">
        <v>198</v>
      </c>
      <c r="AU470" s="203" t="s">
        <v>80</v>
      </c>
      <c r="AV470" s="13" t="s">
        <v>80</v>
      </c>
      <c r="AW470" s="13" t="s">
        <v>35</v>
      </c>
      <c r="AX470" s="13" t="s">
        <v>72</v>
      </c>
      <c r="AY470" s="203" t="s">
        <v>190</v>
      </c>
    </row>
    <row r="471" spans="2:51" s="13" customFormat="1" ht="13.5">
      <c r="B471" s="202"/>
      <c r="D471" s="195" t="s">
        <v>198</v>
      </c>
      <c r="E471" s="203" t="s">
        <v>5</v>
      </c>
      <c r="F471" s="204" t="s">
        <v>646</v>
      </c>
      <c r="H471" s="205">
        <v>0.868</v>
      </c>
      <c r="I471" s="206"/>
      <c r="L471" s="202"/>
      <c r="M471" s="207"/>
      <c r="N471" s="208"/>
      <c r="O471" s="208"/>
      <c r="P471" s="208"/>
      <c r="Q471" s="208"/>
      <c r="R471" s="208"/>
      <c r="S471" s="208"/>
      <c r="T471" s="209"/>
      <c r="AT471" s="203" t="s">
        <v>198</v>
      </c>
      <c r="AU471" s="203" t="s">
        <v>80</v>
      </c>
      <c r="AV471" s="13" t="s">
        <v>80</v>
      </c>
      <c r="AW471" s="13" t="s">
        <v>35</v>
      </c>
      <c r="AX471" s="13" t="s">
        <v>72</v>
      </c>
      <c r="AY471" s="203" t="s">
        <v>190</v>
      </c>
    </row>
    <row r="472" spans="2:51" s="12" customFormat="1" ht="13.5">
      <c r="B472" s="194"/>
      <c r="D472" s="195" t="s">
        <v>198</v>
      </c>
      <c r="E472" s="196" t="s">
        <v>5</v>
      </c>
      <c r="F472" s="197" t="s">
        <v>376</v>
      </c>
      <c r="H472" s="196" t="s">
        <v>5</v>
      </c>
      <c r="I472" s="198"/>
      <c r="L472" s="194"/>
      <c r="M472" s="199"/>
      <c r="N472" s="200"/>
      <c r="O472" s="200"/>
      <c r="P472" s="200"/>
      <c r="Q472" s="200"/>
      <c r="R472" s="200"/>
      <c r="S472" s="200"/>
      <c r="T472" s="201"/>
      <c r="AT472" s="196" t="s">
        <v>198</v>
      </c>
      <c r="AU472" s="196" t="s">
        <v>80</v>
      </c>
      <c r="AV472" s="12" t="s">
        <v>17</v>
      </c>
      <c r="AW472" s="12" t="s">
        <v>35</v>
      </c>
      <c r="AX472" s="12" t="s">
        <v>72</v>
      </c>
      <c r="AY472" s="196" t="s">
        <v>190</v>
      </c>
    </row>
    <row r="473" spans="2:51" s="13" customFormat="1" ht="13.5">
      <c r="B473" s="202"/>
      <c r="D473" s="195" t="s">
        <v>198</v>
      </c>
      <c r="E473" s="203" t="s">
        <v>5</v>
      </c>
      <c r="F473" s="204" t="s">
        <v>647</v>
      </c>
      <c r="H473" s="205">
        <v>0.614</v>
      </c>
      <c r="I473" s="206"/>
      <c r="L473" s="202"/>
      <c r="M473" s="207"/>
      <c r="N473" s="208"/>
      <c r="O473" s="208"/>
      <c r="P473" s="208"/>
      <c r="Q473" s="208"/>
      <c r="R473" s="208"/>
      <c r="S473" s="208"/>
      <c r="T473" s="209"/>
      <c r="AT473" s="203" t="s">
        <v>198</v>
      </c>
      <c r="AU473" s="203" t="s">
        <v>80</v>
      </c>
      <c r="AV473" s="13" t="s">
        <v>80</v>
      </c>
      <c r="AW473" s="13" t="s">
        <v>35</v>
      </c>
      <c r="AX473" s="13" t="s">
        <v>72</v>
      </c>
      <c r="AY473" s="203" t="s">
        <v>190</v>
      </c>
    </row>
    <row r="474" spans="2:51" s="14" customFormat="1" ht="13.5">
      <c r="B474" s="210"/>
      <c r="D474" s="195" t="s">
        <v>198</v>
      </c>
      <c r="E474" s="211" t="s">
        <v>5</v>
      </c>
      <c r="F474" s="212" t="s">
        <v>221</v>
      </c>
      <c r="H474" s="213">
        <v>3.988</v>
      </c>
      <c r="I474" s="214"/>
      <c r="L474" s="210"/>
      <c r="M474" s="215"/>
      <c r="N474" s="216"/>
      <c r="O474" s="216"/>
      <c r="P474" s="216"/>
      <c r="Q474" s="216"/>
      <c r="R474" s="216"/>
      <c r="S474" s="216"/>
      <c r="T474" s="217"/>
      <c r="AT474" s="211" t="s">
        <v>198</v>
      </c>
      <c r="AU474" s="211" t="s">
        <v>80</v>
      </c>
      <c r="AV474" s="14" t="s">
        <v>92</v>
      </c>
      <c r="AW474" s="14" t="s">
        <v>35</v>
      </c>
      <c r="AX474" s="14" t="s">
        <v>17</v>
      </c>
      <c r="AY474" s="211" t="s">
        <v>190</v>
      </c>
    </row>
    <row r="475" spans="2:65" s="1" customFormat="1" ht="16.5" customHeight="1">
      <c r="B475" s="181"/>
      <c r="C475" s="218" t="s">
        <v>648</v>
      </c>
      <c r="D475" s="218" t="s">
        <v>465</v>
      </c>
      <c r="E475" s="219" t="s">
        <v>649</v>
      </c>
      <c r="F475" s="220" t="s">
        <v>650</v>
      </c>
      <c r="G475" s="221" t="s">
        <v>651</v>
      </c>
      <c r="H475" s="222">
        <v>0.219</v>
      </c>
      <c r="I475" s="223"/>
      <c r="J475" s="224">
        <f>ROUND(I475*H475,2)</f>
        <v>0</v>
      </c>
      <c r="K475" s="220" t="s">
        <v>196</v>
      </c>
      <c r="L475" s="225"/>
      <c r="M475" s="226" t="s">
        <v>5</v>
      </c>
      <c r="N475" s="227" t="s">
        <v>43</v>
      </c>
      <c r="O475" s="43"/>
      <c r="P475" s="191">
        <f>O475*H475</f>
        <v>0</v>
      </c>
      <c r="Q475" s="191">
        <v>23.3</v>
      </c>
      <c r="R475" s="191">
        <f>Q475*H475</f>
        <v>5.1027000000000005</v>
      </c>
      <c r="S475" s="191">
        <v>0</v>
      </c>
      <c r="T475" s="192">
        <f>S475*H475</f>
        <v>0</v>
      </c>
      <c r="AR475" s="25" t="s">
        <v>238</v>
      </c>
      <c r="AT475" s="25" t="s">
        <v>465</v>
      </c>
      <c r="AU475" s="25" t="s">
        <v>80</v>
      </c>
      <c r="AY475" s="25" t="s">
        <v>190</v>
      </c>
      <c r="BE475" s="193">
        <f>IF(N475="základní",J475,0)</f>
        <v>0</v>
      </c>
      <c r="BF475" s="193">
        <f>IF(N475="snížená",J475,0)</f>
        <v>0</v>
      </c>
      <c r="BG475" s="193">
        <f>IF(N475="zákl. přenesená",J475,0)</f>
        <v>0</v>
      </c>
      <c r="BH475" s="193">
        <f>IF(N475="sníž. přenesená",J475,0)</f>
        <v>0</v>
      </c>
      <c r="BI475" s="193">
        <f>IF(N475="nulová",J475,0)</f>
        <v>0</v>
      </c>
      <c r="BJ475" s="25" t="s">
        <v>17</v>
      </c>
      <c r="BK475" s="193">
        <f>ROUND(I475*H475,2)</f>
        <v>0</v>
      </c>
      <c r="BL475" s="25" t="s">
        <v>92</v>
      </c>
      <c r="BM475" s="25" t="s">
        <v>652</v>
      </c>
    </row>
    <row r="476" spans="2:51" s="13" customFormat="1" ht="13.5">
      <c r="B476" s="202"/>
      <c r="D476" s="195" t="s">
        <v>198</v>
      </c>
      <c r="F476" s="204" t="s">
        <v>653</v>
      </c>
      <c r="H476" s="205">
        <v>0.219</v>
      </c>
      <c r="I476" s="206"/>
      <c r="L476" s="202"/>
      <c r="M476" s="207"/>
      <c r="N476" s="208"/>
      <c r="O476" s="208"/>
      <c r="P476" s="208"/>
      <c r="Q476" s="208"/>
      <c r="R476" s="208"/>
      <c r="S476" s="208"/>
      <c r="T476" s="209"/>
      <c r="AT476" s="203" t="s">
        <v>198</v>
      </c>
      <c r="AU476" s="203" t="s">
        <v>80</v>
      </c>
      <c r="AV476" s="13" t="s">
        <v>80</v>
      </c>
      <c r="AW476" s="13" t="s">
        <v>6</v>
      </c>
      <c r="AX476" s="13" t="s">
        <v>17</v>
      </c>
      <c r="AY476" s="203" t="s">
        <v>190</v>
      </c>
    </row>
    <row r="477" spans="2:65" s="1" customFormat="1" ht="25.5" customHeight="1">
      <c r="B477" s="181"/>
      <c r="C477" s="182" t="s">
        <v>654</v>
      </c>
      <c r="D477" s="182" t="s">
        <v>192</v>
      </c>
      <c r="E477" s="183" t="s">
        <v>655</v>
      </c>
      <c r="F477" s="184" t="s">
        <v>656</v>
      </c>
      <c r="G477" s="185" t="s">
        <v>410</v>
      </c>
      <c r="H477" s="186">
        <v>3</v>
      </c>
      <c r="I477" s="187"/>
      <c r="J477" s="188">
        <f>ROUND(I477*H477,2)</f>
        <v>0</v>
      </c>
      <c r="K477" s="184" t="s">
        <v>5</v>
      </c>
      <c r="L477" s="42"/>
      <c r="M477" s="189" t="s">
        <v>5</v>
      </c>
      <c r="N477" s="190" t="s">
        <v>43</v>
      </c>
      <c r="O477" s="43"/>
      <c r="P477" s="191">
        <f>O477*H477</f>
        <v>0</v>
      </c>
      <c r="Q477" s="191">
        <v>0.02684</v>
      </c>
      <c r="R477" s="191">
        <f>Q477*H477</f>
        <v>0.08052</v>
      </c>
      <c r="S477" s="191">
        <v>0</v>
      </c>
      <c r="T477" s="192">
        <f>S477*H477</f>
        <v>0</v>
      </c>
      <c r="AR477" s="25" t="s">
        <v>92</v>
      </c>
      <c r="AT477" s="25" t="s">
        <v>192</v>
      </c>
      <c r="AU477" s="25" t="s">
        <v>80</v>
      </c>
      <c r="AY477" s="25" t="s">
        <v>190</v>
      </c>
      <c r="BE477" s="193">
        <f>IF(N477="základní",J477,0)</f>
        <v>0</v>
      </c>
      <c r="BF477" s="193">
        <f>IF(N477="snížená",J477,0)</f>
        <v>0</v>
      </c>
      <c r="BG477" s="193">
        <f>IF(N477="zákl. přenesená",J477,0)</f>
        <v>0</v>
      </c>
      <c r="BH477" s="193">
        <f>IF(N477="sníž. přenesená",J477,0)</f>
        <v>0</v>
      </c>
      <c r="BI477" s="193">
        <f>IF(N477="nulová",J477,0)</f>
        <v>0</v>
      </c>
      <c r="BJ477" s="25" t="s">
        <v>17</v>
      </c>
      <c r="BK477" s="193">
        <f>ROUND(I477*H477,2)</f>
        <v>0</v>
      </c>
      <c r="BL477" s="25" t="s">
        <v>92</v>
      </c>
      <c r="BM477" s="25" t="s">
        <v>657</v>
      </c>
    </row>
    <row r="478" spans="2:51" s="12" customFormat="1" ht="13.5">
      <c r="B478" s="194"/>
      <c r="D478" s="195" t="s">
        <v>198</v>
      </c>
      <c r="E478" s="196" t="s">
        <v>5</v>
      </c>
      <c r="F478" s="197" t="s">
        <v>658</v>
      </c>
      <c r="H478" s="196" t="s">
        <v>5</v>
      </c>
      <c r="I478" s="198"/>
      <c r="L478" s="194"/>
      <c r="M478" s="199"/>
      <c r="N478" s="200"/>
      <c r="O478" s="200"/>
      <c r="P478" s="200"/>
      <c r="Q478" s="200"/>
      <c r="R478" s="200"/>
      <c r="S478" s="200"/>
      <c r="T478" s="201"/>
      <c r="AT478" s="196" t="s">
        <v>198</v>
      </c>
      <c r="AU478" s="196" t="s">
        <v>80</v>
      </c>
      <c r="AV478" s="12" t="s">
        <v>17</v>
      </c>
      <c r="AW478" s="12" t="s">
        <v>35</v>
      </c>
      <c r="AX478" s="12" t="s">
        <v>72</v>
      </c>
      <c r="AY478" s="196" t="s">
        <v>190</v>
      </c>
    </row>
    <row r="479" spans="2:51" s="13" customFormat="1" ht="13.5">
      <c r="B479" s="202"/>
      <c r="D479" s="195" t="s">
        <v>198</v>
      </c>
      <c r="E479" s="203" t="s">
        <v>5</v>
      </c>
      <c r="F479" s="204" t="s">
        <v>17</v>
      </c>
      <c r="H479" s="205">
        <v>1</v>
      </c>
      <c r="I479" s="206"/>
      <c r="L479" s="202"/>
      <c r="M479" s="207"/>
      <c r="N479" s="208"/>
      <c r="O479" s="208"/>
      <c r="P479" s="208"/>
      <c r="Q479" s="208"/>
      <c r="R479" s="208"/>
      <c r="S479" s="208"/>
      <c r="T479" s="209"/>
      <c r="AT479" s="203" t="s">
        <v>198</v>
      </c>
      <c r="AU479" s="203" t="s">
        <v>80</v>
      </c>
      <c r="AV479" s="13" t="s">
        <v>80</v>
      </c>
      <c r="AW479" s="13" t="s">
        <v>35</v>
      </c>
      <c r="AX479" s="13" t="s">
        <v>72</v>
      </c>
      <c r="AY479" s="203" t="s">
        <v>190</v>
      </c>
    </row>
    <row r="480" spans="2:51" s="12" customFormat="1" ht="13.5">
      <c r="B480" s="194"/>
      <c r="D480" s="195" t="s">
        <v>198</v>
      </c>
      <c r="E480" s="196" t="s">
        <v>5</v>
      </c>
      <c r="F480" s="197" t="s">
        <v>659</v>
      </c>
      <c r="H480" s="196" t="s">
        <v>5</v>
      </c>
      <c r="I480" s="198"/>
      <c r="L480" s="194"/>
      <c r="M480" s="199"/>
      <c r="N480" s="200"/>
      <c r="O480" s="200"/>
      <c r="P480" s="200"/>
      <c r="Q480" s="200"/>
      <c r="R480" s="200"/>
      <c r="S480" s="200"/>
      <c r="T480" s="201"/>
      <c r="AT480" s="196" t="s">
        <v>198</v>
      </c>
      <c r="AU480" s="196" t="s">
        <v>80</v>
      </c>
      <c r="AV480" s="12" t="s">
        <v>17</v>
      </c>
      <c r="AW480" s="12" t="s">
        <v>35</v>
      </c>
      <c r="AX480" s="12" t="s">
        <v>72</v>
      </c>
      <c r="AY480" s="196" t="s">
        <v>190</v>
      </c>
    </row>
    <row r="481" spans="2:51" s="13" customFormat="1" ht="13.5">
      <c r="B481" s="202"/>
      <c r="D481" s="195" t="s">
        <v>198</v>
      </c>
      <c r="E481" s="203" t="s">
        <v>5</v>
      </c>
      <c r="F481" s="204" t="s">
        <v>17</v>
      </c>
      <c r="H481" s="205">
        <v>1</v>
      </c>
      <c r="I481" s="206"/>
      <c r="L481" s="202"/>
      <c r="M481" s="207"/>
      <c r="N481" s="208"/>
      <c r="O481" s="208"/>
      <c r="P481" s="208"/>
      <c r="Q481" s="208"/>
      <c r="R481" s="208"/>
      <c r="S481" s="208"/>
      <c r="T481" s="209"/>
      <c r="AT481" s="203" t="s">
        <v>198</v>
      </c>
      <c r="AU481" s="203" t="s">
        <v>80</v>
      </c>
      <c r="AV481" s="13" t="s">
        <v>80</v>
      </c>
      <c r="AW481" s="13" t="s">
        <v>35</v>
      </c>
      <c r="AX481" s="13" t="s">
        <v>72</v>
      </c>
      <c r="AY481" s="203" t="s">
        <v>190</v>
      </c>
    </row>
    <row r="482" spans="2:51" s="12" customFormat="1" ht="13.5">
      <c r="B482" s="194"/>
      <c r="D482" s="195" t="s">
        <v>198</v>
      </c>
      <c r="E482" s="196" t="s">
        <v>5</v>
      </c>
      <c r="F482" s="197" t="s">
        <v>660</v>
      </c>
      <c r="H482" s="196" t="s">
        <v>5</v>
      </c>
      <c r="I482" s="198"/>
      <c r="L482" s="194"/>
      <c r="M482" s="199"/>
      <c r="N482" s="200"/>
      <c r="O482" s="200"/>
      <c r="P482" s="200"/>
      <c r="Q482" s="200"/>
      <c r="R482" s="200"/>
      <c r="S482" s="200"/>
      <c r="T482" s="201"/>
      <c r="AT482" s="196" t="s">
        <v>198</v>
      </c>
      <c r="AU482" s="196" t="s">
        <v>80</v>
      </c>
      <c r="AV482" s="12" t="s">
        <v>17</v>
      </c>
      <c r="AW482" s="12" t="s">
        <v>35</v>
      </c>
      <c r="AX482" s="12" t="s">
        <v>72</v>
      </c>
      <c r="AY482" s="196" t="s">
        <v>190</v>
      </c>
    </row>
    <row r="483" spans="2:51" s="13" customFormat="1" ht="13.5">
      <c r="B483" s="202"/>
      <c r="D483" s="195" t="s">
        <v>198</v>
      </c>
      <c r="E483" s="203" t="s">
        <v>5</v>
      </c>
      <c r="F483" s="204" t="s">
        <v>17</v>
      </c>
      <c r="H483" s="205">
        <v>1</v>
      </c>
      <c r="I483" s="206"/>
      <c r="L483" s="202"/>
      <c r="M483" s="207"/>
      <c r="N483" s="208"/>
      <c r="O483" s="208"/>
      <c r="P483" s="208"/>
      <c r="Q483" s="208"/>
      <c r="R483" s="208"/>
      <c r="S483" s="208"/>
      <c r="T483" s="209"/>
      <c r="AT483" s="203" t="s">
        <v>198</v>
      </c>
      <c r="AU483" s="203" t="s">
        <v>80</v>
      </c>
      <c r="AV483" s="13" t="s">
        <v>80</v>
      </c>
      <c r="AW483" s="13" t="s">
        <v>35</v>
      </c>
      <c r="AX483" s="13" t="s">
        <v>72</v>
      </c>
      <c r="AY483" s="203" t="s">
        <v>190</v>
      </c>
    </row>
    <row r="484" spans="2:51" s="14" customFormat="1" ht="13.5">
      <c r="B484" s="210"/>
      <c r="D484" s="195" t="s">
        <v>198</v>
      </c>
      <c r="E484" s="211" t="s">
        <v>5</v>
      </c>
      <c r="F484" s="212" t="s">
        <v>221</v>
      </c>
      <c r="H484" s="213">
        <v>3</v>
      </c>
      <c r="I484" s="214"/>
      <c r="L484" s="210"/>
      <c r="M484" s="215"/>
      <c r="N484" s="216"/>
      <c r="O484" s="216"/>
      <c r="P484" s="216"/>
      <c r="Q484" s="216"/>
      <c r="R484" s="216"/>
      <c r="S484" s="216"/>
      <c r="T484" s="217"/>
      <c r="AT484" s="211" t="s">
        <v>198</v>
      </c>
      <c r="AU484" s="211" t="s">
        <v>80</v>
      </c>
      <c r="AV484" s="14" t="s">
        <v>92</v>
      </c>
      <c r="AW484" s="14" t="s">
        <v>35</v>
      </c>
      <c r="AX484" s="14" t="s">
        <v>17</v>
      </c>
      <c r="AY484" s="211" t="s">
        <v>190</v>
      </c>
    </row>
    <row r="485" spans="2:65" s="1" customFormat="1" ht="25.5" customHeight="1">
      <c r="B485" s="181"/>
      <c r="C485" s="182" t="s">
        <v>661</v>
      </c>
      <c r="D485" s="182" t="s">
        <v>192</v>
      </c>
      <c r="E485" s="183" t="s">
        <v>662</v>
      </c>
      <c r="F485" s="184" t="s">
        <v>663</v>
      </c>
      <c r="G485" s="185" t="s">
        <v>209</v>
      </c>
      <c r="H485" s="186">
        <v>0.171</v>
      </c>
      <c r="I485" s="187"/>
      <c r="J485" s="188">
        <f>ROUND(I485*H485,2)</f>
        <v>0</v>
      </c>
      <c r="K485" s="184" t="s">
        <v>196</v>
      </c>
      <c r="L485" s="42"/>
      <c r="M485" s="189" t="s">
        <v>5</v>
      </c>
      <c r="N485" s="190" t="s">
        <v>43</v>
      </c>
      <c r="O485" s="43"/>
      <c r="P485" s="191">
        <f>O485*H485</f>
        <v>0</v>
      </c>
      <c r="Q485" s="191">
        <v>2.45329</v>
      </c>
      <c r="R485" s="191">
        <f>Q485*H485</f>
        <v>0.41951259</v>
      </c>
      <c r="S485" s="191">
        <v>0</v>
      </c>
      <c r="T485" s="192">
        <f>S485*H485</f>
        <v>0</v>
      </c>
      <c r="AR485" s="25" t="s">
        <v>92</v>
      </c>
      <c r="AT485" s="25" t="s">
        <v>192</v>
      </c>
      <c r="AU485" s="25" t="s">
        <v>80</v>
      </c>
      <c r="AY485" s="25" t="s">
        <v>190</v>
      </c>
      <c r="BE485" s="193">
        <f>IF(N485="základní",J485,0)</f>
        <v>0</v>
      </c>
      <c r="BF485" s="193">
        <f>IF(N485="snížená",J485,0)</f>
        <v>0</v>
      </c>
      <c r="BG485" s="193">
        <f>IF(N485="zákl. přenesená",J485,0)</f>
        <v>0</v>
      </c>
      <c r="BH485" s="193">
        <f>IF(N485="sníž. přenesená",J485,0)</f>
        <v>0</v>
      </c>
      <c r="BI485" s="193">
        <f>IF(N485="nulová",J485,0)</f>
        <v>0</v>
      </c>
      <c r="BJ485" s="25" t="s">
        <v>17</v>
      </c>
      <c r="BK485" s="193">
        <f>ROUND(I485*H485,2)</f>
        <v>0</v>
      </c>
      <c r="BL485" s="25" t="s">
        <v>92</v>
      </c>
      <c r="BM485" s="25" t="s">
        <v>664</v>
      </c>
    </row>
    <row r="486" spans="2:51" s="12" customFormat="1" ht="13.5">
      <c r="B486" s="194"/>
      <c r="D486" s="195" t="s">
        <v>198</v>
      </c>
      <c r="E486" s="196" t="s">
        <v>5</v>
      </c>
      <c r="F486" s="197" t="s">
        <v>579</v>
      </c>
      <c r="H486" s="196" t="s">
        <v>5</v>
      </c>
      <c r="I486" s="198"/>
      <c r="L486" s="194"/>
      <c r="M486" s="199"/>
      <c r="N486" s="200"/>
      <c r="O486" s="200"/>
      <c r="P486" s="200"/>
      <c r="Q486" s="200"/>
      <c r="R486" s="200"/>
      <c r="S486" s="200"/>
      <c r="T486" s="201"/>
      <c r="AT486" s="196" t="s">
        <v>198</v>
      </c>
      <c r="AU486" s="196" t="s">
        <v>80</v>
      </c>
      <c r="AV486" s="12" t="s">
        <v>17</v>
      </c>
      <c r="AW486" s="12" t="s">
        <v>35</v>
      </c>
      <c r="AX486" s="12" t="s">
        <v>72</v>
      </c>
      <c r="AY486" s="196" t="s">
        <v>190</v>
      </c>
    </row>
    <row r="487" spans="2:51" s="13" customFormat="1" ht="13.5">
      <c r="B487" s="202"/>
      <c r="D487" s="195" t="s">
        <v>198</v>
      </c>
      <c r="E487" s="203" t="s">
        <v>5</v>
      </c>
      <c r="F487" s="204" t="s">
        <v>665</v>
      </c>
      <c r="H487" s="205">
        <v>0.171</v>
      </c>
      <c r="I487" s="206"/>
      <c r="L487" s="202"/>
      <c r="M487" s="207"/>
      <c r="N487" s="208"/>
      <c r="O487" s="208"/>
      <c r="P487" s="208"/>
      <c r="Q487" s="208"/>
      <c r="R487" s="208"/>
      <c r="S487" s="208"/>
      <c r="T487" s="209"/>
      <c r="AT487" s="203" t="s">
        <v>198</v>
      </c>
      <c r="AU487" s="203" t="s">
        <v>80</v>
      </c>
      <c r="AV487" s="13" t="s">
        <v>80</v>
      </c>
      <c r="AW487" s="13" t="s">
        <v>35</v>
      </c>
      <c r="AX487" s="13" t="s">
        <v>17</v>
      </c>
      <c r="AY487" s="203" t="s">
        <v>190</v>
      </c>
    </row>
    <row r="488" spans="2:65" s="1" customFormat="1" ht="25.5" customHeight="1">
      <c r="B488" s="181"/>
      <c r="C488" s="182" t="s">
        <v>666</v>
      </c>
      <c r="D488" s="182" t="s">
        <v>192</v>
      </c>
      <c r="E488" s="183" t="s">
        <v>667</v>
      </c>
      <c r="F488" s="184" t="s">
        <v>668</v>
      </c>
      <c r="G488" s="185" t="s">
        <v>209</v>
      </c>
      <c r="H488" s="186">
        <v>22.415</v>
      </c>
      <c r="I488" s="187"/>
      <c r="J488" s="188">
        <f>ROUND(I488*H488,2)</f>
        <v>0</v>
      </c>
      <c r="K488" s="184" t="s">
        <v>5</v>
      </c>
      <c r="L488" s="42"/>
      <c r="M488" s="189" t="s">
        <v>5</v>
      </c>
      <c r="N488" s="190" t="s">
        <v>43</v>
      </c>
      <c r="O488" s="43"/>
      <c r="P488" s="191">
        <f>O488*H488</f>
        <v>0</v>
      </c>
      <c r="Q488" s="191">
        <v>2.4533</v>
      </c>
      <c r="R488" s="191">
        <f>Q488*H488</f>
        <v>54.9907195</v>
      </c>
      <c r="S488" s="191">
        <v>0</v>
      </c>
      <c r="T488" s="192">
        <f>S488*H488</f>
        <v>0</v>
      </c>
      <c r="AR488" s="25" t="s">
        <v>92</v>
      </c>
      <c r="AT488" s="25" t="s">
        <v>192</v>
      </c>
      <c r="AU488" s="25" t="s">
        <v>80</v>
      </c>
      <c r="AY488" s="25" t="s">
        <v>190</v>
      </c>
      <c r="BE488" s="193">
        <f>IF(N488="základní",J488,0)</f>
        <v>0</v>
      </c>
      <c r="BF488" s="193">
        <f>IF(N488="snížená",J488,0)</f>
        <v>0</v>
      </c>
      <c r="BG488" s="193">
        <f>IF(N488="zákl. přenesená",J488,0)</f>
        <v>0</v>
      </c>
      <c r="BH488" s="193">
        <f>IF(N488="sníž. přenesená",J488,0)</f>
        <v>0</v>
      </c>
      <c r="BI488" s="193">
        <f>IF(N488="nulová",J488,0)</f>
        <v>0</v>
      </c>
      <c r="BJ488" s="25" t="s">
        <v>17</v>
      </c>
      <c r="BK488" s="193">
        <f>ROUND(I488*H488,2)</f>
        <v>0</v>
      </c>
      <c r="BL488" s="25" t="s">
        <v>92</v>
      </c>
      <c r="BM488" s="25" t="s">
        <v>669</v>
      </c>
    </row>
    <row r="489" spans="2:51" s="12" customFormat="1" ht="13.5">
      <c r="B489" s="194"/>
      <c r="D489" s="195" t="s">
        <v>198</v>
      </c>
      <c r="E489" s="196" t="s">
        <v>5</v>
      </c>
      <c r="F489" s="197" t="s">
        <v>670</v>
      </c>
      <c r="H489" s="196" t="s">
        <v>5</v>
      </c>
      <c r="I489" s="198"/>
      <c r="L489" s="194"/>
      <c r="M489" s="199"/>
      <c r="N489" s="200"/>
      <c r="O489" s="200"/>
      <c r="P489" s="200"/>
      <c r="Q489" s="200"/>
      <c r="R489" s="200"/>
      <c r="S489" s="200"/>
      <c r="T489" s="201"/>
      <c r="AT489" s="196" t="s">
        <v>198</v>
      </c>
      <c r="AU489" s="196" t="s">
        <v>80</v>
      </c>
      <c r="AV489" s="12" t="s">
        <v>17</v>
      </c>
      <c r="AW489" s="12" t="s">
        <v>35</v>
      </c>
      <c r="AX489" s="12" t="s">
        <v>72</v>
      </c>
      <c r="AY489" s="196" t="s">
        <v>190</v>
      </c>
    </row>
    <row r="490" spans="2:51" s="13" customFormat="1" ht="13.5">
      <c r="B490" s="202"/>
      <c r="D490" s="195" t="s">
        <v>198</v>
      </c>
      <c r="E490" s="203" t="s">
        <v>5</v>
      </c>
      <c r="F490" s="204" t="s">
        <v>671</v>
      </c>
      <c r="H490" s="205">
        <v>1.148</v>
      </c>
      <c r="I490" s="206"/>
      <c r="L490" s="202"/>
      <c r="M490" s="207"/>
      <c r="N490" s="208"/>
      <c r="O490" s="208"/>
      <c r="P490" s="208"/>
      <c r="Q490" s="208"/>
      <c r="R490" s="208"/>
      <c r="S490" s="208"/>
      <c r="T490" s="209"/>
      <c r="AT490" s="203" t="s">
        <v>198</v>
      </c>
      <c r="AU490" s="203" t="s">
        <v>80</v>
      </c>
      <c r="AV490" s="13" t="s">
        <v>80</v>
      </c>
      <c r="AW490" s="13" t="s">
        <v>35</v>
      </c>
      <c r="AX490" s="13" t="s">
        <v>72</v>
      </c>
      <c r="AY490" s="203" t="s">
        <v>190</v>
      </c>
    </row>
    <row r="491" spans="2:51" s="12" customFormat="1" ht="13.5">
      <c r="B491" s="194"/>
      <c r="D491" s="195" t="s">
        <v>198</v>
      </c>
      <c r="E491" s="196" t="s">
        <v>5</v>
      </c>
      <c r="F491" s="197" t="s">
        <v>672</v>
      </c>
      <c r="H491" s="196" t="s">
        <v>5</v>
      </c>
      <c r="I491" s="198"/>
      <c r="L491" s="194"/>
      <c r="M491" s="199"/>
      <c r="N491" s="200"/>
      <c r="O491" s="200"/>
      <c r="P491" s="200"/>
      <c r="Q491" s="200"/>
      <c r="R491" s="200"/>
      <c r="S491" s="200"/>
      <c r="T491" s="201"/>
      <c r="AT491" s="196" t="s">
        <v>198</v>
      </c>
      <c r="AU491" s="196" t="s">
        <v>80</v>
      </c>
      <c r="AV491" s="12" t="s">
        <v>17</v>
      </c>
      <c r="AW491" s="12" t="s">
        <v>35</v>
      </c>
      <c r="AX491" s="12" t="s">
        <v>72</v>
      </c>
      <c r="AY491" s="196" t="s">
        <v>190</v>
      </c>
    </row>
    <row r="492" spans="2:51" s="13" customFormat="1" ht="13.5">
      <c r="B492" s="202"/>
      <c r="D492" s="195" t="s">
        <v>198</v>
      </c>
      <c r="E492" s="203" t="s">
        <v>5</v>
      </c>
      <c r="F492" s="204" t="s">
        <v>673</v>
      </c>
      <c r="H492" s="205">
        <v>21.345</v>
      </c>
      <c r="I492" s="206"/>
      <c r="L492" s="202"/>
      <c r="M492" s="207"/>
      <c r="N492" s="208"/>
      <c r="O492" s="208"/>
      <c r="P492" s="208"/>
      <c r="Q492" s="208"/>
      <c r="R492" s="208"/>
      <c r="S492" s="208"/>
      <c r="T492" s="209"/>
      <c r="AT492" s="203" t="s">
        <v>198</v>
      </c>
      <c r="AU492" s="203" t="s">
        <v>80</v>
      </c>
      <c r="AV492" s="13" t="s">
        <v>80</v>
      </c>
      <c r="AW492" s="13" t="s">
        <v>35</v>
      </c>
      <c r="AX492" s="13" t="s">
        <v>72</v>
      </c>
      <c r="AY492" s="203" t="s">
        <v>190</v>
      </c>
    </row>
    <row r="493" spans="2:51" s="13" customFormat="1" ht="13.5">
      <c r="B493" s="202"/>
      <c r="D493" s="195" t="s">
        <v>198</v>
      </c>
      <c r="E493" s="203" t="s">
        <v>5</v>
      </c>
      <c r="F493" s="204" t="s">
        <v>674</v>
      </c>
      <c r="H493" s="205">
        <v>-2.354</v>
      </c>
      <c r="I493" s="206"/>
      <c r="L493" s="202"/>
      <c r="M493" s="207"/>
      <c r="N493" s="208"/>
      <c r="O493" s="208"/>
      <c r="P493" s="208"/>
      <c r="Q493" s="208"/>
      <c r="R493" s="208"/>
      <c r="S493" s="208"/>
      <c r="T493" s="209"/>
      <c r="AT493" s="203" t="s">
        <v>198</v>
      </c>
      <c r="AU493" s="203" t="s">
        <v>80</v>
      </c>
      <c r="AV493" s="13" t="s">
        <v>80</v>
      </c>
      <c r="AW493" s="13" t="s">
        <v>35</v>
      </c>
      <c r="AX493" s="13" t="s">
        <v>72</v>
      </c>
      <c r="AY493" s="203" t="s">
        <v>190</v>
      </c>
    </row>
    <row r="494" spans="2:51" s="12" customFormat="1" ht="13.5">
      <c r="B494" s="194"/>
      <c r="D494" s="195" t="s">
        <v>198</v>
      </c>
      <c r="E494" s="196" t="s">
        <v>5</v>
      </c>
      <c r="F494" s="197" t="s">
        <v>675</v>
      </c>
      <c r="H494" s="196" t="s">
        <v>5</v>
      </c>
      <c r="I494" s="198"/>
      <c r="L494" s="194"/>
      <c r="M494" s="199"/>
      <c r="N494" s="200"/>
      <c r="O494" s="200"/>
      <c r="P494" s="200"/>
      <c r="Q494" s="200"/>
      <c r="R494" s="200"/>
      <c r="S494" s="200"/>
      <c r="T494" s="201"/>
      <c r="AT494" s="196" t="s">
        <v>198</v>
      </c>
      <c r="AU494" s="196" t="s">
        <v>80</v>
      </c>
      <c r="AV494" s="12" t="s">
        <v>17</v>
      </c>
      <c r="AW494" s="12" t="s">
        <v>35</v>
      </c>
      <c r="AX494" s="12" t="s">
        <v>72</v>
      </c>
      <c r="AY494" s="196" t="s">
        <v>190</v>
      </c>
    </row>
    <row r="495" spans="2:51" s="13" customFormat="1" ht="13.5">
      <c r="B495" s="202"/>
      <c r="D495" s="195" t="s">
        <v>198</v>
      </c>
      <c r="E495" s="203" t="s">
        <v>5</v>
      </c>
      <c r="F495" s="204" t="s">
        <v>676</v>
      </c>
      <c r="H495" s="205">
        <v>1.148</v>
      </c>
      <c r="I495" s="206"/>
      <c r="L495" s="202"/>
      <c r="M495" s="207"/>
      <c r="N495" s="208"/>
      <c r="O495" s="208"/>
      <c r="P495" s="208"/>
      <c r="Q495" s="208"/>
      <c r="R495" s="208"/>
      <c r="S495" s="208"/>
      <c r="T495" s="209"/>
      <c r="AT495" s="203" t="s">
        <v>198</v>
      </c>
      <c r="AU495" s="203" t="s">
        <v>80</v>
      </c>
      <c r="AV495" s="13" t="s">
        <v>80</v>
      </c>
      <c r="AW495" s="13" t="s">
        <v>35</v>
      </c>
      <c r="AX495" s="13" t="s">
        <v>72</v>
      </c>
      <c r="AY495" s="203" t="s">
        <v>190</v>
      </c>
    </row>
    <row r="496" spans="2:51" s="12" customFormat="1" ht="13.5">
      <c r="B496" s="194"/>
      <c r="D496" s="195" t="s">
        <v>198</v>
      </c>
      <c r="E496" s="196" t="s">
        <v>5</v>
      </c>
      <c r="F496" s="197" t="s">
        <v>379</v>
      </c>
      <c r="H496" s="196" t="s">
        <v>5</v>
      </c>
      <c r="I496" s="198"/>
      <c r="L496" s="194"/>
      <c r="M496" s="199"/>
      <c r="N496" s="200"/>
      <c r="O496" s="200"/>
      <c r="P496" s="200"/>
      <c r="Q496" s="200"/>
      <c r="R496" s="200"/>
      <c r="S496" s="200"/>
      <c r="T496" s="201"/>
      <c r="AT496" s="196" t="s">
        <v>198</v>
      </c>
      <c r="AU496" s="196" t="s">
        <v>80</v>
      </c>
      <c r="AV496" s="12" t="s">
        <v>17</v>
      </c>
      <c r="AW496" s="12" t="s">
        <v>35</v>
      </c>
      <c r="AX496" s="12" t="s">
        <v>72</v>
      </c>
      <c r="AY496" s="196" t="s">
        <v>190</v>
      </c>
    </row>
    <row r="497" spans="2:51" s="13" customFormat="1" ht="13.5">
      <c r="B497" s="202"/>
      <c r="D497" s="195" t="s">
        <v>198</v>
      </c>
      <c r="E497" s="203" t="s">
        <v>5</v>
      </c>
      <c r="F497" s="204" t="s">
        <v>677</v>
      </c>
      <c r="H497" s="205">
        <v>0.677</v>
      </c>
      <c r="I497" s="206"/>
      <c r="L497" s="202"/>
      <c r="M497" s="207"/>
      <c r="N497" s="208"/>
      <c r="O497" s="208"/>
      <c r="P497" s="208"/>
      <c r="Q497" s="208"/>
      <c r="R497" s="208"/>
      <c r="S497" s="208"/>
      <c r="T497" s="209"/>
      <c r="AT497" s="203" t="s">
        <v>198</v>
      </c>
      <c r="AU497" s="203" t="s">
        <v>80</v>
      </c>
      <c r="AV497" s="13" t="s">
        <v>80</v>
      </c>
      <c r="AW497" s="13" t="s">
        <v>35</v>
      </c>
      <c r="AX497" s="13" t="s">
        <v>72</v>
      </c>
      <c r="AY497" s="203" t="s">
        <v>190</v>
      </c>
    </row>
    <row r="498" spans="2:51" s="12" customFormat="1" ht="13.5">
      <c r="B498" s="194"/>
      <c r="D498" s="195" t="s">
        <v>198</v>
      </c>
      <c r="E498" s="196" t="s">
        <v>5</v>
      </c>
      <c r="F498" s="197" t="s">
        <v>678</v>
      </c>
      <c r="H498" s="196" t="s">
        <v>5</v>
      </c>
      <c r="I498" s="198"/>
      <c r="L498" s="194"/>
      <c r="M498" s="199"/>
      <c r="N498" s="200"/>
      <c r="O498" s="200"/>
      <c r="P498" s="200"/>
      <c r="Q498" s="200"/>
      <c r="R498" s="200"/>
      <c r="S498" s="200"/>
      <c r="T498" s="201"/>
      <c r="AT498" s="196" t="s">
        <v>198</v>
      </c>
      <c r="AU498" s="196" t="s">
        <v>80</v>
      </c>
      <c r="AV498" s="12" t="s">
        <v>17</v>
      </c>
      <c r="AW498" s="12" t="s">
        <v>35</v>
      </c>
      <c r="AX498" s="12" t="s">
        <v>72</v>
      </c>
      <c r="AY498" s="196" t="s">
        <v>190</v>
      </c>
    </row>
    <row r="499" spans="2:51" s="13" customFormat="1" ht="13.5">
      <c r="B499" s="202"/>
      <c r="D499" s="195" t="s">
        <v>198</v>
      </c>
      <c r="E499" s="203" t="s">
        <v>5</v>
      </c>
      <c r="F499" s="204" t="s">
        <v>679</v>
      </c>
      <c r="H499" s="205">
        <v>0.451</v>
      </c>
      <c r="I499" s="206"/>
      <c r="L499" s="202"/>
      <c r="M499" s="207"/>
      <c r="N499" s="208"/>
      <c r="O499" s="208"/>
      <c r="P499" s="208"/>
      <c r="Q499" s="208"/>
      <c r="R499" s="208"/>
      <c r="S499" s="208"/>
      <c r="T499" s="209"/>
      <c r="AT499" s="203" t="s">
        <v>198</v>
      </c>
      <c r="AU499" s="203" t="s">
        <v>80</v>
      </c>
      <c r="AV499" s="13" t="s">
        <v>80</v>
      </c>
      <c r="AW499" s="13" t="s">
        <v>35</v>
      </c>
      <c r="AX499" s="13" t="s">
        <v>72</v>
      </c>
      <c r="AY499" s="203" t="s">
        <v>190</v>
      </c>
    </row>
    <row r="500" spans="2:51" s="14" customFormat="1" ht="13.5">
      <c r="B500" s="210"/>
      <c r="D500" s="195" t="s">
        <v>198</v>
      </c>
      <c r="E500" s="211" t="s">
        <v>5</v>
      </c>
      <c r="F500" s="212" t="s">
        <v>221</v>
      </c>
      <c r="H500" s="213">
        <v>22.415</v>
      </c>
      <c r="I500" s="214"/>
      <c r="L500" s="210"/>
      <c r="M500" s="215"/>
      <c r="N500" s="216"/>
      <c r="O500" s="216"/>
      <c r="P500" s="216"/>
      <c r="Q500" s="216"/>
      <c r="R500" s="216"/>
      <c r="S500" s="216"/>
      <c r="T500" s="217"/>
      <c r="AT500" s="211" t="s">
        <v>198</v>
      </c>
      <c r="AU500" s="211" t="s">
        <v>80</v>
      </c>
      <c r="AV500" s="14" t="s">
        <v>92</v>
      </c>
      <c r="AW500" s="14" t="s">
        <v>35</v>
      </c>
      <c r="AX500" s="14" t="s">
        <v>17</v>
      </c>
      <c r="AY500" s="211" t="s">
        <v>190</v>
      </c>
    </row>
    <row r="501" spans="2:65" s="1" customFormat="1" ht="25.5" customHeight="1">
      <c r="B501" s="181"/>
      <c r="C501" s="182" t="s">
        <v>680</v>
      </c>
      <c r="D501" s="182" t="s">
        <v>192</v>
      </c>
      <c r="E501" s="183" t="s">
        <v>681</v>
      </c>
      <c r="F501" s="184" t="s">
        <v>682</v>
      </c>
      <c r="G501" s="185" t="s">
        <v>275</v>
      </c>
      <c r="H501" s="186">
        <v>161.496</v>
      </c>
      <c r="I501" s="187"/>
      <c r="J501" s="188">
        <f>ROUND(I501*H501,2)</f>
        <v>0</v>
      </c>
      <c r="K501" s="184" t="s">
        <v>5</v>
      </c>
      <c r="L501" s="42"/>
      <c r="M501" s="189" t="s">
        <v>5</v>
      </c>
      <c r="N501" s="190" t="s">
        <v>43</v>
      </c>
      <c r="O501" s="43"/>
      <c r="P501" s="191">
        <f>O501*H501</f>
        <v>0</v>
      </c>
      <c r="Q501" s="191">
        <v>0.00145</v>
      </c>
      <c r="R501" s="191">
        <f>Q501*H501</f>
        <v>0.2341692</v>
      </c>
      <c r="S501" s="191">
        <v>0</v>
      </c>
      <c r="T501" s="192">
        <f>S501*H501</f>
        <v>0</v>
      </c>
      <c r="AR501" s="25" t="s">
        <v>92</v>
      </c>
      <c r="AT501" s="25" t="s">
        <v>192</v>
      </c>
      <c r="AU501" s="25" t="s">
        <v>80</v>
      </c>
      <c r="AY501" s="25" t="s">
        <v>190</v>
      </c>
      <c r="BE501" s="193">
        <f>IF(N501="základní",J501,0)</f>
        <v>0</v>
      </c>
      <c r="BF501" s="193">
        <f>IF(N501="snížená",J501,0)</f>
        <v>0</v>
      </c>
      <c r="BG501" s="193">
        <f>IF(N501="zákl. přenesená",J501,0)</f>
        <v>0</v>
      </c>
      <c r="BH501" s="193">
        <f>IF(N501="sníž. přenesená",J501,0)</f>
        <v>0</v>
      </c>
      <c r="BI501" s="193">
        <f>IF(N501="nulová",J501,0)</f>
        <v>0</v>
      </c>
      <c r="BJ501" s="25" t="s">
        <v>17</v>
      </c>
      <c r="BK501" s="193">
        <f>ROUND(I501*H501,2)</f>
        <v>0</v>
      </c>
      <c r="BL501" s="25" t="s">
        <v>92</v>
      </c>
      <c r="BM501" s="25" t="s">
        <v>683</v>
      </c>
    </row>
    <row r="502" spans="2:51" s="12" customFormat="1" ht="13.5">
      <c r="B502" s="194"/>
      <c r="D502" s="195" t="s">
        <v>198</v>
      </c>
      <c r="E502" s="196" t="s">
        <v>5</v>
      </c>
      <c r="F502" s="197" t="s">
        <v>684</v>
      </c>
      <c r="H502" s="196" t="s">
        <v>5</v>
      </c>
      <c r="I502" s="198"/>
      <c r="L502" s="194"/>
      <c r="M502" s="199"/>
      <c r="N502" s="200"/>
      <c r="O502" s="200"/>
      <c r="P502" s="200"/>
      <c r="Q502" s="200"/>
      <c r="R502" s="200"/>
      <c r="S502" s="200"/>
      <c r="T502" s="201"/>
      <c r="AT502" s="196" t="s">
        <v>198</v>
      </c>
      <c r="AU502" s="196" t="s">
        <v>80</v>
      </c>
      <c r="AV502" s="12" t="s">
        <v>17</v>
      </c>
      <c r="AW502" s="12" t="s">
        <v>35</v>
      </c>
      <c r="AX502" s="12" t="s">
        <v>72</v>
      </c>
      <c r="AY502" s="196" t="s">
        <v>190</v>
      </c>
    </row>
    <row r="503" spans="2:51" s="13" customFormat="1" ht="13.5">
      <c r="B503" s="202"/>
      <c r="D503" s="195" t="s">
        <v>198</v>
      </c>
      <c r="E503" s="203" t="s">
        <v>5</v>
      </c>
      <c r="F503" s="204" t="s">
        <v>685</v>
      </c>
      <c r="H503" s="205">
        <v>85.137</v>
      </c>
      <c r="I503" s="206"/>
      <c r="L503" s="202"/>
      <c r="M503" s="207"/>
      <c r="N503" s="208"/>
      <c r="O503" s="208"/>
      <c r="P503" s="208"/>
      <c r="Q503" s="208"/>
      <c r="R503" s="208"/>
      <c r="S503" s="208"/>
      <c r="T503" s="209"/>
      <c r="AT503" s="203" t="s">
        <v>198</v>
      </c>
      <c r="AU503" s="203" t="s">
        <v>80</v>
      </c>
      <c r="AV503" s="13" t="s">
        <v>80</v>
      </c>
      <c r="AW503" s="13" t="s">
        <v>35</v>
      </c>
      <c r="AX503" s="13" t="s">
        <v>72</v>
      </c>
      <c r="AY503" s="203" t="s">
        <v>190</v>
      </c>
    </row>
    <row r="504" spans="2:51" s="12" customFormat="1" ht="13.5">
      <c r="B504" s="194"/>
      <c r="D504" s="195" t="s">
        <v>198</v>
      </c>
      <c r="E504" s="196" t="s">
        <v>5</v>
      </c>
      <c r="F504" s="197" t="s">
        <v>379</v>
      </c>
      <c r="H504" s="196" t="s">
        <v>5</v>
      </c>
      <c r="I504" s="198"/>
      <c r="L504" s="194"/>
      <c r="M504" s="199"/>
      <c r="N504" s="200"/>
      <c r="O504" s="200"/>
      <c r="P504" s="200"/>
      <c r="Q504" s="200"/>
      <c r="R504" s="200"/>
      <c r="S504" s="200"/>
      <c r="T504" s="201"/>
      <c r="AT504" s="196" t="s">
        <v>198</v>
      </c>
      <c r="AU504" s="196" t="s">
        <v>80</v>
      </c>
      <c r="AV504" s="12" t="s">
        <v>17</v>
      </c>
      <c r="AW504" s="12" t="s">
        <v>35</v>
      </c>
      <c r="AX504" s="12" t="s">
        <v>72</v>
      </c>
      <c r="AY504" s="196" t="s">
        <v>190</v>
      </c>
    </row>
    <row r="505" spans="2:51" s="13" customFormat="1" ht="13.5">
      <c r="B505" s="202"/>
      <c r="D505" s="195" t="s">
        <v>198</v>
      </c>
      <c r="E505" s="203" t="s">
        <v>5</v>
      </c>
      <c r="F505" s="204" t="s">
        <v>686</v>
      </c>
      <c r="H505" s="205">
        <v>4.85</v>
      </c>
      <c r="I505" s="206"/>
      <c r="L505" s="202"/>
      <c r="M505" s="207"/>
      <c r="N505" s="208"/>
      <c r="O505" s="208"/>
      <c r="P505" s="208"/>
      <c r="Q505" s="208"/>
      <c r="R505" s="208"/>
      <c r="S505" s="208"/>
      <c r="T505" s="209"/>
      <c r="AT505" s="203" t="s">
        <v>198</v>
      </c>
      <c r="AU505" s="203" t="s">
        <v>80</v>
      </c>
      <c r="AV505" s="13" t="s">
        <v>80</v>
      </c>
      <c r="AW505" s="13" t="s">
        <v>35</v>
      </c>
      <c r="AX505" s="13" t="s">
        <v>72</v>
      </c>
      <c r="AY505" s="203" t="s">
        <v>190</v>
      </c>
    </row>
    <row r="506" spans="2:51" s="12" customFormat="1" ht="13.5">
      <c r="B506" s="194"/>
      <c r="D506" s="195" t="s">
        <v>198</v>
      </c>
      <c r="E506" s="196" t="s">
        <v>5</v>
      </c>
      <c r="F506" s="197" t="s">
        <v>687</v>
      </c>
      <c r="H506" s="196" t="s">
        <v>5</v>
      </c>
      <c r="I506" s="198"/>
      <c r="L506" s="194"/>
      <c r="M506" s="199"/>
      <c r="N506" s="200"/>
      <c r="O506" s="200"/>
      <c r="P506" s="200"/>
      <c r="Q506" s="200"/>
      <c r="R506" s="200"/>
      <c r="S506" s="200"/>
      <c r="T506" s="201"/>
      <c r="AT506" s="196" t="s">
        <v>198</v>
      </c>
      <c r="AU506" s="196" t="s">
        <v>80</v>
      </c>
      <c r="AV506" s="12" t="s">
        <v>17</v>
      </c>
      <c r="AW506" s="12" t="s">
        <v>35</v>
      </c>
      <c r="AX506" s="12" t="s">
        <v>72</v>
      </c>
      <c r="AY506" s="196" t="s">
        <v>190</v>
      </c>
    </row>
    <row r="507" spans="2:51" s="13" customFormat="1" ht="13.5">
      <c r="B507" s="202"/>
      <c r="D507" s="195" t="s">
        <v>198</v>
      </c>
      <c r="E507" s="203" t="s">
        <v>5</v>
      </c>
      <c r="F507" s="204" t="s">
        <v>688</v>
      </c>
      <c r="H507" s="205">
        <v>61.009</v>
      </c>
      <c r="I507" s="206"/>
      <c r="L507" s="202"/>
      <c r="M507" s="207"/>
      <c r="N507" s="208"/>
      <c r="O507" s="208"/>
      <c r="P507" s="208"/>
      <c r="Q507" s="208"/>
      <c r="R507" s="208"/>
      <c r="S507" s="208"/>
      <c r="T507" s="209"/>
      <c r="AT507" s="203" t="s">
        <v>198</v>
      </c>
      <c r="AU507" s="203" t="s">
        <v>80</v>
      </c>
      <c r="AV507" s="13" t="s">
        <v>80</v>
      </c>
      <c r="AW507" s="13" t="s">
        <v>35</v>
      </c>
      <c r="AX507" s="13" t="s">
        <v>72</v>
      </c>
      <c r="AY507" s="203" t="s">
        <v>190</v>
      </c>
    </row>
    <row r="508" spans="2:51" s="12" customFormat="1" ht="13.5">
      <c r="B508" s="194"/>
      <c r="D508" s="195" t="s">
        <v>198</v>
      </c>
      <c r="E508" s="196" t="s">
        <v>5</v>
      </c>
      <c r="F508" s="197" t="s">
        <v>689</v>
      </c>
      <c r="H508" s="196" t="s">
        <v>5</v>
      </c>
      <c r="I508" s="198"/>
      <c r="L508" s="194"/>
      <c r="M508" s="199"/>
      <c r="N508" s="200"/>
      <c r="O508" s="200"/>
      <c r="P508" s="200"/>
      <c r="Q508" s="200"/>
      <c r="R508" s="200"/>
      <c r="S508" s="200"/>
      <c r="T508" s="201"/>
      <c r="AT508" s="196" t="s">
        <v>198</v>
      </c>
      <c r="AU508" s="196" t="s">
        <v>80</v>
      </c>
      <c r="AV508" s="12" t="s">
        <v>17</v>
      </c>
      <c r="AW508" s="12" t="s">
        <v>35</v>
      </c>
      <c r="AX508" s="12" t="s">
        <v>72</v>
      </c>
      <c r="AY508" s="196" t="s">
        <v>190</v>
      </c>
    </row>
    <row r="509" spans="2:51" s="13" customFormat="1" ht="13.5">
      <c r="B509" s="202"/>
      <c r="D509" s="195" t="s">
        <v>198</v>
      </c>
      <c r="E509" s="203" t="s">
        <v>5</v>
      </c>
      <c r="F509" s="204" t="s">
        <v>690</v>
      </c>
      <c r="H509" s="205">
        <v>3.216</v>
      </c>
      <c r="I509" s="206"/>
      <c r="L509" s="202"/>
      <c r="M509" s="207"/>
      <c r="N509" s="208"/>
      <c r="O509" s="208"/>
      <c r="P509" s="208"/>
      <c r="Q509" s="208"/>
      <c r="R509" s="208"/>
      <c r="S509" s="208"/>
      <c r="T509" s="209"/>
      <c r="AT509" s="203" t="s">
        <v>198</v>
      </c>
      <c r="AU509" s="203" t="s">
        <v>80</v>
      </c>
      <c r="AV509" s="13" t="s">
        <v>80</v>
      </c>
      <c r="AW509" s="13" t="s">
        <v>35</v>
      </c>
      <c r="AX509" s="13" t="s">
        <v>72</v>
      </c>
      <c r="AY509" s="203" t="s">
        <v>190</v>
      </c>
    </row>
    <row r="510" spans="2:51" s="12" customFormat="1" ht="13.5">
      <c r="B510" s="194"/>
      <c r="D510" s="195" t="s">
        <v>198</v>
      </c>
      <c r="E510" s="196" t="s">
        <v>5</v>
      </c>
      <c r="F510" s="197" t="s">
        <v>691</v>
      </c>
      <c r="H510" s="196" t="s">
        <v>5</v>
      </c>
      <c r="I510" s="198"/>
      <c r="L510" s="194"/>
      <c r="M510" s="199"/>
      <c r="N510" s="200"/>
      <c r="O510" s="200"/>
      <c r="P510" s="200"/>
      <c r="Q510" s="200"/>
      <c r="R510" s="200"/>
      <c r="S510" s="200"/>
      <c r="T510" s="201"/>
      <c r="AT510" s="196" t="s">
        <v>198</v>
      </c>
      <c r="AU510" s="196" t="s">
        <v>80</v>
      </c>
      <c r="AV510" s="12" t="s">
        <v>17</v>
      </c>
      <c r="AW510" s="12" t="s">
        <v>35</v>
      </c>
      <c r="AX510" s="12" t="s">
        <v>72</v>
      </c>
      <c r="AY510" s="196" t="s">
        <v>190</v>
      </c>
    </row>
    <row r="511" spans="2:51" s="13" customFormat="1" ht="13.5">
      <c r="B511" s="202"/>
      <c r="D511" s="195" t="s">
        <v>198</v>
      </c>
      <c r="E511" s="203" t="s">
        <v>5</v>
      </c>
      <c r="F511" s="204" t="s">
        <v>692</v>
      </c>
      <c r="H511" s="205">
        <v>-15.696</v>
      </c>
      <c r="I511" s="206"/>
      <c r="L511" s="202"/>
      <c r="M511" s="207"/>
      <c r="N511" s="208"/>
      <c r="O511" s="208"/>
      <c r="P511" s="208"/>
      <c r="Q511" s="208"/>
      <c r="R511" s="208"/>
      <c r="S511" s="208"/>
      <c r="T511" s="209"/>
      <c r="AT511" s="203" t="s">
        <v>198</v>
      </c>
      <c r="AU511" s="203" t="s">
        <v>80</v>
      </c>
      <c r="AV511" s="13" t="s">
        <v>80</v>
      </c>
      <c r="AW511" s="13" t="s">
        <v>35</v>
      </c>
      <c r="AX511" s="13" t="s">
        <v>72</v>
      </c>
      <c r="AY511" s="203" t="s">
        <v>190</v>
      </c>
    </row>
    <row r="512" spans="2:51" s="12" customFormat="1" ht="13.5">
      <c r="B512" s="194"/>
      <c r="D512" s="195" t="s">
        <v>198</v>
      </c>
      <c r="E512" s="196" t="s">
        <v>5</v>
      </c>
      <c r="F512" s="197" t="s">
        <v>693</v>
      </c>
      <c r="H512" s="196" t="s">
        <v>5</v>
      </c>
      <c r="I512" s="198"/>
      <c r="L512" s="194"/>
      <c r="M512" s="199"/>
      <c r="N512" s="200"/>
      <c r="O512" s="200"/>
      <c r="P512" s="200"/>
      <c r="Q512" s="200"/>
      <c r="R512" s="200"/>
      <c r="S512" s="200"/>
      <c r="T512" s="201"/>
      <c r="AT512" s="196" t="s">
        <v>198</v>
      </c>
      <c r="AU512" s="196" t="s">
        <v>80</v>
      </c>
      <c r="AV512" s="12" t="s">
        <v>17</v>
      </c>
      <c r="AW512" s="12" t="s">
        <v>35</v>
      </c>
      <c r="AX512" s="12" t="s">
        <v>72</v>
      </c>
      <c r="AY512" s="196" t="s">
        <v>190</v>
      </c>
    </row>
    <row r="513" spans="2:51" s="13" customFormat="1" ht="13.5">
      <c r="B513" s="202"/>
      <c r="D513" s="195" t="s">
        <v>198</v>
      </c>
      <c r="E513" s="203" t="s">
        <v>5</v>
      </c>
      <c r="F513" s="204" t="s">
        <v>694</v>
      </c>
      <c r="H513" s="205">
        <v>5.004</v>
      </c>
      <c r="I513" s="206"/>
      <c r="L513" s="202"/>
      <c r="M513" s="207"/>
      <c r="N513" s="208"/>
      <c r="O513" s="208"/>
      <c r="P513" s="208"/>
      <c r="Q513" s="208"/>
      <c r="R513" s="208"/>
      <c r="S513" s="208"/>
      <c r="T513" s="209"/>
      <c r="AT513" s="203" t="s">
        <v>198</v>
      </c>
      <c r="AU513" s="203" t="s">
        <v>80</v>
      </c>
      <c r="AV513" s="13" t="s">
        <v>80</v>
      </c>
      <c r="AW513" s="13" t="s">
        <v>35</v>
      </c>
      <c r="AX513" s="13" t="s">
        <v>72</v>
      </c>
      <c r="AY513" s="203" t="s">
        <v>190</v>
      </c>
    </row>
    <row r="514" spans="2:51" s="12" customFormat="1" ht="13.5">
      <c r="B514" s="194"/>
      <c r="D514" s="195" t="s">
        <v>198</v>
      </c>
      <c r="E514" s="196" t="s">
        <v>5</v>
      </c>
      <c r="F514" s="197" t="s">
        <v>678</v>
      </c>
      <c r="H514" s="196" t="s">
        <v>5</v>
      </c>
      <c r="I514" s="198"/>
      <c r="L514" s="194"/>
      <c r="M514" s="199"/>
      <c r="N514" s="200"/>
      <c r="O514" s="200"/>
      <c r="P514" s="200"/>
      <c r="Q514" s="200"/>
      <c r="R514" s="200"/>
      <c r="S514" s="200"/>
      <c r="T514" s="201"/>
      <c r="AT514" s="196" t="s">
        <v>198</v>
      </c>
      <c r="AU514" s="196" t="s">
        <v>80</v>
      </c>
      <c r="AV514" s="12" t="s">
        <v>17</v>
      </c>
      <c r="AW514" s="12" t="s">
        <v>35</v>
      </c>
      <c r="AX514" s="12" t="s">
        <v>72</v>
      </c>
      <c r="AY514" s="196" t="s">
        <v>190</v>
      </c>
    </row>
    <row r="515" spans="2:51" s="13" customFormat="1" ht="13.5">
      <c r="B515" s="202"/>
      <c r="D515" s="195" t="s">
        <v>198</v>
      </c>
      <c r="E515" s="203" t="s">
        <v>5</v>
      </c>
      <c r="F515" s="204" t="s">
        <v>695</v>
      </c>
      <c r="H515" s="205">
        <v>0.871</v>
      </c>
      <c r="I515" s="206"/>
      <c r="L515" s="202"/>
      <c r="M515" s="207"/>
      <c r="N515" s="208"/>
      <c r="O515" s="208"/>
      <c r="P515" s="208"/>
      <c r="Q515" s="208"/>
      <c r="R515" s="208"/>
      <c r="S515" s="208"/>
      <c r="T515" s="209"/>
      <c r="AT515" s="203" t="s">
        <v>198</v>
      </c>
      <c r="AU515" s="203" t="s">
        <v>80</v>
      </c>
      <c r="AV515" s="13" t="s">
        <v>80</v>
      </c>
      <c r="AW515" s="13" t="s">
        <v>35</v>
      </c>
      <c r="AX515" s="13" t="s">
        <v>72</v>
      </c>
      <c r="AY515" s="203" t="s">
        <v>190</v>
      </c>
    </row>
    <row r="516" spans="2:51" s="13" customFormat="1" ht="13.5">
      <c r="B516" s="202"/>
      <c r="D516" s="195" t="s">
        <v>198</v>
      </c>
      <c r="E516" s="203" t="s">
        <v>5</v>
      </c>
      <c r="F516" s="204" t="s">
        <v>696</v>
      </c>
      <c r="H516" s="205">
        <v>2.505</v>
      </c>
      <c r="I516" s="206"/>
      <c r="L516" s="202"/>
      <c r="M516" s="207"/>
      <c r="N516" s="208"/>
      <c r="O516" s="208"/>
      <c r="P516" s="208"/>
      <c r="Q516" s="208"/>
      <c r="R516" s="208"/>
      <c r="S516" s="208"/>
      <c r="T516" s="209"/>
      <c r="AT516" s="203" t="s">
        <v>198</v>
      </c>
      <c r="AU516" s="203" t="s">
        <v>80</v>
      </c>
      <c r="AV516" s="13" t="s">
        <v>80</v>
      </c>
      <c r="AW516" s="13" t="s">
        <v>35</v>
      </c>
      <c r="AX516" s="13" t="s">
        <v>72</v>
      </c>
      <c r="AY516" s="203" t="s">
        <v>190</v>
      </c>
    </row>
    <row r="517" spans="2:51" s="12" customFormat="1" ht="13.5">
      <c r="B517" s="194"/>
      <c r="D517" s="195" t="s">
        <v>198</v>
      </c>
      <c r="E517" s="196" t="s">
        <v>5</v>
      </c>
      <c r="F517" s="197" t="s">
        <v>697</v>
      </c>
      <c r="H517" s="196" t="s">
        <v>5</v>
      </c>
      <c r="I517" s="198"/>
      <c r="L517" s="194"/>
      <c r="M517" s="199"/>
      <c r="N517" s="200"/>
      <c r="O517" s="200"/>
      <c r="P517" s="200"/>
      <c r="Q517" s="200"/>
      <c r="R517" s="200"/>
      <c r="S517" s="200"/>
      <c r="T517" s="201"/>
      <c r="AT517" s="196" t="s">
        <v>198</v>
      </c>
      <c r="AU517" s="196" t="s">
        <v>80</v>
      </c>
      <c r="AV517" s="12" t="s">
        <v>17</v>
      </c>
      <c r="AW517" s="12" t="s">
        <v>35</v>
      </c>
      <c r="AX517" s="12" t="s">
        <v>72</v>
      </c>
      <c r="AY517" s="196" t="s">
        <v>190</v>
      </c>
    </row>
    <row r="518" spans="2:51" s="13" customFormat="1" ht="13.5">
      <c r="B518" s="202"/>
      <c r="D518" s="195" t="s">
        <v>198</v>
      </c>
      <c r="E518" s="203" t="s">
        <v>5</v>
      </c>
      <c r="F518" s="204" t="s">
        <v>698</v>
      </c>
      <c r="H518" s="205">
        <v>14.6</v>
      </c>
      <c r="I518" s="206"/>
      <c r="L518" s="202"/>
      <c r="M518" s="207"/>
      <c r="N518" s="208"/>
      <c r="O518" s="208"/>
      <c r="P518" s="208"/>
      <c r="Q518" s="208"/>
      <c r="R518" s="208"/>
      <c r="S518" s="208"/>
      <c r="T518" s="209"/>
      <c r="AT518" s="203" t="s">
        <v>198</v>
      </c>
      <c r="AU518" s="203" t="s">
        <v>80</v>
      </c>
      <c r="AV518" s="13" t="s">
        <v>80</v>
      </c>
      <c r="AW518" s="13" t="s">
        <v>35</v>
      </c>
      <c r="AX518" s="13" t="s">
        <v>72</v>
      </c>
      <c r="AY518" s="203" t="s">
        <v>190</v>
      </c>
    </row>
    <row r="519" spans="2:51" s="13" customFormat="1" ht="13.5">
      <c r="B519" s="202"/>
      <c r="D519" s="195" t="s">
        <v>198</v>
      </c>
      <c r="E519" s="203" t="s">
        <v>5</v>
      </c>
      <c r="F519" s="204" t="s">
        <v>5</v>
      </c>
      <c r="H519" s="205">
        <v>0</v>
      </c>
      <c r="I519" s="206"/>
      <c r="L519" s="202"/>
      <c r="M519" s="207"/>
      <c r="N519" s="208"/>
      <c r="O519" s="208"/>
      <c r="P519" s="208"/>
      <c r="Q519" s="208"/>
      <c r="R519" s="208"/>
      <c r="S519" s="208"/>
      <c r="T519" s="209"/>
      <c r="AT519" s="203" t="s">
        <v>198</v>
      </c>
      <c r="AU519" s="203" t="s">
        <v>80</v>
      </c>
      <c r="AV519" s="13" t="s">
        <v>80</v>
      </c>
      <c r="AW519" s="13" t="s">
        <v>35</v>
      </c>
      <c r="AX519" s="13" t="s">
        <v>72</v>
      </c>
      <c r="AY519" s="203" t="s">
        <v>190</v>
      </c>
    </row>
    <row r="520" spans="2:51" s="14" customFormat="1" ht="13.5">
      <c r="B520" s="210"/>
      <c r="D520" s="195" t="s">
        <v>198</v>
      </c>
      <c r="E520" s="211" t="s">
        <v>5</v>
      </c>
      <c r="F520" s="212" t="s">
        <v>221</v>
      </c>
      <c r="H520" s="213">
        <v>161.496</v>
      </c>
      <c r="I520" s="214"/>
      <c r="L520" s="210"/>
      <c r="M520" s="215"/>
      <c r="N520" s="216"/>
      <c r="O520" s="216"/>
      <c r="P520" s="216"/>
      <c r="Q520" s="216"/>
      <c r="R520" s="216"/>
      <c r="S520" s="216"/>
      <c r="T520" s="217"/>
      <c r="AT520" s="211" t="s">
        <v>198</v>
      </c>
      <c r="AU520" s="211" t="s">
        <v>80</v>
      </c>
      <c r="AV520" s="14" t="s">
        <v>92</v>
      </c>
      <c r="AW520" s="14" t="s">
        <v>35</v>
      </c>
      <c r="AX520" s="14" t="s">
        <v>17</v>
      </c>
      <c r="AY520" s="211" t="s">
        <v>190</v>
      </c>
    </row>
    <row r="521" spans="2:65" s="1" customFormat="1" ht="25.5" customHeight="1">
      <c r="B521" s="181"/>
      <c r="C521" s="182" t="s">
        <v>699</v>
      </c>
      <c r="D521" s="182" t="s">
        <v>192</v>
      </c>
      <c r="E521" s="183" t="s">
        <v>700</v>
      </c>
      <c r="F521" s="184" t="s">
        <v>682</v>
      </c>
      <c r="G521" s="185" t="s">
        <v>275</v>
      </c>
      <c r="H521" s="186">
        <v>161.496</v>
      </c>
      <c r="I521" s="187"/>
      <c r="J521" s="188">
        <f>ROUND(I521*H521,2)</f>
        <v>0</v>
      </c>
      <c r="K521" s="184" t="s">
        <v>5</v>
      </c>
      <c r="L521" s="42"/>
      <c r="M521" s="189" t="s">
        <v>5</v>
      </c>
      <c r="N521" s="190" t="s">
        <v>43</v>
      </c>
      <c r="O521" s="43"/>
      <c r="P521" s="191">
        <f>O521*H521</f>
        <v>0</v>
      </c>
      <c r="Q521" s="191">
        <v>0</v>
      </c>
      <c r="R521" s="191">
        <f>Q521*H521</f>
        <v>0</v>
      </c>
      <c r="S521" s="191">
        <v>0</v>
      </c>
      <c r="T521" s="192">
        <f>S521*H521</f>
        <v>0</v>
      </c>
      <c r="AR521" s="25" t="s">
        <v>92</v>
      </c>
      <c r="AT521" s="25" t="s">
        <v>192</v>
      </c>
      <c r="AU521" s="25" t="s">
        <v>80</v>
      </c>
      <c r="AY521" s="25" t="s">
        <v>190</v>
      </c>
      <c r="BE521" s="193">
        <f>IF(N521="základní",J521,0)</f>
        <v>0</v>
      </c>
      <c r="BF521" s="193">
        <f>IF(N521="snížená",J521,0)</f>
        <v>0</v>
      </c>
      <c r="BG521" s="193">
        <f>IF(N521="zákl. přenesená",J521,0)</f>
        <v>0</v>
      </c>
      <c r="BH521" s="193">
        <f>IF(N521="sníž. přenesená",J521,0)</f>
        <v>0</v>
      </c>
      <c r="BI521" s="193">
        <f>IF(N521="nulová",J521,0)</f>
        <v>0</v>
      </c>
      <c r="BJ521" s="25" t="s">
        <v>17</v>
      </c>
      <c r="BK521" s="193">
        <f>ROUND(I521*H521,2)</f>
        <v>0</v>
      </c>
      <c r="BL521" s="25" t="s">
        <v>92</v>
      </c>
      <c r="BM521" s="25" t="s">
        <v>701</v>
      </c>
    </row>
    <row r="522" spans="2:51" s="12" customFormat="1" ht="13.5">
      <c r="B522" s="194"/>
      <c r="D522" s="195" t="s">
        <v>198</v>
      </c>
      <c r="E522" s="196" t="s">
        <v>5</v>
      </c>
      <c r="F522" s="197" t="s">
        <v>312</v>
      </c>
      <c r="H522" s="196" t="s">
        <v>5</v>
      </c>
      <c r="I522" s="198"/>
      <c r="L522" s="194"/>
      <c r="M522" s="199"/>
      <c r="N522" s="200"/>
      <c r="O522" s="200"/>
      <c r="P522" s="200"/>
      <c r="Q522" s="200"/>
      <c r="R522" s="200"/>
      <c r="S522" s="200"/>
      <c r="T522" s="201"/>
      <c r="AT522" s="196" t="s">
        <v>198</v>
      </c>
      <c r="AU522" s="196" t="s">
        <v>80</v>
      </c>
      <c r="AV522" s="12" t="s">
        <v>17</v>
      </c>
      <c r="AW522" s="12" t="s">
        <v>35</v>
      </c>
      <c r="AX522" s="12" t="s">
        <v>72</v>
      </c>
      <c r="AY522" s="196" t="s">
        <v>190</v>
      </c>
    </row>
    <row r="523" spans="2:51" s="13" customFormat="1" ht="13.5">
      <c r="B523" s="202"/>
      <c r="D523" s="195" t="s">
        <v>198</v>
      </c>
      <c r="E523" s="203" t="s">
        <v>5</v>
      </c>
      <c r="F523" s="204" t="s">
        <v>702</v>
      </c>
      <c r="H523" s="205">
        <v>161.496</v>
      </c>
      <c r="I523" s="206"/>
      <c r="L523" s="202"/>
      <c r="M523" s="207"/>
      <c r="N523" s="208"/>
      <c r="O523" s="208"/>
      <c r="P523" s="208"/>
      <c r="Q523" s="208"/>
      <c r="R523" s="208"/>
      <c r="S523" s="208"/>
      <c r="T523" s="209"/>
      <c r="AT523" s="203" t="s">
        <v>198</v>
      </c>
      <c r="AU523" s="203" t="s">
        <v>80</v>
      </c>
      <c r="AV523" s="13" t="s">
        <v>80</v>
      </c>
      <c r="AW523" s="13" t="s">
        <v>35</v>
      </c>
      <c r="AX523" s="13" t="s">
        <v>17</v>
      </c>
      <c r="AY523" s="203" t="s">
        <v>190</v>
      </c>
    </row>
    <row r="524" spans="2:65" s="1" customFormat="1" ht="25.5" customHeight="1">
      <c r="B524" s="181"/>
      <c r="C524" s="182" t="s">
        <v>703</v>
      </c>
      <c r="D524" s="182" t="s">
        <v>192</v>
      </c>
      <c r="E524" s="183" t="s">
        <v>704</v>
      </c>
      <c r="F524" s="184" t="s">
        <v>705</v>
      </c>
      <c r="G524" s="185" t="s">
        <v>316</v>
      </c>
      <c r="H524" s="186">
        <v>1.794</v>
      </c>
      <c r="I524" s="187"/>
      <c r="J524" s="188">
        <f>ROUND(I524*H524,2)</f>
        <v>0</v>
      </c>
      <c r="K524" s="184" t="s">
        <v>5</v>
      </c>
      <c r="L524" s="42"/>
      <c r="M524" s="189" t="s">
        <v>5</v>
      </c>
      <c r="N524" s="190" t="s">
        <v>43</v>
      </c>
      <c r="O524" s="43"/>
      <c r="P524" s="191">
        <f>O524*H524</f>
        <v>0</v>
      </c>
      <c r="Q524" s="191">
        <v>1.04614</v>
      </c>
      <c r="R524" s="191">
        <f>Q524*H524</f>
        <v>1.8767751600000002</v>
      </c>
      <c r="S524" s="191">
        <v>0</v>
      </c>
      <c r="T524" s="192">
        <f>S524*H524</f>
        <v>0</v>
      </c>
      <c r="AR524" s="25" t="s">
        <v>92</v>
      </c>
      <c r="AT524" s="25" t="s">
        <v>192</v>
      </c>
      <c r="AU524" s="25" t="s">
        <v>80</v>
      </c>
      <c r="AY524" s="25" t="s">
        <v>190</v>
      </c>
      <c r="BE524" s="193">
        <f>IF(N524="základní",J524,0)</f>
        <v>0</v>
      </c>
      <c r="BF524" s="193">
        <f>IF(N524="snížená",J524,0)</f>
        <v>0</v>
      </c>
      <c r="BG524" s="193">
        <f>IF(N524="zákl. přenesená",J524,0)</f>
        <v>0</v>
      </c>
      <c r="BH524" s="193">
        <f>IF(N524="sníž. přenesená",J524,0)</f>
        <v>0</v>
      </c>
      <c r="BI524" s="193">
        <f>IF(N524="nulová",J524,0)</f>
        <v>0</v>
      </c>
      <c r="BJ524" s="25" t="s">
        <v>17</v>
      </c>
      <c r="BK524" s="193">
        <f>ROUND(I524*H524,2)</f>
        <v>0</v>
      </c>
      <c r="BL524" s="25" t="s">
        <v>92</v>
      </c>
      <c r="BM524" s="25" t="s">
        <v>706</v>
      </c>
    </row>
    <row r="525" spans="2:51" s="12" customFormat="1" ht="13.5">
      <c r="B525" s="194"/>
      <c r="D525" s="195" t="s">
        <v>198</v>
      </c>
      <c r="E525" s="196" t="s">
        <v>5</v>
      </c>
      <c r="F525" s="197" t="s">
        <v>707</v>
      </c>
      <c r="H525" s="196" t="s">
        <v>5</v>
      </c>
      <c r="I525" s="198"/>
      <c r="L525" s="194"/>
      <c r="M525" s="199"/>
      <c r="N525" s="200"/>
      <c r="O525" s="200"/>
      <c r="P525" s="200"/>
      <c r="Q525" s="200"/>
      <c r="R525" s="200"/>
      <c r="S525" s="200"/>
      <c r="T525" s="201"/>
      <c r="AT525" s="196" t="s">
        <v>198</v>
      </c>
      <c r="AU525" s="196" t="s">
        <v>80</v>
      </c>
      <c r="AV525" s="12" t="s">
        <v>17</v>
      </c>
      <c r="AW525" s="12" t="s">
        <v>35</v>
      </c>
      <c r="AX525" s="12" t="s">
        <v>72</v>
      </c>
      <c r="AY525" s="196" t="s">
        <v>190</v>
      </c>
    </row>
    <row r="526" spans="2:51" s="13" customFormat="1" ht="13.5">
      <c r="B526" s="202"/>
      <c r="D526" s="195" t="s">
        <v>198</v>
      </c>
      <c r="E526" s="203" t="s">
        <v>5</v>
      </c>
      <c r="F526" s="204" t="s">
        <v>708</v>
      </c>
      <c r="H526" s="205">
        <v>1.661</v>
      </c>
      <c r="I526" s="206"/>
      <c r="L526" s="202"/>
      <c r="M526" s="207"/>
      <c r="N526" s="208"/>
      <c r="O526" s="208"/>
      <c r="P526" s="208"/>
      <c r="Q526" s="208"/>
      <c r="R526" s="208"/>
      <c r="S526" s="208"/>
      <c r="T526" s="209"/>
      <c r="AT526" s="203" t="s">
        <v>198</v>
      </c>
      <c r="AU526" s="203" t="s">
        <v>80</v>
      </c>
      <c r="AV526" s="13" t="s">
        <v>80</v>
      </c>
      <c r="AW526" s="13" t="s">
        <v>35</v>
      </c>
      <c r="AX526" s="13" t="s">
        <v>17</v>
      </c>
      <c r="AY526" s="203" t="s">
        <v>190</v>
      </c>
    </row>
    <row r="527" spans="2:51" s="13" customFormat="1" ht="13.5">
      <c r="B527" s="202"/>
      <c r="D527" s="195" t="s">
        <v>198</v>
      </c>
      <c r="F527" s="204" t="s">
        <v>709</v>
      </c>
      <c r="H527" s="205">
        <v>1.794</v>
      </c>
      <c r="I527" s="206"/>
      <c r="L527" s="202"/>
      <c r="M527" s="207"/>
      <c r="N527" s="208"/>
      <c r="O527" s="208"/>
      <c r="P527" s="208"/>
      <c r="Q527" s="208"/>
      <c r="R527" s="208"/>
      <c r="S527" s="208"/>
      <c r="T527" s="209"/>
      <c r="AT527" s="203" t="s">
        <v>198</v>
      </c>
      <c r="AU527" s="203" t="s">
        <v>80</v>
      </c>
      <c r="AV527" s="13" t="s">
        <v>80</v>
      </c>
      <c r="AW527" s="13" t="s">
        <v>6</v>
      </c>
      <c r="AX527" s="13" t="s">
        <v>17</v>
      </c>
      <c r="AY527" s="203" t="s">
        <v>190</v>
      </c>
    </row>
    <row r="528" spans="2:65" s="1" customFormat="1" ht="16.5" customHeight="1">
      <c r="B528" s="181"/>
      <c r="C528" s="182" t="s">
        <v>710</v>
      </c>
      <c r="D528" s="182" t="s">
        <v>192</v>
      </c>
      <c r="E528" s="183" t="s">
        <v>711</v>
      </c>
      <c r="F528" s="184" t="s">
        <v>712</v>
      </c>
      <c r="G528" s="185" t="s">
        <v>316</v>
      </c>
      <c r="H528" s="186">
        <v>0.046</v>
      </c>
      <c r="I528" s="187"/>
      <c r="J528" s="188">
        <f>ROUND(I528*H528,2)</f>
        <v>0</v>
      </c>
      <c r="K528" s="184" t="s">
        <v>5</v>
      </c>
      <c r="L528" s="42"/>
      <c r="M528" s="189" t="s">
        <v>5</v>
      </c>
      <c r="N528" s="190" t="s">
        <v>43</v>
      </c>
      <c r="O528" s="43"/>
      <c r="P528" s="191">
        <f>O528*H528</f>
        <v>0</v>
      </c>
      <c r="Q528" s="191">
        <v>1.05306</v>
      </c>
      <c r="R528" s="191">
        <f>Q528*H528</f>
        <v>0.048440760000000006</v>
      </c>
      <c r="S528" s="191">
        <v>0</v>
      </c>
      <c r="T528" s="192">
        <f>S528*H528</f>
        <v>0</v>
      </c>
      <c r="AR528" s="25" t="s">
        <v>92</v>
      </c>
      <c r="AT528" s="25" t="s">
        <v>192</v>
      </c>
      <c r="AU528" s="25" t="s">
        <v>80</v>
      </c>
      <c r="AY528" s="25" t="s">
        <v>190</v>
      </c>
      <c r="BE528" s="193">
        <f>IF(N528="základní",J528,0)</f>
        <v>0</v>
      </c>
      <c r="BF528" s="193">
        <f>IF(N528="snížená",J528,0)</f>
        <v>0</v>
      </c>
      <c r="BG528" s="193">
        <f>IF(N528="zákl. přenesená",J528,0)</f>
        <v>0</v>
      </c>
      <c r="BH528" s="193">
        <f>IF(N528="sníž. přenesená",J528,0)</f>
        <v>0</v>
      </c>
      <c r="BI528" s="193">
        <f>IF(N528="nulová",J528,0)</f>
        <v>0</v>
      </c>
      <c r="BJ528" s="25" t="s">
        <v>17</v>
      </c>
      <c r="BK528" s="193">
        <f>ROUND(I528*H528,2)</f>
        <v>0</v>
      </c>
      <c r="BL528" s="25" t="s">
        <v>92</v>
      </c>
      <c r="BM528" s="25" t="s">
        <v>713</v>
      </c>
    </row>
    <row r="529" spans="2:51" s="12" customFormat="1" ht="13.5">
      <c r="B529" s="194"/>
      <c r="D529" s="195" t="s">
        <v>198</v>
      </c>
      <c r="E529" s="196" t="s">
        <v>5</v>
      </c>
      <c r="F529" s="197" t="s">
        <v>714</v>
      </c>
      <c r="H529" s="196" t="s">
        <v>5</v>
      </c>
      <c r="I529" s="198"/>
      <c r="L529" s="194"/>
      <c r="M529" s="199"/>
      <c r="N529" s="200"/>
      <c r="O529" s="200"/>
      <c r="P529" s="200"/>
      <c r="Q529" s="200"/>
      <c r="R529" s="200"/>
      <c r="S529" s="200"/>
      <c r="T529" s="201"/>
      <c r="AT529" s="196" t="s">
        <v>198</v>
      </c>
      <c r="AU529" s="196" t="s">
        <v>80</v>
      </c>
      <c r="AV529" s="12" t="s">
        <v>17</v>
      </c>
      <c r="AW529" s="12" t="s">
        <v>35</v>
      </c>
      <c r="AX529" s="12" t="s">
        <v>72</v>
      </c>
      <c r="AY529" s="196" t="s">
        <v>190</v>
      </c>
    </row>
    <row r="530" spans="2:51" s="13" customFormat="1" ht="13.5">
      <c r="B530" s="202"/>
      <c r="D530" s="195" t="s">
        <v>198</v>
      </c>
      <c r="E530" s="203" t="s">
        <v>5</v>
      </c>
      <c r="F530" s="204" t="s">
        <v>715</v>
      </c>
      <c r="H530" s="205">
        <v>0.043</v>
      </c>
      <c r="I530" s="206"/>
      <c r="L530" s="202"/>
      <c r="M530" s="207"/>
      <c r="N530" s="208"/>
      <c r="O530" s="208"/>
      <c r="P530" s="208"/>
      <c r="Q530" s="208"/>
      <c r="R530" s="208"/>
      <c r="S530" s="208"/>
      <c r="T530" s="209"/>
      <c r="AT530" s="203" t="s">
        <v>198</v>
      </c>
      <c r="AU530" s="203" t="s">
        <v>80</v>
      </c>
      <c r="AV530" s="13" t="s">
        <v>80</v>
      </c>
      <c r="AW530" s="13" t="s">
        <v>35</v>
      </c>
      <c r="AX530" s="13" t="s">
        <v>17</v>
      </c>
      <c r="AY530" s="203" t="s">
        <v>190</v>
      </c>
    </row>
    <row r="531" spans="2:51" s="13" customFormat="1" ht="13.5">
      <c r="B531" s="202"/>
      <c r="D531" s="195" t="s">
        <v>198</v>
      </c>
      <c r="F531" s="204" t="s">
        <v>716</v>
      </c>
      <c r="H531" s="205">
        <v>0.046</v>
      </c>
      <c r="I531" s="206"/>
      <c r="L531" s="202"/>
      <c r="M531" s="207"/>
      <c r="N531" s="208"/>
      <c r="O531" s="208"/>
      <c r="P531" s="208"/>
      <c r="Q531" s="208"/>
      <c r="R531" s="208"/>
      <c r="S531" s="208"/>
      <c r="T531" s="209"/>
      <c r="AT531" s="203" t="s">
        <v>198</v>
      </c>
      <c r="AU531" s="203" t="s">
        <v>80</v>
      </c>
      <c r="AV531" s="13" t="s">
        <v>80</v>
      </c>
      <c r="AW531" s="13" t="s">
        <v>6</v>
      </c>
      <c r="AX531" s="13" t="s">
        <v>17</v>
      </c>
      <c r="AY531" s="203" t="s">
        <v>190</v>
      </c>
    </row>
    <row r="532" spans="2:65" s="1" customFormat="1" ht="16.5" customHeight="1">
      <c r="B532" s="181"/>
      <c r="C532" s="182" t="s">
        <v>717</v>
      </c>
      <c r="D532" s="182" t="s">
        <v>192</v>
      </c>
      <c r="E532" s="183" t="s">
        <v>718</v>
      </c>
      <c r="F532" s="184" t="s">
        <v>719</v>
      </c>
      <c r="G532" s="185" t="s">
        <v>316</v>
      </c>
      <c r="H532" s="186">
        <v>0.104</v>
      </c>
      <c r="I532" s="187"/>
      <c r="J532" s="188">
        <f>ROUND(I532*H532,2)</f>
        <v>0</v>
      </c>
      <c r="K532" s="184" t="s">
        <v>5</v>
      </c>
      <c r="L532" s="42"/>
      <c r="M532" s="189" t="s">
        <v>5</v>
      </c>
      <c r="N532" s="190" t="s">
        <v>43</v>
      </c>
      <c r="O532" s="43"/>
      <c r="P532" s="191">
        <f>O532*H532</f>
        <v>0</v>
      </c>
      <c r="Q532" s="191">
        <v>0.01221</v>
      </c>
      <c r="R532" s="191">
        <f>Q532*H532</f>
        <v>0.00126984</v>
      </c>
      <c r="S532" s="191">
        <v>0</v>
      </c>
      <c r="T532" s="192">
        <f>S532*H532</f>
        <v>0</v>
      </c>
      <c r="AR532" s="25" t="s">
        <v>92</v>
      </c>
      <c r="AT532" s="25" t="s">
        <v>192</v>
      </c>
      <c r="AU532" s="25" t="s">
        <v>80</v>
      </c>
      <c r="AY532" s="25" t="s">
        <v>190</v>
      </c>
      <c r="BE532" s="193">
        <f>IF(N532="základní",J532,0)</f>
        <v>0</v>
      </c>
      <c r="BF532" s="193">
        <f>IF(N532="snížená",J532,0)</f>
        <v>0</v>
      </c>
      <c r="BG532" s="193">
        <f>IF(N532="zákl. přenesená",J532,0)</f>
        <v>0</v>
      </c>
      <c r="BH532" s="193">
        <f>IF(N532="sníž. přenesená",J532,0)</f>
        <v>0</v>
      </c>
      <c r="BI532" s="193">
        <f>IF(N532="nulová",J532,0)</f>
        <v>0</v>
      </c>
      <c r="BJ532" s="25" t="s">
        <v>17</v>
      </c>
      <c r="BK532" s="193">
        <f>ROUND(I532*H532,2)</f>
        <v>0</v>
      </c>
      <c r="BL532" s="25" t="s">
        <v>92</v>
      </c>
      <c r="BM532" s="25" t="s">
        <v>720</v>
      </c>
    </row>
    <row r="533" spans="2:51" s="12" customFormat="1" ht="13.5">
      <c r="B533" s="194"/>
      <c r="D533" s="195" t="s">
        <v>198</v>
      </c>
      <c r="E533" s="196" t="s">
        <v>5</v>
      </c>
      <c r="F533" s="197" t="s">
        <v>457</v>
      </c>
      <c r="H533" s="196" t="s">
        <v>5</v>
      </c>
      <c r="I533" s="198"/>
      <c r="L533" s="194"/>
      <c r="M533" s="199"/>
      <c r="N533" s="200"/>
      <c r="O533" s="200"/>
      <c r="P533" s="200"/>
      <c r="Q533" s="200"/>
      <c r="R533" s="200"/>
      <c r="S533" s="200"/>
      <c r="T533" s="201"/>
      <c r="AT533" s="196" t="s">
        <v>198</v>
      </c>
      <c r="AU533" s="196" t="s">
        <v>80</v>
      </c>
      <c r="AV533" s="12" t="s">
        <v>17</v>
      </c>
      <c r="AW533" s="12" t="s">
        <v>35</v>
      </c>
      <c r="AX533" s="12" t="s">
        <v>72</v>
      </c>
      <c r="AY533" s="196" t="s">
        <v>190</v>
      </c>
    </row>
    <row r="534" spans="2:51" s="13" customFormat="1" ht="13.5">
      <c r="B534" s="202"/>
      <c r="D534" s="195" t="s">
        <v>198</v>
      </c>
      <c r="E534" s="203" t="s">
        <v>5</v>
      </c>
      <c r="F534" s="204" t="s">
        <v>721</v>
      </c>
      <c r="H534" s="205">
        <v>0.104</v>
      </c>
      <c r="I534" s="206"/>
      <c r="L534" s="202"/>
      <c r="M534" s="207"/>
      <c r="N534" s="208"/>
      <c r="O534" s="208"/>
      <c r="P534" s="208"/>
      <c r="Q534" s="208"/>
      <c r="R534" s="208"/>
      <c r="S534" s="208"/>
      <c r="T534" s="209"/>
      <c r="AT534" s="203" t="s">
        <v>198</v>
      </c>
      <c r="AU534" s="203" t="s">
        <v>80</v>
      </c>
      <c r="AV534" s="13" t="s">
        <v>80</v>
      </c>
      <c r="AW534" s="13" t="s">
        <v>35</v>
      </c>
      <c r="AX534" s="13" t="s">
        <v>17</v>
      </c>
      <c r="AY534" s="203" t="s">
        <v>190</v>
      </c>
    </row>
    <row r="535" spans="2:65" s="1" customFormat="1" ht="16.5" customHeight="1">
      <c r="B535" s="181"/>
      <c r="C535" s="218" t="s">
        <v>722</v>
      </c>
      <c r="D535" s="218" t="s">
        <v>465</v>
      </c>
      <c r="E535" s="219" t="s">
        <v>723</v>
      </c>
      <c r="F535" s="220" t="s">
        <v>724</v>
      </c>
      <c r="G535" s="221" t="s">
        <v>316</v>
      </c>
      <c r="H535" s="222">
        <v>0.112</v>
      </c>
      <c r="I535" s="223"/>
      <c r="J535" s="224">
        <f>ROUND(I535*H535,2)</f>
        <v>0</v>
      </c>
      <c r="K535" s="220" t="s">
        <v>5</v>
      </c>
      <c r="L535" s="225"/>
      <c r="M535" s="226" t="s">
        <v>5</v>
      </c>
      <c r="N535" s="227" t="s">
        <v>43</v>
      </c>
      <c r="O535" s="43"/>
      <c r="P535" s="191">
        <f>O535*H535</f>
        <v>0</v>
      </c>
      <c r="Q535" s="191">
        <v>0</v>
      </c>
      <c r="R535" s="191">
        <f>Q535*H535</f>
        <v>0</v>
      </c>
      <c r="S535" s="191">
        <v>0</v>
      </c>
      <c r="T535" s="192">
        <f>S535*H535</f>
        <v>0</v>
      </c>
      <c r="AR535" s="25" t="s">
        <v>238</v>
      </c>
      <c r="AT535" s="25" t="s">
        <v>465</v>
      </c>
      <c r="AU535" s="25" t="s">
        <v>80</v>
      </c>
      <c r="AY535" s="25" t="s">
        <v>190</v>
      </c>
      <c r="BE535" s="193">
        <f>IF(N535="základní",J535,0)</f>
        <v>0</v>
      </c>
      <c r="BF535" s="193">
        <f>IF(N535="snížená",J535,0)</f>
        <v>0</v>
      </c>
      <c r="BG535" s="193">
        <f>IF(N535="zákl. přenesená",J535,0)</f>
        <v>0</v>
      </c>
      <c r="BH535" s="193">
        <f>IF(N535="sníž. přenesená",J535,0)</f>
        <v>0</v>
      </c>
      <c r="BI535" s="193">
        <f>IF(N535="nulová",J535,0)</f>
        <v>0</v>
      </c>
      <c r="BJ535" s="25" t="s">
        <v>17</v>
      </c>
      <c r="BK535" s="193">
        <f>ROUND(I535*H535,2)</f>
        <v>0</v>
      </c>
      <c r="BL535" s="25" t="s">
        <v>92</v>
      </c>
      <c r="BM535" s="25" t="s">
        <v>725</v>
      </c>
    </row>
    <row r="536" spans="2:51" s="12" customFormat="1" ht="13.5">
      <c r="B536" s="194"/>
      <c r="D536" s="195" t="s">
        <v>198</v>
      </c>
      <c r="E536" s="196" t="s">
        <v>5</v>
      </c>
      <c r="F536" s="197" t="s">
        <v>457</v>
      </c>
      <c r="H536" s="196" t="s">
        <v>5</v>
      </c>
      <c r="I536" s="198"/>
      <c r="L536" s="194"/>
      <c r="M536" s="199"/>
      <c r="N536" s="200"/>
      <c r="O536" s="200"/>
      <c r="P536" s="200"/>
      <c r="Q536" s="200"/>
      <c r="R536" s="200"/>
      <c r="S536" s="200"/>
      <c r="T536" s="201"/>
      <c r="AT536" s="196" t="s">
        <v>198</v>
      </c>
      <c r="AU536" s="196" t="s">
        <v>80</v>
      </c>
      <c r="AV536" s="12" t="s">
        <v>17</v>
      </c>
      <c r="AW536" s="12" t="s">
        <v>35</v>
      </c>
      <c r="AX536" s="12" t="s">
        <v>72</v>
      </c>
      <c r="AY536" s="196" t="s">
        <v>190</v>
      </c>
    </row>
    <row r="537" spans="2:51" s="13" customFormat="1" ht="13.5">
      <c r="B537" s="202"/>
      <c r="D537" s="195" t="s">
        <v>198</v>
      </c>
      <c r="E537" s="203" t="s">
        <v>5</v>
      </c>
      <c r="F537" s="204" t="s">
        <v>726</v>
      </c>
      <c r="H537" s="205">
        <v>0.104</v>
      </c>
      <c r="I537" s="206"/>
      <c r="L537" s="202"/>
      <c r="M537" s="207"/>
      <c r="N537" s="208"/>
      <c r="O537" s="208"/>
      <c r="P537" s="208"/>
      <c r="Q537" s="208"/>
      <c r="R537" s="208"/>
      <c r="S537" s="208"/>
      <c r="T537" s="209"/>
      <c r="AT537" s="203" t="s">
        <v>198</v>
      </c>
      <c r="AU537" s="203" t="s">
        <v>80</v>
      </c>
      <c r="AV537" s="13" t="s">
        <v>80</v>
      </c>
      <c r="AW537" s="13" t="s">
        <v>35</v>
      </c>
      <c r="AX537" s="13" t="s">
        <v>17</v>
      </c>
      <c r="AY537" s="203" t="s">
        <v>190</v>
      </c>
    </row>
    <row r="538" spans="2:51" s="13" customFormat="1" ht="13.5">
      <c r="B538" s="202"/>
      <c r="D538" s="195" t="s">
        <v>198</v>
      </c>
      <c r="F538" s="204" t="s">
        <v>727</v>
      </c>
      <c r="H538" s="205">
        <v>0.112</v>
      </c>
      <c r="I538" s="206"/>
      <c r="L538" s="202"/>
      <c r="M538" s="207"/>
      <c r="N538" s="208"/>
      <c r="O538" s="208"/>
      <c r="P538" s="208"/>
      <c r="Q538" s="208"/>
      <c r="R538" s="208"/>
      <c r="S538" s="208"/>
      <c r="T538" s="209"/>
      <c r="AT538" s="203" t="s">
        <v>198</v>
      </c>
      <c r="AU538" s="203" t="s">
        <v>80</v>
      </c>
      <c r="AV538" s="13" t="s">
        <v>80</v>
      </c>
      <c r="AW538" s="13" t="s">
        <v>6</v>
      </c>
      <c r="AX538" s="13" t="s">
        <v>17</v>
      </c>
      <c r="AY538" s="203" t="s">
        <v>190</v>
      </c>
    </row>
    <row r="539" spans="2:65" s="1" customFormat="1" ht="16.5" customHeight="1">
      <c r="B539" s="181"/>
      <c r="C539" s="182" t="s">
        <v>728</v>
      </c>
      <c r="D539" s="182" t="s">
        <v>192</v>
      </c>
      <c r="E539" s="183" t="s">
        <v>729</v>
      </c>
      <c r="F539" s="184" t="s">
        <v>730</v>
      </c>
      <c r="G539" s="185" t="s">
        <v>275</v>
      </c>
      <c r="H539" s="186">
        <v>35.083</v>
      </c>
      <c r="I539" s="187"/>
      <c r="J539" s="188">
        <f>ROUND(I539*H539,2)</f>
        <v>0</v>
      </c>
      <c r="K539" s="184" t="s">
        <v>5</v>
      </c>
      <c r="L539" s="42"/>
      <c r="M539" s="189" t="s">
        <v>5</v>
      </c>
      <c r="N539" s="190" t="s">
        <v>43</v>
      </c>
      <c r="O539" s="43"/>
      <c r="P539" s="191">
        <f>O539*H539</f>
        <v>0</v>
      </c>
      <c r="Q539" s="191">
        <v>0</v>
      </c>
      <c r="R539" s="191">
        <f>Q539*H539</f>
        <v>0</v>
      </c>
      <c r="S539" s="191">
        <v>0</v>
      </c>
      <c r="T539" s="192">
        <f>S539*H539</f>
        <v>0</v>
      </c>
      <c r="AR539" s="25" t="s">
        <v>92</v>
      </c>
      <c r="AT539" s="25" t="s">
        <v>192</v>
      </c>
      <c r="AU539" s="25" t="s">
        <v>80</v>
      </c>
      <c r="AY539" s="25" t="s">
        <v>190</v>
      </c>
      <c r="BE539" s="193">
        <f>IF(N539="základní",J539,0)</f>
        <v>0</v>
      </c>
      <c r="BF539" s="193">
        <f>IF(N539="snížená",J539,0)</f>
        <v>0</v>
      </c>
      <c r="BG539" s="193">
        <f>IF(N539="zákl. přenesená",J539,0)</f>
        <v>0</v>
      </c>
      <c r="BH539" s="193">
        <f>IF(N539="sníž. přenesená",J539,0)</f>
        <v>0</v>
      </c>
      <c r="BI539" s="193">
        <f>IF(N539="nulová",J539,0)</f>
        <v>0</v>
      </c>
      <c r="BJ539" s="25" t="s">
        <v>17</v>
      </c>
      <c r="BK539" s="193">
        <f>ROUND(I539*H539,2)</f>
        <v>0</v>
      </c>
      <c r="BL539" s="25" t="s">
        <v>92</v>
      </c>
      <c r="BM539" s="25" t="s">
        <v>731</v>
      </c>
    </row>
    <row r="540" spans="2:51" s="13" customFormat="1" ht="13.5">
      <c r="B540" s="202"/>
      <c r="D540" s="195" t="s">
        <v>198</v>
      </c>
      <c r="E540" s="203" t="s">
        <v>5</v>
      </c>
      <c r="F540" s="204" t="s">
        <v>732</v>
      </c>
      <c r="H540" s="205">
        <v>35.083</v>
      </c>
      <c r="I540" s="206"/>
      <c r="L540" s="202"/>
      <c r="M540" s="207"/>
      <c r="N540" s="208"/>
      <c r="O540" s="208"/>
      <c r="P540" s="208"/>
      <c r="Q540" s="208"/>
      <c r="R540" s="208"/>
      <c r="S540" s="208"/>
      <c r="T540" s="209"/>
      <c r="AT540" s="203" t="s">
        <v>198</v>
      </c>
      <c r="AU540" s="203" t="s">
        <v>80</v>
      </c>
      <c r="AV540" s="13" t="s">
        <v>80</v>
      </c>
      <c r="AW540" s="13" t="s">
        <v>35</v>
      </c>
      <c r="AX540" s="13" t="s">
        <v>17</v>
      </c>
      <c r="AY540" s="203" t="s">
        <v>190</v>
      </c>
    </row>
    <row r="541" spans="2:65" s="1" customFormat="1" ht="38.25" customHeight="1">
      <c r="B541" s="181"/>
      <c r="C541" s="182" t="s">
        <v>733</v>
      </c>
      <c r="D541" s="182" t="s">
        <v>192</v>
      </c>
      <c r="E541" s="183" t="s">
        <v>734</v>
      </c>
      <c r="F541" s="184" t="s">
        <v>735</v>
      </c>
      <c r="G541" s="185" t="s">
        <v>209</v>
      </c>
      <c r="H541" s="186">
        <v>4.018</v>
      </c>
      <c r="I541" s="187"/>
      <c r="J541" s="188">
        <f>ROUND(I541*H541,2)</f>
        <v>0</v>
      </c>
      <c r="K541" s="184" t="s">
        <v>5</v>
      </c>
      <c r="L541" s="42"/>
      <c r="M541" s="189" t="s">
        <v>5</v>
      </c>
      <c r="N541" s="190" t="s">
        <v>43</v>
      </c>
      <c r="O541" s="43"/>
      <c r="P541" s="191">
        <f>O541*H541</f>
        <v>0</v>
      </c>
      <c r="Q541" s="191">
        <v>2.0772</v>
      </c>
      <c r="R541" s="191">
        <f>Q541*H541</f>
        <v>8.346189599999999</v>
      </c>
      <c r="S541" s="191">
        <v>0</v>
      </c>
      <c r="T541" s="192">
        <f>S541*H541</f>
        <v>0</v>
      </c>
      <c r="AR541" s="25" t="s">
        <v>92</v>
      </c>
      <c r="AT541" s="25" t="s">
        <v>192</v>
      </c>
      <c r="AU541" s="25" t="s">
        <v>80</v>
      </c>
      <c r="AY541" s="25" t="s">
        <v>190</v>
      </c>
      <c r="BE541" s="193">
        <f>IF(N541="základní",J541,0)</f>
        <v>0</v>
      </c>
      <c r="BF541" s="193">
        <f>IF(N541="snížená",J541,0)</f>
        <v>0</v>
      </c>
      <c r="BG541" s="193">
        <f>IF(N541="zákl. přenesená",J541,0)</f>
        <v>0</v>
      </c>
      <c r="BH541" s="193">
        <f>IF(N541="sníž. přenesená",J541,0)</f>
        <v>0</v>
      </c>
      <c r="BI541" s="193">
        <f>IF(N541="nulová",J541,0)</f>
        <v>0</v>
      </c>
      <c r="BJ541" s="25" t="s">
        <v>17</v>
      </c>
      <c r="BK541" s="193">
        <f>ROUND(I541*H541,2)</f>
        <v>0</v>
      </c>
      <c r="BL541" s="25" t="s">
        <v>92</v>
      </c>
      <c r="BM541" s="25" t="s">
        <v>736</v>
      </c>
    </row>
    <row r="542" spans="2:51" s="12" customFormat="1" ht="13.5">
      <c r="B542" s="194"/>
      <c r="D542" s="195" t="s">
        <v>198</v>
      </c>
      <c r="E542" s="196" t="s">
        <v>5</v>
      </c>
      <c r="F542" s="197" t="s">
        <v>737</v>
      </c>
      <c r="H542" s="196" t="s">
        <v>5</v>
      </c>
      <c r="I542" s="198"/>
      <c r="L542" s="194"/>
      <c r="M542" s="199"/>
      <c r="N542" s="200"/>
      <c r="O542" s="200"/>
      <c r="P542" s="200"/>
      <c r="Q542" s="200"/>
      <c r="R542" s="200"/>
      <c r="S542" s="200"/>
      <c r="T542" s="201"/>
      <c r="AT542" s="196" t="s">
        <v>198</v>
      </c>
      <c r="AU542" s="196" t="s">
        <v>80</v>
      </c>
      <c r="AV542" s="12" t="s">
        <v>17</v>
      </c>
      <c r="AW542" s="12" t="s">
        <v>35</v>
      </c>
      <c r="AX542" s="12" t="s">
        <v>72</v>
      </c>
      <c r="AY542" s="196" t="s">
        <v>190</v>
      </c>
    </row>
    <row r="543" spans="2:51" s="12" customFormat="1" ht="13.5">
      <c r="B543" s="194"/>
      <c r="D543" s="195" t="s">
        <v>198</v>
      </c>
      <c r="E543" s="196" t="s">
        <v>5</v>
      </c>
      <c r="F543" s="197" t="s">
        <v>738</v>
      </c>
      <c r="H543" s="196" t="s">
        <v>5</v>
      </c>
      <c r="I543" s="198"/>
      <c r="L543" s="194"/>
      <c r="M543" s="199"/>
      <c r="N543" s="200"/>
      <c r="O543" s="200"/>
      <c r="P543" s="200"/>
      <c r="Q543" s="200"/>
      <c r="R543" s="200"/>
      <c r="S543" s="200"/>
      <c r="T543" s="201"/>
      <c r="AT543" s="196" t="s">
        <v>198</v>
      </c>
      <c r="AU543" s="196" t="s">
        <v>80</v>
      </c>
      <c r="AV543" s="12" t="s">
        <v>17</v>
      </c>
      <c r="AW543" s="12" t="s">
        <v>35</v>
      </c>
      <c r="AX543" s="12" t="s">
        <v>72</v>
      </c>
      <c r="AY543" s="196" t="s">
        <v>190</v>
      </c>
    </row>
    <row r="544" spans="2:51" s="13" customFormat="1" ht="13.5">
      <c r="B544" s="202"/>
      <c r="D544" s="195" t="s">
        <v>198</v>
      </c>
      <c r="E544" s="203" t="s">
        <v>5</v>
      </c>
      <c r="F544" s="204" t="s">
        <v>739</v>
      </c>
      <c r="H544" s="205">
        <v>1.014</v>
      </c>
      <c r="I544" s="206"/>
      <c r="L544" s="202"/>
      <c r="M544" s="207"/>
      <c r="N544" s="208"/>
      <c r="O544" s="208"/>
      <c r="P544" s="208"/>
      <c r="Q544" s="208"/>
      <c r="R544" s="208"/>
      <c r="S544" s="208"/>
      <c r="T544" s="209"/>
      <c r="AT544" s="203" t="s">
        <v>198</v>
      </c>
      <c r="AU544" s="203" t="s">
        <v>80</v>
      </c>
      <c r="AV544" s="13" t="s">
        <v>80</v>
      </c>
      <c r="AW544" s="13" t="s">
        <v>35</v>
      </c>
      <c r="AX544" s="13" t="s">
        <v>72</v>
      </c>
      <c r="AY544" s="203" t="s">
        <v>190</v>
      </c>
    </row>
    <row r="545" spans="2:51" s="13" customFormat="1" ht="13.5">
      <c r="B545" s="202"/>
      <c r="D545" s="195" t="s">
        <v>198</v>
      </c>
      <c r="E545" s="203" t="s">
        <v>5</v>
      </c>
      <c r="F545" s="204" t="s">
        <v>740</v>
      </c>
      <c r="H545" s="205">
        <v>1.092</v>
      </c>
      <c r="I545" s="206"/>
      <c r="L545" s="202"/>
      <c r="M545" s="207"/>
      <c r="N545" s="208"/>
      <c r="O545" s="208"/>
      <c r="P545" s="208"/>
      <c r="Q545" s="208"/>
      <c r="R545" s="208"/>
      <c r="S545" s="208"/>
      <c r="T545" s="209"/>
      <c r="AT545" s="203" t="s">
        <v>198</v>
      </c>
      <c r="AU545" s="203" t="s">
        <v>80</v>
      </c>
      <c r="AV545" s="13" t="s">
        <v>80</v>
      </c>
      <c r="AW545" s="13" t="s">
        <v>35</v>
      </c>
      <c r="AX545" s="13" t="s">
        <v>72</v>
      </c>
      <c r="AY545" s="203" t="s">
        <v>190</v>
      </c>
    </row>
    <row r="546" spans="2:51" s="13" customFormat="1" ht="13.5">
      <c r="B546" s="202"/>
      <c r="D546" s="195" t="s">
        <v>198</v>
      </c>
      <c r="E546" s="203" t="s">
        <v>5</v>
      </c>
      <c r="F546" s="204" t="s">
        <v>741</v>
      </c>
      <c r="H546" s="205">
        <v>0.3</v>
      </c>
      <c r="I546" s="206"/>
      <c r="L546" s="202"/>
      <c r="M546" s="207"/>
      <c r="N546" s="208"/>
      <c r="O546" s="208"/>
      <c r="P546" s="208"/>
      <c r="Q546" s="208"/>
      <c r="R546" s="208"/>
      <c r="S546" s="208"/>
      <c r="T546" s="209"/>
      <c r="AT546" s="203" t="s">
        <v>198</v>
      </c>
      <c r="AU546" s="203" t="s">
        <v>80</v>
      </c>
      <c r="AV546" s="13" t="s">
        <v>80</v>
      </c>
      <c r="AW546" s="13" t="s">
        <v>35</v>
      </c>
      <c r="AX546" s="13" t="s">
        <v>72</v>
      </c>
      <c r="AY546" s="203" t="s">
        <v>190</v>
      </c>
    </row>
    <row r="547" spans="2:51" s="13" customFormat="1" ht="13.5">
      <c r="B547" s="202"/>
      <c r="D547" s="195" t="s">
        <v>198</v>
      </c>
      <c r="E547" s="203" t="s">
        <v>5</v>
      </c>
      <c r="F547" s="204" t="s">
        <v>742</v>
      </c>
      <c r="H547" s="205">
        <v>0.15</v>
      </c>
      <c r="I547" s="206"/>
      <c r="L547" s="202"/>
      <c r="M547" s="207"/>
      <c r="N547" s="208"/>
      <c r="O547" s="208"/>
      <c r="P547" s="208"/>
      <c r="Q547" s="208"/>
      <c r="R547" s="208"/>
      <c r="S547" s="208"/>
      <c r="T547" s="209"/>
      <c r="AT547" s="203" t="s">
        <v>198</v>
      </c>
      <c r="AU547" s="203" t="s">
        <v>80</v>
      </c>
      <c r="AV547" s="13" t="s">
        <v>80</v>
      </c>
      <c r="AW547" s="13" t="s">
        <v>35</v>
      </c>
      <c r="AX547" s="13" t="s">
        <v>72</v>
      </c>
      <c r="AY547" s="203" t="s">
        <v>190</v>
      </c>
    </row>
    <row r="548" spans="2:51" s="12" customFormat="1" ht="13.5">
      <c r="B548" s="194"/>
      <c r="D548" s="195" t="s">
        <v>198</v>
      </c>
      <c r="E548" s="196" t="s">
        <v>5</v>
      </c>
      <c r="F548" s="197" t="s">
        <v>743</v>
      </c>
      <c r="H548" s="196" t="s">
        <v>5</v>
      </c>
      <c r="I548" s="198"/>
      <c r="L548" s="194"/>
      <c r="M548" s="199"/>
      <c r="N548" s="200"/>
      <c r="O548" s="200"/>
      <c r="P548" s="200"/>
      <c r="Q548" s="200"/>
      <c r="R548" s="200"/>
      <c r="S548" s="200"/>
      <c r="T548" s="201"/>
      <c r="AT548" s="196" t="s">
        <v>198</v>
      </c>
      <c r="AU548" s="196" t="s">
        <v>80</v>
      </c>
      <c r="AV548" s="12" t="s">
        <v>17</v>
      </c>
      <c r="AW548" s="12" t="s">
        <v>35</v>
      </c>
      <c r="AX548" s="12" t="s">
        <v>72</v>
      </c>
      <c r="AY548" s="196" t="s">
        <v>190</v>
      </c>
    </row>
    <row r="549" spans="2:51" s="13" customFormat="1" ht="13.5">
      <c r="B549" s="202"/>
      <c r="D549" s="195" t="s">
        <v>198</v>
      </c>
      <c r="E549" s="203" t="s">
        <v>5</v>
      </c>
      <c r="F549" s="204" t="s">
        <v>744</v>
      </c>
      <c r="H549" s="205">
        <v>0.832</v>
      </c>
      <c r="I549" s="206"/>
      <c r="L549" s="202"/>
      <c r="M549" s="207"/>
      <c r="N549" s="208"/>
      <c r="O549" s="208"/>
      <c r="P549" s="208"/>
      <c r="Q549" s="208"/>
      <c r="R549" s="208"/>
      <c r="S549" s="208"/>
      <c r="T549" s="209"/>
      <c r="AT549" s="203" t="s">
        <v>198</v>
      </c>
      <c r="AU549" s="203" t="s">
        <v>80</v>
      </c>
      <c r="AV549" s="13" t="s">
        <v>80</v>
      </c>
      <c r="AW549" s="13" t="s">
        <v>35</v>
      </c>
      <c r="AX549" s="13" t="s">
        <v>72</v>
      </c>
      <c r="AY549" s="203" t="s">
        <v>190</v>
      </c>
    </row>
    <row r="550" spans="2:51" s="12" customFormat="1" ht="13.5">
      <c r="B550" s="194"/>
      <c r="D550" s="195" t="s">
        <v>198</v>
      </c>
      <c r="E550" s="196" t="s">
        <v>5</v>
      </c>
      <c r="F550" s="197" t="s">
        <v>745</v>
      </c>
      <c r="H550" s="196" t="s">
        <v>5</v>
      </c>
      <c r="I550" s="198"/>
      <c r="L550" s="194"/>
      <c r="M550" s="199"/>
      <c r="N550" s="200"/>
      <c r="O550" s="200"/>
      <c r="P550" s="200"/>
      <c r="Q550" s="200"/>
      <c r="R550" s="200"/>
      <c r="S550" s="200"/>
      <c r="T550" s="201"/>
      <c r="AT550" s="196" t="s">
        <v>198</v>
      </c>
      <c r="AU550" s="196" t="s">
        <v>80</v>
      </c>
      <c r="AV550" s="12" t="s">
        <v>17</v>
      </c>
      <c r="AW550" s="12" t="s">
        <v>35</v>
      </c>
      <c r="AX550" s="12" t="s">
        <v>72</v>
      </c>
      <c r="AY550" s="196" t="s">
        <v>190</v>
      </c>
    </row>
    <row r="551" spans="2:51" s="13" customFormat="1" ht="13.5">
      <c r="B551" s="202"/>
      <c r="D551" s="195" t="s">
        <v>198</v>
      </c>
      <c r="E551" s="203" t="s">
        <v>5</v>
      </c>
      <c r="F551" s="204" t="s">
        <v>746</v>
      </c>
      <c r="H551" s="205">
        <v>0.63</v>
      </c>
      <c r="I551" s="206"/>
      <c r="L551" s="202"/>
      <c r="M551" s="207"/>
      <c r="N551" s="208"/>
      <c r="O551" s="208"/>
      <c r="P551" s="208"/>
      <c r="Q551" s="208"/>
      <c r="R551" s="208"/>
      <c r="S551" s="208"/>
      <c r="T551" s="209"/>
      <c r="AT551" s="203" t="s">
        <v>198</v>
      </c>
      <c r="AU551" s="203" t="s">
        <v>80</v>
      </c>
      <c r="AV551" s="13" t="s">
        <v>80</v>
      </c>
      <c r="AW551" s="13" t="s">
        <v>35</v>
      </c>
      <c r="AX551" s="13" t="s">
        <v>72</v>
      </c>
      <c r="AY551" s="203" t="s">
        <v>190</v>
      </c>
    </row>
    <row r="552" spans="2:51" s="14" customFormat="1" ht="13.5">
      <c r="B552" s="210"/>
      <c r="D552" s="195" t="s">
        <v>198</v>
      </c>
      <c r="E552" s="211" t="s">
        <v>5</v>
      </c>
      <c r="F552" s="212" t="s">
        <v>221</v>
      </c>
      <c r="H552" s="213">
        <v>4.018</v>
      </c>
      <c r="I552" s="214"/>
      <c r="L552" s="210"/>
      <c r="M552" s="215"/>
      <c r="N552" s="216"/>
      <c r="O552" s="216"/>
      <c r="P552" s="216"/>
      <c r="Q552" s="216"/>
      <c r="R552" s="216"/>
      <c r="S552" s="216"/>
      <c r="T552" s="217"/>
      <c r="AT552" s="211" t="s">
        <v>198</v>
      </c>
      <c r="AU552" s="211" t="s">
        <v>80</v>
      </c>
      <c r="AV552" s="14" t="s">
        <v>92</v>
      </c>
      <c r="AW552" s="14" t="s">
        <v>35</v>
      </c>
      <c r="AX552" s="14" t="s">
        <v>17</v>
      </c>
      <c r="AY552" s="211" t="s">
        <v>190</v>
      </c>
    </row>
    <row r="553" spans="2:65" s="1" customFormat="1" ht="16.5" customHeight="1">
      <c r="B553" s="181"/>
      <c r="C553" s="182" t="s">
        <v>747</v>
      </c>
      <c r="D553" s="182" t="s">
        <v>192</v>
      </c>
      <c r="E553" s="183" t="s">
        <v>748</v>
      </c>
      <c r="F553" s="184" t="s">
        <v>749</v>
      </c>
      <c r="G553" s="185" t="s">
        <v>209</v>
      </c>
      <c r="H553" s="186">
        <v>10</v>
      </c>
      <c r="I553" s="187"/>
      <c r="J553" s="188">
        <f>ROUND(I553*H553,2)</f>
        <v>0</v>
      </c>
      <c r="K553" s="184" t="s">
        <v>5</v>
      </c>
      <c r="L553" s="42"/>
      <c r="M553" s="189" t="s">
        <v>5</v>
      </c>
      <c r="N553" s="190" t="s">
        <v>43</v>
      </c>
      <c r="O553" s="43"/>
      <c r="P553" s="191">
        <f>O553*H553</f>
        <v>0</v>
      </c>
      <c r="Q553" s="191">
        <v>0</v>
      </c>
      <c r="R553" s="191">
        <f>Q553*H553</f>
        <v>0</v>
      </c>
      <c r="S553" s="191">
        <v>0</v>
      </c>
      <c r="T553" s="192">
        <f>S553*H553</f>
        <v>0</v>
      </c>
      <c r="AR553" s="25" t="s">
        <v>92</v>
      </c>
      <c r="AT553" s="25" t="s">
        <v>192</v>
      </c>
      <c r="AU553" s="25" t="s">
        <v>80</v>
      </c>
      <c r="AY553" s="25" t="s">
        <v>190</v>
      </c>
      <c r="BE553" s="193">
        <f>IF(N553="základní",J553,0)</f>
        <v>0</v>
      </c>
      <c r="BF553" s="193">
        <f>IF(N553="snížená",J553,0)</f>
        <v>0</v>
      </c>
      <c r="BG553" s="193">
        <f>IF(N553="zákl. přenesená",J553,0)</f>
        <v>0</v>
      </c>
      <c r="BH553" s="193">
        <f>IF(N553="sníž. přenesená",J553,0)</f>
        <v>0</v>
      </c>
      <c r="BI553" s="193">
        <f>IF(N553="nulová",J553,0)</f>
        <v>0</v>
      </c>
      <c r="BJ553" s="25" t="s">
        <v>17</v>
      </c>
      <c r="BK553" s="193">
        <f>ROUND(I553*H553,2)</f>
        <v>0</v>
      </c>
      <c r="BL553" s="25" t="s">
        <v>92</v>
      </c>
      <c r="BM553" s="25" t="s">
        <v>750</v>
      </c>
    </row>
    <row r="554" spans="2:51" s="12" customFormat="1" ht="13.5">
      <c r="B554" s="194"/>
      <c r="D554" s="195" t="s">
        <v>198</v>
      </c>
      <c r="E554" s="196" t="s">
        <v>5</v>
      </c>
      <c r="F554" s="197" t="s">
        <v>751</v>
      </c>
      <c r="H554" s="196" t="s">
        <v>5</v>
      </c>
      <c r="I554" s="198"/>
      <c r="L554" s="194"/>
      <c r="M554" s="199"/>
      <c r="N554" s="200"/>
      <c r="O554" s="200"/>
      <c r="P554" s="200"/>
      <c r="Q554" s="200"/>
      <c r="R554" s="200"/>
      <c r="S554" s="200"/>
      <c r="T554" s="201"/>
      <c r="AT554" s="196" t="s">
        <v>198</v>
      </c>
      <c r="AU554" s="196" t="s">
        <v>80</v>
      </c>
      <c r="AV554" s="12" t="s">
        <v>17</v>
      </c>
      <c r="AW554" s="12" t="s">
        <v>35</v>
      </c>
      <c r="AX554" s="12" t="s">
        <v>72</v>
      </c>
      <c r="AY554" s="196" t="s">
        <v>190</v>
      </c>
    </row>
    <row r="555" spans="2:51" s="13" customFormat="1" ht="13.5">
      <c r="B555" s="202"/>
      <c r="D555" s="195" t="s">
        <v>198</v>
      </c>
      <c r="E555" s="203" t="s">
        <v>5</v>
      </c>
      <c r="F555" s="204" t="s">
        <v>752</v>
      </c>
      <c r="H555" s="205">
        <v>10</v>
      </c>
      <c r="I555" s="206"/>
      <c r="L555" s="202"/>
      <c r="M555" s="207"/>
      <c r="N555" s="208"/>
      <c r="O555" s="208"/>
      <c r="P555" s="208"/>
      <c r="Q555" s="208"/>
      <c r="R555" s="208"/>
      <c r="S555" s="208"/>
      <c r="T555" s="209"/>
      <c r="AT555" s="203" t="s">
        <v>198</v>
      </c>
      <c r="AU555" s="203" t="s">
        <v>80</v>
      </c>
      <c r="AV555" s="13" t="s">
        <v>80</v>
      </c>
      <c r="AW555" s="13" t="s">
        <v>35</v>
      </c>
      <c r="AX555" s="13" t="s">
        <v>17</v>
      </c>
      <c r="AY555" s="203" t="s">
        <v>190</v>
      </c>
    </row>
    <row r="556" spans="2:65" s="1" customFormat="1" ht="16.5" customHeight="1">
      <c r="B556" s="181"/>
      <c r="C556" s="182" t="s">
        <v>753</v>
      </c>
      <c r="D556" s="182" t="s">
        <v>192</v>
      </c>
      <c r="E556" s="183" t="s">
        <v>754</v>
      </c>
      <c r="F556" s="184" t="s">
        <v>755</v>
      </c>
      <c r="G556" s="185" t="s">
        <v>316</v>
      </c>
      <c r="H556" s="186">
        <v>1.238</v>
      </c>
      <c r="I556" s="187"/>
      <c r="J556" s="188">
        <f>ROUND(I556*H556,2)</f>
        <v>0</v>
      </c>
      <c r="K556" s="184" t="s">
        <v>5</v>
      </c>
      <c r="L556" s="42"/>
      <c r="M556" s="189" t="s">
        <v>5</v>
      </c>
      <c r="N556" s="190" t="s">
        <v>43</v>
      </c>
      <c r="O556" s="43"/>
      <c r="P556" s="191">
        <f>O556*H556</f>
        <v>0</v>
      </c>
      <c r="Q556" s="191">
        <v>0</v>
      </c>
      <c r="R556" s="191">
        <f>Q556*H556</f>
        <v>0</v>
      </c>
      <c r="S556" s="191">
        <v>0</v>
      </c>
      <c r="T556" s="192">
        <f>S556*H556</f>
        <v>0</v>
      </c>
      <c r="AR556" s="25" t="s">
        <v>92</v>
      </c>
      <c r="AT556" s="25" t="s">
        <v>192</v>
      </c>
      <c r="AU556" s="25" t="s">
        <v>80</v>
      </c>
      <c r="AY556" s="25" t="s">
        <v>190</v>
      </c>
      <c r="BE556" s="193">
        <f>IF(N556="základní",J556,0)</f>
        <v>0</v>
      </c>
      <c r="BF556" s="193">
        <f>IF(N556="snížená",J556,0)</f>
        <v>0</v>
      </c>
      <c r="BG556" s="193">
        <f>IF(N556="zákl. přenesená",J556,0)</f>
        <v>0</v>
      </c>
      <c r="BH556" s="193">
        <f>IF(N556="sníž. přenesená",J556,0)</f>
        <v>0</v>
      </c>
      <c r="BI556" s="193">
        <f>IF(N556="nulová",J556,0)</f>
        <v>0</v>
      </c>
      <c r="BJ556" s="25" t="s">
        <v>17</v>
      </c>
      <c r="BK556" s="193">
        <f>ROUND(I556*H556,2)</f>
        <v>0</v>
      </c>
      <c r="BL556" s="25" t="s">
        <v>92</v>
      </c>
      <c r="BM556" s="25" t="s">
        <v>756</v>
      </c>
    </row>
    <row r="557" spans="2:51" s="13" customFormat="1" ht="13.5">
      <c r="B557" s="202"/>
      <c r="D557" s="195" t="s">
        <v>198</v>
      </c>
      <c r="E557" s="203" t="s">
        <v>5</v>
      </c>
      <c r="F557" s="204" t="s">
        <v>757</v>
      </c>
      <c r="H557" s="205">
        <v>1.238</v>
      </c>
      <c r="I557" s="206"/>
      <c r="L557" s="202"/>
      <c r="M557" s="207"/>
      <c r="N557" s="208"/>
      <c r="O557" s="208"/>
      <c r="P557" s="208"/>
      <c r="Q557" s="208"/>
      <c r="R557" s="208"/>
      <c r="S557" s="208"/>
      <c r="T557" s="209"/>
      <c r="AT557" s="203" t="s">
        <v>198</v>
      </c>
      <c r="AU557" s="203" t="s">
        <v>80</v>
      </c>
      <c r="AV557" s="13" t="s">
        <v>80</v>
      </c>
      <c r="AW557" s="13" t="s">
        <v>35</v>
      </c>
      <c r="AX557" s="13" t="s">
        <v>17</v>
      </c>
      <c r="AY557" s="203" t="s">
        <v>190</v>
      </c>
    </row>
    <row r="558" spans="2:65" s="1" customFormat="1" ht="25.5" customHeight="1">
      <c r="B558" s="181"/>
      <c r="C558" s="182" t="s">
        <v>758</v>
      </c>
      <c r="D558" s="182" t="s">
        <v>192</v>
      </c>
      <c r="E558" s="183" t="s">
        <v>759</v>
      </c>
      <c r="F558" s="184" t="s">
        <v>760</v>
      </c>
      <c r="G558" s="185" t="s">
        <v>275</v>
      </c>
      <c r="H558" s="186">
        <v>8.15</v>
      </c>
      <c r="I558" s="187"/>
      <c r="J558" s="188">
        <f>ROUND(I558*H558,2)</f>
        <v>0</v>
      </c>
      <c r="K558" s="184" t="s">
        <v>5</v>
      </c>
      <c r="L558" s="42"/>
      <c r="M558" s="189" t="s">
        <v>5</v>
      </c>
      <c r="N558" s="190" t="s">
        <v>43</v>
      </c>
      <c r="O558" s="43"/>
      <c r="P558" s="191">
        <f>O558*H558</f>
        <v>0</v>
      </c>
      <c r="Q558" s="191">
        <v>0.67489</v>
      </c>
      <c r="R558" s="191">
        <f>Q558*H558</f>
        <v>5.5003535</v>
      </c>
      <c r="S558" s="191">
        <v>0</v>
      </c>
      <c r="T558" s="192">
        <f>S558*H558</f>
        <v>0</v>
      </c>
      <c r="AR558" s="25" t="s">
        <v>92</v>
      </c>
      <c r="AT558" s="25" t="s">
        <v>192</v>
      </c>
      <c r="AU558" s="25" t="s">
        <v>80</v>
      </c>
      <c r="AY558" s="25" t="s">
        <v>190</v>
      </c>
      <c r="BE558" s="193">
        <f>IF(N558="základní",J558,0)</f>
        <v>0</v>
      </c>
      <c r="BF558" s="193">
        <f>IF(N558="snížená",J558,0)</f>
        <v>0</v>
      </c>
      <c r="BG558" s="193">
        <f>IF(N558="zákl. přenesená",J558,0)</f>
        <v>0</v>
      </c>
      <c r="BH558" s="193">
        <f>IF(N558="sníž. přenesená",J558,0)</f>
        <v>0</v>
      </c>
      <c r="BI558" s="193">
        <f>IF(N558="nulová",J558,0)</f>
        <v>0</v>
      </c>
      <c r="BJ558" s="25" t="s">
        <v>17</v>
      </c>
      <c r="BK558" s="193">
        <f>ROUND(I558*H558,2)</f>
        <v>0</v>
      </c>
      <c r="BL558" s="25" t="s">
        <v>92</v>
      </c>
      <c r="BM558" s="25" t="s">
        <v>761</v>
      </c>
    </row>
    <row r="559" spans="2:51" s="12" customFormat="1" ht="13.5">
      <c r="B559" s="194"/>
      <c r="D559" s="195" t="s">
        <v>198</v>
      </c>
      <c r="E559" s="196" t="s">
        <v>5</v>
      </c>
      <c r="F559" s="197" t="s">
        <v>372</v>
      </c>
      <c r="H559" s="196" t="s">
        <v>5</v>
      </c>
      <c r="I559" s="198"/>
      <c r="L559" s="194"/>
      <c r="M559" s="199"/>
      <c r="N559" s="200"/>
      <c r="O559" s="200"/>
      <c r="P559" s="200"/>
      <c r="Q559" s="200"/>
      <c r="R559" s="200"/>
      <c r="S559" s="200"/>
      <c r="T559" s="201"/>
      <c r="AT559" s="196" t="s">
        <v>198</v>
      </c>
      <c r="AU559" s="196" t="s">
        <v>80</v>
      </c>
      <c r="AV559" s="12" t="s">
        <v>17</v>
      </c>
      <c r="AW559" s="12" t="s">
        <v>35</v>
      </c>
      <c r="AX559" s="12" t="s">
        <v>72</v>
      </c>
      <c r="AY559" s="196" t="s">
        <v>190</v>
      </c>
    </row>
    <row r="560" spans="2:51" s="13" customFormat="1" ht="13.5">
      <c r="B560" s="202"/>
      <c r="D560" s="195" t="s">
        <v>198</v>
      </c>
      <c r="E560" s="203" t="s">
        <v>5</v>
      </c>
      <c r="F560" s="204" t="s">
        <v>620</v>
      </c>
      <c r="H560" s="205">
        <v>2</v>
      </c>
      <c r="I560" s="206"/>
      <c r="L560" s="202"/>
      <c r="M560" s="207"/>
      <c r="N560" s="208"/>
      <c r="O560" s="208"/>
      <c r="P560" s="208"/>
      <c r="Q560" s="208"/>
      <c r="R560" s="208"/>
      <c r="S560" s="208"/>
      <c r="T560" s="209"/>
      <c r="AT560" s="203" t="s">
        <v>198</v>
      </c>
      <c r="AU560" s="203" t="s">
        <v>80</v>
      </c>
      <c r="AV560" s="13" t="s">
        <v>80</v>
      </c>
      <c r="AW560" s="13" t="s">
        <v>35</v>
      </c>
      <c r="AX560" s="13" t="s">
        <v>72</v>
      </c>
      <c r="AY560" s="203" t="s">
        <v>190</v>
      </c>
    </row>
    <row r="561" spans="2:51" s="13" customFormat="1" ht="13.5">
      <c r="B561" s="202"/>
      <c r="D561" s="195" t="s">
        <v>198</v>
      </c>
      <c r="E561" s="203" t="s">
        <v>5</v>
      </c>
      <c r="F561" s="204" t="s">
        <v>762</v>
      </c>
      <c r="H561" s="205">
        <v>1.35</v>
      </c>
      <c r="I561" s="206"/>
      <c r="L561" s="202"/>
      <c r="M561" s="207"/>
      <c r="N561" s="208"/>
      <c r="O561" s="208"/>
      <c r="P561" s="208"/>
      <c r="Q561" s="208"/>
      <c r="R561" s="208"/>
      <c r="S561" s="208"/>
      <c r="T561" s="209"/>
      <c r="AT561" s="203" t="s">
        <v>198</v>
      </c>
      <c r="AU561" s="203" t="s">
        <v>80</v>
      </c>
      <c r="AV561" s="13" t="s">
        <v>80</v>
      </c>
      <c r="AW561" s="13" t="s">
        <v>35</v>
      </c>
      <c r="AX561" s="13" t="s">
        <v>72</v>
      </c>
      <c r="AY561" s="203" t="s">
        <v>190</v>
      </c>
    </row>
    <row r="562" spans="2:51" s="12" customFormat="1" ht="13.5">
      <c r="B562" s="194"/>
      <c r="D562" s="195" t="s">
        <v>198</v>
      </c>
      <c r="E562" s="196" t="s">
        <v>5</v>
      </c>
      <c r="F562" s="197" t="s">
        <v>376</v>
      </c>
      <c r="H562" s="196" t="s">
        <v>5</v>
      </c>
      <c r="I562" s="198"/>
      <c r="L562" s="194"/>
      <c r="M562" s="199"/>
      <c r="N562" s="200"/>
      <c r="O562" s="200"/>
      <c r="P562" s="200"/>
      <c r="Q562" s="200"/>
      <c r="R562" s="200"/>
      <c r="S562" s="200"/>
      <c r="T562" s="201"/>
      <c r="AT562" s="196" t="s">
        <v>198</v>
      </c>
      <c r="AU562" s="196" t="s">
        <v>80</v>
      </c>
      <c r="AV562" s="12" t="s">
        <v>17</v>
      </c>
      <c r="AW562" s="12" t="s">
        <v>35</v>
      </c>
      <c r="AX562" s="12" t="s">
        <v>72</v>
      </c>
      <c r="AY562" s="196" t="s">
        <v>190</v>
      </c>
    </row>
    <row r="563" spans="2:51" s="13" customFormat="1" ht="13.5">
      <c r="B563" s="202"/>
      <c r="D563" s="195" t="s">
        <v>198</v>
      </c>
      <c r="E563" s="203" t="s">
        <v>5</v>
      </c>
      <c r="F563" s="204" t="s">
        <v>763</v>
      </c>
      <c r="H563" s="205">
        <v>2.2</v>
      </c>
      <c r="I563" s="206"/>
      <c r="L563" s="202"/>
      <c r="M563" s="207"/>
      <c r="N563" s="208"/>
      <c r="O563" s="208"/>
      <c r="P563" s="208"/>
      <c r="Q563" s="208"/>
      <c r="R563" s="208"/>
      <c r="S563" s="208"/>
      <c r="T563" s="209"/>
      <c r="AT563" s="203" t="s">
        <v>198</v>
      </c>
      <c r="AU563" s="203" t="s">
        <v>80</v>
      </c>
      <c r="AV563" s="13" t="s">
        <v>80</v>
      </c>
      <c r="AW563" s="13" t="s">
        <v>35</v>
      </c>
      <c r="AX563" s="13" t="s">
        <v>72</v>
      </c>
      <c r="AY563" s="203" t="s">
        <v>190</v>
      </c>
    </row>
    <row r="564" spans="2:51" s="13" customFormat="1" ht="13.5">
      <c r="B564" s="202"/>
      <c r="D564" s="195" t="s">
        <v>198</v>
      </c>
      <c r="E564" s="203" t="s">
        <v>5</v>
      </c>
      <c r="F564" s="204" t="s">
        <v>598</v>
      </c>
      <c r="H564" s="205">
        <v>1.8</v>
      </c>
      <c r="I564" s="206"/>
      <c r="L564" s="202"/>
      <c r="M564" s="207"/>
      <c r="N564" s="208"/>
      <c r="O564" s="208"/>
      <c r="P564" s="208"/>
      <c r="Q564" s="208"/>
      <c r="R564" s="208"/>
      <c r="S564" s="208"/>
      <c r="T564" s="209"/>
      <c r="AT564" s="203" t="s">
        <v>198</v>
      </c>
      <c r="AU564" s="203" t="s">
        <v>80</v>
      </c>
      <c r="AV564" s="13" t="s">
        <v>80</v>
      </c>
      <c r="AW564" s="13" t="s">
        <v>35</v>
      </c>
      <c r="AX564" s="13" t="s">
        <v>72</v>
      </c>
      <c r="AY564" s="203" t="s">
        <v>190</v>
      </c>
    </row>
    <row r="565" spans="2:51" s="13" customFormat="1" ht="13.5">
      <c r="B565" s="202"/>
      <c r="D565" s="195" t="s">
        <v>198</v>
      </c>
      <c r="E565" s="203" t="s">
        <v>5</v>
      </c>
      <c r="F565" s="204" t="s">
        <v>764</v>
      </c>
      <c r="H565" s="205">
        <v>0.8</v>
      </c>
      <c r="I565" s="206"/>
      <c r="L565" s="202"/>
      <c r="M565" s="207"/>
      <c r="N565" s="208"/>
      <c r="O565" s="208"/>
      <c r="P565" s="208"/>
      <c r="Q565" s="208"/>
      <c r="R565" s="208"/>
      <c r="S565" s="208"/>
      <c r="T565" s="209"/>
      <c r="AT565" s="203" t="s">
        <v>198</v>
      </c>
      <c r="AU565" s="203" t="s">
        <v>80</v>
      </c>
      <c r="AV565" s="13" t="s">
        <v>80</v>
      </c>
      <c r="AW565" s="13" t="s">
        <v>35</v>
      </c>
      <c r="AX565" s="13" t="s">
        <v>72</v>
      </c>
      <c r="AY565" s="203" t="s">
        <v>190</v>
      </c>
    </row>
    <row r="566" spans="2:51" s="14" customFormat="1" ht="13.5">
      <c r="B566" s="210"/>
      <c r="D566" s="195" t="s">
        <v>198</v>
      </c>
      <c r="E566" s="211" t="s">
        <v>5</v>
      </c>
      <c r="F566" s="212" t="s">
        <v>221</v>
      </c>
      <c r="H566" s="213">
        <v>8.15</v>
      </c>
      <c r="I566" s="214"/>
      <c r="L566" s="210"/>
      <c r="M566" s="215"/>
      <c r="N566" s="216"/>
      <c r="O566" s="216"/>
      <c r="P566" s="216"/>
      <c r="Q566" s="216"/>
      <c r="R566" s="216"/>
      <c r="S566" s="216"/>
      <c r="T566" s="217"/>
      <c r="AT566" s="211" t="s">
        <v>198</v>
      </c>
      <c r="AU566" s="211" t="s">
        <v>80</v>
      </c>
      <c r="AV566" s="14" t="s">
        <v>92</v>
      </c>
      <c r="AW566" s="14" t="s">
        <v>35</v>
      </c>
      <c r="AX566" s="14" t="s">
        <v>17</v>
      </c>
      <c r="AY566" s="211" t="s">
        <v>190</v>
      </c>
    </row>
    <row r="567" spans="2:65" s="1" customFormat="1" ht="25.5" customHeight="1">
      <c r="B567" s="181"/>
      <c r="C567" s="182" t="s">
        <v>765</v>
      </c>
      <c r="D567" s="182" t="s">
        <v>192</v>
      </c>
      <c r="E567" s="183" t="s">
        <v>766</v>
      </c>
      <c r="F567" s="184" t="s">
        <v>767</v>
      </c>
      <c r="G567" s="185" t="s">
        <v>275</v>
      </c>
      <c r="H567" s="186">
        <v>10.4</v>
      </c>
      <c r="I567" s="187"/>
      <c r="J567" s="188">
        <f>ROUND(I567*H567,2)</f>
        <v>0</v>
      </c>
      <c r="K567" s="184" t="s">
        <v>5</v>
      </c>
      <c r="L567" s="42"/>
      <c r="M567" s="189" t="s">
        <v>5</v>
      </c>
      <c r="N567" s="190" t="s">
        <v>43</v>
      </c>
      <c r="O567" s="43"/>
      <c r="P567" s="191">
        <f>O567*H567</f>
        <v>0</v>
      </c>
      <c r="Q567" s="191">
        <v>0.0848</v>
      </c>
      <c r="R567" s="191">
        <f>Q567*H567</f>
        <v>0.88192</v>
      </c>
      <c r="S567" s="191">
        <v>0</v>
      </c>
      <c r="T567" s="192">
        <f>S567*H567</f>
        <v>0</v>
      </c>
      <c r="AR567" s="25" t="s">
        <v>92</v>
      </c>
      <c r="AT567" s="25" t="s">
        <v>192</v>
      </c>
      <c r="AU567" s="25" t="s">
        <v>80</v>
      </c>
      <c r="AY567" s="25" t="s">
        <v>190</v>
      </c>
      <c r="BE567" s="193">
        <f>IF(N567="základní",J567,0)</f>
        <v>0</v>
      </c>
      <c r="BF567" s="193">
        <f>IF(N567="snížená",J567,0)</f>
        <v>0</v>
      </c>
      <c r="BG567" s="193">
        <f>IF(N567="zákl. přenesená",J567,0)</f>
        <v>0</v>
      </c>
      <c r="BH567" s="193">
        <f>IF(N567="sníž. přenesená",J567,0)</f>
        <v>0</v>
      </c>
      <c r="BI567" s="193">
        <f>IF(N567="nulová",J567,0)</f>
        <v>0</v>
      </c>
      <c r="BJ567" s="25" t="s">
        <v>17</v>
      </c>
      <c r="BK567" s="193">
        <f>ROUND(I567*H567,2)</f>
        <v>0</v>
      </c>
      <c r="BL567" s="25" t="s">
        <v>92</v>
      </c>
      <c r="BM567" s="25" t="s">
        <v>768</v>
      </c>
    </row>
    <row r="568" spans="2:51" s="13" customFormat="1" ht="13.5">
      <c r="B568" s="202"/>
      <c r="D568" s="195" t="s">
        <v>198</v>
      </c>
      <c r="E568" s="203" t="s">
        <v>5</v>
      </c>
      <c r="F568" s="204" t="s">
        <v>769</v>
      </c>
      <c r="H568" s="205">
        <v>5.2</v>
      </c>
      <c r="I568" s="206"/>
      <c r="L568" s="202"/>
      <c r="M568" s="207"/>
      <c r="N568" s="208"/>
      <c r="O568" s="208"/>
      <c r="P568" s="208"/>
      <c r="Q568" s="208"/>
      <c r="R568" s="208"/>
      <c r="S568" s="208"/>
      <c r="T568" s="209"/>
      <c r="AT568" s="203" t="s">
        <v>198</v>
      </c>
      <c r="AU568" s="203" t="s">
        <v>80</v>
      </c>
      <c r="AV568" s="13" t="s">
        <v>80</v>
      </c>
      <c r="AW568" s="13" t="s">
        <v>35</v>
      </c>
      <c r="AX568" s="13" t="s">
        <v>72</v>
      </c>
      <c r="AY568" s="203" t="s">
        <v>190</v>
      </c>
    </row>
    <row r="569" spans="2:51" s="13" customFormat="1" ht="13.5">
      <c r="B569" s="202"/>
      <c r="D569" s="195" t="s">
        <v>198</v>
      </c>
      <c r="E569" s="203" t="s">
        <v>5</v>
      </c>
      <c r="F569" s="204" t="s">
        <v>769</v>
      </c>
      <c r="H569" s="205">
        <v>5.2</v>
      </c>
      <c r="I569" s="206"/>
      <c r="L569" s="202"/>
      <c r="M569" s="207"/>
      <c r="N569" s="208"/>
      <c r="O569" s="208"/>
      <c r="P569" s="208"/>
      <c r="Q569" s="208"/>
      <c r="R569" s="208"/>
      <c r="S569" s="208"/>
      <c r="T569" s="209"/>
      <c r="AT569" s="203" t="s">
        <v>198</v>
      </c>
      <c r="AU569" s="203" t="s">
        <v>80</v>
      </c>
      <c r="AV569" s="13" t="s">
        <v>80</v>
      </c>
      <c r="AW569" s="13" t="s">
        <v>35</v>
      </c>
      <c r="AX569" s="13" t="s">
        <v>72</v>
      </c>
      <c r="AY569" s="203" t="s">
        <v>190</v>
      </c>
    </row>
    <row r="570" spans="2:51" s="14" customFormat="1" ht="13.5">
      <c r="B570" s="210"/>
      <c r="D570" s="195" t="s">
        <v>198</v>
      </c>
      <c r="E570" s="211" t="s">
        <v>5</v>
      </c>
      <c r="F570" s="212" t="s">
        <v>221</v>
      </c>
      <c r="H570" s="213">
        <v>10.4</v>
      </c>
      <c r="I570" s="214"/>
      <c r="L570" s="210"/>
      <c r="M570" s="215"/>
      <c r="N570" s="216"/>
      <c r="O570" s="216"/>
      <c r="P570" s="216"/>
      <c r="Q570" s="216"/>
      <c r="R570" s="216"/>
      <c r="S570" s="216"/>
      <c r="T570" s="217"/>
      <c r="AT570" s="211" t="s">
        <v>198</v>
      </c>
      <c r="AU570" s="211" t="s">
        <v>80</v>
      </c>
      <c r="AV570" s="14" t="s">
        <v>92</v>
      </c>
      <c r="AW570" s="14" t="s">
        <v>35</v>
      </c>
      <c r="AX570" s="14" t="s">
        <v>17</v>
      </c>
      <c r="AY570" s="211" t="s">
        <v>190</v>
      </c>
    </row>
    <row r="571" spans="2:65" s="1" customFormat="1" ht="16.5" customHeight="1">
      <c r="B571" s="181"/>
      <c r="C571" s="182" t="s">
        <v>770</v>
      </c>
      <c r="D571" s="182" t="s">
        <v>192</v>
      </c>
      <c r="E571" s="183" t="s">
        <v>771</v>
      </c>
      <c r="F571" s="184" t="s">
        <v>772</v>
      </c>
      <c r="G571" s="185" t="s">
        <v>209</v>
      </c>
      <c r="H571" s="186">
        <v>0.12</v>
      </c>
      <c r="I571" s="187"/>
      <c r="J571" s="188">
        <f>ROUND(I571*H571,2)</f>
        <v>0</v>
      </c>
      <c r="K571" s="184" t="s">
        <v>5</v>
      </c>
      <c r="L571" s="42"/>
      <c r="M571" s="189" t="s">
        <v>5</v>
      </c>
      <c r="N571" s="190" t="s">
        <v>43</v>
      </c>
      <c r="O571" s="43"/>
      <c r="P571" s="191">
        <f>O571*H571</f>
        <v>0</v>
      </c>
      <c r="Q571" s="191">
        <v>0</v>
      </c>
      <c r="R571" s="191">
        <f>Q571*H571</f>
        <v>0</v>
      </c>
      <c r="S571" s="191">
        <v>0</v>
      </c>
      <c r="T571" s="192">
        <f>S571*H571</f>
        <v>0</v>
      </c>
      <c r="AR571" s="25" t="s">
        <v>92</v>
      </c>
      <c r="AT571" s="25" t="s">
        <v>192</v>
      </c>
      <c r="AU571" s="25" t="s">
        <v>80</v>
      </c>
      <c r="AY571" s="25" t="s">
        <v>190</v>
      </c>
      <c r="BE571" s="193">
        <f>IF(N571="základní",J571,0)</f>
        <v>0</v>
      </c>
      <c r="BF571" s="193">
        <f>IF(N571="snížená",J571,0)</f>
        <v>0</v>
      </c>
      <c r="BG571" s="193">
        <f>IF(N571="zákl. přenesená",J571,0)</f>
        <v>0</v>
      </c>
      <c r="BH571" s="193">
        <f>IF(N571="sníž. přenesená",J571,0)</f>
        <v>0</v>
      </c>
      <c r="BI571" s="193">
        <f>IF(N571="nulová",J571,0)</f>
        <v>0</v>
      </c>
      <c r="BJ571" s="25" t="s">
        <v>17</v>
      </c>
      <c r="BK571" s="193">
        <f>ROUND(I571*H571,2)</f>
        <v>0</v>
      </c>
      <c r="BL571" s="25" t="s">
        <v>92</v>
      </c>
      <c r="BM571" s="25" t="s">
        <v>773</v>
      </c>
    </row>
    <row r="572" spans="2:51" s="13" customFormat="1" ht="13.5">
      <c r="B572" s="202"/>
      <c r="D572" s="195" t="s">
        <v>198</v>
      </c>
      <c r="E572" s="203" t="s">
        <v>5</v>
      </c>
      <c r="F572" s="204" t="s">
        <v>774</v>
      </c>
      <c r="H572" s="205">
        <v>0.12</v>
      </c>
      <c r="I572" s="206"/>
      <c r="L572" s="202"/>
      <c r="M572" s="207"/>
      <c r="N572" s="208"/>
      <c r="O572" s="208"/>
      <c r="P572" s="208"/>
      <c r="Q572" s="208"/>
      <c r="R572" s="208"/>
      <c r="S572" s="208"/>
      <c r="T572" s="209"/>
      <c r="AT572" s="203" t="s">
        <v>198</v>
      </c>
      <c r="AU572" s="203" t="s">
        <v>80</v>
      </c>
      <c r="AV572" s="13" t="s">
        <v>80</v>
      </c>
      <c r="AW572" s="13" t="s">
        <v>35</v>
      </c>
      <c r="AX572" s="13" t="s">
        <v>17</v>
      </c>
      <c r="AY572" s="203" t="s">
        <v>190</v>
      </c>
    </row>
    <row r="573" spans="2:65" s="1" customFormat="1" ht="16.5" customHeight="1">
      <c r="B573" s="181"/>
      <c r="C573" s="182" t="s">
        <v>775</v>
      </c>
      <c r="D573" s="182" t="s">
        <v>192</v>
      </c>
      <c r="E573" s="183" t="s">
        <v>776</v>
      </c>
      <c r="F573" s="184" t="s">
        <v>777</v>
      </c>
      <c r="G573" s="185" t="s">
        <v>625</v>
      </c>
      <c r="H573" s="186">
        <v>8.75</v>
      </c>
      <c r="I573" s="187"/>
      <c r="J573" s="188">
        <f>ROUND(I573*H573,2)</f>
        <v>0</v>
      </c>
      <c r="K573" s="184" t="s">
        <v>5</v>
      </c>
      <c r="L573" s="42"/>
      <c r="M573" s="189" t="s">
        <v>5</v>
      </c>
      <c r="N573" s="190" t="s">
        <v>43</v>
      </c>
      <c r="O573" s="43"/>
      <c r="P573" s="191">
        <f>O573*H573</f>
        <v>0</v>
      </c>
      <c r="Q573" s="191">
        <v>0</v>
      </c>
      <c r="R573" s="191">
        <f>Q573*H573</f>
        <v>0</v>
      </c>
      <c r="S573" s="191">
        <v>0</v>
      </c>
      <c r="T573" s="192">
        <f>S573*H573</f>
        <v>0</v>
      </c>
      <c r="AR573" s="25" t="s">
        <v>92</v>
      </c>
      <c r="AT573" s="25" t="s">
        <v>192</v>
      </c>
      <c r="AU573" s="25" t="s">
        <v>80</v>
      </c>
      <c r="AY573" s="25" t="s">
        <v>190</v>
      </c>
      <c r="BE573" s="193">
        <f>IF(N573="základní",J573,0)</f>
        <v>0</v>
      </c>
      <c r="BF573" s="193">
        <f>IF(N573="snížená",J573,0)</f>
        <v>0</v>
      </c>
      <c r="BG573" s="193">
        <f>IF(N573="zákl. přenesená",J573,0)</f>
        <v>0</v>
      </c>
      <c r="BH573" s="193">
        <f>IF(N573="sníž. přenesená",J573,0)</f>
        <v>0</v>
      </c>
      <c r="BI573" s="193">
        <f>IF(N573="nulová",J573,0)</f>
        <v>0</v>
      </c>
      <c r="BJ573" s="25" t="s">
        <v>17</v>
      </c>
      <c r="BK573" s="193">
        <f>ROUND(I573*H573,2)</f>
        <v>0</v>
      </c>
      <c r="BL573" s="25" t="s">
        <v>92</v>
      </c>
      <c r="BM573" s="25" t="s">
        <v>778</v>
      </c>
    </row>
    <row r="574" spans="2:51" s="12" customFormat="1" ht="13.5">
      <c r="B574" s="194"/>
      <c r="D574" s="195" t="s">
        <v>198</v>
      </c>
      <c r="E574" s="196" t="s">
        <v>5</v>
      </c>
      <c r="F574" s="197" t="s">
        <v>779</v>
      </c>
      <c r="H574" s="196" t="s">
        <v>5</v>
      </c>
      <c r="I574" s="198"/>
      <c r="L574" s="194"/>
      <c r="M574" s="199"/>
      <c r="N574" s="200"/>
      <c r="O574" s="200"/>
      <c r="P574" s="200"/>
      <c r="Q574" s="200"/>
      <c r="R574" s="200"/>
      <c r="S574" s="200"/>
      <c r="T574" s="201"/>
      <c r="AT574" s="196" t="s">
        <v>198</v>
      </c>
      <c r="AU574" s="196" t="s">
        <v>80</v>
      </c>
      <c r="AV574" s="12" t="s">
        <v>17</v>
      </c>
      <c r="AW574" s="12" t="s">
        <v>35</v>
      </c>
      <c r="AX574" s="12" t="s">
        <v>72</v>
      </c>
      <c r="AY574" s="196" t="s">
        <v>190</v>
      </c>
    </row>
    <row r="575" spans="2:51" s="13" customFormat="1" ht="13.5">
      <c r="B575" s="202"/>
      <c r="D575" s="195" t="s">
        <v>198</v>
      </c>
      <c r="E575" s="203" t="s">
        <v>5</v>
      </c>
      <c r="F575" s="204" t="s">
        <v>780</v>
      </c>
      <c r="H575" s="205">
        <v>8.75</v>
      </c>
      <c r="I575" s="206"/>
      <c r="L575" s="202"/>
      <c r="M575" s="207"/>
      <c r="N575" s="208"/>
      <c r="O575" s="208"/>
      <c r="P575" s="208"/>
      <c r="Q575" s="208"/>
      <c r="R575" s="208"/>
      <c r="S575" s="208"/>
      <c r="T575" s="209"/>
      <c r="AT575" s="203" t="s">
        <v>198</v>
      </c>
      <c r="AU575" s="203" t="s">
        <v>80</v>
      </c>
      <c r="AV575" s="13" t="s">
        <v>80</v>
      </c>
      <c r="AW575" s="13" t="s">
        <v>35</v>
      </c>
      <c r="AX575" s="13" t="s">
        <v>17</v>
      </c>
      <c r="AY575" s="203" t="s">
        <v>190</v>
      </c>
    </row>
    <row r="576" spans="2:63" s="11" customFormat="1" ht="29.85" customHeight="1">
      <c r="B576" s="168"/>
      <c r="D576" s="169" t="s">
        <v>71</v>
      </c>
      <c r="E576" s="179" t="s">
        <v>92</v>
      </c>
      <c r="F576" s="179" t="s">
        <v>781</v>
      </c>
      <c r="I576" s="171"/>
      <c r="J576" s="180">
        <f>BK576</f>
        <v>0</v>
      </c>
      <c r="L576" s="168"/>
      <c r="M576" s="173"/>
      <c r="N576" s="174"/>
      <c r="O576" s="174"/>
      <c r="P576" s="175">
        <f>SUM(P577:P635)</f>
        <v>0</v>
      </c>
      <c r="Q576" s="174"/>
      <c r="R576" s="175">
        <f>SUM(R577:R635)</f>
        <v>23.94505983</v>
      </c>
      <c r="S576" s="174"/>
      <c r="T576" s="176">
        <f>SUM(T577:T635)</f>
        <v>0</v>
      </c>
      <c r="AR576" s="169" t="s">
        <v>17</v>
      </c>
      <c r="AT576" s="177" t="s">
        <v>71</v>
      </c>
      <c r="AU576" s="177" t="s">
        <v>17</v>
      </c>
      <c r="AY576" s="169" t="s">
        <v>190</v>
      </c>
      <c r="BK576" s="178">
        <f>SUM(BK577:BK635)</f>
        <v>0</v>
      </c>
    </row>
    <row r="577" spans="2:65" s="1" customFormat="1" ht="38.25" customHeight="1">
      <c r="B577" s="181"/>
      <c r="C577" s="182" t="s">
        <v>782</v>
      </c>
      <c r="D577" s="182" t="s">
        <v>192</v>
      </c>
      <c r="E577" s="183" t="s">
        <v>783</v>
      </c>
      <c r="F577" s="184" t="s">
        <v>784</v>
      </c>
      <c r="G577" s="185" t="s">
        <v>209</v>
      </c>
      <c r="H577" s="186">
        <v>1.075</v>
      </c>
      <c r="I577" s="187"/>
      <c r="J577" s="188">
        <f>ROUND(I577*H577,2)</f>
        <v>0</v>
      </c>
      <c r="K577" s="184" t="s">
        <v>196</v>
      </c>
      <c r="L577" s="42"/>
      <c r="M577" s="189" t="s">
        <v>5</v>
      </c>
      <c r="N577" s="190" t="s">
        <v>43</v>
      </c>
      <c r="O577" s="43"/>
      <c r="P577" s="191">
        <f>O577*H577</f>
        <v>0</v>
      </c>
      <c r="Q577" s="191">
        <v>2.45343</v>
      </c>
      <c r="R577" s="191">
        <f>Q577*H577</f>
        <v>2.63743725</v>
      </c>
      <c r="S577" s="191">
        <v>0</v>
      </c>
      <c r="T577" s="192">
        <f>S577*H577</f>
        <v>0</v>
      </c>
      <c r="AR577" s="25" t="s">
        <v>92</v>
      </c>
      <c r="AT577" s="25" t="s">
        <v>192</v>
      </c>
      <c r="AU577" s="25" t="s">
        <v>80</v>
      </c>
      <c r="AY577" s="25" t="s">
        <v>190</v>
      </c>
      <c r="BE577" s="193">
        <f>IF(N577="základní",J577,0)</f>
        <v>0</v>
      </c>
      <c r="BF577" s="193">
        <f>IF(N577="snížená",J577,0)</f>
        <v>0</v>
      </c>
      <c r="BG577" s="193">
        <f>IF(N577="zákl. přenesená",J577,0)</f>
        <v>0</v>
      </c>
      <c r="BH577" s="193">
        <f>IF(N577="sníž. přenesená",J577,0)</f>
        <v>0</v>
      </c>
      <c r="BI577" s="193">
        <f>IF(N577="nulová",J577,0)</f>
        <v>0</v>
      </c>
      <c r="BJ577" s="25" t="s">
        <v>17</v>
      </c>
      <c r="BK577" s="193">
        <f>ROUND(I577*H577,2)</f>
        <v>0</v>
      </c>
      <c r="BL577" s="25" t="s">
        <v>92</v>
      </c>
      <c r="BM577" s="25" t="s">
        <v>785</v>
      </c>
    </row>
    <row r="578" spans="2:51" s="12" customFormat="1" ht="13.5">
      <c r="B578" s="194"/>
      <c r="D578" s="195" t="s">
        <v>198</v>
      </c>
      <c r="E578" s="196" t="s">
        <v>5</v>
      </c>
      <c r="F578" s="197" t="s">
        <v>786</v>
      </c>
      <c r="H578" s="196" t="s">
        <v>5</v>
      </c>
      <c r="I578" s="198"/>
      <c r="L578" s="194"/>
      <c r="M578" s="199"/>
      <c r="N578" s="200"/>
      <c r="O578" s="200"/>
      <c r="P578" s="200"/>
      <c r="Q578" s="200"/>
      <c r="R578" s="200"/>
      <c r="S578" s="200"/>
      <c r="T578" s="201"/>
      <c r="AT578" s="196" t="s">
        <v>198</v>
      </c>
      <c r="AU578" s="196" t="s">
        <v>80</v>
      </c>
      <c r="AV578" s="12" t="s">
        <v>17</v>
      </c>
      <c r="AW578" s="12" t="s">
        <v>35</v>
      </c>
      <c r="AX578" s="12" t="s">
        <v>72</v>
      </c>
      <c r="AY578" s="196" t="s">
        <v>190</v>
      </c>
    </row>
    <row r="579" spans="2:51" s="13" customFormat="1" ht="13.5">
      <c r="B579" s="202"/>
      <c r="D579" s="195" t="s">
        <v>198</v>
      </c>
      <c r="E579" s="203" t="s">
        <v>5</v>
      </c>
      <c r="F579" s="204" t="s">
        <v>787</v>
      </c>
      <c r="H579" s="205">
        <v>1.075</v>
      </c>
      <c r="I579" s="206"/>
      <c r="L579" s="202"/>
      <c r="M579" s="207"/>
      <c r="N579" s="208"/>
      <c r="O579" s="208"/>
      <c r="P579" s="208"/>
      <c r="Q579" s="208"/>
      <c r="R579" s="208"/>
      <c r="S579" s="208"/>
      <c r="T579" s="209"/>
      <c r="AT579" s="203" t="s">
        <v>198</v>
      </c>
      <c r="AU579" s="203" t="s">
        <v>80</v>
      </c>
      <c r="AV579" s="13" t="s">
        <v>80</v>
      </c>
      <c r="AW579" s="13" t="s">
        <v>35</v>
      </c>
      <c r="AX579" s="13" t="s">
        <v>17</v>
      </c>
      <c r="AY579" s="203" t="s">
        <v>190</v>
      </c>
    </row>
    <row r="580" spans="2:65" s="1" customFormat="1" ht="38.25" customHeight="1">
      <c r="B580" s="181"/>
      <c r="C580" s="182" t="s">
        <v>788</v>
      </c>
      <c r="D580" s="182" t="s">
        <v>192</v>
      </c>
      <c r="E580" s="183" t="s">
        <v>789</v>
      </c>
      <c r="F580" s="385" t="s">
        <v>790</v>
      </c>
      <c r="G580" s="185" t="s">
        <v>209</v>
      </c>
      <c r="H580" s="186">
        <v>7</v>
      </c>
      <c r="I580" s="187"/>
      <c r="J580" s="188">
        <f>ROUND(I580*H580,2)</f>
        <v>0</v>
      </c>
      <c r="K580" s="184" t="s">
        <v>196</v>
      </c>
      <c r="L580" s="386" t="s">
        <v>6047</v>
      </c>
      <c r="M580" s="189" t="s">
        <v>5</v>
      </c>
      <c r="N580" s="190" t="s">
        <v>43</v>
      </c>
      <c r="O580" s="43"/>
      <c r="P580" s="191">
        <f>O580*H580</f>
        <v>0</v>
      </c>
      <c r="Q580" s="191">
        <v>2.45343</v>
      </c>
      <c r="R580" s="191">
        <f>Q580*H580</f>
        <v>17.17401</v>
      </c>
      <c r="S580" s="191">
        <v>0</v>
      </c>
      <c r="T580" s="192">
        <f>S580*H580</f>
        <v>0</v>
      </c>
      <c r="AR580" s="25" t="s">
        <v>92</v>
      </c>
      <c r="AT580" s="25" t="s">
        <v>192</v>
      </c>
      <c r="AU580" s="25" t="s">
        <v>80</v>
      </c>
      <c r="AY580" s="25" t="s">
        <v>190</v>
      </c>
      <c r="BE580" s="193">
        <f>IF(N580="základní",J580,0)</f>
        <v>0</v>
      </c>
      <c r="BF580" s="193">
        <f>IF(N580="snížená",J580,0)</f>
        <v>0</v>
      </c>
      <c r="BG580" s="193">
        <f>IF(N580="zákl. přenesená",J580,0)</f>
        <v>0</v>
      </c>
      <c r="BH580" s="193">
        <f>IF(N580="sníž. přenesená",J580,0)</f>
        <v>0</v>
      </c>
      <c r="BI580" s="193">
        <f>IF(N580="nulová",J580,0)</f>
        <v>0</v>
      </c>
      <c r="BJ580" s="25" t="s">
        <v>17</v>
      </c>
      <c r="BK580" s="193">
        <f>ROUND(I580*H580,2)</f>
        <v>0</v>
      </c>
      <c r="BL580" s="25" t="s">
        <v>92</v>
      </c>
      <c r="BM580" s="25" t="s">
        <v>791</v>
      </c>
    </row>
    <row r="581" spans="2:51" s="12" customFormat="1" ht="13.5">
      <c r="B581" s="194"/>
      <c r="D581" s="195" t="s">
        <v>198</v>
      </c>
      <c r="E581" s="196" t="s">
        <v>5</v>
      </c>
      <c r="F581" s="197" t="s">
        <v>792</v>
      </c>
      <c r="H581" s="196" t="s">
        <v>5</v>
      </c>
      <c r="I581" s="198"/>
      <c r="L581" s="194"/>
      <c r="M581" s="199"/>
      <c r="N581" s="200"/>
      <c r="O581" s="200"/>
      <c r="P581" s="200"/>
      <c r="Q581" s="200"/>
      <c r="R581" s="200"/>
      <c r="S581" s="200"/>
      <c r="T581" s="201"/>
      <c r="AT581" s="196" t="s">
        <v>198</v>
      </c>
      <c r="AU581" s="196" t="s">
        <v>80</v>
      </c>
      <c r="AV581" s="12" t="s">
        <v>17</v>
      </c>
      <c r="AW581" s="12" t="s">
        <v>35</v>
      </c>
      <c r="AX581" s="12" t="s">
        <v>72</v>
      </c>
      <c r="AY581" s="196" t="s">
        <v>190</v>
      </c>
    </row>
    <row r="582" spans="2:51" s="13" customFormat="1" ht="13.5">
      <c r="B582" s="202"/>
      <c r="D582" s="195" t="s">
        <v>198</v>
      </c>
      <c r="E582" s="203" t="s">
        <v>5</v>
      </c>
      <c r="F582" s="204" t="s">
        <v>793</v>
      </c>
      <c r="H582" s="205">
        <v>7</v>
      </c>
      <c r="I582" s="206"/>
      <c r="L582" s="202"/>
      <c r="M582" s="207"/>
      <c r="N582" s="208"/>
      <c r="O582" s="208"/>
      <c r="P582" s="208"/>
      <c r="Q582" s="208"/>
      <c r="R582" s="208"/>
      <c r="S582" s="208"/>
      <c r="T582" s="209"/>
      <c r="AT582" s="203" t="s">
        <v>198</v>
      </c>
      <c r="AU582" s="203" t="s">
        <v>80</v>
      </c>
      <c r="AV582" s="13" t="s">
        <v>80</v>
      </c>
      <c r="AW582" s="13" t="s">
        <v>35</v>
      </c>
      <c r="AX582" s="13" t="s">
        <v>72</v>
      </c>
      <c r="AY582" s="203" t="s">
        <v>190</v>
      </c>
    </row>
    <row r="583" spans="2:51" s="14" customFormat="1" ht="13.5">
      <c r="B583" s="210"/>
      <c r="D583" s="195" t="s">
        <v>198</v>
      </c>
      <c r="E583" s="211" t="s">
        <v>5</v>
      </c>
      <c r="F583" s="212" t="s">
        <v>221</v>
      </c>
      <c r="H583" s="213">
        <v>7</v>
      </c>
      <c r="I583" s="214"/>
      <c r="L583" s="210"/>
      <c r="M583" s="215"/>
      <c r="N583" s="216"/>
      <c r="O583" s="216"/>
      <c r="P583" s="216"/>
      <c r="Q583" s="216"/>
      <c r="R583" s="216"/>
      <c r="S583" s="216"/>
      <c r="T583" s="217"/>
      <c r="AT583" s="211" t="s">
        <v>198</v>
      </c>
      <c r="AU583" s="211" t="s">
        <v>80</v>
      </c>
      <c r="AV583" s="14" t="s">
        <v>92</v>
      </c>
      <c r="AW583" s="14" t="s">
        <v>35</v>
      </c>
      <c r="AX583" s="14" t="s">
        <v>17</v>
      </c>
      <c r="AY583" s="211" t="s">
        <v>190</v>
      </c>
    </row>
    <row r="584" spans="2:65" s="1" customFormat="1" ht="63.75" customHeight="1">
      <c r="B584" s="181"/>
      <c r="C584" s="182" t="s">
        <v>794</v>
      </c>
      <c r="D584" s="182" t="s">
        <v>192</v>
      </c>
      <c r="E584" s="183" t="s">
        <v>795</v>
      </c>
      <c r="F584" s="184" t="s">
        <v>796</v>
      </c>
      <c r="G584" s="185" t="s">
        <v>316</v>
      </c>
      <c r="H584" s="186">
        <v>0.144</v>
      </c>
      <c r="I584" s="187"/>
      <c r="J584" s="188">
        <f>ROUND(I584*H584,2)</f>
        <v>0</v>
      </c>
      <c r="K584" s="184" t="s">
        <v>196</v>
      </c>
      <c r="L584" s="42"/>
      <c r="M584" s="189" t="s">
        <v>5</v>
      </c>
      <c r="N584" s="190" t="s">
        <v>43</v>
      </c>
      <c r="O584" s="43"/>
      <c r="P584" s="191">
        <f>O584*H584</f>
        <v>0</v>
      </c>
      <c r="Q584" s="191">
        <v>1.05516</v>
      </c>
      <c r="R584" s="191">
        <f>Q584*H584</f>
        <v>0.15194304</v>
      </c>
      <c r="S584" s="191">
        <v>0</v>
      </c>
      <c r="T584" s="192">
        <f>S584*H584</f>
        <v>0</v>
      </c>
      <c r="AR584" s="25" t="s">
        <v>92</v>
      </c>
      <c r="AT584" s="25" t="s">
        <v>192</v>
      </c>
      <c r="AU584" s="25" t="s">
        <v>80</v>
      </c>
      <c r="AY584" s="25" t="s">
        <v>190</v>
      </c>
      <c r="BE584" s="193">
        <f>IF(N584="základní",J584,0)</f>
        <v>0</v>
      </c>
      <c r="BF584" s="193">
        <f>IF(N584="snížená",J584,0)</f>
        <v>0</v>
      </c>
      <c r="BG584" s="193">
        <f>IF(N584="zákl. přenesená",J584,0)</f>
        <v>0</v>
      </c>
      <c r="BH584" s="193">
        <f>IF(N584="sníž. přenesená",J584,0)</f>
        <v>0</v>
      </c>
      <c r="BI584" s="193">
        <f>IF(N584="nulová",J584,0)</f>
        <v>0</v>
      </c>
      <c r="BJ584" s="25" t="s">
        <v>17</v>
      </c>
      <c r="BK584" s="193">
        <f>ROUND(I584*H584,2)</f>
        <v>0</v>
      </c>
      <c r="BL584" s="25" t="s">
        <v>92</v>
      </c>
      <c r="BM584" s="25" t="s">
        <v>797</v>
      </c>
    </row>
    <row r="585" spans="2:51" s="12" customFormat="1" ht="13.5">
      <c r="B585" s="194"/>
      <c r="D585" s="195" t="s">
        <v>198</v>
      </c>
      <c r="E585" s="196" t="s">
        <v>5</v>
      </c>
      <c r="F585" s="197" t="s">
        <v>590</v>
      </c>
      <c r="H585" s="196" t="s">
        <v>5</v>
      </c>
      <c r="I585" s="198"/>
      <c r="L585" s="194"/>
      <c r="M585" s="199"/>
      <c r="N585" s="200"/>
      <c r="O585" s="200"/>
      <c r="P585" s="200"/>
      <c r="Q585" s="200"/>
      <c r="R585" s="200"/>
      <c r="S585" s="200"/>
      <c r="T585" s="201"/>
      <c r="AT585" s="196" t="s">
        <v>198</v>
      </c>
      <c r="AU585" s="196" t="s">
        <v>80</v>
      </c>
      <c r="AV585" s="12" t="s">
        <v>17</v>
      </c>
      <c r="AW585" s="12" t="s">
        <v>35</v>
      </c>
      <c r="AX585" s="12" t="s">
        <v>72</v>
      </c>
      <c r="AY585" s="196" t="s">
        <v>190</v>
      </c>
    </row>
    <row r="586" spans="2:51" s="13" customFormat="1" ht="13.5">
      <c r="B586" s="202"/>
      <c r="D586" s="195" t="s">
        <v>198</v>
      </c>
      <c r="E586" s="203" t="s">
        <v>5</v>
      </c>
      <c r="F586" s="204" t="s">
        <v>798</v>
      </c>
      <c r="H586" s="205">
        <v>0.133</v>
      </c>
      <c r="I586" s="206"/>
      <c r="L586" s="202"/>
      <c r="M586" s="207"/>
      <c r="N586" s="208"/>
      <c r="O586" s="208"/>
      <c r="P586" s="208"/>
      <c r="Q586" s="208"/>
      <c r="R586" s="208"/>
      <c r="S586" s="208"/>
      <c r="T586" s="209"/>
      <c r="AT586" s="203" t="s">
        <v>198</v>
      </c>
      <c r="AU586" s="203" t="s">
        <v>80</v>
      </c>
      <c r="AV586" s="13" t="s">
        <v>80</v>
      </c>
      <c r="AW586" s="13" t="s">
        <v>35</v>
      </c>
      <c r="AX586" s="13" t="s">
        <v>17</v>
      </c>
      <c r="AY586" s="203" t="s">
        <v>190</v>
      </c>
    </row>
    <row r="587" spans="2:51" s="13" customFormat="1" ht="13.5">
      <c r="B587" s="202"/>
      <c r="D587" s="195" t="s">
        <v>198</v>
      </c>
      <c r="F587" s="204" t="s">
        <v>799</v>
      </c>
      <c r="H587" s="205">
        <v>0.144</v>
      </c>
      <c r="I587" s="206"/>
      <c r="L587" s="202"/>
      <c r="M587" s="207"/>
      <c r="N587" s="208"/>
      <c r="O587" s="208"/>
      <c r="P587" s="208"/>
      <c r="Q587" s="208"/>
      <c r="R587" s="208"/>
      <c r="S587" s="208"/>
      <c r="T587" s="209"/>
      <c r="AT587" s="203" t="s">
        <v>198</v>
      </c>
      <c r="AU587" s="203" t="s">
        <v>80</v>
      </c>
      <c r="AV587" s="13" t="s">
        <v>80</v>
      </c>
      <c r="AW587" s="13" t="s">
        <v>6</v>
      </c>
      <c r="AX587" s="13" t="s">
        <v>17</v>
      </c>
      <c r="AY587" s="203" t="s">
        <v>190</v>
      </c>
    </row>
    <row r="588" spans="2:65" s="1" customFormat="1" ht="63.75" customHeight="1">
      <c r="B588" s="181"/>
      <c r="C588" s="182" t="s">
        <v>800</v>
      </c>
      <c r="D588" s="182" t="s">
        <v>192</v>
      </c>
      <c r="E588" s="183" t="s">
        <v>801</v>
      </c>
      <c r="F588" s="184" t="s">
        <v>802</v>
      </c>
      <c r="G588" s="185" t="s">
        <v>316</v>
      </c>
      <c r="H588" s="186">
        <v>0.48</v>
      </c>
      <c r="I588" s="187"/>
      <c r="J588" s="188">
        <f>ROUND(I588*H588,2)</f>
        <v>0</v>
      </c>
      <c r="K588" s="184" t="s">
        <v>196</v>
      </c>
      <c r="L588" s="42"/>
      <c r="M588" s="189" t="s">
        <v>5</v>
      </c>
      <c r="N588" s="190" t="s">
        <v>43</v>
      </c>
      <c r="O588" s="43"/>
      <c r="P588" s="191">
        <f>O588*H588</f>
        <v>0</v>
      </c>
      <c r="Q588" s="191">
        <v>1.05306</v>
      </c>
      <c r="R588" s="191">
        <f>Q588*H588</f>
        <v>0.5054688</v>
      </c>
      <c r="S588" s="191">
        <v>0</v>
      </c>
      <c r="T588" s="192">
        <f>S588*H588</f>
        <v>0</v>
      </c>
      <c r="AR588" s="25" t="s">
        <v>92</v>
      </c>
      <c r="AT588" s="25" t="s">
        <v>192</v>
      </c>
      <c r="AU588" s="25" t="s">
        <v>80</v>
      </c>
      <c r="AY588" s="25" t="s">
        <v>190</v>
      </c>
      <c r="BE588" s="193">
        <f>IF(N588="základní",J588,0)</f>
        <v>0</v>
      </c>
      <c r="BF588" s="193">
        <f>IF(N588="snížená",J588,0)</f>
        <v>0</v>
      </c>
      <c r="BG588" s="193">
        <f>IF(N588="zákl. přenesená",J588,0)</f>
        <v>0</v>
      </c>
      <c r="BH588" s="193">
        <f>IF(N588="sníž. přenesená",J588,0)</f>
        <v>0</v>
      </c>
      <c r="BI588" s="193">
        <f>IF(N588="nulová",J588,0)</f>
        <v>0</v>
      </c>
      <c r="BJ588" s="25" t="s">
        <v>17</v>
      </c>
      <c r="BK588" s="193">
        <f>ROUND(I588*H588,2)</f>
        <v>0</v>
      </c>
      <c r="BL588" s="25" t="s">
        <v>92</v>
      </c>
      <c r="BM588" s="25" t="s">
        <v>803</v>
      </c>
    </row>
    <row r="589" spans="2:51" s="12" customFormat="1" ht="13.5">
      <c r="B589" s="194"/>
      <c r="D589" s="195" t="s">
        <v>198</v>
      </c>
      <c r="E589" s="196" t="s">
        <v>5</v>
      </c>
      <c r="F589" s="197" t="s">
        <v>804</v>
      </c>
      <c r="H589" s="196" t="s">
        <v>5</v>
      </c>
      <c r="I589" s="198"/>
      <c r="L589" s="194"/>
      <c r="M589" s="199"/>
      <c r="N589" s="200"/>
      <c r="O589" s="200"/>
      <c r="P589" s="200"/>
      <c r="Q589" s="200"/>
      <c r="R589" s="200"/>
      <c r="S589" s="200"/>
      <c r="T589" s="201"/>
      <c r="AT589" s="196" t="s">
        <v>198</v>
      </c>
      <c r="AU589" s="196" t="s">
        <v>80</v>
      </c>
      <c r="AV589" s="12" t="s">
        <v>17</v>
      </c>
      <c r="AW589" s="12" t="s">
        <v>35</v>
      </c>
      <c r="AX589" s="12" t="s">
        <v>72</v>
      </c>
      <c r="AY589" s="196" t="s">
        <v>190</v>
      </c>
    </row>
    <row r="590" spans="2:51" s="13" customFormat="1" ht="13.5">
      <c r="B590" s="202"/>
      <c r="D590" s="195" t="s">
        <v>198</v>
      </c>
      <c r="E590" s="203" t="s">
        <v>5</v>
      </c>
      <c r="F590" s="204" t="s">
        <v>805</v>
      </c>
      <c r="H590" s="205">
        <v>0.369</v>
      </c>
      <c r="I590" s="206"/>
      <c r="L590" s="202"/>
      <c r="M590" s="207"/>
      <c r="N590" s="208"/>
      <c r="O590" s="208"/>
      <c r="P590" s="208"/>
      <c r="Q590" s="208"/>
      <c r="R590" s="208"/>
      <c r="S590" s="208"/>
      <c r="T590" s="209"/>
      <c r="AT590" s="203" t="s">
        <v>198</v>
      </c>
      <c r="AU590" s="203" t="s">
        <v>80</v>
      </c>
      <c r="AV590" s="13" t="s">
        <v>80</v>
      </c>
      <c r="AW590" s="13" t="s">
        <v>35</v>
      </c>
      <c r="AX590" s="13" t="s">
        <v>72</v>
      </c>
      <c r="AY590" s="203" t="s">
        <v>190</v>
      </c>
    </row>
    <row r="591" spans="2:51" s="12" customFormat="1" ht="13.5">
      <c r="B591" s="194"/>
      <c r="D591" s="195" t="s">
        <v>198</v>
      </c>
      <c r="E591" s="196" t="s">
        <v>5</v>
      </c>
      <c r="F591" s="197" t="s">
        <v>786</v>
      </c>
      <c r="H591" s="196" t="s">
        <v>5</v>
      </c>
      <c r="I591" s="198"/>
      <c r="L591" s="194"/>
      <c r="M591" s="199"/>
      <c r="N591" s="200"/>
      <c r="O591" s="200"/>
      <c r="P591" s="200"/>
      <c r="Q591" s="200"/>
      <c r="R591" s="200"/>
      <c r="S591" s="200"/>
      <c r="T591" s="201"/>
      <c r="AT591" s="196" t="s">
        <v>198</v>
      </c>
      <c r="AU591" s="196" t="s">
        <v>80</v>
      </c>
      <c r="AV591" s="12" t="s">
        <v>17</v>
      </c>
      <c r="AW591" s="12" t="s">
        <v>35</v>
      </c>
      <c r="AX591" s="12" t="s">
        <v>72</v>
      </c>
      <c r="AY591" s="196" t="s">
        <v>190</v>
      </c>
    </row>
    <row r="592" spans="2:51" s="13" customFormat="1" ht="13.5">
      <c r="B592" s="202"/>
      <c r="D592" s="195" t="s">
        <v>198</v>
      </c>
      <c r="E592" s="203" t="s">
        <v>5</v>
      </c>
      <c r="F592" s="204" t="s">
        <v>806</v>
      </c>
      <c r="H592" s="205">
        <v>0.075</v>
      </c>
      <c r="I592" s="206"/>
      <c r="L592" s="202"/>
      <c r="M592" s="207"/>
      <c r="N592" s="208"/>
      <c r="O592" s="208"/>
      <c r="P592" s="208"/>
      <c r="Q592" s="208"/>
      <c r="R592" s="208"/>
      <c r="S592" s="208"/>
      <c r="T592" s="209"/>
      <c r="AT592" s="203" t="s">
        <v>198</v>
      </c>
      <c r="AU592" s="203" t="s">
        <v>80</v>
      </c>
      <c r="AV592" s="13" t="s">
        <v>80</v>
      </c>
      <c r="AW592" s="13" t="s">
        <v>35</v>
      </c>
      <c r="AX592" s="13" t="s">
        <v>72</v>
      </c>
      <c r="AY592" s="203" t="s">
        <v>190</v>
      </c>
    </row>
    <row r="593" spans="2:51" s="13" customFormat="1" ht="13.5">
      <c r="B593" s="202"/>
      <c r="D593" s="195" t="s">
        <v>198</v>
      </c>
      <c r="E593" s="203" t="s">
        <v>5</v>
      </c>
      <c r="F593" s="204" t="s">
        <v>5</v>
      </c>
      <c r="H593" s="205">
        <v>0</v>
      </c>
      <c r="I593" s="206"/>
      <c r="L593" s="202"/>
      <c r="M593" s="207"/>
      <c r="N593" s="208"/>
      <c r="O593" s="208"/>
      <c r="P593" s="208"/>
      <c r="Q593" s="208"/>
      <c r="R593" s="208"/>
      <c r="S593" s="208"/>
      <c r="T593" s="209"/>
      <c r="AT593" s="203" t="s">
        <v>198</v>
      </c>
      <c r="AU593" s="203" t="s">
        <v>80</v>
      </c>
      <c r="AV593" s="13" t="s">
        <v>80</v>
      </c>
      <c r="AW593" s="13" t="s">
        <v>35</v>
      </c>
      <c r="AX593" s="13" t="s">
        <v>72</v>
      </c>
      <c r="AY593" s="203" t="s">
        <v>190</v>
      </c>
    </row>
    <row r="594" spans="2:51" s="14" customFormat="1" ht="13.5">
      <c r="B594" s="210"/>
      <c r="D594" s="195" t="s">
        <v>198</v>
      </c>
      <c r="E594" s="211" t="s">
        <v>5</v>
      </c>
      <c r="F594" s="212" t="s">
        <v>221</v>
      </c>
      <c r="H594" s="213">
        <v>0.444</v>
      </c>
      <c r="I594" s="214"/>
      <c r="L594" s="210"/>
      <c r="M594" s="215"/>
      <c r="N594" s="216"/>
      <c r="O594" s="216"/>
      <c r="P594" s="216"/>
      <c r="Q594" s="216"/>
      <c r="R594" s="216"/>
      <c r="S594" s="216"/>
      <c r="T594" s="217"/>
      <c r="AT594" s="211" t="s">
        <v>198</v>
      </c>
      <c r="AU594" s="211" t="s">
        <v>80</v>
      </c>
      <c r="AV594" s="14" t="s">
        <v>92</v>
      </c>
      <c r="AW594" s="14" t="s">
        <v>35</v>
      </c>
      <c r="AX594" s="14" t="s">
        <v>17</v>
      </c>
      <c r="AY594" s="211" t="s">
        <v>190</v>
      </c>
    </row>
    <row r="595" spans="2:51" s="13" customFormat="1" ht="13.5">
      <c r="B595" s="202"/>
      <c r="D595" s="195" t="s">
        <v>198</v>
      </c>
      <c r="F595" s="204" t="s">
        <v>807</v>
      </c>
      <c r="H595" s="205">
        <v>0.48</v>
      </c>
      <c r="I595" s="206"/>
      <c r="L595" s="202"/>
      <c r="M595" s="207"/>
      <c r="N595" s="208"/>
      <c r="O595" s="208"/>
      <c r="P595" s="208"/>
      <c r="Q595" s="208"/>
      <c r="R595" s="208"/>
      <c r="S595" s="208"/>
      <c r="T595" s="209"/>
      <c r="AT595" s="203" t="s">
        <v>198</v>
      </c>
      <c r="AU595" s="203" t="s">
        <v>80</v>
      </c>
      <c r="AV595" s="13" t="s">
        <v>80</v>
      </c>
      <c r="AW595" s="13" t="s">
        <v>6</v>
      </c>
      <c r="AX595" s="13" t="s">
        <v>17</v>
      </c>
      <c r="AY595" s="203" t="s">
        <v>190</v>
      </c>
    </row>
    <row r="596" spans="2:65" s="1" customFormat="1" ht="16.5" customHeight="1">
      <c r="B596" s="181"/>
      <c r="C596" s="182" t="s">
        <v>808</v>
      </c>
      <c r="D596" s="182" t="s">
        <v>192</v>
      </c>
      <c r="E596" s="183" t="s">
        <v>809</v>
      </c>
      <c r="F596" s="184" t="s">
        <v>810</v>
      </c>
      <c r="G596" s="185" t="s">
        <v>209</v>
      </c>
      <c r="H596" s="186">
        <v>0.681</v>
      </c>
      <c r="I596" s="187"/>
      <c r="J596" s="188">
        <f>ROUND(I596*H596,2)</f>
        <v>0</v>
      </c>
      <c r="K596" s="184" t="s">
        <v>196</v>
      </c>
      <c r="L596" s="42"/>
      <c r="M596" s="189" t="s">
        <v>5</v>
      </c>
      <c r="N596" s="190" t="s">
        <v>43</v>
      </c>
      <c r="O596" s="43"/>
      <c r="P596" s="191">
        <f>O596*H596</f>
        <v>0</v>
      </c>
      <c r="Q596" s="191">
        <v>2.4534</v>
      </c>
      <c r="R596" s="191">
        <f>Q596*H596</f>
        <v>1.6707654</v>
      </c>
      <c r="S596" s="191">
        <v>0</v>
      </c>
      <c r="T596" s="192">
        <f>S596*H596</f>
        <v>0</v>
      </c>
      <c r="AR596" s="25" t="s">
        <v>92</v>
      </c>
      <c r="AT596" s="25" t="s">
        <v>192</v>
      </c>
      <c r="AU596" s="25" t="s">
        <v>80</v>
      </c>
      <c r="AY596" s="25" t="s">
        <v>190</v>
      </c>
      <c r="BE596" s="193">
        <f>IF(N596="základní",J596,0)</f>
        <v>0</v>
      </c>
      <c r="BF596" s="193">
        <f>IF(N596="snížená",J596,0)</f>
        <v>0</v>
      </c>
      <c r="BG596" s="193">
        <f>IF(N596="zákl. přenesená",J596,0)</f>
        <v>0</v>
      </c>
      <c r="BH596" s="193">
        <f>IF(N596="sníž. přenesená",J596,0)</f>
        <v>0</v>
      </c>
      <c r="BI596" s="193">
        <f>IF(N596="nulová",J596,0)</f>
        <v>0</v>
      </c>
      <c r="BJ596" s="25" t="s">
        <v>17</v>
      </c>
      <c r="BK596" s="193">
        <f>ROUND(I596*H596,2)</f>
        <v>0</v>
      </c>
      <c r="BL596" s="25" t="s">
        <v>92</v>
      </c>
      <c r="BM596" s="25" t="s">
        <v>811</v>
      </c>
    </row>
    <row r="597" spans="2:51" s="12" customFormat="1" ht="13.5">
      <c r="B597" s="194"/>
      <c r="D597" s="195" t="s">
        <v>198</v>
      </c>
      <c r="E597" s="196" t="s">
        <v>5</v>
      </c>
      <c r="F597" s="197" t="s">
        <v>812</v>
      </c>
      <c r="H597" s="196" t="s">
        <v>5</v>
      </c>
      <c r="I597" s="198"/>
      <c r="L597" s="194"/>
      <c r="M597" s="199"/>
      <c r="N597" s="200"/>
      <c r="O597" s="200"/>
      <c r="P597" s="200"/>
      <c r="Q597" s="200"/>
      <c r="R597" s="200"/>
      <c r="S597" s="200"/>
      <c r="T597" s="201"/>
      <c r="AT597" s="196" t="s">
        <v>198</v>
      </c>
      <c r="AU597" s="196" t="s">
        <v>80</v>
      </c>
      <c r="AV597" s="12" t="s">
        <v>17</v>
      </c>
      <c r="AW597" s="12" t="s">
        <v>35</v>
      </c>
      <c r="AX597" s="12" t="s">
        <v>72</v>
      </c>
      <c r="AY597" s="196" t="s">
        <v>190</v>
      </c>
    </row>
    <row r="598" spans="2:51" s="13" customFormat="1" ht="13.5">
      <c r="B598" s="202"/>
      <c r="D598" s="195" t="s">
        <v>198</v>
      </c>
      <c r="E598" s="203" t="s">
        <v>5</v>
      </c>
      <c r="F598" s="204" t="s">
        <v>813</v>
      </c>
      <c r="H598" s="205">
        <v>0.198</v>
      </c>
      <c r="I598" s="206"/>
      <c r="L598" s="202"/>
      <c r="M598" s="207"/>
      <c r="N598" s="208"/>
      <c r="O598" s="208"/>
      <c r="P598" s="208"/>
      <c r="Q598" s="208"/>
      <c r="R598" s="208"/>
      <c r="S598" s="208"/>
      <c r="T598" s="209"/>
      <c r="AT598" s="203" t="s">
        <v>198</v>
      </c>
      <c r="AU598" s="203" t="s">
        <v>80</v>
      </c>
      <c r="AV598" s="13" t="s">
        <v>80</v>
      </c>
      <c r="AW598" s="13" t="s">
        <v>35</v>
      </c>
      <c r="AX598" s="13" t="s">
        <v>72</v>
      </c>
      <c r="AY598" s="203" t="s">
        <v>190</v>
      </c>
    </row>
    <row r="599" spans="2:51" s="13" customFormat="1" ht="13.5">
      <c r="B599" s="202"/>
      <c r="D599" s="195" t="s">
        <v>198</v>
      </c>
      <c r="E599" s="203" t="s">
        <v>5</v>
      </c>
      <c r="F599" s="204" t="s">
        <v>814</v>
      </c>
      <c r="H599" s="205">
        <v>0.318</v>
      </c>
      <c r="I599" s="206"/>
      <c r="L599" s="202"/>
      <c r="M599" s="207"/>
      <c r="N599" s="208"/>
      <c r="O599" s="208"/>
      <c r="P599" s="208"/>
      <c r="Q599" s="208"/>
      <c r="R599" s="208"/>
      <c r="S599" s="208"/>
      <c r="T599" s="209"/>
      <c r="AT599" s="203" t="s">
        <v>198</v>
      </c>
      <c r="AU599" s="203" t="s">
        <v>80</v>
      </c>
      <c r="AV599" s="13" t="s">
        <v>80</v>
      </c>
      <c r="AW599" s="13" t="s">
        <v>35</v>
      </c>
      <c r="AX599" s="13" t="s">
        <v>72</v>
      </c>
      <c r="AY599" s="203" t="s">
        <v>190</v>
      </c>
    </row>
    <row r="600" spans="2:51" s="12" customFormat="1" ht="13.5">
      <c r="B600" s="194"/>
      <c r="D600" s="195" t="s">
        <v>198</v>
      </c>
      <c r="E600" s="196" t="s">
        <v>5</v>
      </c>
      <c r="F600" s="197" t="s">
        <v>815</v>
      </c>
      <c r="H600" s="196" t="s">
        <v>5</v>
      </c>
      <c r="I600" s="198"/>
      <c r="L600" s="194"/>
      <c r="M600" s="199"/>
      <c r="N600" s="200"/>
      <c r="O600" s="200"/>
      <c r="P600" s="200"/>
      <c r="Q600" s="200"/>
      <c r="R600" s="200"/>
      <c r="S600" s="200"/>
      <c r="T600" s="201"/>
      <c r="AT600" s="196" t="s">
        <v>198</v>
      </c>
      <c r="AU600" s="196" t="s">
        <v>80</v>
      </c>
      <c r="AV600" s="12" t="s">
        <v>17</v>
      </c>
      <c r="AW600" s="12" t="s">
        <v>35</v>
      </c>
      <c r="AX600" s="12" t="s">
        <v>72</v>
      </c>
      <c r="AY600" s="196" t="s">
        <v>190</v>
      </c>
    </row>
    <row r="601" spans="2:51" s="13" customFormat="1" ht="13.5">
      <c r="B601" s="202"/>
      <c r="D601" s="195" t="s">
        <v>198</v>
      </c>
      <c r="E601" s="203" t="s">
        <v>5</v>
      </c>
      <c r="F601" s="204" t="s">
        <v>816</v>
      </c>
      <c r="H601" s="205">
        <v>0.165</v>
      </c>
      <c r="I601" s="206"/>
      <c r="L601" s="202"/>
      <c r="M601" s="207"/>
      <c r="N601" s="208"/>
      <c r="O601" s="208"/>
      <c r="P601" s="208"/>
      <c r="Q601" s="208"/>
      <c r="R601" s="208"/>
      <c r="S601" s="208"/>
      <c r="T601" s="209"/>
      <c r="AT601" s="203" t="s">
        <v>198</v>
      </c>
      <c r="AU601" s="203" t="s">
        <v>80</v>
      </c>
      <c r="AV601" s="13" t="s">
        <v>80</v>
      </c>
      <c r="AW601" s="13" t="s">
        <v>35</v>
      </c>
      <c r="AX601" s="13" t="s">
        <v>72</v>
      </c>
      <c r="AY601" s="203" t="s">
        <v>190</v>
      </c>
    </row>
    <row r="602" spans="2:51" s="14" customFormat="1" ht="13.5">
      <c r="B602" s="210"/>
      <c r="D602" s="195" t="s">
        <v>198</v>
      </c>
      <c r="E602" s="211" t="s">
        <v>5</v>
      </c>
      <c r="F602" s="212" t="s">
        <v>221</v>
      </c>
      <c r="H602" s="213">
        <v>0.681</v>
      </c>
      <c r="I602" s="214"/>
      <c r="L602" s="210"/>
      <c r="M602" s="215"/>
      <c r="N602" s="216"/>
      <c r="O602" s="216"/>
      <c r="P602" s="216"/>
      <c r="Q602" s="216"/>
      <c r="R602" s="216"/>
      <c r="S602" s="216"/>
      <c r="T602" s="217"/>
      <c r="AT602" s="211" t="s">
        <v>198</v>
      </c>
      <c r="AU602" s="211" t="s">
        <v>80</v>
      </c>
      <c r="AV602" s="14" t="s">
        <v>92</v>
      </c>
      <c r="AW602" s="14" t="s">
        <v>35</v>
      </c>
      <c r="AX602" s="14" t="s">
        <v>17</v>
      </c>
      <c r="AY602" s="211" t="s">
        <v>190</v>
      </c>
    </row>
    <row r="603" spans="2:65" s="1" customFormat="1" ht="16.5" customHeight="1">
      <c r="B603" s="181"/>
      <c r="C603" s="182" t="s">
        <v>817</v>
      </c>
      <c r="D603" s="182" t="s">
        <v>192</v>
      </c>
      <c r="E603" s="183" t="s">
        <v>818</v>
      </c>
      <c r="F603" s="184" t="s">
        <v>819</v>
      </c>
      <c r="G603" s="185" t="s">
        <v>275</v>
      </c>
      <c r="H603" s="186">
        <v>7.24</v>
      </c>
      <c r="I603" s="187"/>
      <c r="J603" s="188">
        <f>ROUND(I603*H603,2)</f>
        <v>0</v>
      </c>
      <c r="K603" s="184" t="s">
        <v>196</v>
      </c>
      <c r="L603" s="42"/>
      <c r="M603" s="189" t="s">
        <v>5</v>
      </c>
      <c r="N603" s="190" t="s">
        <v>43</v>
      </c>
      <c r="O603" s="43"/>
      <c r="P603" s="191">
        <f>O603*H603</f>
        <v>0</v>
      </c>
      <c r="Q603" s="191">
        <v>0.00519</v>
      </c>
      <c r="R603" s="191">
        <f>Q603*H603</f>
        <v>0.0375756</v>
      </c>
      <c r="S603" s="191">
        <v>0</v>
      </c>
      <c r="T603" s="192">
        <f>S603*H603</f>
        <v>0</v>
      </c>
      <c r="AR603" s="25" t="s">
        <v>92</v>
      </c>
      <c r="AT603" s="25" t="s">
        <v>192</v>
      </c>
      <c r="AU603" s="25" t="s">
        <v>80</v>
      </c>
      <c r="AY603" s="25" t="s">
        <v>190</v>
      </c>
      <c r="BE603" s="193">
        <f>IF(N603="základní",J603,0)</f>
        <v>0</v>
      </c>
      <c r="BF603" s="193">
        <f>IF(N603="snížená",J603,0)</f>
        <v>0</v>
      </c>
      <c r="BG603" s="193">
        <f>IF(N603="zákl. přenesená",J603,0)</f>
        <v>0</v>
      </c>
      <c r="BH603" s="193">
        <f>IF(N603="sníž. přenesená",J603,0)</f>
        <v>0</v>
      </c>
      <c r="BI603" s="193">
        <f>IF(N603="nulová",J603,0)</f>
        <v>0</v>
      </c>
      <c r="BJ603" s="25" t="s">
        <v>17</v>
      </c>
      <c r="BK603" s="193">
        <f>ROUND(I603*H603,2)</f>
        <v>0</v>
      </c>
      <c r="BL603" s="25" t="s">
        <v>92</v>
      </c>
      <c r="BM603" s="25" t="s">
        <v>820</v>
      </c>
    </row>
    <row r="604" spans="2:51" s="12" customFormat="1" ht="13.5">
      <c r="B604" s="194"/>
      <c r="D604" s="195" t="s">
        <v>198</v>
      </c>
      <c r="E604" s="196" t="s">
        <v>5</v>
      </c>
      <c r="F604" s="197" t="s">
        <v>821</v>
      </c>
      <c r="H604" s="196" t="s">
        <v>5</v>
      </c>
      <c r="I604" s="198"/>
      <c r="L604" s="194"/>
      <c r="M604" s="199"/>
      <c r="N604" s="200"/>
      <c r="O604" s="200"/>
      <c r="P604" s="200"/>
      <c r="Q604" s="200"/>
      <c r="R604" s="200"/>
      <c r="S604" s="200"/>
      <c r="T604" s="201"/>
      <c r="AT604" s="196" t="s">
        <v>198</v>
      </c>
      <c r="AU604" s="196" t="s">
        <v>80</v>
      </c>
      <c r="AV604" s="12" t="s">
        <v>17</v>
      </c>
      <c r="AW604" s="12" t="s">
        <v>35</v>
      </c>
      <c r="AX604" s="12" t="s">
        <v>72</v>
      </c>
      <c r="AY604" s="196" t="s">
        <v>190</v>
      </c>
    </row>
    <row r="605" spans="2:51" s="13" customFormat="1" ht="13.5">
      <c r="B605" s="202"/>
      <c r="D605" s="195" t="s">
        <v>198</v>
      </c>
      <c r="E605" s="203" t="s">
        <v>5</v>
      </c>
      <c r="F605" s="204" t="s">
        <v>822</v>
      </c>
      <c r="H605" s="205">
        <v>1.32</v>
      </c>
      <c r="I605" s="206"/>
      <c r="L605" s="202"/>
      <c r="M605" s="207"/>
      <c r="N605" s="208"/>
      <c r="O605" s="208"/>
      <c r="P605" s="208"/>
      <c r="Q605" s="208"/>
      <c r="R605" s="208"/>
      <c r="S605" s="208"/>
      <c r="T605" s="209"/>
      <c r="AT605" s="203" t="s">
        <v>198</v>
      </c>
      <c r="AU605" s="203" t="s">
        <v>80</v>
      </c>
      <c r="AV605" s="13" t="s">
        <v>80</v>
      </c>
      <c r="AW605" s="13" t="s">
        <v>35</v>
      </c>
      <c r="AX605" s="13" t="s">
        <v>72</v>
      </c>
      <c r="AY605" s="203" t="s">
        <v>190</v>
      </c>
    </row>
    <row r="606" spans="2:51" s="13" customFormat="1" ht="13.5">
      <c r="B606" s="202"/>
      <c r="D606" s="195" t="s">
        <v>198</v>
      </c>
      <c r="E606" s="203" t="s">
        <v>5</v>
      </c>
      <c r="F606" s="204" t="s">
        <v>823</v>
      </c>
      <c r="H606" s="205">
        <v>2.12</v>
      </c>
      <c r="I606" s="206"/>
      <c r="L606" s="202"/>
      <c r="M606" s="207"/>
      <c r="N606" s="208"/>
      <c r="O606" s="208"/>
      <c r="P606" s="208"/>
      <c r="Q606" s="208"/>
      <c r="R606" s="208"/>
      <c r="S606" s="208"/>
      <c r="T606" s="209"/>
      <c r="AT606" s="203" t="s">
        <v>198</v>
      </c>
      <c r="AU606" s="203" t="s">
        <v>80</v>
      </c>
      <c r="AV606" s="13" t="s">
        <v>80</v>
      </c>
      <c r="AW606" s="13" t="s">
        <v>35</v>
      </c>
      <c r="AX606" s="13" t="s">
        <v>72</v>
      </c>
      <c r="AY606" s="203" t="s">
        <v>190</v>
      </c>
    </row>
    <row r="607" spans="2:51" s="13" customFormat="1" ht="13.5">
      <c r="B607" s="202"/>
      <c r="D607" s="195" t="s">
        <v>198</v>
      </c>
      <c r="E607" s="203" t="s">
        <v>5</v>
      </c>
      <c r="F607" s="204" t="s">
        <v>824</v>
      </c>
      <c r="H607" s="205">
        <v>1.6</v>
      </c>
      <c r="I607" s="206"/>
      <c r="L607" s="202"/>
      <c r="M607" s="207"/>
      <c r="N607" s="208"/>
      <c r="O607" s="208"/>
      <c r="P607" s="208"/>
      <c r="Q607" s="208"/>
      <c r="R607" s="208"/>
      <c r="S607" s="208"/>
      <c r="T607" s="209"/>
      <c r="AT607" s="203" t="s">
        <v>198</v>
      </c>
      <c r="AU607" s="203" t="s">
        <v>80</v>
      </c>
      <c r="AV607" s="13" t="s">
        <v>80</v>
      </c>
      <c r="AW607" s="13" t="s">
        <v>35</v>
      </c>
      <c r="AX607" s="13" t="s">
        <v>72</v>
      </c>
      <c r="AY607" s="203" t="s">
        <v>190</v>
      </c>
    </row>
    <row r="608" spans="2:51" s="12" customFormat="1" ht="13.5">
      <c r="B608" s="194"/>
      <c r="D608" s="195" t="s">
        <v>198</v>
      </c>
      <c r="E608" s="196" t="s">
        <v>5</v>
      </c>
      <c r="F608" s="197" t="s">
        <v>815</v>
      </c>
      <c r="H608" s="196" t="s">
        <v>5</v>
      </c>
      <c r="I608" s="198"/>
      <c r="L608" s="194"/>
      <c r="M608" s="199"/>
      <c r="N608" s="200"/>
      <c r="O608" s="200"/>
      <c r="P608" s="200"/>
      <c r="Q608" s="200"/>
      <c r="R608" s="200"/>
      <c r="S608" s="200"/>
      <c r="T608" s="201"/>
      <c r="AT608" s="196" t="s">
        <v>198</v>
      </c>
      <c r="AU608" s="196" t="s">
        <v>80</v>
      </c>
      <c r="AV608" s="12" t="s">
        <v>17</v>
      </c>
      <c r="AW608" s="12" t="s">
        <v>35</v>
      </c>
      <c r="AX608" s="12" t="s">
        <v>72</v>
      </c>
      <c r="AY608" s="196" t="s">
        <v>190</v>
      </c>
    </row>
    <row r="609" spans="2:51" s="13" customFormat="1" ht="13.5">
      <c r="B609" s="202"/>
      <c r="D609" s="195" t="s">
        <v>198</v>
      </c>
      <c r="E609" s="203" t="s">
        <v>5</v>
      </c>
      <c r="F609" s="204" t="s">
        <v>825</v>
      </c>
      <c r="H609" s="205">
        <v>2.2</v>
      </c>
      <c r="I609" s="206"/>
      <c r="L609" s="202"/>
      <c r="M609" s="207"/>
      <c r="N609" s="208"/>
      <c r="O609" s="208"/>
      <c r="P609" s="208"/>
      <c r="Q609" s="208"/>
      <c r="R609" s="208"/>
      <c r="S609" s="208"/>
      <c r="T609" s="209"/>
      <c r="AT609" s="203" t="s">
        <v>198</v>
      </c>
      <c r="AU609" s="203" t="s">
        <v>80</v>
      </c>
      <c r="AV609" s="13" t="s">
        <v>80</v>
      </c>
      <c r="AW609" s="13" t="s">
        <v>35</v>
      </c>
      <c r="AX609" s="13" t="s">
        <v>72</v>
      </c>
      <c r="AY609" s="203" t="s">
        <v>190</v>
      </c>
    </row>
    <row r="610" spans="2:51" s="14" customFormat="1" ht="13.5">
      <c r="B610" s="210"/>
      <c r="D610" s="195" t="s">
        <v>198</v>
      </c>
      <c r="E610" s="211" t="s">
        <v>5</v>
      </c>
      <c r="F610" s="212" t="s">
        <v>221</v>
      </c>
      <c r="H610" s="213">
        <v>7.24</v>
      </c>
      <c r="I610" s="214"/>
      <c r="L610" s="210"/>
      <c r="M610" s="215"/>
      <c r="N610" s="216"/>
      <c r="O610" s="216"/>
      <c r="P610" s="216"/>
      <c r="Q610" s="216"/>
      <c r="R610" s="216"/>
      <c r="S610" s="216"/>
      <c r="T610" s="217"/>
      <c r="AT610" s="211" t="s">
        <v>198</v>
      </c>
      <c r="AU610" s="211" t="s">
        <v>80</v>
      </c>
      <c r="AV610" s="14" t="s">
        <v>92</v>
      </c>
      <c r="AW610" s="14" t="s">
        <v>35</v>
      </c>
      <c r="AX610" s="14" t="s">
        <v>17</v>
      </c>
      <c r="AY610" s="211" t="s">
        <v>190</v>
      </c>
    </row>
    <row r="611" spans="2:65" s="1" customFormat="1" ht="16.5" customHeight="1">
      <c r="B611" s="181"/>
      <c r="C611" s="182" t="s">
        <v>826</v>
      </c>
      <c r="D611" s="182" t="s">
        <v>192</v>
      </c>
      <c r="E611" s="183" t="s">
        <v>827</v>
      </c>
      <c r="F611" s="184" t="s">
        <v>828</v>
      </c>
      <c r="G611" s="185" t="s">
        <v>275</v>
      </c>
      <c r="H611" s="186">
        <v>7.24</v>
      </c>
      <c r="I611" s="187"/>
      <c r="J611" s="188">
        <f>ROUND(I611*H611,2)</f>
        <v>0</v>
      </c>
      <c r="K611" s="184" t="s">
        <v>196</v>
      </c>
      <c r="L611" s="42"/>
      <c r="M611" s="189" t="s">
        <v>5</v>
      </c>
      <c r="N611" s="190" t="s">
        <v>43</v>
      </c>
      <c r="O611" s="43"/>
      <c r="P611" s="191">
        <f>O611*H611</f>
        <v>0</v>
      </c>
      <c r="Q611" s="191">
        <v>0</v>
      </c>
      <c r="R611" s="191">
        <f>Q611*H611</f>
        <v>0</v>
      </c>
      <c r="S611" s="191">
        <v>0</v>
      </c>
      <c r="T611" s="192">
        <f>S611*H611</f>
        <v>0</v>
      </c>
      <c r="AR611" s="25" t="s">
        <v>92</v>
      </c>
      <c r="AT611" s="25" t="s">
        <v>192</v>
      </c>
      <c r="AU611" s="25" t="s">
        <v>80</v>
      </c>
      <c r="AY611" s="25" t="s">
        <v>190</v>
      </c>
      <c r="BE611" s="193">
        <f>IF(N611="základní",J611,0)</f>
        <v>0</v>
      </c>
      <c r="BF611" s="193">
        <f>IF(N611="snížená",J611,0)</f>
        <v>0</v>
      </c>
      <c r="BG611" s="193">
        <f>IF(N611="zákl. přenesená",J611,0)</f>
        <v>0</v>
      </c>
      <c r="BH611" s="193">
        <f>IF(N611="sníž. přenesená",J611,0)</f>
        <v>0</v>
      </c>
      <c r="BI611" s="193">
        <f>IF(N611="nulová",J611,0)</f>
        <v>0</v>
      </c>
      <c r="BJ611" s="25" t="s">
        <v>17</v>
      </c>
      <c r="BK611" s="193">
        <f>ROUND(I611*H611,2)</f>
        <v>0</v>
      </c>
      <c r="BL611" s="25" t="s">
        <v>92</v>
      </c>
      <c r="BM611" s="25" t="s">
        <v>829</v>
      </c>
    </row>
    <row r="612" spans="2:51" s="12" customFormat="1" ht="13.5">
      <c r="B612" s="194"/>
      <c r="D612" s="195" t="s">
        <v>198</v>
      </c>
      <c r="E612" s="196" t="s">
        <v>5</v>
      </c>
      <c r="F612" s="197" t="s">
        <v>312</v>
      </c>
      <c r="H612" s="196" t="s">
        <v>5</v>
      </c>
      <c r="I612" s="198"/>
      <c r="L612" s="194"/>
      <c r="M612" s="199"/>
      <c r="N612" s="200"/>
      <c r="O612" s="200"/>
      <c r="P612" s="200"/>
      <c r="Q612" s="200"/>
      <c r="R612" s="200"/>
      <c r="S612" s="200"/>
      <c r="T612" s="201"/>
      <c r="AT612" s="196" t="s">
        <v>198</v>
      </c>
      <c r="AU612" s="196" t="s">
        <v>80</v>
      </c>
      <c r="AV612" s="12" t="s">
        <v>17</v>
      </c>
      <c r="AW612" s="12" t="s">
        <v>35</v>
      </c>
      <c r="AX612" s="12" t="s">
        <v>72</v>
      </c>
      <c r="AY612" s="196" t="s">
        <v>190</v>
      </c>
    </row>
    <row r="613" spans="2:51" s="13" customFormat="1" ht="13.5">
      <c r="B613" s="202"/>
      <c r="D613" s="195" t="s">
        <v>198</v>
      </c>
      <c r="E613" s="203" t="s">
        <v>5</v>
      </c>
      <c r="F613" s="204" t="s">
        <v>830</v>
      </c>
      <c r="H613" s="205">
        <v>7.24</v>
      </c>
      <c r="I613" s="206"/>
      <c r="L613" s="202"/>
      <c r="M613" s="207"/>
      <c r="N613" s="208"/>
      <c r="O613" s="208"/>
      <c r="P613" s="208"/>
      <c r="Q613" s="208"/>
      <c r="R613" s="208"/>
      <c r="S613" s="208"/>
      <c r="T613" s="209"/>
      <c r="AT613" s="203" t="s">
        <v>198</v>
      </c>
      <c r="AU613" s="203" t="s">
        <v>80</v>
      </c>
      <c r="AV613" s="13" t="s">
        <v>80</v>
      </c>
      <c r="AW613" s="13" t="s">
        <v>35</v>
      </c>
      <c r="AX613" s="13" t="s">
        <v>17</v>
      </c>
      <c r="AY613" s="203" t="s">
        <v>190</v>
      </c>
    </row>
    <row r="614" spans="2:65" s="1" customFormat="1" ht="25.5" customHeight="1">
      <c r="B614" s="181"/>
      <c r="C614" s="182" t="s">
        <v>831</v>
      </c>
      <c r="D614" s="182" t="s">
        <v>192</v>
      </c>
      <c r="E614" s="183" t="s">
        <v>832</v>
      </c>
      <c r="F614" s="184" t="s">
        <v>833</v>
      </c>
      <c r="G614" s="185" t="s">
        <v>316</v>
      </c>
      <c r="H614" s="186">
        <v>0.054</v>
      </c>
      <c r="I614" s="187"/>
      <c r="J614" s="188">
        <f>ROUND(I614*H614,2)</f>
        <v>0</v>
      </c>
      <c r="K614" s="184" t="s">
        <v>196</v>
      </c>
      <c r="L614" s="42"/>
      <c r="M614" s="189" t="s">
        <v>5</v>
      </c>
      <c r="N614" s="190" t="s">
        <v>43</v>
      </c>
      <c r="O614" s="43"/>
      <c r="P614" s="191">
        <f>O614*H614</f>
        <v>0</v>
      </c>
      <c r="Q614" s="191">
        <v>1.05256</v>
      </c>
      <c r="R614" s="191">
        <f>Q614*H614</f>
        <v>0.05683824</v>
      </c>
      <c r="S614" s="191">
        <v>0</v>
      </c>
      <c r="T614" s="192">
        <f>S614*H614</f>
        <v>0</v>
      </c>
      <c r="AR614" s="25" t="s">
        <v>92</v>
      </c>
      <c r="AT614" s="25" t="s">
        <v>192</v>
      </c>
      <c r="AU614" s="25" t="s">
        <v>80</v>
      </c>
      <c r="AY614" s="25" t="s">
        <v>190</v>
      </c>
      <c r="BE614" s="193">
        <f>IF(N614="základní",J614,0)</f>
        <v>0</v>
      </c>
      <c r="BF614" s="193">
        <f>IF(N614="snížená",J614,0)</f>
        <v>0</v>
      </c>
      <c r="BG614" s="193">
        <f>IF(N614="zákl. přenesená",J614,0)</f>
        <v>0</v>
      </c>
      <c r="BH614" s="193">
        <f>IF(N614="sníž. přenesená",J614,0)</f>
        <v>0</v>
      </c>
      <c r="BI614" s="193">
        <f>IF(N614="nulová",J614,0)</f>
        <v>0</v>
      </c>
      <c r="BJ614" s="25" t="s">
        <v>17</v>
      </c>
      <c r="BK614" s="193">
        <f>ROUND(I614*H614,2)</f>
        <v>0</v>
      </c>
      <c r="BL614" s="25" t="s">
        <v>92</v>
      </c>
      <c r="BM614" s="25" t="s">
        <v>834</v>
      </c>
    </row>
    <row r="615" spans="2:51" s="12" customFormat="1" ht="13.5">
      <c r="B615" s="194"/>
      <c r="D615" s="195" t="s">
        <v>198</v>
      </c>
      <c r="E615" s="196" t="s">
        <v>5</v>
      </c>
      <c r="F615" s="197" t="s">
        <v>835</v>
      </c>
      <c r="H615" s="196" t="s">
        <v>5</v>
      </c>
      <c r="I615" s="198"/>
      <c r="L615" s="194"/>
      <c r="M615" s="199"/>
      <c r="N615" s="200"/>
      <c r="O615" s="200"/>
      <c r="P615" s="200"/>
      <c r="Q615" s="200"/>
      <c r="R615" s="200"/>
      <c r="S615" s="200"/>
      <c r="T615" s="201"/>
      <c r="AT615" s="196" t="s">
        <v>198</v>
      </c>
      <c r="AU615" s="196" t="s">
        <v>80</v>
      </c>
      <c r="AV615" s="12" t="s">
        <v>17</v>
      </c>
      <c r="AW615" s="12" t="s">
        <v>35</v>
      </c>
      <c r="AX615" s="12" t="s">
        <v>72</v>
      </c>
      <c r="AY615" s="196" t="s">
        <v>190</v>
      </c>
    </row>
    <row r="616" spans="2:51" s="13" customFormat="1" ht="13.5">
      <c r="B616" s="202"/>
      <c r="D616" s="195" t="s">
        <v>198</v>
      </c>
      <c r="E616" s="203" t="s">
        <v>5</v>
      </c>
      <c r="F616" s="204" t="s">
        <v>836</v>
      </c>
      <c r="H616" s="205">
        <v>0.054</v>
      </c>
      <c r="I616" s="206"/>
      <c r="L616" s="202"/>
      <c r="M616" s="207"/>
      <c r="N616" s="208"/>
      <c r="O616" s="208"/>
      <c r="P616" s="208"/>
      <c r="Q616" s="208"/>
      <c r="R616" s="208"/>
      <c r="S616" s="208"/>
      <c r="T616" s="209"/>
      <c r="AT616" s="203" t="s">
        <v>198</v>
      </c>
      <c r="AU616" s="203" t="s">
        <v>80</v>
      </c>
      <c r="AV616" s="13" t="s">
        <v>80</v>
      </c>
      <c r="AW616" s="13" t="s">
        <v>35</v>
      </c>
      <c r="AX616" s="13" t="s">
        <v>17</v>
      </c>
      <c r="AY616" s="203" t="s">
        <v>190</v>
      </c>
    </row>
    <row r="617" spans="2:65" s="1" customFormat="1" ht="25.5" customHeight="1">
      <c r="B617" s="181"/>
      <c r="C617" s="182" t="s">
        <v>837</v>
      </c>
      <c r="D617" s="182" t="s">
        <v>192</v>
      </c>
      <c r="E617" s="183" t="s">
        <v>838</v>
      </c>
      <c r="F617" s="184" t="s">
        <v>839</v>
      </c>
      <c r="G617" s="185" t="s">
        <v>410</v>
      </c>
      <c r="H617" s="186">
        <v>2</v>
      </c>
      <c r="I617" s="187"/>
      <c r="J617" s="188">
        <f>ROUND(I617*H617,2)</f>
        <v>0</v>
      </c>
      <c r="K617" s="184" t="s">
        <v>5</v>
      </c>
      <c r="L617" s="42"/>
      <c r="M617" s="189" t="s">
        <v>5</v>
      </c>
      <c r="N617" s="190" t="s">
        <v>43</v>
      </c>
      <c r="O617" s="43"/>
      <c r="P617" s="191">
        <f>O617*H617</f>
        <v>0</v>
      </c>
      <c r="Q617" s="191">
        <v>0.0105</v>
      </c>
      <c r="R617" s="191">
        <f>Q617*H617</f>
        <v>0.021</v>
      </c>
      <c r="S617" s="191">
        <v>0</v>
      </c>
      <c r="T617" s="192">
        <f>S617*H617</f>
        <v>0</v>
      </c>
      <c r="AR617" s="25" t="s">
        <v>92</v>
      </c>
      <c r="AT617" s="25" t="s">
        <v>192</v>
      </c>
      <c r="AU617" s="25" t="s">
        <v>80</v>
      </c>
      <c r="AY617" s="25" t="s">
        <v>190</v>
      </c>
      <c r="BE617" s="193">
        <f>IF(N617="základní",J617,0)</f>
        <v>0</v>
      </c>
      <c r="BF617" s="193">
        <f>IF(N617="snížená",J617,0)</f>
        <v>0</v>
      </c>
      <c r="BG617" s="193">
        <f>IF(N617="zákl. přenesená",J617,0)</f>
        <v>0</v>
      </c>
      <c r="BH617" s="193">
        <f>IF(N617="sníž. přenesená",J617,0)</f>
        <v>0</v>
      </c>
      <c r="BI617" s="193">
        <f>IF(N617="nulová",J617,0)</f>
        <v>0</v>
      </c>
      <c r="BJ617" s="25" t="s">
        <v>17</v>
      </c>
      <c r="BK617" s="193">
        <f>ROUND(I617*H617,2)</f>
        <v>0</v>
      </c>
      <c r="BL617" s="25" t="s">
        <v>92</v>
      </c>
      <c r="BM617" s="25" t="s">
        <v>840</v>
      </c>
    </row>
    <row r="618" spans="2:51" s="13" customFormat="1" ht="13.5">
      <c r="B618" s="202"/>
      <c r="D618" s="195" t="s">
        <v>198</v>
      </c>
      <c r="E618" s="203" t="s">
        <v>5</v>
      </c>
      <c r="F618" s="204" t="s">
        <v>80</v>
      </c>
      <c r="H618" s="205">
        <v>2</v>
      </c>
      <c r="I618" s="206"/>
      <c r="L618" s="202"/>
      <c r="M618" s="207"/>
      <c r="N618" s="208"/>
      <c r="O618" s="208"/>
      <c r="P618" s="208"/>
      <c r="Q618" s="208"/>
      <c r="R618" s="208"/>
      <c r="S618" s="208"/>
      <c r="T618" s="209"/>
      <c r="AT618" s="203" t="s">
        <v>198</v>
      </c>
      <c r="AU618" s="203" t="s">
        <v>80</v>
      </c>
      <c r="AV618" s="13" t="s">
        <v>80</v>
      </c>
      <c r="AW618" s="13" t="s">
        <v>35</v>
      </c>
      <c r="AX618" s="13" t="s">
        <v>17</v>
      </c>
      <c r="AY618" s="203" t="s">
        <v>190</v>
      </c>
    </row>
    <row r="619" spans="2:65" s="1" customFormat="1" ht="63.75" customHeight="1">
      <c r="B619" s="181"/>
      <c r="C619" s="182" t="s">
        <v>841</v>
      </c>
      <c r="D619" s="182" t="s">
        <v>192</v>
      </c>
      <c r="E619" s="183" t="s">
        <v>842</v>
      </c>
      <c r="F619" s="184" t="s">
        <v>843</v>
      </c>
      <c r="G619" s="185" t="s">
        <v>275</v>
      </c>
      <c r="H619" s="186">
        <v>156.05</v>
      </c>
      <c r="I619" s="187"/>
      <c r="J619" s="188">
        <f>ROUND(I619*H619,2)</f>
        <v>0</v>
      </c>
      <c r="K619" s="184" t="s">
        <v>5</v>
      </c>
      <c r="L619" s="42"/>
      <c r="M619" s="189" t="s">
        <v>5</v>
      </c>
      <c r="N619" s="190" t="s">
        <v>43</v>
      </c>
      <c r="O619" s="43"/>
      <c r="P619" s="191">
        <f>O619*H619</f>
        <v>0</v>
      </c>
      <c r="Q619" s="191">
        <v>0.01083</v>
      </c>
      <c r="R619" s="191">
        <f>Q619*H619</f>
        <v>1.6900215</v>
      </c>
      <c r="S619" s="191">
        <v>0</v>
      </c>
      <c r="T619" s="192">
        <f>S619*H619</f>
        <v>0</v>
      </c>
      <c r="AR619" s="25" t="s">
        <v>92</v>
      </c>
      <c r="AT619" s="25" t="s">
        <v>192</v>
      </c>
      <c r="AU619" s="25" t="s">
        <v>80</v>
      </c>
      <c r="AY619" s="25" t="s">
        <v>190</v>
      </c>
      <c r="BE619" s="193">
        <f>IF(N619="základní",J619,0)</f>
        <v>0</v>
      </c>
      <c r="BF619" s="193">
        <f>IF(N619="snížená",J619,0)</f>
        <v>0</v>
      </c>
      <c r="BG619" s="193">
        <f>IF(N619="zákl. přenesená",J619,0)</f>
        <v>0</v>
      </c>
      <c r="BH619" s="193">
        <f>IF(N619="sníž. přenesená",J619,0)</f>
        <v>0</v>
      </c>
      <c r="BI619" s="193">
        <f>IF(N619="nulová",J619,0)</f>
        <v>0</v>
      </c>
      <c r="BJ619" s="25" t="s">
        <v>17</v>
      </c>
      <c r="BK619" s="193">
        <f>ROUND(I619*H619,2)</f>
        <v>0</v>
      </c>
      <c r="BL619" s="25" t="s">
        <v>92</v>
      </c>
      <c r="BM619" s="25" t="s">
        <v>844</v>
      </c>
    </row>
    <row r="620" spans="2:51" s="12" customFormat="1" ht="13.5">
      <c r="B620" s="194"/>
      <c r="D620" s="195" t="s">
        <v>198</v>
      </c>
      <c r="E620" s="196" t="s">
        <v>5</v>
      </c>
      <c r="F620" s="197" t="s">
        <v>845</v>
      </c>
      <c r="H620" s="196" t="s">
        <v>5</v>
      </c>
      <c r="I620" s="198"/>
      <c r="L620" s="194"/>
      <c r="M620" s="199"/>
      <c r="N620" s="200"/>
      <c r="O620" s="200"/>
      <c r="P620" s="200"/>
      <c r="Q620" s="200"/>
      <c r="R620" s="200"/>
      <c r="S620" s="200"/>
      <c r="T620" s="201"/>
      <c r="AT620" s="196" t="s">
        <v>198</v>
      </c>
      <c r="AU620" s="196" t="s">
        <v>80</v>
      </c>
      <c r="AV620" s="12" t="s">
        <v>17</v>
      </c>
      <c r="AW620" s="12" t="s">
        <v>35</v>
      </c>
      <c r="AX620" s="12" t="s">
        <v>72</v>
      </c>
      <c r="AY620" s="196" t="s">
        <v>190</v>
      </c>
    </row>
    <row r="621" spans="2:51" s="13" customFormat="1" ht="13.5">
      <c r="B621" s="202"/>
      <c r="D621" s="195" t="s">
        <v>198</v>
      </c>
      <c r="E621" s="203" t="s">
        <v>5</v>
      </c>
      <c r="F621" s="204" t="s">
        <v>846</v>
      </c>
      <c r="H621" s="205">
        <v>156.05</v>
      </c>
      <c r="I621" s="206"/>
      <c r="L621" s="202"/>
      <c r="M621" s="207"/>
      <c r="N621" s="208"/>
      <c r="O621" s="208"/>
      <c r="P621" s="208"/>
      <c r="Q621" s="208"/>
      <c r="R621" s="208"/>
      <c r="S621" s="208"/>
      <c r="T621" s="209"/>
      <c r="AT621" s="203" t="s">
        <v>198</v>
      </c>
      <c r="AU621" s="203" t="s">
        <v>80</v>
      </c>
      <c r="AV621" s="13" t="s">
        <v>80</v>
      </c>
      <c r="AW621" s="13" t="s">
        <v>35</v>
      </c>
      <c r="AX621" s="13" t="s">
        <v>17</v>
      </c>
      <c r="AY621" s="203" t="s">
        <v>190</v>
      </c>
    </row>
    <row r="622" spans="2:65" s="1" customFormat="1" ht="25.5" customHeight="1">
      <c r="B622" s="181"/>
      <c r="C622" s="182" t="s">
        <v>847</v>
      </c>
      <c r="D622" s="182" t="s">
        <v>192</v>
      </c>
      <c r="E622" s="183" t="s">
        <v>848</v>
      </c>
      <c r="F622" s="184" t="s">
        <v>849</v>
      </c>
      <c r="G622" s="185" t="s">
        <v>410</v>
      </c>
      <c r="H622" s="186">
        <v>18</v>
      </c>
      <c r="I622" s="187"/>
      <c r="J622" s="188">
        <f>ROUND(I622*H622,2)</f>
        <v>0</v>
      </c>
      <c r="K622" s="184" t="s">
        <v>5</v>
      </c>
      <c r="L622" s="42"/>
      <c r="M622" s="189" t="s">
        <v>5</v>
      </c>
      <c r="N622" s="190" t="s">
        <v>43</v>
      </c>
      <c r="O622" s="43"/>
      <c r="P622" s="191">
        <f>O622*H622</f>
        <v>0</v>
      </c>
      <c r="Q622" s="191">
        <v>0</v>
      </c>
      <c r="R622" s="191">
        <f>Q622*H622</f>
        <v>0</v>
      </c>
      <c r="S622" s="191">
        <v>0</v>
      </c>
      <c r="T622" s="192">
        <f>S622*H622</f>
        <v>0</v>
      </c>
      <c r="AR622" s="25" t="s">
        <v>92</v>
      </c>
      <c r="AT622" s="25" t="s">
        <v>192</v>
      </c>
      <c r="AU622" s="25" t="s">
        <v>80</v>
      </c>
      <c r="AY622" s="25" t="s">
        <v>190</v>
      </c>
      <c r="BE622" s="193">
        <f>IF(N622="základní",J622,0)</f>
        <v>0</v>
      </c>
      <c r="BF622" s="193">
        <f>IF(N622="snížená",J622,0)</f>
        <v>0</v>
      </c>
      <c r="BG622" s="193">
        <f>IF(N622="zákl. přenesená",J622,0)</f>
        <v>0</v>
      </c>
      <c r="BH622" s="193">
        <f>IF(N622="sníž. přenesená",J622,0)</f>
        <v>0</v>
      </c>
      <c r="BI622" s="193">
        <f>IF(N622="nulová",J622,0)</f>
        <v>0</v>
      </c>
      <c r="BJ622" s="25" t="s">
        <v>17</v>
      </c>
      <c r="BK622" s="193">
        <f>ROUND(I622*H622,2)</f>
        <v>0</v>
      </c>
      <c r="BL622" s="25" t="s">
        <v>92</v>
      </c>
      <c r="BM622" s="25" t="s">
        <v>850</v>
      </c>
    </row>
    <row r="623" spans="2:51" s="12" customFormat="1" ht="13.5">
      <c r="B623" s="194"/>
      <c r="D623" s="195" t="s">
        <v>198</v>
      </c>
      <c r="E623" s="196" t="s">
        <v>5</v>
      </c>
      <c r="F623" s="197" t="s">
        <v>372</v>
      </c>
      <c r="H623" s="196" t="s">
        <v>5</v>
      </c>
      <c r="I623" s="198"/>
      <c r="L623" s="194"/>
      <c r="M623" s="199"/>
      <c r="N623" s="200"/>
      <c r="O623" s="200"/>
      <c r="P623" s="200"/>
      <c r="Q623" s="200"/>
      <c r="R623" s="200"/>
      <c r="S623" s="200"/>
      <c r="T623" s="201"/>
      <c r="AT623" s="196" t="s">
        <v>198</v>
      </c>
      <c r="AU623" s="196" t="s">
        <v>80</v>
      </c>
      <c r="AV623" s="12" t="s">
        <v>17</v>
      </c>
      <c r="AW623" s="12" t="s">
        <v>35</v>
      </c>
      <c r="AX623" s="12" t="s">
        <v>72</v>
      </c>
      <c r="AY623" s="196" t="s">
        <v>190</v>
      </c>
    </row>
    <row r="624" spans="2:51" s="13" customFormat="1" ht="13.5">
      <c r="B624" s="202"/>
      <c r="D624" s="195" t="s">
        <v>198</v>
      </c>
      <c r="E624" s="203" t="s">
        <v>5</v>
      </c>
      <c r="F624" s="204" t="s">
        <v>244</v>
      </c>
      <c r="H624" s="205">
        <v>9</v>
      </c>
      <c r="I624" s="206"/>
      <c r="L624" s="202"/>
      <c r="M624" s="207"/>
      <c r="N624" s="208"/>
      <c r="O624" s="208"/>
      <c r="P624" s="208"/>
      <c r="Q624" s="208"/>
      <c r="R624" s="208"/>
      <c r="S624" s="208"/>
      <c r="T624" s="209"/>
      <c r="AT624" s="203" t="s">
        <v>198</v>
      </c>
      <c r="AU624" s="203" t="s">
        <v>80</v>
      </c>
      <c r="AV624" s="13" t="s">
        <v>80</v>
      </c>
      <c r="AW624" s="13" t="s">
        <v>35</v>
      </c>
      <c r="AX624" s="13" t="s">
        <v>72</v>
      </c>
      <c r="AY624" s="203" t="s">
        <v>190</v>
      </c>
    </row>
    <row r="625" spans="2:51" s="12" customFormat="1" ht="13.5">
      <c r="B625" s="194"/>
      <c r="D625" s="195" t="s">
        <v>198</v>
      </c>
      <c r="E625" s="196" t="s">
        <v>5</v>
      </c>
      <c r="F625" s="197" t="s">
        <v>376</v>
      </c>
      <c r="H625" s="196" t="s">
        <v>5</v>
      </c>
      <c r="I625" s="198"/>
      <c r="L625" s="194"/>
      <c r="M625" s="199"/>
      <c r="N625" s="200"/>
      <c r="O625" s="200"/>
      <c r="P625" s="200"/>
      <c r="Q625" s="200"/>
      <c r="R625" s="200"/>
      <c r="S625" s="200"/>
      <c r="T625" s="201"/>
      <c r="AT625" s="196" t="s">
        <v>198</v>
      </c>
      <c r="AU625" s="196" t="s">
        <v>80</v>
      </c>
      <c r="AV625" s="12" t="s">
        <v>17</v>
      </c>
      <c r="AW625" s="12" t="s">
        <v>35</v>
      </c>
      <c r="AX625" s="12" t="s">
        <v>72</v>
      </c>
      <c r="AY625" s="196" t="s">
        <v>190</v>
      </c>
    </row>
    <row r="626" spans="2:51" s="13" customFormat="1" ht="13.5">
      <c r="B626" s="202"/>
      <c r="D626" s="195" t="s">
        <v>198</v>
      </c>
      <c r="E626" s="203" t="s">
        <v>5</v>
      </c>
      <c r="F626" s="204" t="s">
        <v>244</v>
      </c>
      <c r="H626" s="205">
        <v>9</v>
      </c>
      <c r="I626" s="206"/>
      <c r="L626" s="202"/>
      <c r="M626" s="207"/>
      <c r="N626" s="208"/>
      <c r="O626" s="208"/>
      <c r="P626" s="208"/>
      <c r="Q626" s="208"/>
      <c r="R626" s="208"/>
      <c r="S626" s="208"/>
      <c r="T626" s="209"/>
      <c r="AT626" s="203" t="s">
        <v>198</v>
      </c>
      <c r="AU626" s="203" t="s">
        <v>80</v>
      </c>
      <c r="AV626" s="13" t="s">
        <v>80</v>
      </c>
      <c r="AW626" s="13" t="s">
        <v>35</v>
      </c>
      <c r="AX626" s="13" t="s">
        <v>72</v>
      </c>
      <c r="AY626" s="203" t="s">
        <v>190</v>
      </c>
    </row>
    <row r="627" spans="2:51" s="14" customFormat="1" ht="13.5">
      <c r="B627" s="210"/>
      <c r="D627" s="195" t="s">
        <v>198</v>
      </c>
      <c r="E627" s="211" t="s">
        <v>5</v>
      </c>
      <c r="F627" s="212" t="s">
        <v>221</v>
      </c>
      <c r="H627" s="213">
        <v>18</v>
      </c>
      <c r="I627" s="214"/>
      <c r="L627" s="210"/>
      <c r="M627" s="215"/>
      <c r="N627" s="216"/>
      <c r="O627" s="216"/>
      <c r="P627" s="216"/>
      <c r="Q627" s="216"/>
      <c r="R627" s="216"/>
      <c r="S627" s="216"/>
      <c r="T627" s="217"/>
      <c r="AT627" s="211" t="s">
        <v>198</v>
      </c>
      <c r="AU627" s="211" t="s">
        <v>80</v>
      </c>
      <c r="AV627" s="14" t="s">
        <v>92</v>
      </c>
      <c r="AW627" s="14" t="s">
        <v>35</v>
      </c>
      <c r="AX627" s="14" t="s">
        <v>17</v>
      </c>
      <c r="AY627" s="211" t="s">
        <v>190</v>
      </c>
    </row>
    <row r="628" spans="2:65" s="1" customFormat="1" ht="25.5" customHeight="1">
      <c r="B628" s="181"/>
      <c r="C628" s="182" t="s">
        <v>851</v>
      </c>
      <c r="D628" s="182" t="s">
        <v>192</v>
      </c>
      <c r="E628" s="183" t="s">
        <v>852</v>
      </c>
      <c r="F628" s="184" t="s">
        <v>853</v>
      </c>
      <c r="G628" s="185" t="s">
        <v>209</v>
      </c>
      <c r="H628" s="186">
        <v>1.58</v>
      </c>
      <c r="I628" s="187"/>
      <c r="J628" s="188">
        <f>ROUND(I628*H628,2)</f>
        <v>0</v>
      </c>
      <c r="K628" s="184" t="s">
        <v>5</v>
      </c>
      <c r="L628" s="42"/>
      <c r="M628" s="189" t="s">
        <v>5</v>
      </c>
      <c r="N628" s="190" t="s">
        <v>43</v>
      </c>
      <c r="O628" s="43"/>
      <c r="P628" s="191">
        <f>O628*H628</f>
        <v>0</v>
      </c>
      <c r="Q628" s="191">
        <v>0</v>
      </c>
      <c r="R628" s="191">
        <f>Q628*H628</f>
        <v>0</v>
      </c>
      <c r="S628" s="191">
        <v>0</v>
      </c>
      <c r="T628" s="192">
        <f>S628*H628</f>
        <v>0</v>
      </c>
      <c r="AR628" s="25" t="s">
        <v>92</v>
      </c>
      <c r="AT628" s="25" t="s">
        <v>192</v>
      </c>
      <c r="AU628" s="25" t="s">
        <v>80</v>
      </c>
      <c r="AY628" s="25" t="s">
        <v>190</v>
      </c>
      <c r="BE628" s="193">
        <f>IF(N628="základní",J628,0)</f>
        <v>0</v>
      </c>
      <c r="BF628" s="193">
        <f>IF(N628="snížená",J628,0)</f>
        <v>0</v>
      </c>
      <c r="BG628" s="193">
        <f>IF(N628="zákl. přenesená",J628,0)</f>
        <v>0</v>
      </c>
      <c r="BH628" s="193">
        <f>IF(N628="sníž. přenesená",J628,0)</f>
        <v>0</v>
      </c>
      <c r="BI628" s="193">
        <f>IF(N628="nulová",J628,0)</f>
        <v>0</v>
      </c>
      <c r="BJ628" s="25" t="s">
        <v>17</v>
      </c>
      <c r="BK628" s="193">
        <f>ROUND(I628*H628,2)</f>
        <v>0</v>
      </c>
      <c r="BL628" s="25" t="s">
        <v>92</v>
      </c>
      <c r="BM628" s="25" t="s">
        <v>854</v>
      </c>
    </row>
    <row r="629" spans="2:51" s="12" customFormat="1" ht="13.5">
      <c r="B629" s="194"/>
      <c r="D629" s="195" t="s">
        <v>198</v>
      </c>
      <c r="E629" s="196" t="s">
        <v>5</v>
      </c>
      <c r="F629" s="197" t="s">
        <v>855</v>
      </c>
      <c r="H629" s="196" t="s">
        <v>5</v>
      </c>
      <c r="I629" s="198"/>
      <c r="L629" s="194"/>
      <c r="M629" s="199"/>
      <c r="N629" s="200"/>
      <c r="O629" s="200"/>
      <c r="P629" s="200"/>
      <c r="Q629" s="200"/>
      <c r="R629" s="200"/>
      <c r="S629" s="200"/>
      <c r="T629" s="201"/>
      <c r="AT629" s="196" t="s">
        <v>198</v>
      </c>
      <c r="AU629" s="196" t="s">
        <v>80</v>
      </c>
      <c r="AV629" s="12" t="s">
        <v>17</v>
      </c>
      <c r="AW629" s="12" t="s">
        <v>35</v>
      </c>
      <c r="AX629" s="12" t="s">
        <v>72</v>
      </c>
      <c r="AY629" s="196" t="s">
        <v>190</v>
      </c>
    </row>
    <row r="630" spans="2:51" s="13" customFormat="1" ht="13.5">
      <c r="B630" s="202"/>
      <c r="D630" s="195" t="s">
        <v>198</v>
      </c>
      <c r="E630" s="203" t="s">
        <v>5</v>
      </c>
      <c r="F630" s="204" t="s">
        <v>856</v>
      </c>
      <c r="H630" s="205">
        <v>0.15</v>
      </c>
      <c r="I630" s="206"/>
      <c r="L630" s="202"/>
      <c r="M630" s="207"/>
      <c r="N630" s="208"/>
      <c r="O630" s="208"/>
      <c r="P630" s="208"/>
      <c r="Q630" s="208"/>
      <c r="R630" s="208"/>
      <c r="S630" s="208"/>
      <c r="T630" s="209"/>
      <c r="AT630" s="203" t="s">
        <v>198</v>
      </c>
      <c r="AU630" s="203" t="s">
        <v>80</v>
      </c>
      <c r="AV630" s="13" t="s">
        <v>80</v>
      </c>
      <c r="AW630" s="13" t="s">
        <v>35</v>
      </c>
      <c r="AX630" s="13" t="s">
        <v>72</v>
      </c>
      <c r="AY630" s="203" t="s">
        <v>190</v>
      </c>
    </row>
    <row r="631" spans="2:51" s="13" customFormat="1" ht="13.5">
      <c r="B631" s="202"/>
      <c r="D631" s="195" t="s">
        <v>198</v>
      </c>
      <c r="E631" s="203" t="s">
        <v>5</v>
      </c>
      <c r="F631" s="204" t="s">
        <v>857</v>
      </c>
      <c r="H631" s="205">
        <v>0.66</v>
      </c>
      <c r="I631" s="206"/>
      <c r="L631" s="202"/>
      <c r="M631" s="207"/>
      <c r="N631" s="208"/>
      <c r="O631" s="208"/>
      <c r="P631" s="208"/>
      <c r="Q631" s="208"/>
      <c r="R631" s="208"/>
      <c r="S631" s="208"/>
      <c r="T631" s="209"/>
      <c r="AT631" s="203" t="s">
        <v>198</v>
      </c>
      <c r="AU631" s="203" t="s">
        <v>80</v>
      </c>
      <c r="AV631" s="13" t="s">
        <v>80</v>
      </c>
      <c r="AW631" s="13" t="s">
        <v>35</v>
      </c>
      <c r="AX631" s="13" t="s">
        <v>72</v>
      </c>
      <c r="AY631" s="203" t="s">
        <v>190</v>
      </c>
    </row>
    <row r="632" spans="2:51" s="13" customFormat="1" ht="13.5">
      <c r="B632" s="202"/>
      <c r="D632" s="195" t="s">
        <v>198</v>
      </c>
      <c r="E632" s="203" t="s">
        <v>5</v>
      </c>
      <c r="F632" s="204" t="s">
        <v>858</v>
      </c>
      <c r="H632" s="205">
        <v>0.69</v>
      </c>
      <c r="I632" s="206"/>
      <c r="L632" s="202"/>
      <c r="M632" s="207"/>
      <c r="N632" s="208"/>
      <c r="O632" s="208"/>
      <c r="P632" s="208"/>
      <c r="Q632" s="208"/>
      <c r="R632" s="208"/>
      <c r="S632" s="208"/>
      <c r="T632" s="209"/>
      <c r="AT632" s="203" t="s">
        <v>198</v>
      </c>
      <c r="AU632" s="203" t="s">
        <v>80</v>
      </c>
      <c r="AV632" s="13" t="s">
        <v>80</v>
      </c>
      <c r="AW632" s="13" t="s">
        <v>35</v>
      </c>
      <c r="AX632" s="13" t="s">
        <v>72</v>
      </c>
      <c r="AY632" s="203" t="s">
        <v>190</v>
      </c>
    </row>
    <row r="633" spans="2:51" s="12" customFormat="1" ht="13.5">
      <c r="B633" s="194"/>
      <c r="D633" s="195" t="s">
        <v>198</v>
      </c>
      <c r="E633" s="196" t="s">
        <v>5</v>
      </c>
      <c r="F633" s="197" t="s">
        <v>859</v>
      </c>
      <c r="H633" s="196" t="s">
        <v>5</v>
      </c>
      <c r="I633" s="198"/>
      <c r="L633" s="194"/>
      <c r="M633" s="199"/>
      <c r="N633" s="200"/>
      <c r="O633" s="200"/>
      <c r="P633" s="200"/>
      <c r="Q633" s="200"/>
      <c r="R633" s="200"/>
      <c r="S633" s="200"/>
      <c r="T633" s="201"/>
      <c r="AT633" s="196" t="s">
        <v>198</v>
      </c>
      <c r="AU633" s="196" t="s">
        <v>80</v>
      </c>
      <c r="AV633" s="12" t="s">
        <v>17</v>
      </c>
      <c r="AW633" s="12" t="s">
        <v>35</v>
      </c>
      <c r="AX633" s="12" t="s">
        <v>72</v>
      </c>
      <c r="AY633" s="196" t="s">
        <v>190</v>
      </c>
    </row>
    <row r="634" spans="2:51" s="13" customFormat="1" ht="13.5">
      <c r="B634" s="202"/>
      <c r="D634" s="195" t="s">
        <v>198</v>
      </c>
      <c r="E634" s="203" t="s">
        <v>5</v>
      </c>
      <c r="F634" s="204" t="s">
        <v>860</v>
      </c>
      <c r="H634" s="205">
        <v>0.08</v>
      </c>
      <c r="I634" s="206"/>
      <c r="L634" s="202"/>
      <c r="M634" s="207"/>
      <c r="N634" s="208"/>
      <c r="O634" s="208"/>
      <c r="P634" s="208"/>
      <c r="Q634" s="208"/>
      <c r="R634" s="208"/>
      <c r="S634" s="208"/>
      <c r="T634" s="209"/>
      <c r="AT634" s="203" t="s">
        <v>198</v>
      </c>
      <c r="AU634" s="203" t="s">
        <v>80</v>
      </c>
      <c r="AV634" s="13" t="s">
        <v>80</v>
      </c>
      <c r="AW634" s="13" t="s">
        <v>35</v>
      </c>
      <c r="AX634" s="13" t="s">
        <v>72</v>
      </c>
      <c r="AY634" s="203" t="s">
        <v>190</v>
      </c>
    </row>
    <row r="635" spans="2:51" s="14" customFormat="1" ht="13.5">
      <c r="B635" s="210"/>
      <c r="D635" s="195" t="s">
        <v>198</v>
      </c>
      <c r="E635" s="211" t="s">
        <v>5</v>
      </c>
      <c r="F635" s="212" t="s">
        <v>221</v>
      </c>
      <c r="H635" s="213">
        <v>1.58</v>
      </c>
      <c r="I635" s="214"/>
      <c r="L635" s="210"/>
      <c r="M635" s="215"/>
      <c r="N635" s="216"/>
      <c r="O635" s="216"/>
      <c r="P635" s="216"/>
      <c r="Q635" s="216"/>
      <c r="R635" s="216"/>
      <c r="S635" s="216"/>
      <c r="T635" s="217"/>
      <c r="AT635" s="211" t="s">
        <v>198</v>
      </c>
      <c r="AU635" s="211" t="s">
        <v>80</v>
      </c>
      <c r="AV635" s="14" t="s">
        <v>92</v>
      </c>
      <c r="AW635" s="14" t="s">
        <v>35</v>
      </c>
      <c r="AX635" s="14" t="s">
        <v>17</v>
      </c>
      <c r="AY635" s="211" t="s">
        <v>190</v>
      </c>
    </row>
    <row r="636" spans="2:63" s="11" customFormat="1" ht="29.85" customHeight="1">
      <c r="B636" s="168"/>
      <c r="D636" s="169" t="s">
        <v>71</v>
      </c>
      <c r="E636" s="179" t="s">
        <v>95</v>
      </c>
      <c r="F636" s="179" t="s">
        <v>861</v>
      </c>
      <c r="I636" s="171"/>
      <c r="J636" s="180">
        <f>BK636</f>
        <v>0</v>
      </c>
      <c r="L636" s="168"/>
      <c r="M636" s="173"/>
      <c r="N636" s="174"/>
      <c r="O636" s="174"/>
      <c r="P636" s="175">
        <f>SUM(P637:P644)</f>
        <v>0</v>
      </c>
      <c r="Q636" s="174"/>
      <c r="R636" s="175">
        <f>SUM(R637:R644)</f>
        <v>0.98475</v>
      </c>
      <c r="S636" s="174"/>
      <c r="T636" s="176">
        <f>SUM(T637:T644)</f>
        <v>0</v>
      </c>
      <c r="AR636" s="169" t="s">
        <v>17</v>
      </c>
      <c r="AT636" s="177" t="s">
        <v>71</v>
      </c>
      <c r="AU636" s="177" t="s">
        <v>17</v>
      </c>
      <c r="AY636" s="169" t="s">
        <v>190</v>
      </c>
      <c r="BK636" s="178">
        <f>SUM(BK637:BK644)</f>
        <v>0</v>
      </c>
    </row>
    <row r="637" spans="2:65" s="1" customFormat="1" ht="25.5" customHeight="1">
      <c r="B637" s="181"/>
      <c r="C637" s="182" t="s">
        <v>862</v>
      </c>
      <c r="D637" s="182" t="s">
        <v>192</v>
      </c>
      <c r="E637" s="183" t="s">
        <v>863</v>
      </c>
      <c r="F637" s="184" t="s">
        <v>864</v>
      </c>
      <c r="G637" s="185" t="s">
        <v>275</v>
      </c>
      <c r="H637" s="186">
        <v>9.75</v>
      </c>
      <c r="I637" s="187"/>
      <c r="J637" s="188">
        <f>ROUND(I637*H637,2)</f>
        <v>0</v>
      </c>
      <c r="K637" s="184" t="s">
        <v>5</v>
      </c>
      <c r="L637" s="42"/>
      <c r="M637" s="189" t="s">
        <v>5</v>
      </c>
      <c r="N637" s="190" t="s">
        <v>43</v>
      </c>
      <c r="O637" s="43"/>
      <c r="P637" s="191">
        <f>O637*H637</f>
        <v>0</v>
      </c>
      <c r="Q637" s="191">
        <v>0</v>
      </c>
      <c r="R637" s="191">
        <f>Q637*H637</f>
        <v>0</v>
      </c>
      <c r="S637" s="191">
        <v>0</v>
      </c>
      <c r="T637" s="192">
        <f>S637*H637</f>
        <v>0</v>
      </c>
      <c r="AR637" s="25" t="s">
        <v>92</v>
      </c>
      <c r="AT637" s="25" t="s">
        <v>192</v>
      </c>
      <c r="AU637" s="25" t="s">
        <v>80</v>
      </c>
      <c r="AY637" s="25" t="s">
        <v>190</v>
      </c>
      <c r="BE637" s="193">
        <f>IF(N637="základní",J637,0)</f>
        <v>0</v>
      </c>
      <c r="BF637" s="193">
        <f>IF(N637="snížená",J637,0)</f>
        <v>0</v>
      </c>
      <c r="BG637" s="193">
        <f>IF(N637="zákl. přenesená",J637,0)</f>
        <v>0</v>
      </c>
      <c r="BH637" s="193">
        <f>IF(N637="sníž. přenesená",J637,0)</f>
        <v>0</v>
      </c>
      <c r="BI637" s="193">
        <f>IF(N637="nulová",J637,0)</f>
        <v>0</v>
      </c>
      <c r="BJ637" s="25" t="s">
        <v>17</v>
      </c>
      <c r="BK637" s="193">
        <f>ROUND(I637*H637,2)</f>
        <v>0</v>
      </c>
      <c r="BL637" s="25" t="s">
        <v>92</v>
      </c>
      <c r="BM637" s="25" t="s">
        <v>865</v>
      </c>
    </row>
    <row r="638" spans="2:51" s="12" customFormat="1" ht="13.5">
      <c r="B638" s="194"/>
      <c r="D638" s="195" t="s">
        <v>198</v>
      </c>
      <c r="E638" s="196" t="s">
        <v>5</v>
      </c>
      <c r="F638" s="197" t="s">
        <v>866</v>
      </c>
      <c r="H638" s="196" t="s">
        <v>5</v>
      </c>
      <c r="I638" s="198"/>
      <c r="L638" s="194"/>
      <c r="M638" s="199"/>
      <c r="N638" s="200"/>
      <c r="O638" s="200"/>
      <c r="P638" s="200"/>
      <c r="Q638" s="200"/>
      <c r="R638" s="200"/>
      <c r="S638" s="200"/>
      <c r="T638" s="201"/>
      <c r="AT638" s="196" t="s">
        <v>198</v>
      </c>
      <c r="AU638" s="196" t="s">
        <v>80</v>
      </c>
      <c r="AV638" s="12" t="s">
        <v>17</v>
      </c>
      <c r="AW638" s="12" t="s">
        <v>35</v>
      </c>
      <c r="AX638" s="12" t="s">
        <v>72</v>
      </c>
      <c r="AY638" s="196" t="s">
        <v>190</v>
      </c>
    </row>
    <row r="639" spans="2:51" s="13" customFormat="1" ht="13.5">
      <c r="B639" s="202"/>
      <c r="D639" s="195" t="s">
        <v>198</v>
      </c>
      <c r="E639" s="203" t="s">
        <v>5</v>
      </c>
      <c r="F639" s="204" t="s">
        <v>867</v>
      </c>
      <c r="H639" s="205">
        <v>9.75</v>
      </c>
      <c r="I639" s="206"/>
      <c r="L639" s="202"/>
      <c r="M639" s="207"/>
      <c r="N639" s="208"/>
      <c r="O639" s="208"/>
      <c r="P639" s="208"/>
      <c r="Q639" s="208"/>
      <c r="R639" s="208"/>
      <c r="S639" s="208"/>
      <c r="T639" s="209"/>
      <c r="AT639" s="203" t="s">
        <v>198</v>
      </c>
      <c r="AU639" s="203" t="s">
        <v>80</v>
      </c>
      <c r="AV639" s="13" t="s">
        <v>80</v>
      </c>
      <c r="AW639" s="13" t="s">
        <v>35</v>
      </c>
      <c r="AX639" s="13" t="s">
        <v>17</v>
      </c>
      <c r="AY639" s="203" t="s">
        <v>190</v>
      </c>
    </row>
    <row r="640" spans="2:65" s="1" customFormat="1" ht="51" customHeight="1">
      <c r="B640" s="181"/>
      <c r="C640" s="182" t="s">
        <v>868</v>
      </c>
      <c r="D640" s="182" t="s">
        <v>192</v>
      </c>
      <c r="E640" s="183" t="s">
        <v>869</v>
      </c>
      <c r="F640" s="184" t="s">
        <v>870</v>
      </c>
      <c r="G640" s="185" t="s">
        <v>275</v>
      </c>
      <c r="H640" s="186">
        <v>9.75</v>
      </c>
      <c r="I640" s="187"/>
      <c r="J640" s="188">
        <f>ROUND(I640*H640,2)</f>
        <v>0</v>
      </c>
      <c r="K640" s="184" t="s">
        <v>5</v>
      </c>
      <c r="L640" s="42"/>
      <c r="M640" s="189" t="s">
        <v>5</v>
      </c>
      <c r="N640" s="190" t="s">
        <v>43</v>
      </c>
      <c r="O640" s="43"/>
      <c r="P640" s="191">
        <f>O640*H640</f>
        <v>0</v>
      </c>
      <c r="Q640" s="191">
        <v>0.101</v>
      </c>
      <c r="R640" s="191">
        <f>Q640*H640</f>
        <v>0.98475</v>
      </c>
      <c r="S640" s="191">
        <v>0</v>
      </c>
      <c r="T640" s="192">
        <f>S640*H640</f>
        <v>0</v>
      </c>
      <c r="AR640" s="25" t="s">
        <v>92</v>
      </c>
      <c r="AT640" s="25" t="s">
        <v>192</v>
      </c>
      <c r="AU640" s="25" t="s">
        <v>80</v>
      </c>
      <c r="AY640" s="25" t="s">
        <v>190</v>
      </c>
      <c r="BE640" s="193">
        <f>IF(N640="základní",J640,0)</f>
        <v>0</v>
      </c>
      <c r="BF640" s="193">
        <f>IF(N640="snížená",J640,0)</f>
        <v>0</v>
      </c>
      <c r="BG640" s="193">
        <f>IF(N640="zákl. přenesená",J640,0)</f>
        <v>0</v>
      </c>
      <c r="BH640" s="193">
        <f>IF(N640="sníž. přenesená",J640,0)</f>
        <v>0</v>
      </c>
      <c r="BI640" s="193">
        <f>IF(N640="nulová",J640,0)</f>
        <v>0</v>
      </c>
      <c r="BJ640" s="25" t="s">
        <v>17</v>
      </c>
      <c r="BK640" s="193">
        <f>ROUND(I640*H640,2)</f>
        <v>0</v>
      </c>
      <c r="BL640" s="25" t="s">
        <v>92</v>
      </c>
      <c r="BM640" s="25" t="s">
        <v>871</v>
      </c>
    </row>
    <row r="641" spans="2:51" s="12" customFormat="1" ht="13.5">
      <c r="B641" s="194"/>
      <c r="D641" s="195" t="s">
        <v>198</v>
      </c>
      <c r="E641" s="196" t="s">
        <v>5</v>
      </c>
      <c r="F641" s="197" t="s">
        <v>866</v>
      </c>
      <c r="H641" s="196" t="s">
        <v>5</v>
      </c>
      <c r="I641" s="198"/>
      <c r="L641" s="194"/>
      <c r="M641" s="199"/>
      <c r="N641" s="200"/>
      <c r="O641" s="200"/>
      <c r="P641" s="200"/>
      <c r="Q641" s="200"/>
      <c r="R641" s="200"/>
      <c r="S641" s="200"/>
      <c r="T641" s="201"/>
      <c r="AT641" s="196" t="s">
        <v>198</v>
      </c>
      <c r="AU641" s="196" t="s">
        <v>80</v>
      </c>
      <c r="AV641" s="12" t="s">
        <v>17</v>
      </c>
      <c r="AW641" s="12" t="s">
        <v>35</v>
      </c>
      <c r="AX641" s="12" t="s">
        <v>72</v>
      </c>
      <c r="AY641" s="196" t="s">
        <v>190</v>
      </c>
    </row>
    <row r="642" spans="2:51" s="13" customFormat="1" ht="13.5">
      <c r="B642" s="202"/>
      <c r="D642" s="195" t="s">
        <v>198</v>
      </c>
      <c r="E642" s="203" t="s">
        <v>5</v>
      </c>
      <c r="F642" s="204" t="s">
        <v>867</v>
      </c>
      <c r="H642" s="205">
        <v>9.75</v>
      </c>
      <c r="I642" s="206"/>
      <c r="L642" s="202"/>
      <c r="M642" s="207"/>
      <c r="N642" s="208"/>
      <c r="O642" s="208"/>
      <c r="P642" s="208"/>
      <c r="Q642" s="208"/>
      <c r="R642" s="208"/>
      <c r="S642" s="208"/>
      <c r="T642" s="209"/>
      <c r="AT642" s="203" t="s">
        <v>198</v>
      </c>
      <c r="AU642" s="203" t="s">
        <v>80</v>
      </c>
      <c r="AV642" s="13" t="s">
        <v>80</v>
      </c>
      <c r="AW642" s="13" t="s">
        <v>35</v>
      </c>
      <c r="AX642" s="13" t="s">
        <v>17</v>
      </c>
      <c r="AY642" s="203" t="s">
        <v>190</v>
      </c>
    </row>
    <row r="643" spans="2:65" s="1" customFormat="1" ht="16.5" customHeight="1">
      <c r="B643" s="181"/>
      <c r="C643" s="218" t="s">
        <v>872</v>
      </c>
      <c r="D643" s="218" t="s">
        <v>465</v>
      </c>
      <c r="E643" s="219" t="s">
        <v>873</v>
      </c>
      <c r="F643" s="220" t="s">
        <v>874</v>
      </c>
      <c r="G643" s="221" t="s">
        <v>275</v>
      </c>
      <c r="H643" s="222">
        <v>10.725</v>
      </c>
      <c r="I643" s="223"/>
      <c r="J643" s="224">
        <f>ROUND(I643*H643,2)</f>
        <v>0</v>
      </c>
      <c r="K643" s="220" t="s">
        <v>5</v>
      </c>
      <c r="L643" s="225"/>
      <c r="M643" s="226" t="s">
        <v>5</v>
      </c>
      <c r="N643" s="227" t="s">
        <v>43</v>
      </c>
      <c r="O643" s="43"/>
      <c r="P643" s="191">
        <f>O643*H643</f>
        <v>0</v>
      </c>
      <c r="Q643" s="191">
        <v>0</v>
      </c>
      <c r="R643" s="191">
        <f>Q643*H643</f>
        <v>0</v>
      </c>
      <c r="S643" s="191">
        <v>0</v>
      </c>
      <c r="T643" s="192">
        <f>S643*H643</f>
        <v>0</v>
      </c>
      <c r="AR643" s="25" t="s">
        <v>238</v>
      </c>
      <c r="AT643" s="25" t="s">
        <v>465</v>
      </c>
      <c r="AU643" s="25" t="s">
        <v>80</v>
      </c>
      <c r="AY643" s="25" t="s">
        <v>190</v>
      </c>
      <c r="BE643" s="193">
        <f>IF(N643="základní",J643,0)</f>
        <v>0</v>
      </c>
      <c r="BF643" s="193">
        <f>IF(N643="snížená",J643,0)</f>
        <v>0</v>
      </c>
      <c r="BG643" s="193">
        <f>IF(N643="zákl. přenesená",J643,0)</f>
        <v>0</v>
      </c>
      <c r="BH643" s="193">
        <f>IF(N643="sníž. přenesená",J643,0)</f>
        <v>0</v>
      </c>
      <c r="BI643" s="193">
        <f>IF(N643="nulová",J643,0)</f>
        <v>0</v>
      </c>
      <c r="BJ643" s="25" t="s">
        <v>17</v>
      </c>
      <c r="BK643" s="193">
        <f>ROUND(I643*H643,2)</f>
        <v>0</v>
      </c>
      <c r="BL643" s="25" t="s">
        <v>92</v>
      </c>
      <c r="BM643" s="25" t="s">
        <v>875</v>
      </c>
    </row>
    <row r="644" spans="2:51" s="13" customFormat="1" ht="13.5">
      <c r="B644" s="202"/>
      <c r="D644" s="195" t="s">
        <v>198</v>
      </c>
      <c r="F644" s="204" t="s">
        <v>876</v>
      </c>
      <c r="H644" s="205">
        <v>10.725</v>
      </c>
      <c r="I644" s="206"/>
      <c r="L644" s="202"/>
      <c r="M644" s="207"/>
      <c r="N644" s="208"/>
      <c r="O644" s="208"/>
      <c r="P644" s="208"/>
      <c r="Q644" s="208"/>
      <c r="R644" s="208"/>
      <c r="S644" s="208"/>
      <c r="T644" s="209"/>
      <c r="AT644" s="203" t="s">
        <v>198</v>
      </c>
      <c r="AU644" s="203" t="s">
        <v>80</v>
      </c>
      <c r="AV644" s="13" t="s">
        <v>80</v>
      </c>
      <c r="AW644" s="13" t="s">
        <v>6</v>
      </c>
      <c r="AX644" s="13" t="s">
        <v>17</v>
      </c>
      <c r="AY644" s="203" t="s">
        <v>190</v>
      </c>
    </row>
    <row r="645" spans="2:63" s="11" customFormat="1" ht="29.85" customHeight="1">
      <c r="B645" s="168"/>
      <c r="D645" s="169" t="s">
        <v>71</v>
      </c>
      <c r="E645" s="179" t="s">
        <v>98</v>
      </c>
      <c r="F645" s="179" t="s">
        <v>877</v>
      </c>
      <c r="I645" s="171"/>
      <c r="J645" s="180">
        <f>BK645</f>
        <v>0</v>
      </c>
      <c r="L645" s="168"/>
      <c r="M645" s="173"/>
      <c r="N645" s="174"/>
      <c r="O645" s="174"/>
      <c r="P645" s="175">
        <f>P646+P793+P1112+P1215</f>
        <v>0</v>
      </c>
      <c r="Q645" s="174"/>
      <c r="R645" s="175">
        <f>R646+R793+R1112+R1215</f>
        <v>58.049931519999994</v>
      </c>
      <c r="S645" s="174"/>
      <c r="T645" s="176">
        <f>T646+T793+T1112+T1215</f>
        <v>0</v>
      </c>
      <c r="AR645" s="169" t="s">
        <v>17</v>
      </c>
      <c r="AT645" s="177" t="s">
        <v>71</v>
      </c>
      <c r="AU645" s="177" t="s">
        <v>17</v>
      </c>
      <c r="AY645" s="169" t="s">
        <v>190</v>
      </c>
      <c r="BK645" s="178">
        <f>BK646+BK793+BK1112+BK1215</f>
        <v>0</v>
      </c>
    </row>
    <row r="646" spans="2:63" s="11" customFormat="1" ht="14.85" customHeight="1">
      <c r="B646" s="168"/>
      <c r="D646" s="169" t="s">
        <v>71</v>
      </c>
      <c r="E646" s="179" t="s">
        <v>616</v>
      </c>
      <c r="F646" s="179" t="s">
        <v>878</v>
      </c>
      <c r="I646" s="171"/>
      <c r="J646" s="180">
        <f>BK646</f>
        <v>0</v>
      </c>
      <c r="L646" s="168"/>
      <c r="M646" s="173"/>
      <c r="N646" s="174"/>
      <c r="O646" s="174"/>
      <c r="P646" s="175">
        <f>SUM(P647:P792)</f>
        <v>0</v>
      </c>
      <c r="Q646" s="174"/>
      <c r="R646" s="175">
        <f>SUM(R647:R792)</f>
        <v>22.80317415</v>
      </c>
      <c r="S646" s="174"/>
      <c r="T646" s="176">
        <f>SUM(T647:T792)</f>
        <v>0</v>
      </c>
      <c r="AR646" s="169" t="s">
        <v>17</v>
      </c>
      <c r="AT646" s="177" t="s">
        <v>71</v>
      </c>
      <c r="AU646" s="177" t="s">
        <v>80</v>
      </c>
      <c r="AY646" s="169" t="s">
        <v>190</v>
      </c>
      <c r="BK646" s="178">
        <f>SUM(BK647:BK792)</f>
        <v>0</v>
      </c>
    </row>
    <row r="647" spans="2:65" s="1" customFormat="1" ht="38.25" customHeight="1">
      <c r="B647" s="181"/>
      <c r="C647" s="182" t="s">
        <v>879</v>
      </c>
      <c r="D647" s="182" t="s">
        <v>192</v>
      </c>
      <c r="E647" s="183" t="s">
        <v>880</v>
      </c>
      <c r="F647" s="184" t="s">
        <v>881</v>
      </c>
      <c r="G647" s="185" t="s">
        <v>275</v>
      </c>
      <c r="H647" s="186">
        <v>132.55</v>
      </c>
      <c r="I647" s="187"/>
      <c r="J647" s="188">
        <f>ROUND(I647*H647,2)</f>
        <v>0</v>
      </c>
      <c r="K647" s="184" t="s">
        <v>196</v>
      </c>
      <c r="L647" s="42"/>
      <c r="M647" s="189" t="s">
        <v>5</v>
      </c>
      <c r="N647" s="190" t="s">
        <v>43</v>
      </c>
      <c r="O647" s="43"/>
      <c r="P647" s="191">
        <f>O647*H647</f>
        <v>0</v>
      </c>
      <c r="Q647" s="191">
        <v>0.0284</v>
      </c>
      <c r="R647" s="191">
        <f>Q647*H647</f>
        <v>3.7644200000000003</v>
      </c>
      <c r="S647" s="191">
        <v>0</v>
      </c>
      <c r="T647" s="192">
        <f>S647*H647</f>
        <v>0</v>
      </c>
      <c r="AR647" s="25" t="s">
        <v>92</v>
      </c>
      <c r="AT647" s="25" t="s">
        <v>192</v>
      </c>
      <c r="AU647" s="25" t="s">
        <v>86</v>
      </c>
      <c r="AY647" s="25" t="s">
        <v>190</v>
      </c>
      <c r="BE647" s="193">
        <f>IF(N647="základní",J647,0)</f>
        <v>0</v>
      </c>
      <c r="BF647" s="193">
        <f>IF(N647="snížená",J647,0)</f>
        <v>0</v>
      </c>
      <c r="BG647" s="193">
        <f>IF(N647="zákl. přenesená",J647,0)</f>
        <v>0</v>
      </c>
      <c r="BH647" s="193">
        <f>IF(N647="sníž. přenesená",J647,0)</f>
        <v>0</v>
      </c>
      <c r="BI647" s="193">
        <f>IF(N647="nulová",J647,0)</f>
        <v>0</v>
      </c>
      <c r="BJ647" s="25" t="s">
        <v>17</v>
      </c>
      <c r="BK647" s="193">
        <f>ROUND(I647*H647,2)</f>
        <v>0</v>
      </c>
      <c r="BL647" s="25" t="s">
        <v>92</v>
      </c>
      <c r="BM647" s="25" t="s">
        <v>882</v>
      </c>
    </row>
    <row r="648" spans="2:51" s="12" customFormat="1" ht="13.5">
      <c r="B648" s="194"/>
      <c r="D648" s="195" t="s">
        <v>198</v>
      </c>
      <c r="E648" s="196" t="s">
        <v>5</v>
      </c>
      <c r="F648" s="197" t="s">
        <v>883</v>
      </c>
      <c r="H648" s="196" t="s">
        <v>5</v>
      </c>
      <c r="I648" s="198"/>
      <c r="L648" s="194"/>
      <c r="M648" s="199"/>
      <c r="N648" s="200"/>
      <c r="O648" s="200"/>
      <c r="P648" s="200"/>
      <c r="Q648" s="200"/>
      <c r="R648" s="200"/>
      <c r="S648" s="200"/>
      <c r="T648" s="201"/>
      <c r="AT648" s="196" t="s">
        <v>198</v>
      </c>
      <c r="AU648" s="196" t="s">
        <v>86</v>
      </c>
      <c r="AV648" s="12" t="s">
        <v>17</v>
      </c>
      <c r="AW648" s="12" t="s">
        <v>35</v>
      </c>
      <c r="AX648" s="12" t="s">
        <v>72</v>
      </c>
      <c r="AY648" s="196" t="s">
        <v>190</v>
      </c>
    </row>
    <row r="649" spans="2:51" s="12" customFormat="1" ht="13.5">
      <c r="B649" s="194"/>
      <c r="D649" s="195" t="s">
        <v>198</v>
      </c>
      <c r="E649" s="196" t="s">
        <v>5</v>
      </c>
      <c r="F649" s="197" t="s">
        <v>884</v>
      </c>
      <c r="H649" s="196" t="s">
        <v>5</v>
      </c>
      <c r="I649" s="198"/>
      <c r="L649" s="194"/>
      <c r="M649" s="199"/>
      <c r="N649" s="200"/>
      <c r="O649" s="200"/>
      <c r="P649" s="200"/>
      <c r="Q649" s="200"/>
      <c r="R649" s="200"/>
      <c r="S649" s="200"/>
      <c r="T649" s="201"/>
      <c r="AT649" s="196" t="s">
        <v>198</v>
      </c>
      <c r="AU649" s="196" t="s">
        <v>86</v>
      </c>
      <c r="AV649" s="12" t="s">
        <v>17</v>
      </c>
      <c r="AW649" s="12" t="s">
        <v>35</v>
      </c>
      <c r="AX649" s="12" t="s">
        <v>72</v>
      </c>
      <c r="AY649" s="196" t="s">
        <v>190</v>
      </c>
    </row>
    <row r="650" spans="2:51" s="13" customFormat="1" ht="13.5">
      <c r="B650" s="202"/>
      <c r="D650" s="195" t="s">
        <v>198</v>
      </c>
      <c r="E650" s="203" t="s">
        <v>5</v>
      </c>
      <c r="F650" s="204" t="s">
        <v>885</v>
      </c>
      <c r="H650" s="205">
        <v>6.6</v>
      </c>
      <c r="I650" s="206"/>
      <c r="L650" s="202"/>
      <c r="M650" s="207"/>
      <c r="N650" s="208"/>
      <c r="O650" s="208"/>
      <c r="P650" s="208"/>
      <c r="Q650" s="208"/>
      <c r="R650" s="208"/>
      <c r="S650" s="208"/>
      <c r="T650" s="209"/>
      <c r="AT650" s="203" t="s">
        <v>198</v>
      </c>
      <c r="AU650" s="203" t="s">
        <v>86</v>
      </c>
      <c r="AV650" s="13" t="s">
        <v>80</v>
      </c>
      <c r="AW650" s="13" t="s">
        <v>35</v>
      </c>
      <c r="AX650" s="13" t="s">
        <v>72</v>
      </c>
      <c r="AY650" s="203" t="s">
        <v>190</v>
      </c>
    </row>
    <row r="651" spans="2:51" s="13" customFormat="1" ht="13.5">
      <c r="B651" s="202"/>
      <c r="D651" s="195" t="s">
        <v>198</v>
      </c>
      <c r="E651" s="203" t="s">
        <v>5</v>
      </c>
      <c r="F651" s="204" t="s">
        <v>886</v>
      </c>
      <c r="H651" s="205">
        <v>2.3</v>
      </c>
      <c r="I651" s="206"/>
      <c r="L651" s="202"/>
      <c r="M651" s="207"/>
      <c r="N651" s="208"/>
      <c r="O651" s="208"/>
      <c r="P651" s="208"/>
      <c r="Q651" s="208"/>
      <c r="R651" s="208"/>
      <c r="S651" s="208"/>
      <c r="T651" s="209"/>
      <c r="AT651" s="203" t="s">
        <v>198</v>
      </c>
      <c r="AU651" s="203" t="s">
        <v>86</v>
      </c>
      <c r="AV651" s="13" t="s">
        <v>80</v>
      </c>
      <c r="AW651" s="13" t="s">
        <v>35</v>
      </c>
      <c r="AX651" s="13" t="s">
        <v>72</v>
      </c>
      <c r="AY651" s="203" t="s">
        <v>190</v>
      </c>
    </row>
    <row r="652" spans="2:51" s="12" customFormat="1" ht="13.5">
      <c r="B652" s="194"/>
      <c r="D652" s="195" t="s">
        <v>198</v>
      </c>
      <c r="E652" s="196" t="s">
        <v>5</v>
      </c>
      <c r="F652" s="197" t="s">
        <v>376</v>
      </c>
      <c r="H652" s="196" t="s">
        <v>5</v>
      </c>
      <c r="I652" s="198"/>
      <c r="L652" s="194"/>
      <c r="M652" s="199"/>
      <c r="N652" s="200"/>
      <c r="O652" s="200"/>
      <c r="P652" s="200"/>
      <c r="Q652" s="200"/>
      <c r="R652" s="200"/>
      <c r="S652" s="200"/>
      <c r="T652" s="201"/>
      <c r="AT652" s="196" t="s">
        <v>198</v>
      </c>
      <c r="AU652" s="196" t="s">
        <v>86</v>
      </c>
      <c r="AV652" s="12" t="s">
        <v>17</v>
      </c>
      <c r="AW652" s="12" t="s">
        <v>35</v>
      </c>
      <c r="AX652" s="12" t="s">
        <v>72</v>
      </c>
      <c r="AY652" s="196" t="s">
        <v>190</v>
      </c>
    </row>
    <row r="653" spans="2:51" s="13" customFormat="1" ht="13.5">
      <c r="B653" s="202"/>
      <c r="D653" s="195" t="s">
        <v>198</v>
      </c>
      <c r="E653" s="203" t="s">
        <v>5</v>
      </c>
      <c r="F653" s="204" t="s">
        <v>887</v>
      </c>
      <c r="H653" s="205">
        <v>123.65</v>
      </c>
      <c r="I653" s="206"/>
      <c r="L653" s="202"/>
      <c r="M653" s="207"/>
      <c r="N653" s="208"/>
      <c r="O653" s="208"/>
      <c r="P653" s="208"/>
      <c r="Q653" s="208"/>
      <c r="R653" s="208"/>
      <c r="S653" s="208"/>
      <c r="T653" s="209"/>
      <c r="AT653" s="203" t="s">
        <v>198</v>
      </c>
      <c r="AU653" s="203" t="s">
        <v>86</v>
      </c>
      <c r="AV653" s="13" t="s">
        <v>80</v>
      </c>
      <c r="AW653" s="13" t="s">
        <v>35</v>
      </c>
      <c r="AX653" s="13" t="s">
        <v>72</v>
      </c>
      <c r="AY653" s="203" t="s">
        <v>190</v>
      </c>
    </row>
    <row r="654" spans="2:51" s="13" customFormat="1" ht="13.5">
      <c r="B654" s="202"/>
      <c r="D654" s="195" t="s">
        <v>198</v>
      </c>
      <c r="E654" s="203" t="s">
        <v>5</v>
      </c>
      <c r="F654" s="204" t="s">
        <v>5</v>
      </c>
      <c r="H654" s="205">
        <v>0</v>
      </c>
      <c r="I654" s="206"/>
      <c r="L654" s="202"/>
      <c r="M654" s="207"/>
      <c r="N654" s="208"/>
      <c r="O654" s="208"/>
      <c r="P654" s="208"/>
      <c r="Q654" s="208"/>
      <c r="R654" s="208"/>
      <c r="S654" s="208"/>
      <c r="T654" s="209"/>
      <c r="AT654" s="203" t="s">
        <v>198</v>
      </c>
      <c r="AU654" s="203" t="s">
        <v>86</v>
      </c>
      <c r="AV654" s="13" t="s">
        <v>80</v>
      </c>
      <c r="AW654" s="13" t="s">
        <v>35</v>
      </c>
      <c r="AX654" s="13" t="s">
        <v>72</v>
      </c>
      <c r="AY654" s="203" t="s">
        <v>190</v>
      </c>
    </row>
    <row r="655" spans="2:51" s="14" customFormat="1" ht="13.5">
      <c r="B655" s="210"/>
      <c r="D655" s="195" t="s">
        <v>198</v>
      </c>
      <c r="E655" s="211" t="s">
        <v>5</v>
      </c>
      <c r="F655" s="212" t="s">
        <v>221</v>
      </c>
      <c r="H655" s="213">
        <v>132.55</v>
      </c>
      <c r="I655" s="214"/>
      <c r="L655" s="210"/>
      <c r="M655" s="215"/>
      <c r="N655" s="216"/>
      <c r="O655" s="216"/>
      <c r="P655" s="216"/>
      <c r="Q655" s="216"/>
      <c r="R655" s="216"/>
      <c r="S655" s="216"/>
      <c r="T655" s="217"/>
      <c r="AT655" s="211" t="s">
        <v>198</v>
      </c>
      <c r="AU655" s="211" t="s">
        <v>86</v>
      </c>
      <c r="AV655" s="14" t="s">
        <v>92</v>
      </c>
      <c r="AW655" s="14" t="s">
        <v>35</v>
      </c>
      <c r="AX655" s="14" t="s">
        <v>17</v>
      </c>
      <c r="AY655" s="211" t="s">
        <v>190</v>
      </c>
    </row>
    <row r="656" spans="2:65" s="1" customFormat="1" ht="25.5" customHeight="1">
      <c r="B656" s="181"/>
      <c r="C656" s="182" t="s">
        <v>888</v>
      </c>
      <c r="D656" s="182" t="s">
        <v>192</v>
      </c>
      <c r="E656" s="183" t="s">
        <v>889</v>
      </c>
      <c r="F656" s="184" t="s">
        <v>890</v>
      </c>
      <c r="G656" s="185" t="s">
        <v>275</v>
      </c>
      <c r="H656" s="186">
        <v>132.55</v>
      </c>
      <c r="I656" s="187"/>
      <c r="J656" s="188">
        <f>ROUND(I656*H656,2)</f>
        <v>0</v>
      </c>
      <c r="K656" s="184" t="s">
        <v>196</v>
      </c>
      <c r="L656" s="42"/>
      <c r="M656" s="189" t="s">
        <v>5</v>
      </c>
      <c r="N656" s="190" t="s">
        <v>43</v>
      </c>
      <c r="O656" s="43"/>
      <c r="P656" s="191">
        <f>O656*H656</f>
        <v>0</v>
      </c>
      <c r="Q656" s="191">
        <v>0.00026</v>
      </c>
      <c r="R656" s="191">
        <f>Q656*H656</f>
        <v>0.034463</v>
      </c>
      <c r="S656" s="191">
        <v>0</v>
      </c>
      <c r="T656" s="192">
        <f>S656*H656</f>
        <v>0</v>
      </c>
      <c r="AR656" s="25" t="s">
        <v>92</v>
      </c>
      <c r="AT656" s="25" t="s">
        <v>192</v>
      </c>
      <c r="AU656" s="25" t="s">
        <v>86</v>
      </c>
      <c r="AY656" s="25" t="s">
        <v>190</v>
      </c>
      <c r="BE656" s="193">
        <f>IF(N656="základní",J656,0)</f>
        <v>0</v>
      </c>
      <c r="BF656" s="193">
        <f>IF(N656="snížená",J656,0)</f>
        <v>0</v>
      </c>
      <c r="BG656" s="193">
        <f>IF(N656="zákl. přenesená",J656,0)</f>
        <v>0</v>
      </c>
      <c r="BH656" s="193">
        <f>IF(N656="sníž. přenesená",J656,0)</f>
        <v>0</v>
      </c>
      <c r="BI656" s="193">
        <f>IF(N656="nulová",J656,0)</f>
        <v>0</v>
      </c>
      <c r="BJ656" s="25" t="s">
        <v>17</v>
      </c>
      <c r="BK656" s="193">
        <f>ROUND(I656*H656,2)</f>
        <v>0</v>
      </c>
      <c r="BL656" s="25" t="s">
        <v>92</v>
      </c>
      <c r="BM656" s="25" t="s">
        <v>891</v>
      </c>
    </row>
    <row r="657" spans="2:51" s="12" customFormat="1" ht="13.5">
      <c r="B657" s="194"/>
      <c r="D657" s="195" t="s">
        <v>198</v>
      </c>
      <c r="E657" s="196" t="s">
        <v>5</v>
      </c>
      <c r="F657" s="197" t="s">
        <v>892</v>
      </c>
      <c r="H657" s="196" t="s">
        <v>5</v>
      </c>
      <c r="I657" s="198"/>
      <c r="L657" s="194"/>
      <c r="M657" s="199"/>
      <c r="N657" s="200"/>
      <c r="O657" s="200"/>
      <c r="P657" s="200"/>
      <c r="Q657" s="200"/>
      <c r="R657" s="200"/>
      <c r="S657" s="200"/>
      <c r="T657" s="201"/>
      <c r="AT657" s="196" t="s">
        <v>198</v>
      </c>
      <c r="AU657" s="196" t="s">
        <v>86</v>
      </c>
      <c r="AV657" s="12" t="s">
        <v>17</v>
      </c>
      <c r="AW657" s="12" t="s">
        <v>35</v>
      </c>
      <c r="AX657" s="12" t="s">
        <v>72</v>
      </c>
      <c r="AY657" s="196" t="s">
        <v>190</v>
      </c>
    </row>
    <row r="658" spans="2:51" s="13" customFormat="1" ht="13.5">
      <c r="B658" s="202"/>
      <c r="D658" s="195" t="s">
        <v>198</v>
      </c>
      <c r="E658" s="203" t="s">
        <v>5</v>
      </c>
      <c r="F658" s="204" t="s">
        <v>893</v>
      </c>
      <c r="H658" s="205">
        <v>132.55</v>
      </c>
      <c r="I658" s="206"/>
      <c r="L658" s="202"/>
      <c r="M658" s="207"/>
      <c r="N658" s="208"/>
      <c r="O658" s="208"/>
      <c r="P658" s="208"/>
      <c r="Q658" s="208"/>
      <c r="R658" s="208"/>
      <c r="S658" s="208"/>
      <c r="T658" s="209"/>
      <c r="AT658" s="203" t="s">
        <v>198</v>
      </c>
      <c r="AU658" s="203" t="s">
        <v>86</v>
      </c>
      <c r="AV658" s="13" t="s">
        <v>80</v>
      </c>
      <c r="AW658" s="13" t="s">
        <v>35</v>
      </c>
      <c r="AX658" s="13" t="s">
        <v>17</v>
      </c>
      <c r="AY658" s="203" t="s">
        <v>190</v>
      </c>
    </row>
    <row r="659" spans="2:65" s="1" customFormat="1" ht="25.5" customHeight="1">
      <c r="B659" s="181"/>
      <c r="C659" s="182" t="s">
        <v>894</v>
      </c>
      <c r="D659" s="182" t="s">
        <v>192</v>
      </c>
      <c r="E659" s="183" t="s">
        <v>895</v>
      </c>
      <c r="F659" s="184" t="s">
        <v>896</v>
      </c>
      <c r="G659" s="185" t="s">
        <v>275</v>
      </c>
      <c r="H659" s="186">
        <v>132.55</v>
      </c>
      <c r="I659" s="187"/>
      <c r="J659" s="188">
        <f>ROUND(I659*H659,2)</f>
        <v>0</v>
      </c>
      <c r="K659" s="184" t="s">
        <v>196</v>
      </c>
      <c r="L659" s="42"/>
      <c r="M659" s="189" t="s">
        <v>5</v>
      </c>
      <c r="N659" s="190" t="s">
        <v>43</v>
      </c>
      <c r="O659" s="43"/>
      <c r="P659" s="191">
        <f>O659*H659</f>
        <v>0</v>
      </c>
      <c r="Q659" s="191">
        <v>0.00489</v>
      </c>
      <c r="R659" s="191">
        <f>Q659*H659</f>
        <v>0.6481695000000001</v>
      </c>
      <c r="S659" s="191">
        <v>0</v>
      </c>
      <c r="T659" s="192">
        <f>S659*H659</f>
        <v>0</v>
      </c>
      <c r="AR659" s="25" t="s">
        <v>92</v>
      </c>
      <c r="AT659" s="25" t="s">
        <v>192</v>
      </c>
      <c r="AU659" s="25" t="s">
        <v>86</v>
      </c>
      <c r="AY659" s="25" t="s">
        <v>190</v>
      </c>
      <c r="BE659" s="193">
        <f>IF(N659="základní",J659,0)</f>
        <v>0</v>
      </c>
      <c r="BF659" s="193">
        <f>IF(N659="snížená",J659,0)</f>
        <v>0</v>
      </c>
      <c r="BG659" s="193">
        <f>IF(N659="zákl. přenesená",J659,0)</f>
        <v>0</v>
      </c>
      <c r="BH659" s="193">
        <f>IF(N659="sníž. přenesená",J659,0)</f>
        <v>0</v>
      </c>
      <c r="BI659" s="193">
        <f>IF(N659="nulová",J659,0)</f>
        <v>0</v>
      </c>
      <c r="BJ659" s="25" t="s">
        <v>17</v>
      </c>
      <c r="BK659" s="193">
        <f>ROUND(I659*H659,2)</f>
        <v>0</v>
      </c>
      <c r="BL659" s="25" t="s">
        <v>92</v>
      </c>
      <c r="BM659" s="25" t="s">
        <v>897</v>
      </c>
    </row>
    <row r="660" spans="2:51" s="12" customFormat="1" ht="13.5">
      <c r="B660" s="194"/>
      <c r="D660" s="195" t="s">
        <v>198</v>
      </c>
      <c r="E660" s="196" t="s">
        <v>5</v>
      </c>
      <c r="F660" s="197" t="s">
        <v>892</v>
      </c>
      <c r="H660" s="196" t="s">
        <v>5</v>
      </c>
      <c r="I660" s="198"/>
      <c r="L660" s="194"/>
      <c r="M660" s="199"/>
      <c r="N660" s="200"/>
      <c r="O660" s="200"/>
      <c r="P660" s="200"/>
      <c r="Q660" s="200"/>
      <c r="R660" s="200"/>
      <c r="S660" s="200"/>
      <c r="T660" s="201"/>
      <c r="AT660" s="196" t="s">
        <v>198</v>
      </c>
      <c r="AU660" s="196" t="s">
        <v>86</v>
      </c>
      <c r="AV660" s="12" t="s">
        <v>17</v>
      </c>
      <c r="AW660" s="12" t="s">
        <v>35</v>
      </c>
      <c r="AX660" s="12" t="s">
        <v>72</v>
      </c>
      <c r="AY660" s="196" t="s">
        <v>190</v>
      </c>
    </row>
    <row r="661" spans="2:51" s="13" customFormat="1" ht="13.5">
      <c r="B661" s="202"/>
      <c r="D661" s="195" t="s">
        <v>198</v>
      </c>
      <c r="E661" s="203" t="s">
        <v>5</v>
      </c>
      <c r="F661" s="204" t="s">
        <v>893</v>
      </c>
      <c r="H661" s="205">
        <v>132.55</v>
      </c>
      <c r="I661" s="206"/>
      <c r="L661" s="202"/>
      <c r="M661" s="207"/>
      <c r="N661" s="208"/>
      <c r="O661" s="208"/>
      <c r="P661" s="208"/>
      <c r="Q661" s="208"/>
      <c r="R661" s="208"/>
      <c r="S661" s="208"/>
      <c r="T661" s="209"/>
      <c r="AT661" s="203" t="s">
        <v>198</v>
      </c>
      <c r="AU661" s="203" t="s">
        <v>86</v>
      </c>
      <c r="AV661" s="13" t="s">
        <v>80</v>
      </c>
      <c r="AW661" s="13" t="s">
        <v>35</v>
      </c>
      <c r="AX661" s="13" t="s">
        <v>17</v>
      </c>
      <c r="AY661" s="203" t="s">
        <v>190</v>
      </c>
    </row>
    <row r="662" spans="2:65" s="1" customFormat="1" ht="25.5" customHeight="1">
      <c r="B662" s="181"/>
      <c r="C662" s="182" t="s">
        <v>898</v>
      </c>
      <c r="D662" s="182" t="s">
        <v>192</v>
      </c>
      <c r="E662" s="183" t="s">
        <v>899</v>
      </c>
      <c r="F662" s="184" t="s">
        <v>900</v>
      </c>
      <c r="G662" s="185" t="s">
        <v>275</v>
      </c>
      <c r="H662" s="186">
        <v>842.463</v>
      </c>
      <c r="I662" s="187"/>
      <c r="J662" s="188">
        <f>ROUND(I662*H662,2)</f>
        <v>0</v>
      </c>
      <c r="K662" s="184" t="s">
        <v>196</v>
      </c>
      <c r="L662" s="42"/>
      <c r="M662" s="189" t="s">
        <v>5</v>
      </c>
      <c r="N662" s="190" t="s">
        <v>43</v>
      </c>
      <c r="O662" s="43"/>
      <c r="P662" s="191">
        <f>O662*H662</f>
        <v>0</v>
      </c>
      <c r="Q662" s="191">
        <v>0.00489</v>
      </c>
      <c r="R662" s="191">
        <f>Q662*H662</f>
        <v>4.11964407</v>
      </c>
      <c r="S662" s="191">
        <v>0</v>
      </c>
      <c r="T662" s="192">
        <f>S662*H662</f>
        <v>0</v>
      </c>
      <c r="AR662" s="25" t="s">
        <v>92</v>
      </c>
      <c r="AT662" s="25" t="s">
        <v>192</v>
      </c>
      <c r="AU662" s="25" t="s">
        <v>86</v>
      </c>
      <c r="AY662" s="25" t="s">
        <v>190</v>
      </c>
      <c r="BE662" s="193">
        <f>IF(N662="základní",J662,0)</f>
        <v>0</v>
      </c>
      <c r="BF662" s="193">
        <f>IF(N662="snížená",J662,0)</f>
        <v>0</v>
      </c>
      <c r="BG662" s="193">
        <f>IF(N662="zákl. přenesená",J662,0)</f>
        <v>0</v>
      </c>
      <c r="BH662" s="193">
        <f>IF(N662="sníž. přenesená",J662,0)</f>
        <v>0</v>
      </c>
      <c r="BI662" s="193">
        <f>IF(N662="nulová",J662,0)</f>
        <v>0</v>
      </c>
      <c r="BJ662" s="25" t="s">
        <v>17</v>
      </c>
      <c r="BK662" s="193">
        <f>ROUND(I662*H662,2)</f>
        <v>0</v>
      </c>
      <c r="BL662" s="25" t="s">
        <v>92</v>
      </c>
      <c r="BM662" s="25" t="s">
        <v>901</v>
      </c>
    </row>
    <row r="663" spans="2:51" s="12" customFormat="1" ht="13.5">
      <c r="B663" s="194"/>
      <c r="D663" s="195" t="s">
        <v>198</v>
      </c>
      <c r="E663" s="196" t="s">
        <v>5</v>
      </c>
      <c r="F663" s="197" t="s">
        <v>902</v>
      </c>
      <c r="H663" s="196" t="s">
        <v>5</v>
      </c>
      <c r="I663" s="198"/>
      <c r="L663" s="194"/>
      <c r="M663" s="199"/>
      <c r="N663" s="200"/>
      <c r="O663" s="200"/>
      <c r="P663" s="200"/>
      <c r="Q663" s="200"/>
      <c r="R663" s="200"/>
      <c r="S663" s="200"/>
      <c r="T663" s="201"/>
      <c r="AT663" s="196" t="s">
        <v>198</v>
      </c>
      <c r="AU663" s="196" t="s">
        <v>86</v>
      </c>
      <c r="AV663" s="12" t="s">
        <v>17</v>
      </c>
      <c r="AW663" s="12" t="s">
        <v>35</v>
      </c>
      <c r="AX663" s="12" t="s">
        <v>72</v>
      </c>
      <c r="AY663" s="196" t="s">
        <v>190</v>
      </c>
    </row>
    <row r="664" spans="2:51" s="13" customFormat="1" ht="13.5">
      <c r="B664" s="202"/>
      <c r="D664" s="195" t="s">
        <v>198</v>
      </c>
      <c r="E664" s="203" t="s">
        <v>5</v>
      </c>
      <c r="F664" s="204" t="s">
        <v>903</v>
      </c>
      <c r="H664" s="205">
        <v>842.463</v>
      </c>
      <c r="I664" s="206"/>
      <c r="L664" s="202"/>
      <c r="M664" s="207"/>
      <c r="N664" s="208"/>
      <c r="O664" s="208"/>
      <c r="P664" s="208"/>
      <c r="Q664" s="208"/>
      <c r="R664" s="208"/>
      <c r="S664" s="208"/>
      <c r="T664" s="209"/>
      <c r="AT664" s="203" t="s">
        <v>198</v>
      </c>
      <c r="AU664" s="203" t="s">
        <v>86</v>
      </c>
      <c r="AV664" s="13" t="s">
        <v>80</v>
      </c>
      <c r="AW664" s="13" t="s">
        <v>35</v>
      </c>
      <c r="AX664" s="13" t="s">
        <v>17</v>
      </c>
      <c r="AY664" s="203" t="s">
        <v>190</v>
      </c>
    </row>
    <row r="665" spans="2:65" s="1" customFormat="1" ht="25.5" customHeight="1">
      <c r="B665" s="181"/>
      <c r="C665" s="182" t="s">
        <v>904</v>
      </c>
      <c r="D665" s="182" t="s">
        <v>192</v>
      </c>
      <c r="E665" s="183" t="s">
        <v>905</v>
      </c>
      <c r="F665" s="184" t="s">
        <v>906</v>
      </c>
      <c r="G665" s="185" t="s">
        <v>275</v>
      </c>
      <c r="H665" s="186">
        <v>842.463</v>
      </c>
      <c r="I665" s="187"/>
      <c r="J665" s="188">
        <f>ROUND(I665*H665,2)</f>
        <v>0</v>
      </c>
      <c r="K665" s="184" t="s">
        <v>196</v>
      </c>
      <c r="L665" s="42"/>
      <c r="M665" s="189" t="s">
        <v>5</v>
      </c>
      <c r="N665" s="190" t="s">
        <v>43</v>
      </c>
      <c r="O665" s="43"/>
      <c r="P665" s="191">
        <f>O665*H665</f>
        <v>0</v>
      </c>
      <c r="Q665" s="191">
        <v>0.00026</v>
      </c>
      <c r="R665" s="191">
        <f>Q665*H665</f>
        <v>0.21904037999999998</v>
      </c>
      <c r="S665" s="191">
        <v>0</v>
      </c>
      <c r="T665" s="192">
        <f>S665*H665</f>
        <v>0</v>
      </c>
      <c r="AR665" s="25" t="s">
        <v>92</v>
      </c>
      <c r="AT665" s="25" t="s">
        <v>192</v>
      </c>
      <c r="AU665" s="25" t="s">
        <v>86</v>
      </c>
      <c r="AY665" s="25" t="s">
        <v>190</v>
      </c>
      <c r="BE665" s="193">
        <f>IF(N665="základní",J665,0)</f>
        <v>0</v>
      </c>
      <c r="BF665" s="193">
        <f>IF(N665="snížená",J665,0)</f>
        <v>0</v>
      </c>
      <c r="BG665" s="193">
        <f>IF(N665="zákl. přenesená",J665,0)</f>
        <v>0</v>
      </c>
      <c r="BH665" s="193">
        <f>IF(N665="sníž. přenesená",J665,0)</f>
        <v>0</v>
      </c>
      <c r="BI665" s="193">
        <f>IF(N665="nulová",J665,0)</f>
        <v>0</v>
      </c>
      <c r="BJ665" s="25" t="s">
        <v>17</v>
      </c>
      <c r="BK665" s="193">
        <f>ROUND(I665*H665,2)</f>
        <v>0</v>
      </c>
      <c r="BL665" s="25" t="s">
        <v>92</v>
      </c>
      <c r="BM665" s="25" t="s">
        <v>907</v>
      </c>
    </row>
    <row r="666" spans="2:51" s="12" customFormat="1" ht="13.5">
      <c r="B666" s="194"/>
      <c r="D666" s="195" t="s">
        <v>198</v>
      </c>
      <c r="E666" s="196" t="s">
        <v>5</v>
      </c>
      <c r="F666" s="197" t="s">
        <v>902</v>
      </c>
      <c r="H666" s="196" t="s">
        <v>5</v>
      </c>
      <c r="I666" s="198"/>
      <c r="L666" s="194"/>
      <c r="M666" s="199"/>
      <c r="N666" s="200"/>
      <c r="O666" s="200"/>
      <c r="P666" s="200"/>
      <c r="Q666" s="200"/>
      <c r="R666" s="200"/>
      <c r="S666" s="200"/>
      <c r="T666" s="201"/>
      <c r="AT666" s="196" t="s">
        <v>198</v>
      </c>
      <c r="AU666" s="196" t="s">
        <v>86</v>
      </c>
      <c r="AV666" s="12" t="s">
        <v>17</v>
      </c>
      <c r="AW666" s="12" t="s">
        <v>35</v>
      </c>
      <c r="AX666" s="12" t="s">
        <v>72</v>
      </c>
      <c r="AY666" s="196" t="s">
        <v>190</v>
      </c>
    </row>
    <row r="667" spans="2:51" s="13" customFormat="1" ht="13.5">
      <c r="B667" s="202"/>
      <c r="D667" s="195" t="s">
        <v>198</v>
      </c>
      <c r="E667" s="203" t="s">
        <v>5</v>
      </c>
      <c r="F667" s="204" t="s">
        <v>903</v>
      </c>
      <c r="H667" s="205">
        <v>842.463</v>
      </c>
      <c r="I667" s="206"/>
      <c r="L667" s="202"/>
      <c r="M667" s="207"/>
      <c r="N667" s="208"/>
      <c r="O667" s="208"/>
      <c r="P667" s="208"/>
      <c r="Q667" s="208"/>
      <c r="R667" s="208"/>
      <c r="S667" s="208"/>
      <c r="T667" s="209"/>
      <c r="AT667" s="203" t="s">
        <v>198</v>
      </c>
      <c r="AU667" s="203" t="s">
        <v>86</v>
      </c>
      <c r="AV667" s="13" t="s">
        <v>80</v>
      </c>
      <c r="AW667" s="13" t="s">
        <v>35</v>
      </c>
      <c r="AX667" s="13" t="s">
        <v>17</v>
      </c>
      <c r="AY667" s="203" t="s">
        <v>190</v>
      </c>
    </row>
    <row r="668" spans="2:65" s="1" customFormat="1" ht="25.5" customHeight="1">
      <c r="B668" s="181"/>
      <c r="C668" s="182" t="s">
        <v>908</v>
      </c>
      <c r="D668" s="182" t="s">
        <v>192</v>
      </c>
      <c r="E668" s="183" t="s">
        <v>909</v>
      </c>
      <c r="F668" s="184" t="s">
        <v>910</v>
      </c>
      <c r="G668" s="185" t="s">
        <v>275</v>
      </c>
      <c r="H668" s="186">
        <v>842.463</v>
      </c>
      <c r="I668" s="187"/>
      <c r="J668" s="188">
        <f>ROUND(I668*H668,2)</f>
        <v>0</v>
      </c>
      <c r="K668" s="184" t="s">
        <v>196</v>
      </c>
      <c r="L668" s="42"/>
      <c r="M668" s="189" t="s">
        <v>5</v>
      </c>
      <c r="N668" s="190" t="s">
        <v>43</v>
      </c>
      <c r="O668" s="43"/>
      <c r="P668" s="191">
        <f>O668*H668</f>
        <v>0</v>
      </c>
      <c r="Q668" s="191">
        <v>0.01103</v>
      </c>
      <c r="R668" s="191">
        <f>Q668*H668</f>
        <v>9.29236689</v>
      </c>
      <c r="S668" s="191">
        <v>0</v>
      </c>
      <c r="T668" s="192">
        <f>S668*H668</f>
        <v>0</v>
      </c>
      <c r="AR668" s="25" t="s">
        <v>92</v>
      </c>
      <c r="AT668" s="25" t="s">
        <v>192</v>
      </c>
      <c r="AU668" s="25" t="s">
        <v>86</v>
      </c>
      <c r="AY668" s="25" t="s">
        <v>190</v>
      </c>
      <c r="BE668" s="193">
        <f>IF(N668="základní",J668,0)</f>
        <v>0</v>
      </c>
      <c r="BF668" s="193">
        <f>IF(N668="snížená",J668,0)</f>
        <v>0</v>
      </c>
      <c r="BG668" s="193">
        <f>IF(N668="zákl. přenesená",J668,0)</f>
        <v>0</v>
      </c>
      <c r="BH668" s="193">
        <f>IF(N668="sníž. přenesená",J668,0)</f>
        <v>0</v>
      </c>
      <c r="BI668" s="193">
        <f>IF(N668="nulová",J668,0)</f>
        <v>0</v>
      </c>
      <c r="BJ668" s="25" t="s">
        <v>17</v>
      </c>
      <c r="BK668" s="193">
        <f>ROUND(I668*H668,2)</f>
        <v>0</v>
      </c>
      <c r="BL668" s="25" t="s">
        <v>92</v>
      </c>
      <c r="BM668" s="25" t="s">
        <v>911</v>
      </c>
    </row>
    <row r="669" spans="2:51" s="12" customFormat="1" ht="13.5">
      <c r="B669" s="194"/>
      <c r="D669" s="195" t="s">
        <v>198</v>
      </c>
      <c r="E669" s="196" t="s">
        <v>5</v>
      </c>
      <c r="F669" s="197" t="s">
        <v>912</v>
      </c>
      <c r="H669" s="196" t="s">
        <v>5</v>
      </c>
      <c r="I669" s="198"/>
      <c r="L669" s="194"/>
      <c r="M669" s="199"/>
      <c r="N669" s="200"/>
      <c r="O669" s="200"/>
      <c r="P669" s="200"/>
      <c r="Q669" s="200"/>
      <c r="R669" s="200"/>
      <c r="S669" s="200"/>
      <c r="T669" s="201"/>
      <c r="AT669" s="196" t="s">
        <v>198</v>
      </c>
      <c r="AU669" s="196" t="s">
        <v>86</v>
      </c>
      <c r="AV669" s="12" t="s">
        <v>17</v>
      </c>
      <c r="AW669" s="12" t="s">
        <v>35</v>
      </c>
      <c r="AX669" s="12" t="s">
        <v>72</v>
      </c>
      <c r="AY669" s="196" t="s">
        <v>190</v>
      </c>
    </row>
    <row r="670" spans="2:51" s="13" customFormat="1" ht="13.5">
      <c r="B670" s="202"/>
      <c r="D670" s="195" t="s">
        <v>198</v>
      </c>
      <c r="E670" s="203" t="s">
        <v>5</v>
      </c>
      <c r="F670" s="204" t="s">
        <v>913</v>
      </c>
      <c r="H670" s="205">
        <v>7.7</v>
      </c>
      <c r="I670" s="206"/>
      <c r="L670" s="202"/>
      <c r="M670" s="207"/>
      <c r="N670" s="208"/>
      <c r="O670" s="208"/>
      <c r="P670" s="208"/>
      <c r="Q670" s="208"/>
      <c r="R670" s="208"/>
      <c r="S670" s="208"/>
      <c r="T670" s="209"/>
      <c r="AT670" s="203" t="s">
        <v>198</v>
      </c>
      <c r="AU670" s="203" t="s">
        <v>86</v>
      </c>
      <c r="AV670" s="13" t="s">
        <v>80</v>
      </c>
      <c r="AW670" s="13" t="s">
        <v>35</v>
      </c>
      <c r="AX670" s="13" t="s">
        <v>72</v>
      </c>
      <c r="AY670" s="203" t="s">
        <v>190</v>
      </c>
    </row>
    <row r="671" spans="2:51" s="12" customFormat="1" ht="13.5">
      <c r="B671" s="194"/>
      <c r="D671" s="195" t="s">
        <v>198</v>
      </c>
      <c r="E671" s="196" t="s">
        <v>5</v>
      </c>
      <c r="F671" s="197" t="s">
        <v>914</v>
      </c>
      <c r="H671" s="196" t="s">
        <v>5</v>
      </c>
      <c r="I671" s="198"/>
      <c r="L671" s="194"/>
      <c r="M671" s="199"/>
      <c r="N671" s="200"/>
      <c r="O671" s="200"/>
      <c r="P671" s="200"/>
      <c r="Q671" s="200"/>
      <c r="R671" s="200"/>
      <c r="S671" s="200"/>
      <c r="T671" s="201"/>
      <c r="AT671" s="196" t="s">
        <v>198</v>
      </c>
      <c r="AU671" s="196" t="s">
        <v>86</v>
      </c>
      <c r="AV671" s="12" t="s">
        <v>17</v>
      </c>
      <c r="AW671" s="12" t="s">
        <v>35</v>
      </c>
      <c r="AX671" s="12" t="s">
        <v>72</v>
      </c>
      <c r="AY671" s="196" t="s">
        <v>190</v>
      </c>
    </row>
    <row r="672" spans="2:51" s="13" customFormat="1" ht="13.5">
      <c r="B672" s="202"/>
      <c r="D672" s="195" t="s">
        <v>198</v>
      </c>
      <c r="E672" s="203" t="s">
        <v>5</v>
      </c>
      <c r="F672" s="204" t="s">
        <v>915</v>
      </c>
      <c r="H672" s="205">
        <v>6.71</v>
      </c>
      <c r="I672" s="206"/>
      <c r="L672" s="202"/>
      <c r="M672" s="207"/>
      <c r="N672" s="208"/>
      <c r="O672" s="208"/>
      <c r="P672" s="208"/>
      <c r="Q672" s="208"/>
      <c r="R672" s="208"/>
      <c r="S672" s="208"/>
      <c r="T672" s="209"/>
      <c r="AT672" s="203" t="s">
        <v>198</v>
      </c>
      <c r="AU672" s="203" t="s">
        <v>86</v>
      </c>
      <c r="AV672" s="13" t="s">
        <v>80</v>
      </c>
      <c r="AW672" s="13" t="s">
        <v>35</v>
      </c>
      <c r="AX672" s="13" t="s">
        <v>72</v>
      </c>
      <c r="AY672" s="203" t="s">
        <v>190</v>
      </c>
    </row>
    <row r="673" spans="2:51" s="12" customFormat="1" ht="13.5">
      <c r="B673" s="194"/>
      <c r="D673" s="195" t="s">
        <v>198</v>
      </c>
      <c r="E673" s="196" t="s">
        <v>5</v>
      </c>
      <c r="F673" s="197" t="s">
        <v>916</v>
      </c>
      <c r="H673" s="196" t="s">
        <v>5</v>
      </c>
      <c r="I673" s="198"/>
      <c r="L673" s="194"/>
      <c r="M673" s="199"/>
      <c r="N673" s="200"/>
      <c r="O673" s="200"/>
      <c r="P673" s="200"/>
      <c r="Q673" s="200"/>
      <c r="R673" s="200"/>
      <c r="S673" s="200"/>
      <c r="T673" s="201"/>
      <c r="AT673" s="196" t="s">
        <v>198</v>
      </c>
      <c r="AU673" s="196" t="s">
        <v>86</v>
      </c>
      <c r="AV673" s="12" t="s">
        <v>17</v>
      </c>
      <c r="AW673" s="12" t="s">
        <v>35</v>
      </c>
      <c r="AX673" s="12" t="s">
        <v>72</v>
      </c>
      <c r="AY673" s="196" t="s">
        <v>190</v>
      </c>
    </row>
    <row r="674" spans="2:51" s="13" customFormat="1" ht="13.5">
      <c r="B674" s="202"/>
      <c r="D674" s="195" t="s">
        <v>198</v>
      </c>
      <c r="E674" s="203" t="s">
        <v>5</v>
      </c>
      <c r="F674" s="204" t="s">
        <v>917</v>
      </c>
      <c r="H674" s="205">
        <v>46.5</v>
      </c>
      <c r="I674" s="206"/>
      <c r="L674" s="202"/>
      <c r="M674" s="207"/>
      <c r="N674" s="208"/>
      <c r="O674" s="208"/>
      <c r="P674" s="208"/>
      <c r="Q674" s="208"/>
      <c r="R674" s="208"/>
      <c r="S674" s="208"/>
      <c r="T674" s="209"/>
      <c r="AT674" s="203" t="s">
        <v>198</v>
      </c>
      <c r="AU674" s="203" t="s">
        <v>86</v>
      </c>
      <c r="AV674" s="13" t="s">
        <v>80</v>
      </c>
      <c r="AW674" s="13" t="s">
        <v>35</v>
      </c>
      <c r="AX674" s="13" t="s">
        <v>72</v>
      </c>
      <c r="AY674" s="203" t="s">
        <v>190</v>
      </c>
    </row>
    <row r="675" spans="2:51" s="13" customFormat="1" ht="13.5">
      <c r="B675" s="202"/>
      <c r="D675" s="195" t="s">
        <v>198</v>
      </c>
      <c r="E675" s="203" t="s">
        <v>5</v>
      </c>
      <c r="F675" s="204" t="s">
        <v>918</v>
      </c>
      <c r="H675" s="205">
        <v>-12.924</v>
      </c>
      <c r="I675" s="206"/>
      <c r="L675" s="202"/>
      <c r="M675" s="207"/>
      <c r="N675" s="208"/>
      <c r="O675" s="208"/>
      <c r="P675" s="208"/>
      <c r="Q675" s="208"/>
      <c r="R675" s="208"/>
      <c r="S675" s="208"/>
      <c r="T675" s="209"/>
      <c r="AT675" s="203" t="s">
        <v>198</v>
      </c>
      <c r="AU675" s="203" t="s">
        <v>86</v>
      </c>
      <c r="AV675" s="13" t="s">
        <v>80</v>
      </c>
      <c r="AW675" s="13" t="s">
        <v>35</v>
      </c>
      <c r="AX675" s="13" t="s">
        <v>72</v>
      </c>
      <c r="AY675" s="203" t="s">
        <v>190</v>
      </c>
    </row>
    <row r="676" spans="2:51" s="13" customFormat="1" ht="13.5">
      <c r="B676" s="202"/>
      <c r="D676" s="195" t="s">
        <v>198</v>
      </c>
      <c r="E676" s="203" t="s">
        <v>5</v>
      </c>
      <c r="F676" s="204" t="s">
        <v>919</v>
      </c>
      <c r="H676" s="205">
        <v>4.208</v>
      </c>
      <c r="I676" s="206"/>
      <c r="L676" s="202"/>
      <c r="M676" s="207"/>
      <c r="N676" s="208"/>
      <c r="O676" s="208"/>
      <c r="P676" s="208"/>
      <c r="Q676" s="208"/>
      <c r="R676" s="208"/>
      <c r="S676" s="208"/>
      <c r="T676" s="209"/>
      <c r="AT676" s="203" t="s">
        <v>198</v>
      </c>
      <c r="AU676" s="203" t="s">
        <v>86</v>
      </c>
      <c r="AV676" s="13" t="s">
        <v>80</v>
      </c>
      <c r="AW676" s="13" t="s">
        <v>35</v>
      </c>
      <c r="AX676" s="13" t="s">
        <v>72</v>
      </c>
      <c r="AY676" s="203" t="s">
        <v>190</v>
      </c>
    </row>
    <row r="677" spans="2:51" s="12" customFormat="1" ht="13.5">
      <c r="B677" s="194"/>
      <c r="D677" s="195" t="s">
        <v>198</v>
      </c>
      <c r="E677" s="196" t="s">
        <v>5</v>
      </c>
      <c r="F677" s="197" t="s">
        <v>920</v>
      </c>
      <c r="H677" s="196" t="s">
        <v>5</v>
      </c>
      <c r="I677" s="198"/>
      <c r="L677" s="194"/>
      <c r="M677" s="199"/>
      <c r="N677" s="200"/>
      <c r="O677" s="200"/>
      <c r="P677" s="200"/>
      <c r="Q677" s="200"/>
      <c r="R677" s="200"/>
      <c r="S677" s="200"/>
      <c r="T677" s="201"/>
      <c r="AT677" s="196" t="s">
        <v>198</v>
      </c>
      <c r="AU677" s="196" t="s">
        <v>86</v>
      </c>
      <c r="AV677" s="12" t="s">
        <v>17</v>
      </c>
      <c r="AW677" s="12" t="s">
        <v>35</v>
      </c>
      <c r="AX677" s="12" t="s">
        <v>72</v>
      </c>
      <c r="AY677" s="196" t="s">
        <v>190</v>
      </c>
    </row>
    <row r="678" spans="2:51" s="13" customFormat="1" ht="13.5">
      <c r="B678" s="202"/>
      <c r="D678" s="195" t="s">
        <v>198</v>
      </c>
      <c r="E678" s="203" t="s">
        <v>5</v>
      </c>
      <c r="F678" s="204" t="s">
        <v>72</v>
      </c>
      <c r="H678" s="205">
        <v>0</v>
      </c>
      <c r="I678" s="206"/>
      <c r="L678" s="202"/>
      <c r="M678" s="207"/>
      <c r="N678" s="208"/>
      <c r="O678" s="208"/>
      <c r="P678" s="208"/>
      <c r="Q678" s="208"/>
      <c r="R678" s="208"/>
      <c r="S678" s="208"/>
      <c r="T678" s="209"/>
      <c r="AT678" s="203" t="s">
        <v>198</v>
      </c>
      <c r="AU678" s="203" t="s">
        <v>86</v>
      </c>
      <c r="AV678" s="13" t="s">
        <v>80</v>
      </c>
      <c r="AW678" s="13" t="s">
        <v>35</v>
      </c>
      <c r="AX678" s="13" t="s">
        <v>72</v>
      </c>
      <c r="AY678" s="203" t="s">
        <v>190</v>
      </c>
    </row>
    <row r="679" spans="2:51" s="12" customFormat="1" ht="13.5">
      <c r="B679" s="194"/>
      <c r="D679" s="195" t="s">
        <v>198</v>
      </c>
      <c r="E679" s="196" t="s">
        <v>5</v>
      </c>
      <c r="F679" s="197" t="s">
        <v>921</v>
      </c>
      <c r="H679" s="196" t="s">
        <v>5</v>
      </c>
      <c r="I679" s="198"/>
      <c r="L679" s="194"/>
      <c r="M679" s="199"/>
      <c r="N679" s="200"/>
      <c r="O679" s="200"/>
      <c r="P679" s="200"/>
      <c r="Q679" s="200"/>
      <c r="R679" s="200"/>
      <c r="S679" s="200"/>
      <c r="T679" s="201"/>
      <c r="AT679" s="196" t="s">
        <v>198</v>
      </c>
      <c r="AU679" s="196" t="s">
        <v>86</v>
      </c>
      <c r="AV679" s="12" t="s">
        <v>17</v>
      </c>
      <c r="AW679" s="12" t="s">
        <v>35</v>
      </c>
      <c r="AX679" s="12" t="s">
        <v>72</v>
      </c>
      <c r="AY679" s="196" t="s">
        <v>190</v>
      </c>
    </row>
    <row r="680" spans="2:51" s="13" customFormat="1" ht="13.5">
      <c r="B680" s="202"/>
      <c r="D680" s="195" t="s">
        <v>198</v>
      </c>
      <c r="E680" s="203" t="s">
        <v>5</v>
      </c>
      <c r="F680" s="204" t="s">
        <v>922</v>
      </c>
      <c r="H680" s="205">
        <v>27.6</v>
      </c>
      <c r="I680" s="206"/>
      <c r="L680" s="202"/>
      <c r="M680" s="207"/>
      <c r="N680" s="208"/>
      <c r="O680" s="208"/>
      <c r="P680" s="208"/>
      <c r="Q680" s="208"/>
      <c r="R680" s="208"/>
      <c r="S680" s="208"/>
      <c r="T680" s="209"/>
      <c r="AT680" s="203" t="s">
        <v>198</v>
      </c>
      <c r="AU680" s="203" t="s">
        <v>86</v>
      </c>
      <c r="AV680" s="13" t="s">
        <v>80</v>
      </c>
      <c r="AW680" s="13" t="s">
        <v>35</v>
      </c>
      <c r="AX680" s="13" t="s">
        <v>72</v>
      </c>
      <c r="AY680" s="203" t="s">
        <v>190</v>
      </c>
    </row>
    <row r="681" spans="2:51" s="13" customFormat="1" ht="13.5">
      <c r="B681" s="202"/>
      <c r="D681" s="195" t="s">
        <v>198</v>
      </c>
      <c r="E681" s="203" t="s">
        <v>5</v>
      </c>
      <c r="F681" s="204" t="s">
        <v>923</v>
      </c>
      <c r="H681" s="205">
        <v>-1.6</v>
      </c>
      <c r="I681" s="206"/>
      <c r="L681" s="202"/>
      <c r="M681" s="207"/>
      <c r="N681" s="208"/>
      <c r="O681" s="208"/>
      <c r="P681" s="208"/>
      <c r="Q681" s="208"/>
      <c r="R681" s="208"/>
      <c r="S681" s="208"/>
      <c r="T681" s="209"/>
      <c r="AT681" s="203" t="s">
        <v>198</v>
      </c>
      <c r="AU681" s="203" t="s">
        <v>86</v>
      </c>
      <c r="AV681" s="13" t="s">
        <v>80</v>
      </c>
      <c r="AW681" s="13" t="s">
        <v>35</v>
      </c>
      <c r="AX681" s="13" t="s">
        <v>72</v>
      </c>
      <c r="AY681" s="203" t="s">
        <v>190</v>
      </c>
    </row>
    <row r="682" spans="2:51" s="12" customFormat="1" ht="13.5">
      <c r="B682" s="194"/>
      <c r="D682" s="195" t="s">
        <v>198</v>
      </c>
      <c r="E682" s="196" t="s">
        <v>5</v>
      </c>
      <c r="F682" s="197" t="s">
        <v>924</v>
      </c>
      <c r="H682" s="196" t="s">
        <v>5</v>
      </c>
      <c r="I682" s="198"/>
      <c r="L682" s="194"/>
      <c r="M682" s="199"/>
      <c r="N682" s="200"/>
      <c r="O682" s="200"/>
      <c r="P682" s="200"/>
      <c r="Q682" s="200"/>
      <c r="R682" s="200"/>
      <c r="S682" s="200"/>
      <c r="T682" s="201"/>
      <c r="AT682" s="196" t="s">
        <v>198</v>
      </c>
      <c r="AU682" s="196" t="s">
        <v>86</v>
      </c>
      <c r="AV682" s="12" t="s">
        <v>17</v>
      </c>
      <c r="AW682" s="12" t="s">
        <v>35</v>
      </c>
      <c r="AX682" s="12" t="s">
        <v>72</v>
      </c>
      <c r="AY682" s="196" t="s">
        <v>190</v>
      </c>
    </row>
    <row r="683" spans="2:51" s="13" customFormat="1" ht="13.5">
      <c r="B683" s="202"/>
      <c r="D683" s="195" t="s">
        <v>198</v>
      </c>
      <c r="E683" s="203" t="s">
        <v>5</v>
      </c>
      <c r="F683" s="204" t="s">
        <v>925</v>
      </c>
      <c r="H683" s="205">
        <v>36.9</v>
      </c>
      <c r="I683" s="206"/>
      <c r="L683" s="202"/>
      <c r="M683" s="207"/>
      <c r="N683" s="208"/>
      <c r="O683" s="208"/>
      <c r="P683" s="208"/>
      <c r="Q683" s="208"/>
      <c r="R683" s="208"/>
      <c r="S683" s="208"/>
      <c r="T683" s="209"/>
      <c r="AT683" s="203" t="s">
        <v>198</v>
      </c>
      <c r="AU683" s="203" t="s">
        <v>86</v>
      </c>
      <c r="AV683" s="13" t="s">
        <v>80</v>
      </c>
      <c r="AW683" s="13" t="s">
        <v>35</v>
      </c>
      <c r="AX683" s="13" t="s">
        <v>72</v>
      </c>
      <c r="AY683" s="203" t="s">
        <v>190</v>
      </c>
    </row>
    <row r="684" spans="2:51" s="13" customFormat="1" ht="13.5">
      <c r="B684" s="202"/>
      <c r="D684" s="195" t="s">
        <v>198</v>
      </c>
      <c r="E684" s="203" t="s">
        <v>5</v>
      </c>
      <c r="F684" s="204" t="s">
        <v>926</v>
      </c>
      <c r="H684" s="205">
        <v>-7.2</v>
      </c>
      <c r="I684" s="206"/>
      <c r="L684" s="202"/>
      <c r="M684" s="207"/>
      <c r="N684" s="208"/>
      <c r="O684" s="208"/>
      <c r="P684" s="208"/>
      <c r="Q684" s="208"/>
      <c r="R684" s="208"/>
      <c r="S684" s="208"/>
      <c r="T684" s="209"/>
      <c r="AT684" s="203" t="s">
        <v>198</v>
      </c>
      <c r="AU684" s="203" t="s">
        <v>86</v>
      </c>
      <c r="AV684" s="13" t="s">
        <v>80</v>
      </c>
      <c r="AW684" s="13" t="s">
        <v>35</v>
      </c>
      <c r="AX684" s="13" t="s">
        <v>72</v>
      </c>
      <c r="AY684" s="203" t="s">
        <v>190</v>
      </c>
    </row>
    <row r="685" spans="2:51" s="12" customFormat="1" ht="13.5">
      <c r="B685" s="194"/>
      <c r="D685" s="195" t="s">
        <v>198</v>
      </c>
      <c r="E685" s="196" t="s">
        <v>5</v>
      </c>
      <c r="F685" s="197" t="s">
        <v>927</v>
      </c>
      <c r="H685" s="196" t="s">
        <v>5</v>
      </c>
      <c r="I685" s="198"/>
      <c r="L685" s="194"/>
      <c r="M685" s="199"/>
      <c r="N685" s="200"/>
      <c r="O685" s="200"/>
      <c r="P685" s="200"/>
      <c r="Q685" s="200"/>
      <c r="R685" s="200"/>
      <c r="S685" s="200"/>
      <c r="T685" s="201"/>
      <c r="AT685" s="196" t="s">
        <v>198</v>
      </c>
      <c r="AU685" s="196" t="s">
        <v>86</v>
      </c>
      <c r="AV685" s="12" t="s">
        <v>17</v>
      </c>
      <c r="AW685" s="12" t="s">
        <v>35</v>
      </c>
      <c r="AX685" s="12" t="s">
        <v>72</v>
      </c>
      <c r="AY685" s="196" t="s">
        <v>190</v>
      </c>
    </row>
    <row r="686" spans="2:51" s="13" customFormat="1" ht="13.5">
      <c r="B686" s="202"/>
      <c r="D686" s="195" t="s">
        <v>198</v>
      </c>
      <c r="E686" s="203" t="s">
        <v>5</v>
      </c>
      <c r="F686" s="204" t="s">
        <v>928</v>
      </c>
      <c r="H686" s="205">
        <v>30.9</v>
      </c>
      <c r="I686" s="206"/>
      <c r="L686" s="202"/>
      <c r="M686" s="207"/>
      <c r="N686" s="208"/>
      <c r="O686" s="208"/>
      <c r="P686" s="208"/>
      <c r="Q686" s="208"/>
      <c r="R686" s="208"/>
      <c r="S686" s="208"/>
      <c r="T686" s="209"/>
      <c r="AT686" s="203" t="s">
        <v>198</v>
      </c>
      <c r="AU686" s="203" t="s">
        <v>86</v>
      </c>
      <c r="AV686" s="13" t="s">
        <v>80</v>
      </c>
      <c r="AW686" s="13" t="s">
        <v>35</v>
      </c>
      <c r="AX686" s="13" t="s">
        <v>72</v>
      </c>
      <c r="AY686" s="203" t="s">
        <v>190</v>
      </c>
    </row>
    <row r="687" spans="2:51" s="13" customFormat="1" ht="13.5">
      <c r="B687" s="202"/>
      <c r="D687" s="195" t="s">
        <v>198</v>
      </c>
      <c r="E687" s="203" t="s">
        <v>5</v>
      </c>
      <c r="F687" s="204" t="s">
        <v>929</v>
      </c>
      <c r="H687" s="205">
        <v>-2.31</v>
      </c>
      <c r="I687" s="206"/>
      <c r="L687" s="202"/>
      <c r="M687" s="207"/>
      <c r="N687" s="208"/>
      <c r="O687" s="208"/>
      <c r="P687" s="208"/>
      <c r="Q687" s="208"/>
      <c r="R687" s="208"/>
      <c r="S687" s="208"/>
      <c r="T687" s="209"/>
      <c r="AT687" s="203" t="s">
        <v>198</v>
      </c>
      <c r="AU687" s="203" t="s">
        <v>86</v>
      </c>
      <c r="AV687" s="13" t="s">
        <v>80</v>
      </c>
      <c r="AW687" s="13" t="s">
        <v>35</v>
      </c>
      <c r="AX687" s="13" t="s">
        <v>72</v>
      </c>
      <c r="AY687" s="203" t="s">
        <v>190</v>
      </c>
    </row>
    <row r="688" spans="2:51" s="13" customFormat="1" ht="13.5">
      <c r="B688" s="202"/>
      <c r="D688" s="195" t="s">
        <v>198</v>
      </c>
      <c r="E688" s="203" t="s">
        <v>5</v>
      </c>
      <c r="F688" s="204" t="s">
        <v>930</v>
      </c>
      <c r="H688" s="205">
        <v>0.936</v>
      </c>
      <c r="I688" s="206"/>
      <c r="L688" s="202"/>
      <c r="M688" s="207"/>
      <c r="N688" s="208"/>
      <c r="O688" s="208"/>
      <c r="P688" s="208"/>
      <c r="Q688" s="208"/>
      <c r="R688" s="208"/>
      <c r="S688" s="208"/>
      <c r="T688" s="209"/>
      <c r="AT688" s="203" t="s">
        <v>198</v>
      </c>
      <c r="AU688" s="203" t="s">
        <v>86</v>
      </c>
      <c r="AV688" s="13" t="s">
        <v>80</v>
      </c>
      <c r="AW688" s="13" t="s">
        <v>35</v>
      </c>
      <c r="AX688" s="13" t="s">
        <v>72</v>
      </c>
      <c r="AY688" s="203" t="s">
        <v>190</v>
      </c>
    </row>
    <row r="689" spans="2:51" s="12" customFormat="1" ht="13.5">
      <c r="B689" s="194"/>
      <c r="D689" s="195" t="s">
        <v>198</v>
      </c>
      <c r="E689" s="196" t="s">
        <v>5</v>
      </c>
      <c r="F689" s="197" t="s">
        <v>931</v>
      </c>
      <c r="H689" s="196" t="s">
        <v>5</v>
      </c>
      <c r="I689" s="198"/>
      <c r="L689" s="194"/>
      <c r="M689" s="199"/>
      <c r="N689" s="200"/>
      <c r="O689" s="200"/>
      <c r="P689" s="200"/>
      <c r="Q689" s="200"/>
      <c r="R689" s="200"/>
      <c r="S689" s="200"/>
      <c r="T689" s="201"/>
      <c r="AT689" s="196" t="s">
        <v>198</v>
      </c>
      <c r="AU689" s="196" t="s">
        <v>86</v>
      </c>
      <c r="AV689" s="12" t="s">
        <v>17</v>
      </c>
      <c r="AW689" s="12" t="s">
        <v>35</v>
      </c>
      <c r="AX689" s="12" t="s">
        <v>72</v>
      </c>
      <c r="AY689" s="196" t="s">
        <v>190</v>
      </c>
    </row>
    <row r="690" spans="2:51" s="13" customFormat="1" ht="13.5">
      <c r="B690" s="202"/>
      <c r="D690" s="195" t="s">
        <v>198</v>
      </c>
      <c r="E690" s="203" t="s">
        <v>5</v>
      </c>
      <c r="F690" s="204" t="s">
        <v>932</v>
      </c>
      <c r="H690" s="205">
        <v>59.4</v>
      </c>
      <c r="I690" s="206"/>
      <c r="L690" s="202"/>
      <c r="M690" s="207"/>
      <c r="N690" s="208"/>
      <c r="O690" s="208"/>
      <c r="P690" s="208"/>
      <c r="Q690" s="208"/>
      <c r="R690" s="208"/>
      <c r="S690" s="208"/>
      <c r="T690" s="209"/>
      <c r="AT690" s="203" t="s">
        <v>198</v>
      </c>
      <c r="AU690" s="203" t="s">
        <v>86</v>
      </c>
      <c r="AV690" s="13" t="s">
        <v>80</v>
      </c>
      <c r="AW690" s="13" t="s">
        <v>35</v>
      </c>
      <c r="AX690" s="13" t="s">
        <v>72</v>
      </c>
      <c r="AY690" s="203" t="s">
        <v>190</v>
      </c>
    </row>
    <row r="691" spans="2:51" s="13" customFormat="1" ht="13.5">
      <c r="B691" s="202"/>
      <c r="D691" s="195" t="s">
        <v>198</v>
      </c>
      <c r="E691" s="203" t="s">
        <v>5</v>
      </c>
      <c r="F691" s="204" t="s">
        <v>933</v>
      </c>
      <c r="H691" s="205">
        <v>-3.3</v>
      </c>
      <c r="I691" s="206"/>
      <c r="L691" s="202"/>
      <c r="M691" s="207"/>
      <c r="N691" s="208"/>
      <c r="O691" s="208"/>
      <c r="P691" s="208"/>
      <c r="Q691" s="208"/>
      <c r="R691" s="208"/>
      <c r="S691" s="208"/>
      <c r="T691" s="209"/>
      <c r="AT691" s="203" t="s">
        <v>198</v>
      </c>
      <c r="AU691" s="203" t="s">
        <v>86</v>
      </c>
      <c r="AV691" s="13" t="s">
        <v>80</v>
      </c>
      <c r="AW691" s="13" t="s">
        <v>35</v>
      </c>
      <c r="AX691" s="13" t="s">
        <v>72</v>
      </c>
      <c r="AY691" s="203" t="s">
        <v>190</v>
      </c>
    </row>
    <row r="692" spans="2:51" s="13" customFormat="1" ht="13.5">
      <c r="B692" s="202"/>
      <c r="D692" s="195" t="s">
        <v>198</v>
      </c>
      <c r="E692" s="203" t="s">
        <v>5</v>
      </c>
      <c r="F692" s="204" t="s">
        <v>934</v>
      </c>
      <c r="H692" s="205">
        <v>1</v>
      </c>
      <c r="I692" s="206"/>
      <c r="L692" s="202"/>
      <c r="M692" s="207"/>
      <c r="N692" s="208"/>
      <c r="O692" s="208"/>
      <c r="P692" s="208"/>
      <c r="Q692" s="208"/>
      <c r="R692" s="208"/>
      <c r="S692" s="208"/>
      <c r="T692" s="209"/>
      <c r="AT692" s="203" t="s">
        <v>198</v>
      </c>
      <c r="AU692" s="203" t="s">
        <v>86</v>
      </c>
      <c r="AV692" s="13" t="s">
        <v>80</v>
      </c>
      <c r="AW692" s="13" t="s">
        <v>35</v>
      </c>
      <c r="AX692" s="13" t="s">
        <v>72</v>
      </c>
      <c r="AY692" s="203" t="s">
        <v>190</v>
      </c>
    </row>
    <row r="693" spans="2:51" s="12" customFormat="1" ht="13.5">
      <c r="B693" s="194"/>
      <c r="D693" s="195" t="s">
        <v>198</v>
      </c>
      <c r="E693" s="196" t="s">
        <v>5</v>
      </c>
      <c r="F693" s="197" t="s">
        <v>935</v>
      </c>
      <c r="H693" s="196" t="s">
        <v>5</v>
      </c>
      <c r="I693" s="198"/>
      <c r="L693" s="194"/>
      <c r="M693" s="199"/>
      <c r="N693" s="200"/>
      <c r="O693" s="200"/>
      <c r="P693" s="200"/>
      <c r="Q693" s="200"/>
      <c r="R693" s="200"/>
      <c r="S693" s="200"/>
      <c r="T693" s="201"/>
      <c r="AT693" s="196" t="s">
        <v>198</v>
      </c>
      <c r="AU693" s="196" t="s">
        <v>86</v>
      </c>
      <c r="AV693" s="12" t="s">
        <v>17</v>
      </c>
      <c r="AW693" s="12" t="s">
        <v>35</v>
      </c>
      <c r="AX693" s="12" t="s">
        <v>72</v>
      </c>
      <c r="AY693" s="196" t="s">
        <v>190</v>
      </c>
    </row>
    <row r="694" spans="2:51" s="13" customFormat="1" ht="13.5">
      <c r="B694" s="202"/>
      <c r="D694" s="195" t="s">
        <v>198</v>
      </c>
      <c r="E694" s="203" t="s">
        <v>5</v>
      </c>
      <c r="F694" s="204" t="s">
        <v>936</v>
      </c>
      <c r="H694" s="205">
        <v>109.5</v>
      </c>
      <c r="I694" s="206"/>
      <c r="L694" s="202"/>
      <c r="M694" s="207"/>
      <c r="N694" s="208"/>
      <c r="O694" s="208"/>
      <c r="P694" s="208"/>
      <c r="Q694" s="208"/>
      <c r="R694" s="208"/>
      <c r="S694" s="208"/>
      <c r="T694" s="209"/>
      <c r="AT694" s="203" t="s">
        <v>198</v>
      </c>
      <c r="AU694" s="203" t="s">
        <v>86</v>
      </c>
      <c r="AV694" s="13" t="s">
        <v>80</v>
      </c>
      <c r="AW694" s="13" t="s">
        <v>35</v>
      </c>
      <c r="AX694" s="13" t="s">
        <v>72</v>
      </c>
      <c r="AY694" s="203" t="s">
        <v>190</v>
      </c>
    </row>
    <row r="695" spans="2:51" s="13" customFormat="1" ht="13.5">
      <c r="B695" s="202"/>
      <c r="D695" s="195" t="s">
        <v>198</v>
      </c>
      <c r="E695" s="203" t="s">
        <v>5</v>
      </c>
      <c r="F695" s="204" t="s">
        <v>937</v>
      </c>
      <c r="H695" s="205">
        <v>-15.395</v>
      </c>
      <c r="I695" s="206"/>
      <c r="L695" s="202"/>
      <c r="M695" s="207"/>
      <c r="N695" s="208"/>
      <c r="O695" s="208"/>
      <c r="P695" s="208"/>
      <c r="Q695" s="208"/>
      <c r="R695" s="208"/>
      <c r="S695" s="208"/>
      <c r="T695" s="209"/>
      <c r="AT695" s="203" t="s">
        <v>198</v>
      </c>
      <c r="AU695" s="203" t="s">
        <v>86</v>
      </c>
      <c r="AV695" s="13" t="s">
        <v>80</v>
      </c>
      <c r="AW695" s="13" t="s">
        <v>35</v>
      </c>
      <c r="AX695" s="13" t="s">
        <v>72</v>
      </c>
      <c r="AY695" s="203" t="s">
        <v>190</v>
      </c>
    </row>
    <row r="696" spans="2:51" s="13" customFormat="1" ht="13.5">
      <c r="B696" s="202"/>
      <c r="D696" s="195" t="s">
        <v>198</v>
      </c>
      <c r="E696" s="203" t="s">
        <v>5</v>
      </c>
      <c r="F696" s="204" t="s">
        <v>938</v>
      </c>
      <c r="H696" s="205">
        <v>5.515</v>
      </c>
      <c r="I696" s="206"/>
      <c r="L696" s="202"/>
      <c r="M696" s="207"/>
      <c r="N696" s="208"/>
      <c r="O696" s="208"/>
      <c r="P696" s="208"/>
      <c r="Q696" s="208"/>
      <c r="R696" s="208"/>
      <c r="S696" s="208"/>
      <c r="T696" s="209"/>
      <c r="AT696" s="203" t="s">
        <v>198</v>
      </c>
      <c r="AU696" s="203" t="s">
        <v>86</v>
      </c>
      <c r="AV696" s="13" t="s">
        <v>80</v>
      </c>
      <c r="AW696" s="13" t="s">
        <v>35</v>
      </c>
      <c r="AX696" s="13" t="s">
        <v>72</v>
      </c>
      <c r="AY696" s="203" t="s">
        <v>190</v>
      </c>
    </row>
    <row r="697" spans="2:51" s="12" customFormat="1" ht="13.5">
      <c r="B697" s="194"/>
      <c r="D697" s="195" t="s">
        <v>198</v>
      </c>
      <c r="E697" s="196" t="s">
        <v>5</v>
      </c>
      <c r="F697" s="197" t="s">
        <v>939</v>
      </c>
      <c r="H697" s="196" t="s">
        <v>5</v>
      </c>
      <c r="I697" s="198"/>
      <c r="L697" s="194"/>
      <c r="M697" s="199"/>
      <c r="N697" s="200"/>
      <c r="O697" s="200"/>
      <c r="P697" s="200"/>
      <c r="Q697" s="200"/>
      <c r="R697" s="200"/>
      <c r="S697" s="200"/>
      <c r="T697" s="201"/>
      <c r="AT697" s="196" t="s">
        <v>198</v>
      </c>
      <c r="AU697" s="196" t="s">
        <v>86</v>
      </c>
      <c r="AV697" s="12" t="s">
        <v>17</v>
      </c>
      <c r="AW697" s="12" t="s">
        <v>35</v>
      </c>
      <c r="AX697" s="12" t="s">
        <v>72</v>
      </c>
      <c r="AY697" s="196" t="s">
        <v>190</v>
      </c>
    </row>
    <row r="698" spans="2:51" s="13" customFormat="1" ht="13.5">
      <c r="B698" s="202"/>
      <c r="D698" s="195" t="s">
        <v>198</v>
      </c>
      <c r="E698" s="203" t="s">
        <v>5</v>
      </c>
      <c r="F698" s="204" t="s">
        <v>940</v>
      </c>
      <c r="H698" s="205">
        <v>48.6</v>
      </c>
      <c r="I698" s="206"/>
      <c r="L698" s="202"/>
      <c r="M698" s="207"/>
      <c r="N698" s="208"/>
      <c r="O698" s="208"/>
      <c r="P698" s="208"/>
      <c r="Q698" s="208"/>
      <c r="R698" s="208"/>
      <c r="S698" s="208"/>
      <c r="T698" s="209"/>
      <c r="AT698" s="203" t="s">
        <v>198</v>
      </c>
      <c r="AU698" s="203" t="s">
        <v>86</v>
      </c>
      <c r="AV698" s="13" t="s">
        <v>80</v>
      </c>
      <c r="AW698" s="13" t="s">
        <v>35</v>
      </c>
      <c r="AX698" s="13" t="s">
        <v>72</v>
      </c>
      <c r="AY698" s="203" t="s">
        <v>190</v>
      </c>
    </row>
    <row r="699" spans="2:51" s="13" customFormat="1" ht="13.5">
      <c r="B699" s="202"/>
      <c r="D699" s="195" t="s">
        <v>198</v>
      </c>
      <c r="E699" s="203" t="s">
        <v>5</v>
      </c>
      <c r="F699" s="204" t="s">
        <v>941</v>
      </c>
      <c r="H699" s="205">
        <v>-7.182</v>
      </c>
      <c r="I699" s="206"/>
      <c r="L699" s="202"/>
      <c r="M699" s="207"/>
      <c r="N699" s="208"/>
      <c r="O699" s="208"/>
      <c r="P699" s="208"/>
      <c r="Q699" s="208"/>
      <c r="R699" s="208"/>
      <c r="S699" s="208"/>
      <c r="T699" s="209"/>
      <c r="AT699" s="203" t="s">
        <v>198</v>
      </c>
      <c r="AU699" s="203" t="s">
        <v>86</v>
      </c>
      <c r="AV699" s="13" t="s">
        <v>80</v>
      </c>
      <c r="AW699" s="13" t="s">
        <v>35</v>
      </c>
      <c r="AX699" s="13" t="s">
        <v>72</v>
      </c>
      <c r="AY699" s="203" t="s">
        <v>190</v>
      </c>
    </row>
    <row r="700" spans="2:51" s="13" customFormat="1" ht="13.5">
      <c r="B700" s="202"/>
      <c r="D700" s="195" t="s">
        <v>198</v>
      </c>
      <c r="E700" s="203" t="s">
        <v>5</v>
      </c>
      <c r="F700" s="204" t="s">
        <v>942</v>
      </c>
      <c r="H700" s="205">
        <v>5.187</v>
      </c>
      <c r="I700" s="206"/>
      <c r="L700" s="202"/>
      <c r="M700" s="207"/>
      <c r="N700" s="208"/>
      <c r="O700" s="208"/>
      <c r="P700" s="208"/>
      <c r="Q700" s="208"/>
      <c r="R700" s="208"/>
      <c r="S700" s="208"/>
      <c r="T700" s="209"/>
      <c r="AT700" s="203" t="s">
        <v>198</v>
      </c>
      <c r="AU700" s="203" t="s">
        <v>86</v>
      </c>
      <c r="AV700" s="13" t="s">
        <v>80</v>
      </c>
      <c r="AW700" s="13" t="s">
        <v>35</v>
      </c>
      <c r="AX700" s="13" t="s">
        <v>72</v>
      </c>
      <c r="AY700" s="203" t="s">
        <v>190</v>
      </c>
    </row>
    <row r="701" spans="2:51" s="12" customFormat="1" ht="13.5">
      <c r="B701" s="194"/>
      <c r="D701" s="195" t="s">
        <v>198</v>
      </c>
      <c r="E701" s="196" t="s">
        <v>5</v>
      </c>
      <c r="F701" s="197" t="s">
        <v>943</v>
      </c>
      <c r="H701" s="196" t="s">
        <v>5</v>
      </c>
      <c r="I701" s="198"/>
      <c r="L701" s="194"/>
      <c r="M701" s="199"/>
      <c r="N701" s="200"/>
      <c r="O701" s="200"/>
      <c r="P701" s="200"/>
      <c r="Q701" s="200"/>
      <c r="R701" s="200"/>
      <c r="S701" s="200"/>
      <c r="T701" s="201"/>
      <c r="AT701" s="196" t="s">
        <v>198</v>
      </c>
      <c r="AU701" s="196" t="s">
        <v>86</v>
      </c>
      <c r="AV701" s="12" t="s">
        <v>17</v>
      </c>
      <c r="AW701" s="12" t="s">
        <v>35</v>
      </c>
      <c r="AX701" s="12" t="s">
        <v>72</v>
      </c>
      <c r="AY701" s="196" t="s">
        <v>190</v>
      </c>
    </row>
    <row r="702" spans="2:51" s="13" customFormat="1" ht="13.5">
      <c r="B702" s="202"/>
      <c r="D702" s="195" t="s">
        <v>198</v>
      </c>
      <c r="E702" s="203" t="s">
        <v>5</v>
      </c>
      <c r="F702" s="204" t="s">
        <v>944</v>
      </c>
      <c r="H702" s="205">
        <v>51</v>
      </c>
      <c r="I702" s="206"/>
      <c r="L702" s="202"/>
      <c r="M702" s="207"/>
      <c r="N702" s="208"/>
      <c r="O702" s="208"/>
      <c r="P702" s="208"/>
      <c r="Q702" s="208"/>
      <c r="R702" s="208"/>
      <c r="S702" s="208"/>
      <c r="T702" s="209"/>
      <c r="AT702" s="203" t="s">
        <v>198</v>
      </c>
      <c r="AU702" s="203" t="s">
        <v>86</v>
      </c>
      <c r="AV702" s="13" t="s">
        <v>80</v>
      </c>
      <c r="AW702" s="13" t="s">
        <v>35</v>
      </c>
      <c r="AX702" s="13" t="s">
        <v>72</v>
      </c>
      <c r="AY702" s="203" t="s">
        <v>190</v>
      </c>
    </row>
    <row r="703" spans="2:51" s="13" customFormat="1" ht="13.5">
      <c r="B703" s="202"/>
      <c r="D703" s="195" t="s">
        <v>198</v>
      </c>
      <c r="E703" s="203" t="s">
        <v>5</v>
      </c>
      <c r="F703" s="204" t="s">
        <v>945</v>
      </c>
      <c r="H703" s="205">
        <v>-6.667</v>
      </c>
      <c r="I703" s="206"/>
      <c r="L703" s="202"/>
      <c r="M703" s="207"/>
      <c r="N703" s="208"/>
      <c r="O703" s="208"/>
      <c r="P703" s="208"/>
      <c r="Q703" s="208"/>
      <c r="R703" s="208"/>
      <c r="S703" s="208"/>
      <c r="T703" s="209"/>
      <c r="AT703" s="203" t="s">
        <v>198</v>
      </c>
      <c r="AU703" s="203" t="s">
        <v>86</v>
      </c>
      <c r="AV703" s="13" t="s">
        <v>80</v>
      </c>
      <c r="AW703" s="13" t="s">
        <v>35</v>
      </c>
      <c r="AX703" s="13" t="s">
        <v>72</v>
      </c>
      <c r="AY703" s="203" t="s">
        <v>190</v>
      </c>
    </row>
    <row r="704" spans="2:51" s="13" customFormat="1" ht="13.5">
      <c r="B704" s="202"/>
      <c r="D704" s="195" t="s">
        <v>198</v>
      </c>
      <c r="E704" s="203" t="s">
        <v>5</v>
      </c>
      <c r="F704" s="204" t="s">
        <v>946</v>
      </c>
      <c r="H704" s="205">
        <v>4.394</v>
      </c>
      <c r="I704" s="206"/>
      <c r="L704" s="202"/>
      <c r="M704" s="207"/>
      <c r="N704" s="208"/>
      <c r="O704" s="208"/>
      <c r="P704" s="208"/>
      <c r="Q704" s="208"/>
      <c r="R704" s="208"/>
      <c r="S704" s="208"/>
      <c r="T704" s="209"/>
      <c r="AT704" s="203" t="s">
        <v>198</v>
      </c>
      <c r="AU704" s="203" t="s">
        <v>86</v>
      </c>
      <c r="AV704" s="13" t="s">
        <v>80</v>
      </c>
      <c r="AW704" s="13" t="s">
        <v>35</v>
      </c>
      <c r="AX704" s="13" t="s">
        <v>72</v>
      </c>
      <c r="AY704" s="203" t="s">
        <v>190</v>
      </c>
    </row>
    <row r="705" spans="2:51" s="12" customFormat="1" ht="13.5">
      <c r="B705" s="194"/>
      <c r="D705" s="195" t="s">
        <v>198</v>
      </c>
      <c r="E705" s="196" t="s">
        <v>5</v>
      </c>
      <c r="F705" s="197" t="s">
        <v>947</v>
      </c>
      <c r="H705" s="196" t="s">
        <v>5</v>
      </c>
      <c r="I705" s="198"/>
      <c r="L705" s="194"/>
      <c r="M705" s="199"/>
      <c r="N705" s="200"/>
      <c r="O705" s="200"/>
      <c r="P705" s="200"/>
      <c r="Q705" s="200"/>
      <c r="R705" s="200"/>
      <c r="S705" s="200"/>
      <c r="T705" s="201"/>
      <c r="AT705" s="196" t="s">
        <v>198</v>
      </c>
      <c r="AU705" s="196" t="s">
        <v>86</v>
      </c>
      <c r="AV705" s="12" t="s">
        <v>17</v>
      </c>
      <c r="AW705" s="12" t="s">
        <v>35</v>
      </c>
      <c r="AX705" s="12" t="s">
        <v>72</v>
      </c>
      <c r="AY705" s="196" t="s">
        <v>190</v>
      </c>
    </row>
    <row r="706" spans="2:51" s="13" customFormat="1" ht="13.5">
      <c r="B706" s="202"/>
      <c r="D706" s="195" t="s">
        <v>198</v>
      </c>
      <c r="E706" s="203" t="s">
        <v>5</v>
      </c>
      <c r="F706" s="204" t="s">
        <v>948</v>
      </c>
      <c r="H706" s="205">
        <v>57.3</v>
      </c>
      <c r="I706" s="206"/>
      <c r="L706" s="202"/>
      <c r="M706" s="207"/>
      <c r="N706" s="208"/>
      <c r="O706" s="208"/>
      <c r="P706" s="208"/>
      <c r="Q706" s="208"/>
      <c r="R706" s="208"/>
      <c r="S706" s="208"/>
      <c r="T706" s="209"/>
      <c r="AT706" s="203" t="s">
        <v>198</v>
      </c>
      <c r="AU706" s="203" t="s">
        <v>86</v>
      </c>
      <c r="AV706" s="13" t="s">
        <v>80</v>
      </c>
      <c r="AW706" s="13" t="s">
        <v>35</v>
      </c>
      <c r="AX706" s="13" t="s">
        <v>72</v>
      </c>
      <c r="AY706" s="203" t="s">
        <v>190</v>
      </c>
    </row>
    <row r="707" spans="2:51" s="13" customFormat="1" ht="13.5">
      <c r="B707" s="202"/>
      <c r="D707" s="195" t="s">
        <v>198</v>
      </c>
      <c r="E707" s="203" t="s">
        <v>5</v>
      </c>
      <c r="F707" s="204" t="s">
        <v>945</v>
      </c>
      <c r="H707" s="205">
        <v>-6.667</v>
      </c>
      <c r="I707" s="206"/>
      <c r="L707" s="202"/>
      <c r="M707" s="207"/>
      <c r="N707" s="208"/>
      <c r="O707" s="208"/>
      <c r="P707" s="208"/>
      <c r="Q707" s="208"/>
      <c r="R707" s="208"/>
      <c r="S707" s="208"/>
      <c r="T707" s="209"/>
      <c r="AT707" s="203" t="s">
        <v>198</v>
      </c>
      <c r="AU707" s="203" t="s">
        <v>86</v>
      </c>
      <c r="AV707" s="13" t="s">
        <v>80</v>
      </c>
      <c r="AW707" s="13" t="s">
        <v>35</v>
      </c>
      <c r="AX707" s="13" t="s">
        <v>72</v>
      </c>
      <c r="AY707" s="203" t="s">
        <v>190</v>
      </c>
    </row>
    <row r="708" spans="2:51" s="13" customFormat="1" ht="13.5">
      <c r="B708" s="202"/>
      <c r="D708" s="195" t="s">
        <v>198</v>
      </c>
      <c r="E708" s="203" t="s">
        <v>5</v>
      </c>
      <c r="F708" s="204" t="s">
        <v>946</v>
      </c>
      <c r="H708" s="205">
        <v>4.394</v>
      </c>
      <c r="I708" s="206"/>
      <c r="L708" s="202"/>
      <c r="M708" s="207"/>
      <c r="N708" s="208"/>
      <c r="O708" s="208"/>
      <c r="P708" s="208"/>
      <c r="Q708" s="208"/>
      <c r="R708" s="208"/>
      <c r="S708" s="208"/>
      <c r="T708" s="209"/>
      <c r="AT708" s="203" t="s">
        <v>198</v>
      </c>
      <c r="AU708" s="203" t="s">
        <v>86</v>
      </c>
      <c r="AV708" s="13" t="s">
        <v>80</v>
      </c>
      <c r="AW708" s="13" t="s">
        <v>35</v>
      </c>
      <c r="AX708" s="13" t="s">
        <v>72</v>
      </c>
      <c r="AY708" s="203" t="s">
        <v>190</v>
      </c>
    </row>
    <row r="709" spans="2:51" s="15" customFormat="1" ht="13.5">
      <c r="B709" s="228"/>
      <c r="D709" s="195" t="s">
        <v>198</v>
      </c>
      <c r="E709" s="229" t="s">
        <v>5</v>
      </c>
      <c r="F709" s="230" t="s">
        <v>949</v>
      </c>
      <c r="H709" s="231">
        <v>444.499</v>
      </c>
      <c r="I709" s="232"/>
      <c r="L709" s="228"/>
      <c r="M709" s="233"/>
      <c r="N709" s="234"/>
      <c r="O709" s="234"/>
      <c r="P709" s="234"/>
      <c r="Q709" s="234"/>
      <c r="R709" s="234"/>
      <c r="S709" s="234"/>
      <c r="T709" s="235"/>
      <c r="AT709" s="229" t="s">
        <v>198</v>
      </c>
      <c r="AU709" s="229" t="s">
        <v>86</v>
      </c>
      <c r="AV709" s="15" t="s">
        <v>86</v>
      </c>
      <c r="AW709" s="15" t="s">
        <v>35</v>
      </c>
      <c r="AX709" s="15" t="s">
        <v>72</v>
      </c>
      <c r="AY709" s="229" t="s">
        <v>190</v>
      </c>
    </row>
    <row r="710" spans="2:51" s="12" customFormat="1" ht="13.5">
      <c r="B710" s="194"/>
      <c r="D710" s="195" t="s">
        <v>198</v>
      </c>
      <c r="E710" s="196" t="s">
        <v>5</v>
      </c>
      <c r="F710" s="197" t="s">
        <v>950</v>
      </c>
      <c r="H710" s="196" t="s">
        <v>5</v>
      </c>
      <c r="I710" s="198"/>
      <c r="L710" s="194"/>
      <c r="M710" s="199"/>
      <c r="N710" s="200"/>
      <c r="O710" s="200"/>
      <c r="P710" s="200"/>
      <c r="Q710" s="200"/>
      <c r="R710" s="200"/>
      <c r="S710" s="200"/>
      <c r="T710" s="201"/>
      <c r="AT710" s="196" t="s">
        <v>198</v>
      </c>
      <c r="AU710" s="196" t="s">
        <v>86</v>
      </c>
      <c r="AV710" s="12" t="s">
        <v>17</v>
      </c>
      <c r="AW710" s="12" t="s">
        <v>35</v>
      </c>
      <c r="AX710" s="12" t="s">
        <v>72</v>
      </c>
      <c r="AY710" s="196" t="s">
        <v>190</v>
      </c>
    </row>
    <row r="711" spans="2:51" s="13" customFormat="1" ht="13.5">
      <c r="B711" s="202"/>
      <c r="D711" s="195" t="s">
        <v>198</v>
      </c>
      <c r="E711" s="203" t="s">
        <v>5</v>
      </c>
      <c r="F711" s="204" t="s">
        <v>951</v>
      </c>
      <c r="H711" s="205">
        <v>61.02</v>
      </c>
      <c r="I711" s="206"/>
      <c r="L711" s="202"/>
      <c r="M711" s="207"/>
      <c r="N711" s="208"/>
      <c r="O711" s="208"/>
      <c r="P711" s="208"/>
      <c r="Q711" s="208"/>
      <c r="R711" s="208"/>
      <c r="S711" s="208"/>
      <c r="T711" s="209"/>
      <c r="AT711" s="203" t="s">
        <v>198</v>
      </c>
      <c r="AU711" s="203" t="s">
        <v>86</v>
      </c>
      <c r="AV711" s="13" t="s">
        <v>80</v>
      </c>
      <c r="AW711" s="13" t="s">
        <v>35</v>
      </c>
      <c r="AX711" s="13" t="s">
        <v>72</v>
      </c>
      <c r="AY711" s="203" t="s">
        <v>190</v>
      </c>
    </row>
    <row r="712" spans="2:51" s="13" customFormat="1" ht="13.5">
      <c r="B712" s="202"/>
      <c r="D712" s="195" t="s">
        <v>198</v>
      </c>
      <c r="E712" s="203" t="s">
        <v>5</v>
      </c>
      <c r="F712" s="204" t="s">
        <v>952</v>
      </c>
      <c r="H712" s="205">
        <v>-10.563</v>
      </c>
      <c r="I712" s="206"/>
      <c r="L712" s="202"/>
      <c r="M712" s="207"/>
      <c r="N712" s="208"/>
      <c r="O712" s="208"/>
      <c r="P712" s="208"/>
      <c r="Q712" s="208"/>
      <c r="R712" s="208"/>
      <c r="S712" s="208"/>
      <c r="T712" s="209"/>
      <c r="AT712" s="203" t="s">
        <v>198</v>
      </c>
      <c r="AU712" s="203" t="s">
        <v>86</v>
      </c>
      <c r="AV712" s="13" t="s">
        <v>80</v>
      </c>
      <c r="AW712" s="13" t="s">
        <v>35</v>
      </c>
      <c r="AX712" s="13" t="s">
        <v>72</v>
      </c>
      <c r="AY712" s="203" t="s">
        <v>190</v>
      </c>
    </row>
    <row r="713" spans="2:51" s="13" customFormat="1" ht="13.5">
      <c r="B713" s="202"/>
      <c r="D713" s="195" t="s">
        <v>198</v>
      </c>
      <c r="E713" s="203" t="s">
        <v>5</v>
      </c>
      <c r="F713" s="204" t="s">
        <v>953</v>
      </c>
      <c r="H713" s="205">
        <v>5.82</v>
      </c>
      <c r="I713" s="206"/>
      <c r="L713" s="202"/>
      <c r="M713" s="207"/>
      <c r="N713" s="208"/>
      <c r="O713" s="208"/>
      <c r="P713" s="208"/>
      <c r="Q713" s="208"/>
      <c r="R713" s="208"/>
      <c r="S713" s="208"/>
      <c r="T713" s="209"/>
      <c r="AT713" s="203" t="s">
        <v>198</v>
      </c>
      <c r="AU713" s="203" t="s">
        <v>86</v>
      </c>
      <c r="AV713" s="13" t="s">
        <v>80</v>
      </c>
      <c r="AW713" s="13" t="s">
        <v>35</v>
      </c>
      <c r="AX713" s="13" t="s">
        <v>72</v>
      </c>
      <c r="AY713" s="203" t="s">
        <v>190</v>
      </c>
    </row>
    <row r="714" spans="2:51" s="12" customFormat="1" ht="13.5">
      <c r="B714" s="194"/>
      <c r="D714" s="195" t="s">
        <v>198</v>
      </c>
      <c r="E714" s="196" t="s">
        <v>5</v>
      </c>
      <c r="F714" s="197" t="s">
        <v>954</v>
      </c>
      <c r="H714" s="196" t="s">
        <v>5</v>
      </c>
      <c r="I714" s="198"/>
      <c r="L714" s="194"/>
      <c r="M714" s="199"/>
      <c r="N714" s="200"/>
      <c r="O714" s="200"/>
      <c r="P714" s="200"/>
      <c r="Q714" s="200"/>
      <c r="R714" s="200"/>
      <c r="S714" s="200"/>
      <c r="T714" s="201"/>
      <c r="AT714" s="196" t="s">
        <v>198</v>
      </c>
      <c r="AU714" s="196" t="s">
        <v>86</v>
      </c>
      <c r="AV714" s="12" t="s">
        <v>17</v>
      </c>
      <c r="AW714" s="12" t="s">
        <v>35</v>
      </c>
      <c r="AX714" s="12" t="s">
        <v>72</v>
      </c>
      <c r="AY714" s="196" t="s">
        <v>190</v>
      </c>
    </row>
    <row r="715" spans="2:51" s="13" customFormat="1" ht="13.5">
      <c r="B715" s="202"/>
      <c r="D715" s="195" t="s">
        <v>198</v>
      </c>
      <c r="E715" s="203" t="s">
        <v>5</v>
      </c>
      <c r="F715" s="204" t="s">
        <v>72</v>
      </c>
      <c r="H715" s="205">
        <v>0</v>
      </c>
      <c r="I715" s="206"/>
      <c r="L715" s="202"/>
      <c r="M715" s="207"/>
      <c r="N715" s="208"/>
      <c r="O715" s="208"/>
      <c r="P715" s="208"/>
      <c r="Q715" s="208"/>
      <c r="R715" s="208"/>
      <c r="S715" s="208"/>
      <c r="T715" s="209"/>
      <c r="AT715" s="203" t="s">
        <v>198</v>
      </c>
      <c r="AU715" s="203" t="s">
        <v>86</v>
      </c>
      <c r="AV715" s="13" t="s">
        <v>80</v>
      </c>
      <c r="AW715" s="13" t="s">
        <v>35</v>
      </c>
      <c r="AX715" s="13" t="s">
        <v>72</v>
      </c>
      <c r="AY715" s="203" t="s">
        <v>190</v>
      </c>
    </row>
    <row r="716" spans="2:51" s="12" customFormat="1" ht="13.5">
      <c r="B716" s="194"/>
      <c r="D716" s="195" t="s">
        <v>198</v>
      </c>
      <c r="E716" s="196" t="s">
        <v>5</v>
      </c>
      <c r="F716" s="197" t="s">
        <v>955</v>
      </c>
      <c r="H716" s="196" t="s">
        <v>5</v>
      </c>
      <c r="I716" s="198"/>
      <c r="L716" s="194"/>
      <c r="M716" s="199"/>
      <c r="N716" s="200"/>
      <c r="O716" s="200"/>
      <c r="P716" s="200"/>
      <c r="Q716" s="200"/>
      <c r="R716" s="200"/>
      <c r="S716" s="200"/>
      <c r="T716" s="201"/>
      <c r="AT716" s="196" t="s">
        <v>198</v>
      </c>
      <c r="AU716" s="196" t="s">
        <v>86</v>
      </c>
      <c r="AV716" s="12" t="s">
        <v>17</v>
      </c>
      <c r="AW716" s="12" t="s">
        <v>35</v>
      </c>
      <c r="AX716" s="12" t="s">
        <v>72</v>
      </c>
      <c r="AY716" s="196" t="s">
        <v>190</v>
      </c>
    </row>
    <row r="717" spans="2:51" s="13" customFormat="1" ht="13.5">
      <c r="B717" s="202"/>
      <c r="D717" s="195" t="s">
        <v>198</v>
      </c>
      <c r="E717" s="203" t="s">
        <v>5</v>
      </c>
      <c r="F717" s="204" t="s">
        <v>956</v>
      </c>
      <c r="H717" s="205">
        <v>32.13</v>
      </c>
      <c r="I717" s="206"/>
      <c r="L717" s="202"/>
      <c r="M717" s="207"/>
      <c r="N717" s="208"/>
      <c r="O717" s="208"/>
      <c r="P717" s="208"/>
      <c r="Q717" s="208"/>
      <c r="R717" s="208"/>
      <c r="S717" s="208"/>
      <c r="T717" s="209"/>
      <c r="AT717" s="203" t="s">
        <v>198</v>
      </c>
      <c r="AU717" s="203" t="s">
        <v>86</v>
      </c>
      <c r="AV717" s="13" t="s">
        <v>80</v>
      </c>
      <c r="AW717" s="13" t="s">
        <v>35</v>
      </c>
      <c r="AX717" s="13" t="s">
        <v>72</v>
      </c>
      <c r="AY717" s="203" t="s">
        <v>190</v>
      </c>
    </row>
    <row r="718" spans="2:51" s="13" customFormat="1" ht="13.5">
      <c r="B718" s="202"/>
      <c r="D718" s="195" t="s">
        <v>198</v>
      </c>
      <c r="E718" s="203" t="s">
        <v>5</v>
      </c>
      <c r="F718" s="204" t="s">
        <v>926</v>
      </c>
      <c r="H718" s="205">
        <v>-7.2</v>
      </c>
      <c r="I718" s="206"/>
      <c r="L718" s="202"/>
      <c r="M718" s="207"/>
      <c r="N718" s="208"/>
      <c r="O718" s="208"/>
      <c r="P718" s="208"/>
      <c r="Q718" s="208"/>
      <c r="R718" s="208"/>
      <c r="S718" s="208"/>
      <c r="T718" s="209"/>
      <c r="AT718" s="203" t="s">
        <v>198</v>
      </c>
      <c r="AU718" s="203" t="s">
        <v>86</v>
      </c>
      <c r="AV718" s="13" t="s">
        <v>80</v>
      </c>
      <c r="AW718" s="13" t="s">
        <v>35</v>
      </c>
      <c r="AX718" s="13" t="s">
        <v>72</v>
      </c>
      <c r="AY718" s="203" t="s">
        <v>190</v>
      </c>
    </row>
    <row r="719" spans="2:51" s="12" customFormat="1" ht="13.5">
      <c r="B719" s="194"/>
      <c r="D719" s="195" t="s">
        <v>198</v>
      </c>
      <c r="E719" s="196" t="s">
        <v>5</v>
      </c>
      <c r="F719" s="197" t="s">
        <v>957</v>
      </c>
      <c r="H719" s="196" t="s">
        <v>5</v>
      </c>
      <c r="I719" s="198"/>
      <c r="L719" s="194"/>
      <c r="M719" s="199"/>
      <c r="N719" s="200"/>
      <c r="O719" s="200"/>
      <c r="P719" s="200"/>
      <c r="Q719" s="200"/>
      <c r="R719" s="200"/>
      <c r="S719" s="200"/>
      <c r="T719" s="201"/>
      <c r="AT719" s="196" t="s">
        <v>198</v>
      </c>
      <c r="AU719" s="196" t="s">
        <v>86</v>
      </c>
      <c r="AV719" s="12" t="s">
        <v>17</v>
      </c>
      <c r="AW719" s="12" t="s">
        <v>35</v>
      </c>
      <c r="AX719" s="12" t="s">
        <v>72</v>
      </c>
      <c r="AY719" s="196" t="s">
        <v>190</v>
      </c>
    </row>
    <row r="720" spans="2:51" s="13" customFormat="1" ht="13.5">
      <c r="B720" s="202"/>
      <c r="D720" s="195" t="s">
        <v>198</v>
      </c>
      <c r="E720" s="203" t="s">
        <v>5</v>
      </c>
      <c r="F720" s="204" t="s">
        <v>958</v>
      </c>
      <c r="H720" s="205">
        <v>27.54</v>
      </c>
      <c r="I720" s="206"/>
      <c r="L720" s="202"/>
      <c r="M720" s="207"/>
      <c r="N720" s="208"/>
      <c r="O720" s="208"/>
      <c r="P720" s="208"/>
      <c r="Q720" s="208"/>
      <c r="R720" s="208"/>
      <c r="S720" s="208"/>
      <c r="T720" s="209"/>
      <c r="AT720" s="203" t="s">
        <v>198</v>
      </c>
      <c r="AU720" s="203" t="s">
        <v>86</v>
      </c>
      <c r="AV720" s="13" t="s">
        <v>80</v>
      </c>
      <c r="AW720" s="13" t="s">
        <v>35</v>
      </c>
      <c r="AX720" s="13" t="s">
        <v>72</v>
      </c>
      <c r="AY720" s="203" t="s">
        <v>190</v>
      </c>
    </row>
    <row r="721" spans="2:51" s="13" customFormat="1" ht="13.5">
      <c r="B721" s="202"/>
      <c r="D721" s="195" t="s">
        <v>198</v>
      </c>
      <c r="E721" s="203" t="s">
        <v>5</v>
      </c>
      <c r="F721" s="204" t="s">
        <v>929</v>
      </c>
      <c r="H721" s="205">
        <v>-2.31</v>
      </c>
      <c r="I721" s="206"/>
      <c r="L721" s="202"/>
      <c r="M721" s="207"/>
      <c r="N721" s="208"/>
      <c r="O721" s="208"/>
      <c r="P721" s="208"/>
      <c r="Q721" s="208"/>
      <c r="R721" s="208"/>
      <c r="S721" s="208"/>
      <c r="T721" s="209"/>
      <c r="AT721" s="203" t="s">
        <v>198</v>
      </c>
      <c r="AU721" s="203" t="s">
        <v>86</v>
      </c>
      <c r="AV721" s="13" t="s">
        <v>80</v>
      </c>
      <c r="AW721" s="13" t="s">
        <v>35</v>
      </c>
      <c r="AX721" s="13" t="s">
        <v>72</v>
      </c>
      <c r="AY721" s="203" t="s">
        <v>190</v>
      </c>
    </row>
    <row r="722" spans="2:51" s="13" customFormat="1" ht="13.5">
      <c r="B722" s="202"/>
      <c r="D722" s="195" t="s">
        <v>198</v>
      </c>
      <c r="E722" s="203" t="s">
        <v>5</v>
      </c>
      <c r="F722" s="204" t="s">
        <v>930</v>
      </c>
      <c r="H722" s="205">
        <v>0.936</v>
      </c>
      <c r="I722" s="206"/>
      <c r="L722" s="202"/>
      <c r="M722" s="207"/>
      <c r="N722" s="208"/>
      <c r="O722" s="208"/>
      <c r="P722" s="208"/>
      <c r="Q722" s="208"/>
      <c r="R722" s="208"/>
      <c r="S722" s="208"/>
      <c r="T722" s="209"/>
      <c r="AT722" s="203" t="s">
        <v>198</v>
      </c>
      <c r="AU722" s="203" t="s">
        <v>86</v>
      </c>
      <c r="AV722" s="13" t="s">
        <v>80</v>
      </c>
      <c r="AW722" s="13" t="s">
        <v>35</v>
      </c>
      <c r="AX722" s="13" t="s">
        <v>72</v>
      </c>
      <c r="AY722" s="203" t="s">
        <v>190</v>
      </c>
    </row>
    <row r="723" spans="2:51" s="12" customFormat="1" ht="13.5">
      <c r="B723" s="194"/>
      <c r="D723" s="195" t="s">
        <v>198</v>
      </c>
      <c r="E723" s="196" t="s">
        <v>5</v>
      </c>
      <c r="F723" s="197" t="s">
        <v>959</v>
      </c>
      <c r="H723" s="196" t="s">
        <v>5</v>
      </c>
      <c r="I723" s="198"/>
      <c r="L723" s="194"/>
      <c r="M723" s="199"/>
      <c r="N723" s="200"/>
      <c r="O723" s="200"/>
      <c r="P723" s="200"/>
      <c r="Q723" s="200"/>
      <c r="R723" s="200"/>
      <c r="S723" s="200"/>
      <c r="T723" s="201"/>
      <c r="AT723" s="196" t="s">
        <v>198</v>
      </c>
      <c r="AU723" s="196" t="s">
        <v>86</v>
      </c>
      <c r="AV723" s="12" t="s">
        <v>17</v>
      </c>
      <c r="AW723" s="12" t="s">
        <v>35</v>
      </c>
      <c r="AX723" s="12" t="s">
        <v>72</v>
      </c>
      <c r="AY723" s="196" t="s">
        <v>190</v>
      </c>
    </row>
    <row r="724" spans="2:51" s="13" customFormat="1" ht="13.5">
      <c r="B724" s="202"/>
      <c r="D724" s="195" t="s">
        <v>198</v>
      </c>
      <c r="E724" s="203" t="s">
        <v>5</v>
      </c>
      <c r="F724" s="204" t="s">
        <v>960</v>
      </c>
      <c r="H724" s="205">
        <v>56.7</v>
      </c>
      <c r="I724" s="206"/>
      <c r="L724" s="202"/>
      <c r="M724" s="207"/>
      <c r="N724" s="208"/>
      <c r="O724" s="208"/>
      <c r="P724" s="208"/>
      <c r="Q724" s="208"/>
      <c r="R724" s="208"/>
      <c r="S724" s="208"/>
      <c r="T724" s="209"/>
      <c r="AT724" s="203" t="s">
        <v>198</v>
      </c>
      <c r="AU724" s="203" t="s">
        <v>86</v>
      </c>
      <c r="AV724" s="13" t="s">
        <v>80</v>
      </c>
      <c r="AW724" s="13" t="s">
        <v>35</v>
      </c>
      <c r="AX724" s="13" t="s">
        <v>72</v>
      </c>
      <c r="AY724" s="203" t="s">
        <v>190</v>
      </c>
    </row>
    <row r="725" spans="2:51" s="13" customFormat="1" ht="13.5">
      <c r="B725" s="202"/>
      <c r="D725" s="195" t="s">
        <v>198</v>
      </c>
      <c r="E725" s="203" t="s">
        <v>5</v>
      </c>
      <c r="F725" s="204" t="s">
        <v>933</v>
      </c>
      <c r="H725" s="205">
        <v>-3.3</v>
      </c>
      <c r="I725" s="206"/>
      <c r="L725" s="202"/>
      <c r="M725" s="207"/>
      <c r="N725" s="208"/>
      <c r="O725" s="208"/>
      <c r="P725" s="208"/>
      <c r="Q725" s="208"/>
      <c r="R725" s="208"/>
      <c r="S725" s="208"/>
      <c r="T725" s="209"/>
      <c r="AT725" s="203" t="s">
        <v>198</v>
      </c>
      <c r="AU725" s="203" t="s">
        <v>86</v>
      </c>
      <c r="AV725" s="13" t="s">
        <v>80</v>
      </c>
      <c r="AW725" s="13" t="s">
        <v>35</v>
      </c>
      <c r="AX725" s="13" t="s">
        <v>72</v>
      </c>
      <c r="AY725" s="203" t="s">
        <v>190</v>
      </c>
    </row>
    <row r="726" spans="2:51" s="13" customFormat="1" ht="13.5">
      <c r="B726" s="202"/>
      <c r="D726" s="195" t="s">
        <v>198</v>
      </c>
      <c r="E726" s="203" t="s">
        <v>5</v>
      </c>
      <c r="F726" s="204" t="s">
        <v>934</v>
      </c>
      <c r="H726" s="205">
        <v>1</v>
      </c>
      <c r="I726" s="206"/>
      <c r="L726" s="202"/>
      <c r="M726" s="207"/>
      <c r="N726" s="208"/>
      <c r="O726" s="208"/>
      <c r="P726" s="208"/>
      <c r="Q726" s="208"/>
      <c r="R726" s="208"/>
      <c r="S726" s="208"/>
      <c r="T726" s="209"/>
      <c r="AT726" s="203" t="s">
        <v>198</v>
      </c>
      <c r="AU726" s="203" t="s">
        <v>86</v>
      </c>
      <c r="AV726" s="13" t="s">
        <v>80</v>
      </c>
      <c r="AW726" s="13" t="s">
        <v>35</v>
      </c>
      <c r="AX726" s="13" t="s">
        <v>72</v>
      </c>
      <c r="AY726" s="203" t="s">
        <v>190</v>
      </c>
    </row>
    <row r="727" spans="2:51" s="12" customFormat="1" ht="13.5">
      <c r="B727" s="194"/>
      <c r="D727" s="195" t="s">
        <v>198</v>
      </c>
      <c r="E727" s="196" t="s">
        <v>5</v>
      </c>
      <c r="F727" s="197" t="s">
        <v>961</v>
      </c>
      <c r="H727" s="196" t="s">
        <v>5</v>
      </c>
      <c r="I727" s="198"/>
      <c r="L727" s="194"/>
      <c r="M727" s="199"/>
      <c r="N727" s="200"/>
      <c r="O727" s="200"/>
      <c r="P727" s="200"/>
      <c r="Q727" s="200"/>
      <c r="R727" s="200"/>
      <c r="S727" s="200"/>
      <c r="T727" s="201"/>
      <c r="AT727" s="196" t="s">
        <v>198</v>
      </c>
      <c r="AU727" s="196" t="s">
        <v>86</v>
      </c>
      <c r="AV727" s="12" t="s">
        <v>17</v>
      </c>
      <c r="AW727" s="12" t="s">
        <v>35</v>
      </c>
      <c r="AX727" s="12" t="s">
        <v>72</v>
      </c>
      <c r="AY727" s="196" t="s">
        <v>190</v>
      </c>
    </row>
    <row r="728" spans="2:51" s="13" customFormat="1" ht="13.5">
      <c r="B728" s="202"/>
      <c r="D728" s="195" t="s">
        <v>198</v>
      </c>
      <c r="E728" s="203" t="s">
        <v>5</v>
      </c>
      <c r="F728" s="204" t="s">
        <v>962</v>
      </c>
      <c r="H728" s="205">
        <v>79.65</v>
      </c>
      <c r="I728" s="206"/>
      <c r="L728" s="202"/>
      <c r="M728" s="207"/>
      <c r="N728" s="208"/>
      <c r="O728" s="208"/>
      <c r="P728" s="208"/>
      <c r="Q728" s="208"/>
      <c r="R728" s="208"/>
      <c r="S728" s="208"/>
      <c r="T728" s="209"/>
      <c r="AT728" s="203" t="s">
        <v>198</v>
      </c>
      <c r="AU728" s="203" t="s">
        <v>86</v>
      </c>
      <c r="AV728" s="13" t="s">
        <v>80</v>
      </c>
      <c r="AW728" s="13" t="s">
        <v>35</v>
      </c>
      <c r="AX728" s="13" t="s">
        <v>72</v>
      </c>
      <c r="AY728" s="203" t="s">
        <v>190</v>
      </c>
    </row>
    <row r="729" spans="2:51" s="13" customFormat="1" ht="13.5">
      <c r="B729" s="202"/>
      <c r="D729" s="195" t="s">
        <v>198</v>
      </c>
      <c r="E729" s="203" t="s">
        <v>5</v>
      </c>
      <c r="F729" s="204" t="s">
        <v>963</v>
      </c>
      <c r="H729" s="205">
        <v>-19.681</v>
      </c>
      <c r="I729" s="206"/>
      <c r="L729" s="202"/>
      <c r="M729" s="207"/>
      <c r="N729" s="208"/>
      <c r="O729" s="208"/>
      <c r="P729" s="208"/>
      <c r="Q729" s="208"/>
      <c r="R729" s="208"/>
      <c r="S729" s="208"/>
      <c r="T729" s="209"/>
      <c r="AT729" s="203" t="s">
        <v>198</v>
      </c>
      <c r="AU729" s="203" t="s">
        <v>86</v>
      </c>
      <c r="AV729" s="13" t="s">
        <v>80</v>
      </c>
      <c r="AW729" s="13" t="s">
        <v>35</v>
      </c>
      <c r="AX729" s="13" t="s">
        <v>72</v>
      </c>
      <c r="AY729" s="203" t="s">
        <v>190</v>
      </c>
    </row>
    <row r="730" spans="2:51" s="13" customFormat="1" ht="13.5">
      <c r="B730" s="202"/>
      <c r="D730" s="195" t="s">
        <v>198</v>
      </c>
      <c r="E730" s="203" t="s">
        <v>5</v>
      </c>
      <c r="F730" s="204" t="s">
        <v>964</v>
      </c>
      <c r="H730" s="205">
        <v>5.132</v>
      </c>
      <c r="I730" s="206"/>
      <c r="L730" s="202"/>
      <c r="M730" s="207"/>
      <c r="N730" s="208"/>
      <c r="O730" s="208"/>
      <c r="P730" s="208"/>
      <c r="Q730" s="208"/>
      <c r="R730" s="208"/>
      <c r="S730" s="208"/>
      <c r="T730" s="209"/>
      <c r="AT730" s="203" t="s">
        <v>198</v>
      </c>
      <c r="AU730" s="203" t="s">
        <v>86</v>
      </c>
      <c r="AV730" s="13" t="s">
        <v>80</v>
      </c>
      <c r="AW730" s="13" t="s">
        <v>35</v>
      </c>
      <c r="AX730" s="13" t="s">
        <v>72</v>
      </c>
      <c r="AY730" s="203" t="s">
        <v>190</v>
      </c>
    </row>
    <row r="731" spans="2:51" s="12" customFormat="1" ht="13.5">
      <c r="B731" s="194"/>
      <c r="D731" s="195" t="s">
        <v>198</v>
      </c>
      <c r="E731" s="196" t="s">
        <v>5</v>
      </c>
      <c r="F731" s="197" t="s">
        <v>965</v>
      </c>
      <c r="H731" s="196" t="s">
        <v>5</v>
      </c>
      <c r="I731" s="198"/>
      <c r="L731" s="194"/>
      <c r="M731" s="199"/>
      <c r="N731" s="200"/>
      <c r="O731" s="200"/>
      <c r="P731" s="200"/>
      <c r="Q731" s="200"/>
      <c r="R731" s="200"/>
      <c r="S731" s="200"/>
      <c r="T731" s="201"/>
      <c r="AT731" s="196" t="s">
        <v>198</v>
      </c>
      <c r="AU731" s="196" t="s">
        <v>86</v>
      </c>
      <c r="AV731" s="12" t="s">
        <v>17</v>
      </c>
      <c r="AW731" s="12" t="s">
        <v>35</v>
      </c>
      <c r="AX731" s="12" t="s">
        <v>72</v>
      </c>
      <c r="AY731" s="196" t="s">
        <v>190</v>
      </c>
    </row>
    <row r="732" spans="2:51" s="13" customFormat="1" ht="13.5">
      <c r="B732" s="202"/>
      <c r="D732" s="195" t="s">
        <v>198</v>
      </c>
      <c r="E732" s="203" t="s">
        <v>5</v>
      </c>
      <c r="F732" s="204" t="s">
        <v>966</v>
      </c>
      <c r="H732" s="205">
        <v>44.55</v>
      </c>
      <c r="I732" s="206"/>
      <c r="L732" s="202"/>
      <c r="M732" s="207"/>
      <c r="N732" s="208"/>
      <c r="O732" s="208"/>
      <c r="P732" s="208"/>
      <c r="Q732" s="208"/>
      <c r="R732" s="208"/>
      <c r="S732" s="208"/>
      <c r="T732" s="209"/>
      <c r="AT732" s="203" t="s">
        <v>198</v>
      </c>
      <c r="AU732" s="203" t="s">
        <v>86</v>
      </c>
      <c r="AV732" s="13" t="s">
        <v>80</v>
      </c>
      <c r="AW732" s="13" t="s">
        <v>35</v>
      </c>
      <c r="AX732" s="13" t="s">
        <v>72</v>
      </c>
      <c r="AY732" s="203" t="s">
        <v>190</v>
      </c>
    </row>
    <row r="733" spans="2:51" s="13" customFormat="1" ht="13.5">
      <c r="B733" s="202"/>
      <c r="D733" s="195" t="s">
        <v>198</v>
      </c>
      <c r="E733" s="203" t="s">
        <v>5</v>
      </c>
      <c r="F733" s="204" t="s">
        <v>967</v>
      </c>
      <c r="H733" s="205">
        <v>-7.65</v>
      </c>
      <c r="I733" s="206"/>
      <c r="L733" s="202"/>
      <c r="M733" s="207"/>
      <c r="N733" s="208"/>
      <c r="O733" s="208"/>
      <c r="P733" s="208"/>
      <c r="Q733" s="208"/>
      <c r="R733" s="208"/>
      <c r="S733" s="208"/>
      <c r="T733" s="209"/>
      <c r="AT733" s="203" t="s">
        <v>198</v>
      </c>
      <c r="AU733" s="203" t="s">
        <v>86</v>
      </c>
      <c r="AV733" s="13" t="s">
        <v>80</v>
      </c>
      <c r="AW733" s="13" t="s">
        <v>35</v>
      </c>
      <c r="AX733" s="13" t="s">
        <v>72</v>
      </c>
      <c r="AY733" s="203" t="s">
        <v>190</v>
      </c>
    </row>
    <row r="734" spans="2:51" s="13" customFormat="1" ht="13.5">
      <c r="B734" s="202"/>
      <c r="D734" s="195" t="s">
        <v>198</v>
      </c>
      <c r="E734" s="203" t="s">
        <v>5</v>
      </c>
      <c r="F734" s="204" t="s">
        <v>968</v>
      </c>
      <c r="H734" s="205">
        <v>3.518</v>
      </c>
      <c r="I734" s="206"/>
      <c r="L734" s="202"/>
      <c r="M734" s="207"/>
      <c r="N734" s="208"/>
      <c r="O734" s="208"/>
      <c r="P734" s="208"/>
      <c r="Q734" s="208"/>
      <c r="R734" s="208"/>
      <c r="S734" s="208"/>
      <c r="T734" s="209"/>
      <c r="AT734" s="203" t="s">
        <v>198</v>
      </c>
      <c r="AU734" s="203" t="s">
        <v>86</v>
      </c>
      <c r="AV734" s="13" t="s">
        <v>80</v>
      </c>
      <c r="AW734" s="13" t="s">
        <v>35</v>
      </c>
      <c r="AX734" s="13" t="s">
        <v>72</v>
      </c>
      <c r="AY734" s="203" t="s">
        <v>190</v>
      </c>
    </row>
    <row r="735" spans="2:51" s="12" customFormat="1" ht="13.5">
      <c r="B735" s="194"/>
      <c r="D735" s="195" t="s">
        <v>198</v>
      </c>
      <c r="E735" s="196" t="s">
        <v>5</v>
      </c>
      <c r="F735" s="197" t="s">
        <v>969</v>
      </c>
      <c r="H735" s="196" t="s">
        <v>5</v>
      </c>
      <c r="I735" s="198"/>
      <c r="L735" s="194"/>
      <c r="M735" s="199"/>
      <c r="N735" s="200"/>
      <c r="O735" s="200"/>
      <c r="P735" s="200"/>
      <c r="Q735" s="200"/>
      <c r="R735" s="200"/>
      <c r="S735" s="200"/>
      <c r="T735" s="201"/>
      <c r="AT735" s="196" t="s">
        <v>198</v>
      </c>
      <c r="AU735" s="196" t="s">
        <v>86</v>
      </c>
      <c r="AV735" s="12" t="s">
        <v>17</v>
      </c>
      <c r="AW735" s="12" t="s">
        <v>35</v>
      </c>
      <c r="AX735" s="12" t="s">
        <v>72</v>
      </c>
      <c r="AY735" s="196" t="s">
        <v>190</v>
      </c>
    </row>
    <row r="736" spans="2:51" s="13" customFormat="1" ht="13.5">
      <c r="B736" s="202"/>
      <c r="D736" s="195" t="s">
        <v>198</v>
      </c>
      <c r="E736" s="203" t="s">
        <v>5</v>
      </c>
      <c r="F736" s="204" t="s">
        <v>970</v>
      </c>
      <c r="H736" s="205">
        <v>48.6</v>
      </c>
      <c r="I736" s="206"/>
      <c r="L736" s="202"/>
      <c r="M736" s="207"/>
      <c r="N736" s="208"/>
      <c r="O736" s="208"/>
      <c r="P736" s="208"/>
      <c r="Q736" s="208"/>
      <c r="R736" s="208"/>
      <c r="S736" s="208"/>
      <c r="T736" s="209"/>
      <c r="AT736" s="203" t="s">
        <v>198</v>
      </c>
      <c r="AU736" s="203" t="s">
        <v>86</v>
      </c>
      <c r="AV736" s="13" t="s">
        <v>80</v>
      </c>
      <c r="AW736" s="13" t="s">
        <v>35</v>
      </c>
      <c r="AX736" s="13" t="s">
        <v>72</v>
      </c>
      <c r="AY736" s="203" t="s">
        <v>190</v>
      </c>
    </row>
    <row r="737" spans="2:51" s="13" customFormat="1" ht="13.5">
      <c r="B737" s="202"/>
      <c r="D737" s="195" t="s">
        <v>198</v>
      </c>
      <c r="E737" s="203" t="s">
        <v>5</v>
      </c>
      <c r="F737" s="204" t="s">
        <v>945</v>
      </c>
      <c r="H737" s="205">
        <v>-6.667</v>
      </c>
      <c r="I737" s="206"/>
      <c r="L737" s="202"/>
      <c r="M737" s="207"/>
      <c r="N737" s="208"/>
      <c r="O737" s="208"/>
      <c r="P737" s="208"/>
      <c r="Q737" s="208"/>
      <c r="R737" s="208"/>
      <c r="S737" s="208"/>
      <c r="T737" s="209"/>
      <c r="AT737" s="203" t="s">
        <v>198</v>
      </c>
      <c r="AU737" s="203" t="s">
        <v>86</v>
      </c>
      <c r="AV737" s="13" t="s">
        <v>80</v>
      </c>
      <c r="AW737" s="13" t="s">
        <v>35</v>
      </c>
      <c r="AX737" s="13" t="s">
        <v>72</v>
      </c>
      <c r="AY737" s="203" t="s">
        <v>190</v>
      </c>
    </row>
    <row r="738" spans="2:51" s="13" customFormat="1" ht="13.5">
      <c r="B738" s="202"/>
      <c r="D738" s="195" t="s">
        <v>198</v>
      </c>
      <c r="E738" s="203" t="s">
        <v>5</v>
      </c>
      <c r="F738" s="204" t="s">
        <v>971</v>
      </c>
      <c r="H738" s="205">
        <v>3.312</v>
      </c>
      <c r="I738" s="206"/>
      <c r="L738" s="202"/>
      <c r="M738" s="207"/>
      <c r="N738" s="208"/>
      <c r="O738" s="208"/>
      <c r="P738" s="208"/>
      <c r="Q738" s="208"/>
      <c r="R738" s="208"/>
      <c r="S738" s="208"/>
      <c r="T738" s="209"/>
      <c r="AT738" s="203" t="s">
        <v>198</v>
      </c>
      <c r="AU738" s="203" t="s">
        <v>86</v>
      </c>
      <c r="AV738" s="13" t="s">
        <v>80</v>
      </c>
      <c r="AW738" s="13" t="s">
        <v>35</v>
      </c>
      <c r="AX738" s="13" t="s">
        <v>72</v>
      </c>
      <c r="AY738" s="203" t="s">
        <v>190</v>
      </c>
    </row>
    <row r="739" spans="2:51" s="12" customFormat="1" ht="13.5">
      <c r="B739" s="194"/>
      <c r="D739" s="195" t="s">
        <v>198</v>
      </c>
      <c r="E739" s="196" t="s">
        <v>5</v>
      </c>
      <c r="F739" s="197" t="s">
        <v>972</v>
      </c>
      <c r="H739" s="196" t="s">
        <v>5</v>
      </c>
      <c r="I739" s="198"/>
      <c r="L739" s="194"/>
      <c r="M739" s="199"/>
      <c r="N739" s="200"/>
      <c r="O739" s="200"/>
      <c r="P739" s="200"/>
      <c r="Q739" s="200"/>
      <c r="R739" s="200"/>
      <c r="S739" s="200"/>
      <c r="T739" s="201"/>
      <c r="AT739" s="196" t="s">
        <v>198</v>
      </c>
      <c r="AU739" s="196" t="s">
        <v>86</v>
      </c>
      <c r="AV739" s="12" t="s">
        <v>17</v>
      </c>
      <c r="AW739" s="12" t="s">
        <v>35</v>
      </c>
      <c r="AX739" s="12" t="s">
        <v>72</v>
      </c>
      <c r="AY739" s="196" t="s">
        <v>190</v>
      </c>
    </row>
    <row r="740" spans="2:51" s="13" customFormat="1" ht="13.5">
      <c r="B740" s="202"/>
      <c r="D740" s="195" t="s">
        <v>198</v>
      </c>
      <c r="E740" s="203" t="s">
        <v>5</v>
      </c>
      <c r="F740" s="204" t="s">
        <v>973</v>
      </c>
      <c r="H740" s="205">
        <v>51.84</v>
      </c>
      <c r="I740" s="206"/>
      <c r="L740" s="202"/>
      <c r="M740" s="207"/>
      <c r="N740" s="208"/>
      <c r="O740" s="208"/>
      <c r="P740" s="208"/>
      <c r="Q740" s="208"/>
      <c r="R740" s="208"/>
      <c r="S740" s="208"/>
      <c r="T740" s="209"/>
      <c r="AT740" s="203" t="s">
        <v>198</v>
      </c>
      <c r="AU740" s="203" t="s">
        <v>86</v>
      </c>
      <c r="AV740" s="13" t="s">
        <v>80</v>
      </c>
      <c r="AW740" s="13" t="s">
        <v>35</v>
      </c>
      <c r="AX740" s="13" t="s">
        <v>72</v>
      </c>
      <c r="AY740" s="203" t="s">
        <v>190</v>
      </c>
    </row>
    <row r="741" spans="2:51" s="13" customFormat="1" ht="13.5">
      <c r="B741" s="202"/>
      <c r="D741" s="195" t="s">
        <v>198</v>
      </c>
      <c r="E741" s="203" t="s">
        <v>5</v>
      </c>
      <c r="F741" s="204" t="s">
        <v>945</v>
      </c>
      <c r="H741" s="205">
        <v>-6.667</v>
      </c>
      <c r="I741" s="206"/>
      <c r="L741" s="202"/>
      <c r="M741" s="207"/>
      <c r="N741" s="208"/>
      <c r="O741" s="208"/>
      <c r="P741" s="208"/>
      <c r="Q741" s="208"/>
      <c r="R741" s="208"/>
      <c r="S741" s="208"/>
      <c r="T741" s="209"/>
      <c r="AT741" s="203" t="s">
        <v>198</v>
      </c>
      <c r="AU741" s="203" t="s">
        <v>86</v>
      </c>
      <c r="AV741" s="13" t="s">
        <v>80</v>
      </c>
      <c r="AW741" s="13" t="s">
        <v>35</v>
      </c>
      <c r="AX741" s="13" t="s">
        <v>72</v>
      </c>
      <c r="AY741" s="203" t="s">
        <v>190</v>
      </c>
    </row>
    <row r="742" spans="2:51" s="13" customFormat="1" ht="13.5">
      <c r="B742" s="202"/>
      <c r="D742" s="195" t="s">
        <v>198</v>
      </c>
      <c r="E742" s="203" t="s">
        <v>5</v>
      </c>
      <c r="F742" s="204" t="s">
        <v>971</v>
      </c>
      <c r="H742" s="205">
        <v>3.312</v>
      </c>
      <c r="I742" s="206"/>
      <c r="L742" s="202"/>
      <c r="M742" s="207"/>
      <c r="N742" s="208"/>
      <c r="O742" s="208"/>
      <c r="P742" s="208"/>
      <c r="Q742" s="208"/>
      <c r="R742" s="208"/>
      <c r="S742" s="208"/>
      <c r="T742" s="209"/>
      <c r="AT742" s="203" t="s">
        <v>198</v>
      </c>
      <c r="AU742" s="203" t="s">
        <v>86</v>
      </c>
      <c r="AV742" s="13" t="s">
        <v>80</v>
      </c>
      <c r="AW742" s="13" t="s">
        <v>35</v>
      </c>
      <c r="AX742" s="13" t="s">
        <v>72</v>
      </c>
      <c r="AY742" s="203" t="s">
        <v>190</v>
      </c>
    </row>
    <row r="743" spans="2:51" s="12" customFormat="1" ht="13.5">
      <c r="B743" s="194"/>
      <c r="D743" s="195" t="s">
        <v>198</v>
      </c>
      <c r="E743" s="196" t="s">
        <v>5</v>
      </c>
      <c r="F743" s="197" t="s">
        <v>974</v>
      </c>
      <c r="H743" s="196" t="s">
        <v>5</v>
      </c>
      <c r="I743" s="198"/>
      <c r="L743" s="194"/>
      <c r="M743" s="199"/>
      <c r="N743" s="200"/>
      <c r="O743" s="200"/>
      <c r="P743" s="200"/>
      <c r="Q743" s="200"/>
      <c r="R743" s="200"/>
      <c r="S743" s="200"/>
      <c r="T743" s="201"/>
      <c r="AT743" s="196" t="s">
        <v>198</v>
      </c>
      <c r="AU743" s="196" t="s">
        <v>86</v>
      </c>
      <c r="AV743" s="12" t="s">
        <v>17</v>
      </c>
      <c r="AW743" s="12" t="s">
        <v>35</v>
      </c>
      <c r="AX743" s="12" t="s">
        <v>72</v>
      </c>
      <c r="AY743" s="196" t="s">
        <v>190</v>
      </c>
    </row>
    <row r="744" spans="2:51" s="13" customFormat="1" ht="13.5">
      <c r="B744" s="202"/>
      <c r="D744" s="195" t="s">
        <v>198</v>
      </c>
      <c r="E744" s="203" t="s">
        <v>5</v>
      </c>
      <c r="F744" s="204" t="s">
        <v>975</v>
      </c>
      <c r="H744" s="205">
        <v>38.61</v>
      </c>
      <c r="I744" s="206"/>
      <c r="L744" s="202"/>
      <c r="M744" s="207"/>
      <c r="N744" s="208"/>
      <c r="O744" s="208"/>
      <c r="P744" s="208"/>
      <c r="Q744" s="208"/>
      <c r="R744" s="208"/>
      <c r="S744" s="208"/>
      <c r="T744" s="209"/>
      <c r="AT744" s="203" t="s">
        <v>198</v>
      </c>
      <c r="AU744" s="203" t="s">
        <v>86</v>
      </c>
      <c r="AV744" s="13" t="s">
        <v>80</v>
      </c>
      <c r="AW744" s="13" t="s">
        <v>35</v>
      </c>
      <c r="AX744" s="13" t="s">
        <v>72</v>
      </c>
      <c r="AY744" s="203" t="s">
        <v>190</v>
      </c>
    </row>
    <row r="745" spans="2:51" s="13" customFormat="1" ht="13.5">
      <c r="B745" s="202"/>
      <c r="D745" s="195" t="s">
        <v>198</v>
      </c>
      <c r="E745" s="203" t="s">
        <v>5</v>
      </c>
      <c r="F745" s="204" t="s">
        <v>976</v>
      </c>
      <c r="H745" s="205">
        <v>-3.128</v>
      </c>
      <c r="I745" s="206"/>
      <c r="L745" s="202"/>
      <c r="M745" s="207"/>
      <c r="N745" s="208"/>
      <c r="O745" s="208"/>
      <c r="P745" s="208"/>
      <c r="Q745" s="208"/>
      <c r="R745" s="208"/>
      <c r="S745" s="208"/>
      <c r="T745" s="209"/>
      <c r="AT745" s="203" t="s">
        <v>198</v>
      </c>
      <c r="AU745" s="203" t="s">
        <v>86</v>
      </c>
      <c r="AV745" s="13" t="s">
        <v>80</v>
      </c>
      <c r="AW745" s="13" t="s">
        <v>35</v>
      </c>
      <c r="AX745" s="13" t="s">
        <v>72</v>
      </c>
      <c r="AY745" s="203" t="s">
        <v>190</v>
      </c>
    </row>
    <row r="746" spans="2:51" s="13" customFormat="1" ht="13.5">
      <c r="B746" s="202"/>
      <c r="D746" s="195" t="s">
        <v>198</v>
      </c>
      <c r="E746" s="203" t="s">
        <v>5</v>
      </c>
      <c r="F746" s="204" t="s">
        <v>977</v>
      </c>
      <c r="H746" s="205">
        <v>1.46</v>
      </c>
      <c r="I746" s="206"/>
      <c r="L746" s="202"/>
      <c r="M746" s="207"/>
      <c r="N746" s="208"/>
      <c r="O746" s="208"/>
      <c r="P746" s="208"/>
      <c r="Q746" s="208"/>
      <c r="R746" s="208"/>
      <c r="S746" s="208"/>
      <c r="T746" s="209"/>
      <c r="AT746" s="203" t="s">
        <v>198</v>
      </c>
      <c r="AU746" s="203" t="s">
        <v>86</v>
      </c>
      <c r="AV746" s="13" t="s">
        <v>80</v>
      </c>
      <c r="AW746" s="13" t="s">
        <v>35</v>
      </c>
      <c r="AX746" s="13" t="s">
        <v>72</v>
      </c>
      <c r="AY746" s="203" t="s">
        <v>190</v>
      </c>
    </row>
    <row r="747" spans="2:51" s="15" customFormat="1" ht="13.5">
      <c r="B747" s="228"/>
      <c r="D747" s="195" t="s">
        <v>198</v>
      </c>
      <c r="E747" s="229" t="s">
        <v>5</v>
      </c>
      <c r="F747" s="230" t="s">
        <v>949</v>
      </c>
      <c r="H747" s="231">
        <v>397.964</v>
      </c>
      <c r="I747" s="232"/>
      <c r="L747" s="228"/>
      <c r="M747" s="233"/>
      <c r="N747" s="234"/>
      <c r="O747" s="234"/>
      <c r="P747" s="234"/>
      <c r="Q747" s="234"/>
      <c r="R747" s="234"/>
      <c r="S747" s="234"/>
      <c r="T747" s="235"/>
      <c r="AT747" s="229" t="s">
        <v>198</v>
      </c>
      <c r="AU747" s="229" t="s">
        <v>86</v>
      </c>
      <c r="AV747" s="15" t="s">
        <v>86</v>
      </c>
      <c r="AW747" s="15" t="s">
        <v>35</v>
      </c>
      <c r="AX747" s="15" t="s">
        <v>72</v>
      </c>
      <c r="AY747" s="229" t="s">
        <v>190</v>
      </c>
    </row>
    <row r="748" spans="2:51" s="14" customFormat="1" ht="13.5">
      <c r="B748" s="210"/>
      <c r="D748" s="195" t="s">
        <v>198</v>
      </c>
      <c r="E748" s="211" t="s">
        <v>5</v>
      </c>
      <c r="F748" s="212" t="s">
        <v>221</v>
      </c>
      <c r="H748" s="213">
        <v>842.463</v>
      </c>
      <c r="I748" s="214"/>
      <c r="L748" s="210"/>
      <c r="M748" s="215"/>
      <c r="N748" s="216"/>
      <c r="O748" s="216"/>
      <c r="P748" s="216"/>
      <c r="Q748" s="216"/>
      <c r="R748" s="216"/>
      <c r="S748" s="216"/>
      <c r="T748" s="217"/>
      <c r="AT748" s="211" t="s">
        <v>198</v>
      </c>
      <c r="AU748" s="211" t="s">
        <v>86</v>
      </c>
      <c r="AV748" s="14" t="s">
        <v>92</v>
      </c>
      <c r="AW748" s="14" t="s">
        <v>35</v>
      </c>
      <c r="AX748" s="14" t="s">
        <v>17</v>
      </c>
      <c r="AY748" s="211" t="s">
        <v>190</v>
      </c>
    </row>
    <row r="749" spans="2:65" s="1" customFormat="1" ht="38.25" customHeight="1">
      <c r="B749" s="181"/>
      <c r="C749" s="182" t="s">
        <v>978</v>
      </c>
      <c r="D749" s="182" t="s">
        <v>192</v>
      </c>
      <c r="E749" s="183" t="s">
        <v>979</v>
      </c>
      <c r="F749" s="184" t="s">
        <v>980</v>
      </c>
      <c r="G749" s="185" t="s">
        <v>275</v>
      </c>
      <c r="H749" s="186">
        <v>842.463</v>
      </c>
      <c r="I749" s="187"/>
      <c r="J749" s="188">
        <f>ROUND(I749*H749,2)</f>
        <v>0</v>
      </c>
      <c r="K749" s="184" t="s">
        <v>196</v>
      </c>
      <c r="L749" s="42"/>
      <c r="M749" s="189" t="s">
        <v>5</v>
      </c>
      <c r="N749" s="190" t="s">
        <v>43</v>
      </c>
      <c r="O749" s="43"/>
      <c r="P749" s="191">
        <f>O749*H749</f>
        <v>0</v>
      </c>
      <c r="Q749" s="191">
        <v>0.00552</v>
      </c>
      <c r="R749" s="191">
        <f>Q749*H749</f>
        <v>4.650395759999999</v>
      </c>
      <c r="S749" s="191">
        <v>0</v>
      </c>
      <c r="T749" s="192">
        <f>S749*H749</f>
        <v>0</v>
      </c>
      <c r="AR749" s="25" t="s">
        <v>92</v>
      </c>
      <c r="AT749" s="25" t="s">
        <v>192</v>
      </c>
      <c r="AU749" s="25" t="s">
        <v>86</v>
      </c>
      <c r="AY749" s="25" t="s">
        <v>190</v>
      </c>
      <c r="BE749" s="193">
        <f>IF(N749="základní",J749,0)</f>
        <v>0</v>
      </c>
      <c r="BF749" s="193">
        <f>IF(N749="snížená",J749,0)</f>
        <v>0</v>
      </c>
      <c r="BG749" s="193">
        <f>IF(N749="zákl. přenesená",J749,0)</f>
        <v>0</v>
      </c>
      <c r="BH749" s="193">
        <f>IF(N749="sníž. přenesená",J749,0)</f>
        <v>0</v>
      </c>
      <c r="BI749" s="193">
        <f>IF(N749="nulová",J749,0)</f>
        <v>0</v>
      </c>
      <c r="BJ749" s="25" t="s">
        <v>17</v>
      </c>
      <c r="BK749" s="193">
        <f>ROUND(I749*H749,2)</f>
        <v>0</v>
      </c>
      <c r="BL749" s="25" t="s">
        <v>92</v>
      </c>
      <c r="BM749" s="25" t="s">
        <v>981</v>
      </c>
    </row>
    <row r="750" spans="2:51" s="12" customFormat="1" ht="13.5">
      <c r="B750" s="194"/>
      <c r="D750" s="195" t="s">
        <v>198</v>
      </c>
      <c r="E750" s="196" t="s">
        <v>5</v>
      </c>
      <c r="F750" s="197" t="s">
        <v>902</v>
      </c>
      <c r="H750" s="196" t="s">
        <v>5</v>
      </c>
      <c r="I750" s="198"/>
      <c r="L750" s="194"/>
      <c r="M750" s="199"/>
      <c r="N750" s="200"/>
      <c r="O750" s="200"/>
      <c r="P750" s="200"/>
      <c r="Q750" s="200"/>
      <c r="R750" s="200"/>
      <c r="S750" s="200"/>
      <c r="T750" s="201"/>
      <c r="AT750" s="196" t="s">
        <v>198</v>
      </c>
      <c r="AU750" s="196" t="s">
        <v>86</v>
      </c>
      <c r="AV750" s="12" t="s">
        <v>17</v>
      </c>
      <c r="AW750" s="12" t="s">
        <v>35</v>
      </c>
      <c r="AX750" s="12" t="s">
        <v>72</v>
      </c>
      <c r="AY750" s="196" t="s">
        <v>190</v>
      </c>
    </row>
    <row r="751" spans="2:51" s="13" customFormat="1" ht="13.5">
      <c r="B751" s="202"/>
      <c r="D751" s="195" t="s">
        <v>198</v>
      </c>
      <c r="E751" s="203" t="s">
        <v>5</v>
      </c>
      <c r="F751" s="204" t="s">
        <v>903</v>
      </c>
      <c r="H751" s="205">
        <v>842.463</v>
      </c>
      <c r="I751" s="206"/>
      <c r="L751" s="202"/>
      <c r="M751" s="207"/>
      <c r="N751" s="208"/>
      <c r="O751" s="208"/>
      <c r="P751" s="208"/>
      <c r="Q751" s="208"/>
      <c r="R751" s="208"/>
      <c r="S751" s="208"/>
      <c r="T751" s="209"/>
      <c r="AT751" s="203" t="s">
        <v>198</v>
      </c>
      <c r="AU751" s="203" t="s">
        <v>86</v>
      </c>
      <c r="AV751" s="13" t="s">
        <v>80</v>
      </c>
      <c r="AW751" s="13" t="s">
        <v>35</v>
      </c>
      <c r="AX751" s="13" t="s">
        <v>17</v>
      </c>
      <c r="AY751" s="203" t="s">
        <v>190</v>
      </c>
    </row>
    <row r="752" spans="2:65" s="1" customFormat="1" ht="16.5" customHeight="1">
      <c r="B752" s="181"/>
      <c r="C752" s="182" t="s">
        <v>982</v>
      </c>
      <c r="D752" s="182" t="s">
        <v>192</v>
      </c>
      <c r="E752" s="183" t="s">
        <v>983</v>
      </c>
      <c r="F752" s="184" t="s">
        <v>984</v>
      </c>
      <c r="G752" s="185" t="s">
        <v>625</v>
      </c>
      <c r="H752" s="186">
        <v>34.28</v>
      </c>
      <c r="I752" s="187"/>
      <c r="J752" s="188">
        <f>ROUND(I752*H752,2)</f>
        <v>0</v>
      </c>
      <c r="K752" s="184" t="s">
        <v>196</v>
      </c>
      <c r="L752" s="42"/>
      <c r="M752" s="189" t="s">
        <v>5</v>
      </c>
      <c r="N752" s="190" t="s">
        <v>43</v>
      </c>
      <c r="O752" s="43"/>
      <c r="P752" s="191">
        <f>O752*H752</f>
        <v>0</v>
      </c>
      <c r="Q752" s="191">
        <v>0.0015</v>
      </c>
      <c r="R752" s="191">
        <f>Q752*H752</f>
        <v>0.05142</v>
      </c>
      <c r="S752" s="191">
        <v>0</v>
      </c>
      <c r="T752" s="192">
        <f>S752*H752</f>
        <v>0</v>
      </c>
      <c r="AR752" s="25" t="s">
        <v>92</v>
      </c>
      <c r="AT752" s="25" t="s">
        <v>192</v>
      </c>
      <c r="AU752" s="25" t="s">
        <v>86</v>
      </c>
      <c r="AY752" s="25" t="s">
        <v>190</v>
      </c>
      <c r="BE752" s="193">
        <f>IF(N752="základní",J752,0)</f>
        <v>0</v>
      </c>
      <c r="BF752" s="193">
        <f>IF(N752="snížená",J752,0)</f>
        <v>0</v>
      </c>
      <c r="BG752" s="193">
        <f>IF(N752="zákl. přenesená",J752,0)</f>
        <v>0</v>
      </c>
      <c r="BH752" s="193">
        <f>IF(N752="sníž. přenesená",J752,0)</f>
        <v>0</v>
      </c>
      <c r="BI752" s="193">
        <f>IF(N752="nulová",J752,0)</f>
        <v>0</v>
      </c>
      <c r="BJ752" s="25" t="s">
        <v>17</v>
      </c>
      <c r="BK752" s="193">
        <f>ROUND(I752*H752,2)</f>
        <v>0</v>
      </c>
      <c r="BL752" s="25" t="s">
        <v>92</v>
      </c>
      <c r="BM752" s="25" t="s">
        <v>985</v>
      </c>
    </row>
    <row r="753" spans="2:51" s="12" customFormat="1" ht="13.5">
      <c r="B753" s="194"/>
      <c r="D753" s="195" t="s">
        <v>198</v>
      </c>
      <c r="E753" s="196" t="s">
        <v>5</v>
      </c>
      <c r="F753" s="197" t="s">
        <v>986</v>
      </c>
      <c r="H753" s="196" t="s">
        <v>5</v>
      </c>
      <c r="I753" s="198"/>
      <c r="L753" s="194"/>
      <c r="M753" s="199"/>
      <c r="N753" s="200"/>
      <c r="O753" s="200"/>
      <c r="P753" s="200"/>
      <c r="Q753" s="200"/>
      <c r="R753" s="200"/>
      <c r="S753" s="200"/>
      <c r="T753" s="201"/>
      <c r="AT753" s="196" t="s">
        <v>198</v>
      </c>
      <c r="AU753" s="196" t="s">
        <v>86</v>
      </c>
      <c r="AV753" s="12" t="s">
        <v>17</v>
      </c>
      <c r="AW753" s="12" t="s">
        <v>35</v>
      </c>
      <c r="AX753" s="12" t="s">
        <v>72</v>
      </c>
      <c r="AY753" s="196" t="s">
        <v>190</v>
      </c>
    </row>
    <row r="754" spans="2:51" s="13" customFormat="1" ht="13.5">
      <c r="B754" s="202"/>
      <c r="D754" s="195" t="s">
        <v>198</v>
      </c>
      <c r="E754" s="203" t="s">
        <v>5</v>
      </c>
      <c r="F754" s="204" t="s">
        <v>987</v>
      </c>
      <c r="H754" s="205">
        <v>34.28</v>
      </c>
      <c r="I754" s="206"/>
      <c r="L754" s="202"/>
      <c r="M754" s="207"/>
      <c r="N754" s="208"/>
      <c r="O754" s="208"/>
      <c r="P754" s="208"/>
      <c r="Q754" s="208"/>
      <c r="R754" s="208"/>
      <c r="S754" s="208"/>
      <c r="T754" s="209"/>
      <c r="AT754" s="203" t="s">
        <v>198</v>
      </c>
      <c r="AU754" s="203" t="s">
        <v>86</v>
      </c>
      <c r="AV754" s="13" t="s">
        <v>80</v>
      </c>
      <c r="AW754" s="13" t="s">
        <v>35</v>
      </c>
      <c r="AX754" s="13" t="s">
        <v>17</v>
      </c>
      <c r="AY754" s="203" t="s">
        <v>190</v>
      </c>
    </row>
    <row r="755" spans="2:65" s="1" customFormat="1" ht="25.5" customHeight="1">
      <c r="B755" s="181"/>
      <c r="C755" s="182" t="s">
        <v>988</v>
      </c>
      <c r="D755" s="182" t="s">
        <v>192</v>
      </c>
      <c r="E755" s="183" t="s">
        <v>989</v>
      </c>
      <c r="F755" s="184" t="s">
        <v>990</v>
      </c>
      <c r="G755" s="185" t="s">
        <v>625</v>
      </c>
      <c r="H755" s="186">
        <v>228.195</v>
      </c>
      <c r="I755" s="187"/>
      <c r="J755" s="188">
        <f>ROUND(I755*H755,2)</f>
        <v>0</v>
      </c>
      <c r="K755" s="184" t="s">
        <v>196</v>
      </c>
      <c r="L755" s="42"/>
      <c r="M755" s="189" t="s">
        <v>5</v>
      </c>
      <c r="N755" s="190" t="s">
        <v>43</v>
      </c>
      <c r="O755" s="43"/>
      <c r="P755" s="191">
        <f>O755*H755</f>
        <v>0</v>
      </c>
      <c r="Q755" s="191">
        <v>0</v>
      </c>
      <c r="R755" s="191">
        <f>Q755*H755</f>
        <v>0</v>
      </c>
      <c r="S755" s="191">
        <v>0</v>
      </c>
      <c r="T755" s="192">
        <f>S755*H755</f>
        <v>0</v>
      </c>
      <c r="AR755" s="25" t="s">
        <v>92</v>
      </c>
      <c r="AT755" s="25" t="s">
        <v>192</v>
      </c>
      <c r="AU755" s="25" t="s">
        <v>86</v>
      </c>
      <c r="AY755" s="25" t="s">
        <v>190</v>
      </c>
      <c r="BE755" s="193">
        <f>IF(N755="základní",J755,0)</f>
        <v>0</v>
      </c>
      <c r="BF755" s="193">
        <f>IF(N755="snížená",J755,0)</f>
        <v>0</v>
      </c>
      <c r="BG755" s="193">
        <f>IF(N755="zákl. přenesená",J755,0)</f>
        <v>0</v>
      </c>
      <c r="BH755" s="193">
        <f>IF(N755="sníž. přenesená",J755,0)</f>
        <v>0</v>
      </c>
      <c r="BI755" s="193">
        <f>IF(N755="nulová",J755,0)</f>
        <v>0</v>
      </c>
      <c r="BJ755" s="25" t="s">
        <v>17</v>
      </c>
      <c r="BK755" s="193">
        <f>ROUND(I755*H755,2)</f>
        <v>0</v>
      </c>
      <c r="BL755" s="25" t="s">
        <v>92</v>
      </c>
      <c r="BM755" s="25" t="s">
        <v>991</v>
      </c>
    </row>
    <row r="756" spans="2:51" s="12" customFormat="1" ht="13.5">
      <c r="B756" s="194"/>
      <c r="D756" s="195" t="s">
        <v>198</v>
      </c>
      <c r="E756" s="196" t="s">
        <v>5</v>
      </c>
      <c r="F756" s="197" t="s">
        <v>992</v>
      </c>
      <c r="H756" s="196" t="s">
        <v>5</v>
      </c>
      <c r="I756" s="198"/>
      <c r="L756" s="194"/>
      <c r="M756" s="199"/>
      <c r="N756" s="200"/>
      <c r="O756" s="200"/>
      <c r="P756" s="200"/>
      <c r="Q756" s="200"/>
      <c r="R756" s="200"/>
      <c r="S756" s="200"/>
      <c r="T756" s="201"/>
      <c r="AT756" s="196" t="s">
        <v>198</v>
      </c>
      <c r="AU756" s="196" t="s">
        <v>86</v>
      </c>
      <c r="AV756" s="12" t="s">
        <v>17</v>
      </c>
      <c r="AW756" s="12" t="s">
        <v>35</v>
      </c>
      <c r="AX756" s="12" t="s">
        <v>72</v>
      </c>
      <c r="AY756" s="196" t="s">
        <v>190</v>
      </c>
    </row>
    <row r="757" spans="2:51" s="13" customFormat="1" ht="13.5">
      <c r="B757" s="202"/>
      <c r="D757" s="195" t="s">
        <v>198</v>
      </c>
      <c r="E757" s="203" t="s">
        <v>5</v>
      </c>
      <c r="F757" s="204" t="s">
        <v>993</v>
      </c>
      <c r="H757" s="205">
        <v>112.195</v>
      </c>
      <c r="I757" s="206"/>
      <c r="L757" s="202"/>
      <c r="M757" s="207"/>
      <c r="N757" s="208"/>
      <c r="O757" s="208"/>
      <c r="P757" s="208"/>
      <c r="Q757" s="208"/>
      <c r="R757" s="208"/>
      <c r="S757" s="208"/>
      <c r="T757" s="209"/>
      <c r="AT757" s="203" t="s">
        <v>198</v>
      </c>
      <c r="AU757" s="203" t="s">
        <v>86</v>
      </c>
      <c r="AV757" s="13" t="s">
        <v>80</v>
      </c>
      <c r="AW757" s="13" t="s">
        <v>35</v>
      </c>
      <c r="AX757" s="13" t="s">
        <v>72</v>
      </c>
      <c r="AY757" s="203" t="s">
        <v>190</v>
      </c>
    </row>
    <row r="758" spans="2:51" s="12" customFormat="1" ht="13.5">
      <c r="B758" s="194"/>
      <c r="D758" s="195" t="s">
        <v>198</v>
      </c>
      <c r="E758" s="196" t="s">
        <v>5</v>
      </c>
      <c r="F758" s="197" t="s">
        <v>994</v>
      </c>
      <c r="H758" s="196" t="s">
        <v>5</v>
      </c>
      <c r="I758" s="198"/>
      <c r="L758" s="194"/>
      <c r="M758" s="199"/>
      <c r="N758" s="200"/>
      <c r="O758" s="200"/>
      <c r="P758" s="200"/>
      <c r="Q758" s="200"/>
      <c r="R758" s="200"/>
      <c r="S758" s="200"/>
      <c r="T758" s="201"/>
      <c r="AT758" s="196" t="s">
        <v>198</v>
      </c>
      <c r="AU758" s="196" t="s">
        <v>86</v>
      </c>
      <c r="AV758" s="12" t="s">
        <v>17</v>
      </c>
      <c r="AW758" s="12" t="s">
        <v>35</v>
      </c>
      <c r="AX758" s="12" t="s">
        <v>72</v>
      </c>
      <c r="AY758" s="196" t="s">
        <v>190</v>
      </c>
    </row>
    <row r="759" spans="2:51" s="13" customFormat="1" ht="13.5">
      <c r="B759" s="202"/>
      <c r="D759" s="195" t="s">
        <v>198</v>
      </c>
      <c r="E759" s="203" t="s">
        <v>5</v>
      </c>
      <c r="F759" s="204" t="s">
        <v>995</v>
      </c>
      <c r="H759" s="205">
        <v>60</v>
      </c>
      <c r="I759" s="206"/>
      <c r="L759" s="202"/>
      <c r="M759" s="207"/>
      <c r="N759" s="208"/>
      <c r="O759" s="208"/>
      <c r="P759" s="208"/>
      <c r="Q759" s="208"/>
      <c r="R759" s="208"/>
      <c r="S759" s="208"/>
      <c r="T759" s="209"/>
      <c r="AT759" s="203" t="s">
        <v>198</v>
      </c>
      <c r="AU759" s="203" t="s">
        <v>86</v>
      </c>
      <c r="AV759" s="13" t="s">
        <v>80</v>
      </c>
      <c r="AW759" s="13" t="s">
        <v>35</v>
      </c>
      <c r="AX759" s="13" t="s">
        <v>72</v>
      </c>
      <c r="AY759" s="203" t="s">
        <v>190</v>
      </c>
    </row>
    <row r="760" spans="2:51" s="13" customFormat="1" ht="13.5">
      <c r="B760" s="202"/>
      <c r="D760" s="195" t="s">
        <v>198</v>
      </c>
      <c r="E760" s="203" t="s">
        <v>5</v>
      </c>
      <c r="F760" s="204" t="s">
        <v>996</v>
      </c>
      <c r="H760" s="205">
        <v>56</v>
      </c>
      <c r="I760" s="206"/>
      <c r="L760" s="202"/>
      <c r="M760" s="207"/>
      <c r="N760" s="208"/>
      <c r="O760" s="208"/>
      <c r="P760" s="208"/>
      <c r="Q760" s="208"/>
      <c r="R760" s="208"/>
      <c r="S760" s="208"/>
      <c r="T760" s="209"/>
      <c r="AT760" s="203" t="s">
        <v>198</v>
      </c>
      <c r="AU760" s="203" t="s">
        <v>86</v>
      </c>
      <c r="AV760" s="13" t="s">
        <v>80</v>
      </c>
      <c r="AW760" s="13" t="s">
        <v>35</v>
      </c>
      <c r="AX760" s="13" t="s">
        <v>72</v>
      </c>
      <c r="AY760" s="203" t="s">
        <v>190</v>
      </c>
    </row>
    <row r="761" spans="2:51" s="14" customFormat="1" ht="13.5">
      <c r="B761" s="210"/>
      <c r="D761" s="195" t="s">
        <v>198</v>
      </c>
      <c r="E761" s="211" t="s">
        <v>5</v>
      </c>
      <c r="F761" s="212" t="s">
        <v>221</v>
      </c>
      <c r="H761" s="213">
        <v>228.195</v>
      </c>
      <c r="I761" s="214"/>
      <c r="L761" s="210"/>
      <c r="M761" s="215"/>
      <c r="N761" s="216"/>
      <c r="O761" s="216"/>
      <c r="P761" s="216"/>
      <c r="Q761" s="216"/>
      <c r="R761" s="216"/>
      <c r="S761" s="216"/>
      <c r="T761" s="217"/>
      <c r="AT761" s="211" t="s">
        <v>198</v>
      </c>
      <c r="AU761" s="211" t="s">
        <v>86</v>
      </c>
      <c r="AV761" s="14" t="s">
        <v>92</v>
      </c>
      <c r="AW761" s="14" t="s">
        <v>35</v>
      </c>
      <c r="AX761" s="14" t="s">
        <v>17</v>
      </c>
      <c r="AY761" s="211" t="s">
        <v>190</v>
      </c>
    </row>
    <row r="762" spans="2:65" s="1" customFormat="1" ht="16.5" customHeight="1">
      <c r="B762" s="181"/>
      <c r="C762" s="218" t="s">
        <v>997</v>
      </c>
      <c r="D762" s="218" t="s">
        <v>465</v>
      </c>
      <c r="E762" s="219" t="s">
        <v>998</v>
      </c>
      <c r="F762" s="220" t="s">
        <v>999</v>
      </c>
      <c r="G762" s="221" t="s">
        <v>625</v>
      </c>
      <c r="H762" s="222">
        <v>239.605</v>
      </c>
      <c r="I762" s="223"/>
      <c r="J762" s="224">
        <f>ROUND(I762*H762,2)</f>
        <v>0</v>
      </c>
      <c r="K762" s="220" t="s">
        <v>196</v>
      </c>
      <c r="L762" s="225"/>
      <c r="M762" s="226" t="s">
        <v>5</v>
      </c>
      <c r="N762" s="227" t="s">
        <v>43</v>
      </c>
      <c r="O762" s="43"/>
      <c r="P762" s="191">
        <f>O762*H762</f>
        <v>0</v>
      </c>
      <c r="Q762" s="191">
        <v>3E-05</v>
      </c>
      <c r="R762" s="191">
        <f>Q762*H762</f>
        <v>0.00718815</v>
      </c>
      <c r="S762" s="191">
        <v>0</v>
      </c>
      <c r="T762" s="192">
        <f>S762*H762</f>
        <v>0</v>
      </c>
      <c r="AR762" s="25" t="s">
        <v>238</v>
      </c>
      <c r="AT762" s="25" t="s">
        <v>465</v>
      </c>
      <c r="AU762" s="25" t="s">
        <v>86</v>
      </c>
      <c r="AY762" s="25" t="s">
        <v>190</v>
      </c>
      <c r="BE762" s="193">
        <f>IF(N762="základní",J762,0)</f>
        <v>0</v>
      </c>
      <c r="BF762" s="193">
        <f>IF(N762="snížená",J762,0)</f>
        <v>0</v>
      </c>
      <c r="BG762" s="193">
        <f>IF(N762="zákl. přenesená",J762,0)</f>
        <v>0</v>
      </c>
      <c r="BH762" s="193">
        <f>IF(N762="sníž. přenesená",J762,0)</f>
        <v>0</v>
      </c>
      <c r="BI762" s="193">
        <f>IF(N762="nulová",J762,0)</f>
        <v>0</v>
      </c>
      <c r="BJ762" s="25" t="s">
        <v>17</v>
      </c>
      <c r="BK762" s="193">
        <f>ROUND(I762*H762,2)</f>
        <v>0</v>
      </c>
      <c r="BL762" s="25" t="s">
        <v>92</v>
      </c>
      <c r="BM762" s="25" t="s">
        <v>1000</v>
      </c>
    </row>
    <row r="763" spans="2:51" s="13" customFormat="1" ht="13.5">
      <c r="B763" s="202"/>
      <c r="D763" s="195" t="s">
        <v>198</v>
      </c>
      <c r="F763" s="204" t="s">
        <v>1001</v>
      </c>
      <c r="H763" s="205">
        <v>239.605</v>
      </c>
      <c r="I763" s="206"/>
      <c r="L763" s="202"/>
      <c r="M763" s="207"/>
      <c r="N763" s="208"/>
      <c r="O763" s="208"/>
      <c r="P763" s="208"/>
      <c r="Q763" s="208"/>
      <c r="R763" s="208"/>
      <c r="S763" s="208"/>
      <c r="T763" s="209"/>
      <c r="AT763" s="203" t="s">
        <v>198</v>
      </c>
      <c r="AU763" s="203" t="s">
        <v>86</v>
      </c>
      <c r="AV763" s="13" t="s">
        <v>80</v>
      </c>
      <c r="AW763" s="13" t="s">
        <v>6</v>
      </c>
      <c r="AX763" s="13" t="s">
        <v>17</v>
      </c>
      <c r="AY763" s="203" t="s">
        <v>190</v>
      </c>
    </row>
    <row r="764" spans="2:65" s="1" customFormat="1" ht="25.5" customHeight="1">
      <c r="B764" s="181"/>
      <c r="C764" s="182" t="s">
        <v>1002</v>
      </c>
      <c r="D764" s="182" t="s">
        <v>192</v>
      </c>
      <c r="E764" s="183" t="s">
        <v>1003</v>
      </c>
      <c r="F764" s="184" t="s">
        <v>1004</v>
      </c>
      <c r="G764" s="185" t="s">
        <v>625</v>
      </c>
      <c r="H764" s="186">
        <v>112.195</v>
      </c>
      <c r="I764" s="187"/>
      <c r="J764" s="188">
        <f>ROUND(I764*H764,2)</f>
        <v>0</v>
      </c>
      <c r="K764" s="184" t="s">
        <v>196</v>
      </c>
      <c r="L764" s="42"/>
      <c r="M764" s="189" t="s">
        <v>5</v>
      </c>
      <c r="N764" s="190" t="s">
        <v>43</v>
      </c>
      <c r="O764" s="43"/>
      <c r="P764" s="191">
        <f>O764*H764</f>
        <v>0</v>
      </c>
      <c r="Q764" s="191">
        <v>0</v>
      </c>
      <c r="R764" s="191">
        <f>Q764*H764</f>
        <v>0</v>
      </c>
      <c r="S764" s="191">
        <v>0</v>
      </c>
      <c r="T764" s="192">
        <f>S764*H764</f>
        <v>0</v>
      </c>
      <c r="AR764" s="25" t="s">
        <v>92</v>
      </c>
      <c r="AT764" s="25" t="s">
        <v>192</v>
      </c>
      <c r="AU764" s="25" t="s">
        <v>86</v>
      </c>
      <c r="AY764" s="25" t="s">
        <v>190</v>
      </c>
      <c r="BE764" s="193">
        <f>IF(N764="základní",J764,0)</f>
        <v>0</v>
      </c>
      <c r="BF764" s="193">
        <f>IF(N764="snížená",J764,0)</f>
        <v>0</v>
      </c>
      <c r="BG764" s="193">
        <f>IF(N764="zákl. přenesená",J764,0)</f>
        <v>0</v>
      </c>
      <c r="BH764" s="193">
        <f>IF(N764="sníž. přenesená",J764,0)</f>
        <v>0</v>
      </c>
      <c r="BI764" s="193">
        <f>IF(N764="nulová",J764,0)</f>
        <v>0</v>
      </c>
      <c r="BJ764" s="25" t="s">
        <v>17</v>
      </c>
      <c r="BK764" s="193">
        <f>ROUND(I764*H764,2)</f>
        <v>0</v>
      </c>
      <c r="BL764" s="25" t="s">
        <v>92</v>
      </c>
      <c r="BM764" s="25" t="s">
        <v>1005</v>
      </c>
    </row>
    <row r="765" spans="2:51" s="12" customFormat="1" ht="13.5">
      <c r="B765" s="194"/>
      <c r="D765" s="195" t="s">
        <v>198</v>
      </c>
      <c r="E765" s="196" t="s">
        <v>5</v>
      </c>
      <c r="F765" s="197" t="s">
        <v>1006</v>
      </c>
      <c r="H765" s="196" t="s">
        <v>5</v>
      </c>
      <c r="I765" s="198"/>
      <c r="L765" s="194"/>
      <c r="M765" s="199"/>
      <c r="N765" s="200"/>
      <c r="O765" s="200"/>
      <c r="P765" s="200"/>
      <c r="Q765" s="200"/>
      <c r="R765" s="200"/>
      <c r="S765" s="200"/>
      <c r="T765" s="201"/>
      <c r="AT765" s="196" t="s">
        <v>198</v>
      </c>
      <c r="AU765" s="196" t="s">
        <v>86</v>
      </c>
      <c r="AV765" s="12" t="s">
        <v>17</v>
      </c>
      <c r="AW765" s="12" t="s">
        <v>35</v>
      </c>
      <c r="AX765" s="12" t="s">
        <v>72</v>
      </c>
      <c r="AY765" s="196" t="s">
        <v>190</v>
      </c>
    </row>
    <row r="766" spans="2:51" s="13" customFormat="1" ht="13.5">
      <c r="B766" s="202"/>
      <c r="D766" s="195" t="s">
        <v>198</v>
      </c>
      <c r="E766" s="203" t="s">
        <v>5</v>
      </c>
      <c r="F766" s="204" t="s">
        <v>1007</v>
      </c>
      <c r="H766" s="205">
        <v>13.52</v>
      </c>
      <c r="I766" s="206"/>
      <c r="L766" s="202"/>
      <c r="M766" s="207"/>
      <c r="N766" s="208"/>
      <c r="O766" s="208"/>
      <c r="P766" s="208"/>
      <c r="Q766" s="208"/>
      <c r="R766" s="208"/>
      <c r="S766" s="208"/>
      <c r="T766" s="209"/>
      <c r="AT766" s="203" t="s">
        <v>198</v>
      </c>
      <c r="AU766" s="203" t="s">
        <v>86</v>
      </c>
      <c r="AV766" s="13" t="s">
        <v>80</v>
      </c>
      <c r="AW766" s="13" t="s">
        <v>35</v>
      </c>
      <c r="AX766" s="13" t="s">
        <v>72</v>
      </c>
      <c r="AY766" s="203" t="s">
        <v>190</v>
      </c>
    </row>
    <row r="767" spans="2:51" s="13" customFormat="1" ht="13.5">
      <c r="B767" s="202"/>
      <c r="D767" s="195" t="s">
        <v>198</v>
      </c>
      <c r="E767" s="203" t="s">
        <v>5</v>
      </c>
      <c r="F767" s="204" t="s">
        <v>1008</v>
      </c>
      <c r="H767" s="205">
        <v>8.35</v>
      </c>
      <c r="I767" s="206"/>
      <c r="L767" s="202"/>
      <c r="M767" s="207"/>
      <c r="N767" s="208"/>
      <c r="O767" s="208"/>
      <c r="P767" s="208"/>
      <c r="Q767" s="208"/>
      <c r="R767" s="208"/>
      <c r="S767" s="208"/>
      <c r="T767" s="209"/>
      <c r="AT767" s="203" t="s">
        <v>198</v>
      </c>
      <c r="AU767" s="203" t="s">
        <v>86</v>
      </c>
      <c r="AV767" s="13" t="s">
        <v>80</v>
      </c>
      <c r="AW767" s="13" t="s">
        <v>35</v>
      </c>
      <c r="AX767" s="13" t="s">
        <v>72</v>
      </c>
      <c r="AY767" s="203" t="s">
        <v>190</v>
      </c>
    </row>
    <row r="768" spans="2:51" s="13" customFormat="1" ht="13.5">
      <c r="B768" s="202"/>
      <c r="D768" s="195" t="s">
        <v>198</v>
      </c>
      <c r="E768" s="203" t="s">
        <v>5</v>
      </c>
      <c r="F768" s="204" t="s">
        <v>1009</v>
      </c>
      <c r="H768" s="205">
        <v>7.68</v>
      </c>
      <c r="I768" s="206"/>
      <c r="L768" s="202"/>
      <c r="M768" s="207"/>
      <c r="N768" s="208"/>
      <c r="O768" s="208"/>
      <c r="P768" s="208"/>
      <c r="Q768" s="208"/>
      <c r="R768" s="208"/>
      <c r="S768" s="208"/>
      <c r="T768" s="209"/>
      <c r="AT768" s="203" t="s">
        <v>198</v>
      </c>
      <c r="AU768" s="203" t="s">
        <v>86</v>
      </c>
      <c r="AV768" s="13" t="s">
        <v>80</v>
      </c>
      <c r="AW768" s="13" t="s">
        <v>35</v>
      </c>
      <c r="AX768" s="13" t="s">
        <v>72</v>
      </c>
      <c r="AY768" s="203" t="s">
        <v>190</v>
      </c>
    </row>
    <row r="769" spans="2:51" s="13" customFormat="1" ht="13.5">
      <c r="B769" s="202"/>
      <c r="D769" s="195" t="s">
        <v>198</v>
      </c>
      <c r="E769" s="203" t="s">
        <v>5</v>
      </c>
      <c r="F769" s="204" t="s">
        <v>1010</v>
      </c>
      <c r="H769" s="205">
        <v>2.34</v>
      </c>
      <c r="I769" s="206"/>
      <c r="L769" s="202"/>
      <c r="M769" s="207"/>
      <c r="N769" s="208"/>
      <c r="O769" s="208"/>
      <c r="P769" s="208"/>
      <c r="Q769" s="208"/>
      <c r="R769" s="208"/>
      <c r="S769" s="208"/>
      <c r="T769" s="209"/>
      <c r="AT769" s="203" t="s">
        <v>198</v>
      </c>
      <c r="AU769" s="203" t="s">
        <v>86</v>
      </c>
      <c r="AV769" s="13" t="s">
        <v>80</v>
      </c>
      <c r="AW769" s="13" t="s">
        <v>35</v>
      </c>
      <c r="AX769" s="13" t="s">
        <v>72</v>
      </c>
      <c r="AY769" s="203" t="s">
        <v>190</v>
      </c>
    </row>
    <row r="770" spans="2:51" s="13" customFormat="1" ht="13.5">
      <c r="B770" s="202"/>
      <c r="D770" s="195" t="s">
        <v>198</v>
      </c>
      <c r="E770" s="203" t="s">
        <v>5</v>
      </c>
      <c r="F770" s="204" t="s">
        <v>1011</v>
      </c>
      <c r="H770" s="205">
        <v>3.7</v>
      </c>
      <c r="I770" s="206"/>
      <c r="L770" s="202"/>
      <c r="M770" s="207"/>
      <c r="N770" s="208"/>
      <c r="O770" s="208"/>
      <c r="P770" s="208"/>
      <c r="Q770" s="208"/>
      <c r="R770" s="208"/>
      <c r="S770" s="208"/>
      <c r="T770" s="209"/>
      <c r="AT770" s="203" t="s">
        <v>198</v>
      </c>
      <c r="AU770" s="203" t="s">
        <v>86</v>
      </c>
      <c r="AV770" s="13" t="s">
        <v>80</v>
      </c>
      <c r="AW770" s="13" t="s">
        <v>35</v>
      </c>
      <c r="AX770" s="13" t="s">
        <v>72</v>
      </c>
      <c r="AY770" s="203" t="s">
        <v>190</v>
      </c>
    </row>
    <row r="771" spans="2:51" s="13" customFormat="1" ht="13.5">
      <c r="B771" s="202"/>
      <c r="D771" s="195" t="s">
        <v>198</v>
      </c>
      <c r="E771" s="203" t="s">
        <v>5</v>
      </c>
      <c r="F771" s="204" t="s">
        <v>1012</v>
      </c>
      <c r="H771" s="205">
        <v>5.43</v>
      </c>
      <c r="I771" s="206"/>
      <c r="L771" s="202"/>
      <c r="M771" s="207"/>
      <c r="N771" s="208"/>
      <c r="O771" s="208"/>
      <c r="P771" s="208"/>
      <c r="Q771" s="208"/>
      <c r="R771" s="208"/>
      <c r="S771" s="208"/>
      <c r="T771" s="209"/>
      <c r="AT771" s="203" t="s">
        <v>198</v>
      </c>
      <c r="AU771" s="203" t="s">
        <v>86</v>
      </c>
      <c r="AV771" s="13" t="s">
        <v>80</v>
      </c>
      <c r="AW771" s="13" t="s">
        <v>35</v>
      </c>
      <c r="AX771" s="13" t="s">
        <v>72</v>
      </c>
      <c r="AY771" s="203" t="s">
        <v>190</v>
      </c>
    </row>
    <row r="772" spans="2:51" s="13" customFormat="1" ht="13.5">
      <c r="B772" s="202"/>
      <c r="D772" s="195" t="s">
        <v>198</v>
      </c>
      <c r="E772" s="203" t="s">
        <v>5</v>
      </c>
      <c r="F772" s="204" t="s">
        <v>1013</v>
      </c>
      <c r="H772" s="205">
        <v>4</v>
      </c>
      <c r="I772" s="206"/>
      <c r="L772" s="202"/>
      <c r="M772" s="207"/>
      <c r="N772" s="208"/>
      <c r="O772" s="208"/>
      <c r="P772" s="208"/>
      <c r="Q772" s="208"/>
      <c r="R772" s="208"/>
      <c r="S772" s="208"/>
      <c r="T772" s="209"/>
      <c r="AT772" s="203" t="s">
        <v>198</v>
      </c>
      <c r="AU772" s="203" t="s">
        <v>86</v>
      </c>
      <c r="AV772" s="13" t="s">
        <v>80</v>
      </c>
      <c r="AW772" s="13" t="s">
        <v>35</v>
      </c>
      <c r="AX772" s="13" t="s">
        <v>72</v>
      </c>
      <c r="AY772" s="203" t="s">
        <v>190</v>
      </c>
    </row>
    <row r="773" spans="2:51" s="13" customFormat="1" ht="13.5">
      <c r="B773" s="202"/>
      <c r="D773" s="195" t="s">
        <v>198</v>
      </c>
      <c r="E773" s="203" t="s">
        <v>5</v>
      </c>
      <c r="F773" s="204" t="s">
        <v>1014</v>
      </c>
      <c r="H773" s="205">
        <v>3.35</v>
      </c>
      <c r="I773" s="206"/>
      <c r="L773" s="202"/>
      <c r="M773" s="207"/>
      <c r="N773" s="208"/>
      <c r="O773" s="208"/>
      <c r="P773" s="208"/>
      <c r="Q773" s="208"/>
      <c r="R773" s="208"/>
      <c r="S773" s="208"/>
      <c r="T773" s="209"/>
      <c r="AT773" s="203" t="s">
        <v>198</v>
      </c>
      <c r="AU773" s="203" t="s">
        <v>86</v>
      </c>
      <c r="AV773" s="13" t="s">
        <v>80</v>
      </c>
      <c r="AW773" s="13" t="s">
        <v>35</v>
      </c>
      <c r="AX773" s="13" t="s">
        <v>72</v>
      </c>
      <c r="AY773" s="203" t="s">
        <v>190</v>
      </c>
    </row>
    <row r="774" spans="2:51" s="13" customFormat="1" ht="13.5">
      <c r="B774" s="202"/>
      <c r="D774" s="195" t="s">
        <v>198</v>
      </c>
      <c r="E774" s="203" t="s">
        <v>5</v>
      </c>
      <c r="F774" s="204" t="s">
        <v>1015</v>
      </c>
      <c r="H774" s="205">
        <v>13.76</v>
      </c>
      <c r="I774" s="206"/>
      <c r="L774" s="202"/>
      <c r="M774" s="207"/>
      <c r="N774" s="208"/>
      <c r="O774" s="208"/>
      <c r="P774" s="208"/>
      <c r="Q774" s="208"/>
      <c r="R774" s="208"/>
      <c r="S774" s="208"/>
      <c r="T774" s="209"/>
      <c r="AT774" s="203" t="s">
        <v>198</v>
      </c>
      <c r="AU774" s="203" t="s">
        <v>86</v>
      </c>
      <c r="AV774" s="13" t="s">
        <v>80</v>
      </c>
      <c r="AW774" s="13" t="s">
        <v>35</v>
      </c>
      <c r="AX774" s="13" t="s">
        <v>72</v>
      </c>
      <c r="AY774" s="203" t="s">
        <v>190</v>
      </c>
    </row>
    <row r="775" spans="2:51" s="13" customFormat="1" ht="13.5">
      <c r="B775" s="202"/>
      <c r="D775" s="195" t="s">
        <v>198</v>
      </c>
      <c r="E775" s="203" t="s">
        <v>5</v>
      </c>
      <c r="F775" s="204" t="s">
        <v>1016</v>
      </c>
      <c r="H775" s="205">
        <v>8.47</v>
      </c>
      <c r="I775" s="206"/>
      <c r="L775" s="202"/>
      <c r="M775" s="207"/>
      <c r="N775" s="208"/>
      <c r="O775" s="208"/>
      <c r="P775" s="208"/>
      <c r="Q775" s="208"/>
      <c r="R775" s="208"/>
      <c r="S775" s="208"/>
      <c r="T775" s="209"/>
      <c r="AT775" s="203" t="s">
        <v>198</v>
      </c>
      <c r="AU775" s="203" t="s">
        <v>86</v>
      </c>
      <c r="AV775" s="13" t="s">
        <v>80</v>
      </c>
      <c r="AW775" s="13" t="s">
        <v>35</v>
      </c>
      <c r="AX775" s="13" t="s">
        <v>72</v>
      </c>
      <c r="AY775" s="203" t="s">
        <v>190</v>
      </c>
    </row>
    <row r="776" spans="2:51" s="13" customFormat="1" ht="13.5">
      <c r="B776" s="202"/>
      <c r="D776" s="195" t="s">
        <v>198</v>
      </c>
      <c r="E776" s="203" t="s">
        <v>5</v>
      </c>
      <c r="F776" s="204" t="s">
        <v>1017</v>
      </c>
      <c r="H776" s="205">
        <v>9.325</v>
      </c>
      <c r="I776" s="206"/>
      <c r="L776" s="202"/>
      <c r="M776" s="207"/>
      <c r="N776" s="208"/>
      <c r="O776" s="208"/>
      <c r="P776" s="208"/>
      <c r="Q776" s="208"/>
      <c r="R776" s="208"/>
      <c r="S776" s="208"/>
      <c r="T776" s="209"/>
      <c r="AT776" s="203" t="s">
        <v>198</v>
      </c>
      <c r="AU776" s="203" t="s">
        <v>86</v>
      </c>
      <c r="AV776" s="13" t="s">
        <v>80</v>
      </c>
      <c r="AW776" s="13" t="s">
        <v>35</v>
      </c>
      <c r="AX776" s="13" t="s">
        <v>72</v>
      </c>
      <c r="AY776" s="203" t="s">
        <v>190</v>
      </c>
    </row>
    <row r="777" spans="2:51" s="13" customFormat="1" ht="13.5">
      <c r="B777" s="202"/>
      <c r="D777" s="195" t="s">
        <v>198</v>
      </c>
      <c r="E777" s="203" t="s">
        <v>5</v>
      </c>
      <c r="F777" s="204" t="s">
        <v>1010</v>
      </c>
      <c r="H777" s="205">
        <v>2.34</v>
      </c>
      <c r="I777" s="206"/>
      <c r="L777" s="202"/>
      <c r="M777" s="207"/>
      <c r="N777" s="208"/>
      <c r="O777" s="208"/>
      <c r="P777" s="208"/>
      <c r="Q777" s="208"/>
      <c r="R777" s="208"/>
      <c r="S777" s="208"/>
      <c r="T777" s="209"/>
      <c r="AT777" s="203" t="s">
        <v>198</v>
      </c>
      <c r="AU777" s="203" t="s">
        <v>86</v>
      </c>
      <c r="AV777" s="13" t="s">
        <v>80</v>
      </c>
      <c r="AW777" s="13" t="s">
        <v>35</v>
      </c>
      <c r="AX777" s="13" t="s">
        <v>72</v>
      </c>
      <c r="AY777" s="203" t="s">
        <v>190</v>
      </c>
    </row>
    <row r="778" spans="2:51" s="13" customFormat="1" ht="13.5">
      <c r="B778" s="202"/>
      <c r="D778" s="195" t="s">
        <v>198</v>
      </c>
      <c r="E778" s="203" t="s">
        <v>5</v>
      </c>
      <c r="F778" s="204" t="s">
        <v>1018</v>
      </c>
      <c r="H778" s="205">
        <v>4.4</v>
      </c>
      <c r="I778" s="206"/>
      <c r="L778" s="202"/>
      <c r="M778" s="207"/>
      <c r="N778" s="208"/>
      <c r="O778" s="208"/>
      <c r="P778" s="208"/>
      <c r="Q778" s="208"/>
      <c r="R778" s="208"/>
      <c r="S778" s="208"/>
      <c r="T778" s="209"/>
      <c r="AT778" s="203" t="s">
        <v>198</v>
      </c>
      <c r="AU778" s="203" t="s">
        <v>86</v>
      </c>
      <c r="AV778" s="13" t="s">
        <v>80</v>
      </c>
      <c r="AW778" s="13" t="s">
        <v>35</v>
      </c>
      <c r="AX778" s="13" t="s">
        <v>72</v>
      </c>
      <c r="AY778" s="203" t="s">
        <v>190</v>
      </c>
    </row>
    <row r="779" spans="2:51" s="13" customFormat="1" ht="13.5">
      <c r="B779" s="202"/>
      <c r="D779" s="195" t="s">
        <v>198</v>
      </c>
      <c r="E779" s="203" t="s">
        <v>5</v>
      </c>
      <c r="F779" s="204" t="s">
        <v>1019</v>
      </c>
      <c r="H779" s="205">
        <v>5.98</v>
      </c>
      <c r="I779" s="206"/>
      <c r="L779" s="202"/>
      <c r="M779" s="207"/>
      <c r="N779" s="208"/>
      <c r="O779" s="208"/>
      <c r="P779" s="208"/>
      <c r="Q779" s="208"/>
      <c r="R779" s="208"/>
      <c r="S779" s="208"/>
      <c r="T779" s="209"/>
      <c r="AT779" s="203" t="s">
        <v>198</v>
      </c>
      <c r="AU779" s="203" t="s">
        <v>86</v>
      </c>
      <c r="AV779" s="13" t="s">
        <v>80</v>
      </c>
      <c r="AW779" s="13" t="s">
        <v>35</v>
      </c>
      <c r="AX779" s="13" t="s">
        <v>72</v>
      </c>
      <c r="AY779" s="203" t="s">
        <v>190</v>
      </c>
    </row>
    <row r="780" spans="2:51" s="13" customFormat="1" ht="13.5">
      <c r="B780" s="202"/>
      <c r="D780" s="195" t="s">
        <v>198</v>
      </c>
      <c r="E780" s="203" t="s">
        <v>5</v>
      </c>
      <c r="F780" s="204" t="s">
        <v>1020</v>
      </c>
      <c r="H780" s="205">
        <v>5.55</v>
      </c>
      <c r="I780" s="206"/>
      <c r="L780" s="202"/>
      <c r="M780" s="207"/>
      <c r="N780" s="208"/>
      <c r="O780" s="208"/>
      <c r="P780" s="208"/>
      <c r="Q780" s="208"/>
      <c r="R780" s="208"/>
      <c r="S780" s="208"/>
      <c r="T780" s="209"/>
      <c r="AT780" s="203" t="s">
        <v>198</v>
      </c>
      <c r="AU780" s="203" t="s">
        <v>86</v>
      </c>
      <c r="AV780" s="13" t="s">
        <v>80</v>
      </c>
      <c r="AW780" s="13" t="s">
        <v>35</v>
      </c>
      <c r="AX780" s="13" t="s">
        <v>72</v>
      </c>
      <c r="AY780" s="203" t="s">
        <v>190</v>
      </c>
    </row>
    <row r="781" spans="2:51" s="13" customFormat="1" ht="13.5">
      <c r="B781" s="202"/>
      <c r="D781" s="195" t="s">
        <v>198</v>
      </c>
      <c r="E781" s="203" t="s">
        <v>5</v>
      </c>
      <c r="F781" s="204" t="s">
        <v>1013</v>
      </c>
      <c r="H781" s="205">
        <v>4</v>
      </c>
      <c r="I781" s="206"/>
      <c r="L781" s="202"/>
      <c r="M781" s="207"/>
      <c r="N781" s="208"/>
      <c r="O781" s="208"/>
      <c r="P781" s="208"/>
      <c r="Q781" s="208"/>
      <c r="R781" s="208"/>
      <c r="S781" s="208"/>
      <c r="T781" s="209"/>
      <c r="AT781" s="203" t="s">
        <v>198</v>
      </c>
      <c r="AU781" s="203" t="s">
        <v>86</v>
      </c>
      <c r="AV781" s="13" t="s">
        <v>80</v>
      </c>
      <c r="AW781" s="13" t="s">
        <v>35</v>
      </c>
      <c r="AX781" s="13" t="s">
        <v>72</v>
      </c>
      <c r="AY781" s="203" t="s">
        <v>190</v>
      </c>
    </row>
    <row r="782" spans="2:51" s="13" customFormat="1" ht="13.5">
      <c r="B782" s="202"/>
      <c r="D782" s="195" t="s">
        <v>198</v>
      </c>
      <c r="E782" s="203" t="s">
        <v>5</v>
      </c>
      <c r="F782" s="204" t="s">
        <v>1021</v>
      </c>
      <c r="H782" s="205">
        <v>3.65</v>
      </c>
      <c r="I782" s="206"/>
      <c r="L782" s="202"/>
      <c r="M782" s="207"/>
      <c r="N782" s="208"/>
      <c r="O782" s="208"/>
      <c r="P782" s="208"/>
      <c r="Q782" s="208"/>
      <c r="R782" s="208"/>
      <c r="S782" s="208"/>
      <c r="T782" s="209"/>
      <c r="AT782" s="203" t="s">
        <v>198</v>
      </c>
      <c r="AU782" s="203" t="s">
        <v>86</v>
      </c>
      <c r="AV782" s="13" t="s">
        <v>80</v>
      </c>
      <c r="AW782" s="13" t="s">
        <v>35</v>
      </c>
      <c r="AX782" s="13" t="s">
        <v>72</v>
      </c>
      <c r="AY782" s="203" t="s">
        <v>190</v>
      </c>
    </row>
    <row r="783" spans="2:51" s="13" customFormat="1" ht="13.5">
      <c r="B783" s="202"/>
      <c r="D783" s="195" t="s">
        <v>198</v>
      </c>
      <c r="E783" s="203" t="s">
        <v>5</v>
      </c>
      <c r="F783" s="204" t="s">
        <v>1022</v>
      </c>
      <c r="H783" s="205">
        <v>6.35</v>
      </c>
      <c r="I783" s="206"/>
      <c r="L783" s="202"/>
      <c r="M783" s="207"/>
      <c r="N783" s="208"/>
      <c r="O783" s="208"/>
      <c r="P783" s="208"/>
      <c r="Q783" s="208"/>
      <c r="R783" s="208"/>
      <c r="S783" s="208"/>
      <c r="T783" s="209"/>
      <c r="AT783" s="203" t="s">
        <v>198</v>
      </c>
      <c r="AU783" s="203" t="s">
        <v>86</v>
      </c>
      <c r="AV783" s="13" t="s">
        <v>80</v>
      </c>
      <c r="AW783" s="13" t="s">
        <v>35</v>
      </c>
      <c r="AX783" s="13" t="s">
        <v>72</v>
      </c>
      <c r="AY783" s="203" t="s">
        <v>190</v>
      </c>
    </row>
    <row r="784" spans="2:51" s="14" customFormat="1" ht="13.5">
      <c r="B784" s="210"/>
      <c r="D784" s="195" t="s">
        <v>198</v>
      </c>
      <c r="E784" s="211" t="s">
        <v>5</v>
      </c>
      <c r="F784" s="212" t="s">
        <v>221</v>
      </c>
      <c r="H784" s="213">
        <v>112.195</v>
      </c>
      <c r="I784" s="214"/>
      <c r="L784" s="210"/>
      <c r="M784" s="215"/>
      <c r="N784" s="216"/>
      <c r="O784" s="216"/>
      <c r="P784" s="216"/>
      <c r="Q784" s="216"/>
      <c r="R784" s="216"/>
      <c r="S784" s="216"/>
      <c r="T784" s="217"/>
      <c r="AT784" s="211" t="s">
        <v>198</v>
      </c>
      <c r="AU784" s="211" t="s">
        <v>86</v>
      </c>
      <c r="AV784" s="14" t="s">
        <v>92</v>
      </c>
      <c r="AW784" s="14" t="s">
        <v>35</v>
      </c>
      <c r="AX784" s="14" t="s">
        <v>17</v>
      </c>
      <c r="AY784" s="211" t="s">
        <v>190</v>
      </c>
    </row>
    <row r="785" spans="2:65" s="1" customFormat="1" ht="16.5" customHeight="1">
      <c r="B785" s="181"/>
      <c r="C785" s="218" t="s">
        <v>1023</v>
      </c>
      <c r="D785" s="218" t="s">
        <v>465</v>
      </c>
      <c r="E785" s="219" t="s">
        <v>1024</v>
      </c>
      <c r="F785" s="220" t="s">
        <v>1025</v>
      </c>
      <c r="G785" s="221" t="s">
        <v>625</v>
      </c>
      <c r="H785" s="222">
        <v>117.805</v>
      </c>
      <c r="I785" s="223"/>
      <c r="J785" s="224">
        <f>ROUND(I785*H785,2)</f>
        <v>0</v>
      </c>
      <c r="K785" s="220" t="s">
        <v>196</v>
      </c>
      <c r="L785" s="225"/>
      <c r="M785" s="226" t="s">
        <v>5</v>
      </c>
      <c r="N785" s="227" t="s">
        <v>43</v>
      </c>
      <c r="O785" s="43"/>
      <c r="P785" s="191">
        <f>O785*H785</f>
        <v>0</v>
      </c>
      <c r="Q785" s="191">
        <v>4E-05</v>
      </c>
      <c r="R785" s="191">
        <f>Q785*H785</f>
        <v>0.004712200000000001</v>
      </c>
      <c r="S785" s="191">
        <v>0</v>
      </c>
      <c r="T785" s="192">
        <f>S785*H785</f>
        <v>0</v>
      </c>
      <c r="AR785" s="25" t="s">
        <v>238</v>
      </c>
      <c r="AT785" s="25" t="s">
        <v>465</v>
      </c>
      <c r="AU785" s="25" t="s">
        <v>86</v>
      </c>
      <c r="AY785" s="25" t="s">
        <v>190</v>
      </c>
      <c r="BE785" s="193">
        <f>IF(N785="základní",J785,0)</f>
        <v>0</v>
      </c>
      <c r="BF785" s="193">
        <f>IF(N785="snížená",J785,0)</f>
        <v>0</v>
      </c>
      <c r="BG785" s="193">
        <f>IF(N785="zákl. přenesená",J785,0)</f>
        <v>0</v>
      </c>
      <c r="BH785" s="193">
        <f>IF(N785="sníž. přenesená",J785,0)</f>
        <v>0</v>
      </c>
      <c r="BI785" s="193">
        <f>IF(N785="nulová",J785,0)</f>
        <v>0</v>
      </c>
      <c r="BJ785" s="25" t="s">
        <v>17</v>
      </c>
      <c r="BK785" s="193">
        <f>ROUND(I785*H785,2)</f>
        <v>0</v>
      </c>
      <c r="BL785" s="25" t="s">
        <v>92</v>
      </c>
      <c r="BM785" s="25" t="s">
        <v>1026</v>
      </c>
    </row>
    <row r="786" spans="2:51" s="13" customFormat="1" ht="13.5">
      <c r="B786" s="202"/>
      <c r="D786" s="195" t="s">
        <v>198</v>
      </c>
      <c r="F786" s="204" t="s">
        <v>1027</v>
      </c>
      <c r="H786" s="205">
        <v>117.805</v>
      </c>
      <c r="I786" s="206"/>
      <c r="L786" s="202"/>
      <c r="M786" s="207"/>
      <c r="N786" s="208"/>
      <c r="O786" s="208"/>
      <c r="P786" s="208"/>
      <c r="Q786" s="208"/>
      <c r="R786" s="208"/>
      <c r="S786" s="208"/>
      <c r="T786" s="209"/>
      <c r="AT786" s="203" t="s">
        <v>198</v>
      </c>
      <c r="AU786" s="203" t="s">
        <v>86</v>
      </c>
      <c r="AV786" s="13" t="s">
        <v>80</v>
      </c>
      <c r="AW786" s="13" t="s">
        <v>6</v>
      </c>
      <c r="AX786" s="13" t="s">
        <v>17</v>
      </c>
      <c r="AY786" s="203" t="s">
        <v>190</v>
      </c>
    </row>
    <row r="787" spans="2:65" s="1" customFormat="1" ht="25.5" customHeight="1">
      <c r="B787" s="181"/>
      <c r="C787" s="182" t="s">
        <v>1028</v>
      </c>
      <c r="D787" s="182" t="s">
        <v>192</v>
      </c>
      <c r="E787" s="183" t="s">
        <v>1029</v>
      </c>
      <c r="F787" s="184" t="s">
        <v>1030</v>
      </c>
      <c r="G787" s="185" t="s">
        <v>625</v>
      </c>
      <c r="H787" s="186">
        <v>10.1</v>
      </c>
      <c r="I787" s="187"/>
      <c r="J787" s="188">
        <f>ROUND(I787*H787,2)</f>
        <v>0</v>
      </c>
      <c r="K787" s="184" t="s">
        <v>196</v>
      </c>
      <c r="L787" s="42"/>
      <c r="M787" s="189" t="s">
        <v>5</v>
      </c>
      <c r="N787" s="190" t="s">
        <v>43</v>
      </c>
      <c r="O787" s="43"/>
      <c r="P787" s="191">
        <f>O787*H787</f>
        <v>0</v>
      </c>
      <c r="Q787" s="191">
        <v>0.00023</v>
      </c>
      <c r="R787" s="191">
        <f>Q787*H787</f>
        <v>0.002323</v>
      </c>
      <c r="S787" s="191">
        <v>0</v>
      </c>
      <c r="T787" s="192">
        <f>S787*H787</f>
        <v>0</v>
      </c>
      <c r="AR787" s="25" t="s">
        <v>92</v>
      </c>
      <c r="AT787" s="25" t="s">
        <v>192</v>
      </c>
      <c r="AU787" s="25" t="s">
        <v>86</v>
      </c>
      <c r="AY787" s="25" t="s">
        <v>190</v>
      </c>
      <c r="BE787" s="193">
        <f>IF(N787="základní",J787,0)</f>
        <v>0</v>
      </c>
      <c r="BF787" s="193">
        <f>IF(N787="snížená",J787,0)</f>
        <v>0</v>
      </c>
      <c r="BG787" s="193">
        <f>IF(N787="zákl. přenesená",J787,0)</f>
        <v>0</v>
      </c>
      <c r="BH787" s="193">
        <f>IF(N787="sníž. přenesená",J787,0)</f>
        <v>0</v>
      </c>
      <c r="BI787" s="193">
        <f>IF(N787="nulová",J787,0)</f>
        <v>0</v>
      </c>
      <c r="BJ787" s="25" t="s">
        <v>17</v>
      </c>
      <c r="BK787" s="193">
        <f>ROUND(I787*H787,2)</f>
        <v>0</v>
      </c>
      <c r="BL787" s="25" t="s">
        <v>92</v>
      </c>
      <c r="BM787" s="25" t="s">
        <v>1031</v>
      </c>
    </row>
    <row r="788" spans="2:51" s="12" customFormat="1" ht="13.5">
      <c r="B788" s="194"/>
      <c r="D788" s="195" t="s">
        <v>198</v>
      </c>
      <c r="E788" s="196" t="s">
        <v>5</v>
      </c>
      <c r="F788" s="197" t="s">
        <v>1032</v>
      </c>
      <c r="H788" s="196" t="s">
        <v>5</v>
      </c>
      <c r="I788" s="198"/>
      <c r="L788" s="194"/>
      <c r="M788" s="199"/>
      <c r="N788" s="200"/>
      <c r="O788" s="200"/>
      <c r="P788" s="200"/>
      <c r="Q788" s="200"/>
      <c r="R788" s="200"/>
      <c r="S788" s="200"/>
      <c r="T788" s="201"/>
      <c r="AT788" s="196" t="s">
        <v>198</v>
      </c>
      <c r="AU788" s="196" t="s">
        <v>86</v>
      </c>
      <c r="AV788" s="12" t="s">
        <v>17</v>
      </c>
      <c r="AW788" s="12" t="s">
        <v>35</v>
      </c>
      <c r="AX788" s="12" t="s">
        <v>72</v>
      </c>
      <c r="AY788" s="196" t="s">
        <v>190</v>
      </c>
    </row>
    <row r="789" spans="2:51" s="13" customFormat="1" ht="13.5">
      <c r="B789" s="202"/>
      <c r="D789" s="195" t="s">
        <v>198</v>
      </c>
      <c r="E789" s="203" t="s">
        <v>5</v>
      </c>
      <c r="F789" s="204" t="s">
        <v>1033</v>
      </c>
      <c r="H789" s="205">
        <v>10.1</v>
      </c>
      <c r="I789" s="206"/>
      <c r="L789" s="202"/>
      <c r="M789" s="207"/>
      <c r="N789" s="208"/>
      <c r="O789" s="208"/>
      <c r="P789" s="208"/>
      <c r="Q789" s="208"/>
      <c r="R789" s="208"/>
      <c r="S789" s="208"/>
      <c r="T789" s="209"/>
      <c r="AT789" s="203" t="s">
        <v>198</v>
      </c>
      <c r="AU789" s="203" t="s">
        <v>86</v>
      </c>
      <c r="AV789" s="13" t="s">
        <v>80</v>
      </c>
      <c r="AW789" s="13" t="s">
        <v>35</v>
      </c>
      <c r="AX789" s="13" t="s">
        <v>17</v>
      </c>
      <c r="AY789" s="203" t="s">
        <v>190</v>
      </c>
    </row>
    <row r="790" spans="2:65" s="1" customFormat="1" ht="25.5" customHeight="1">
      <c r="B790" s="181"/>
      <c r="C790" s="182" t="s">
        <v>1034</v>
      </c>
      <c r="D790" s="182" t="s">
        <v>192</v>
      </c>
      <c r="E790" s="183" t="s">
        <v>1035</v>
      </c>
      <c r="F790" s="184" t="s">
        <v>1036</v>
      </c>
      <c r="G790" s="185" t="s">
        <v>275</v>
      </c>
      <c r="H790" s="186">
        <v>75.26</v>
      </c>
      <c r="I790" s="187"/>
      <c r="J790" s="188">
        <f>ROUND(I790*H790,2)</f>
        <v>0</v>
      </c>
      <c r="K790" s="184" t="s">
        <v>196</v>
      </c>
      <c r="L790" s="42"/>
      <c r="M790" s="189" t="s">
        <v>5</v>
      </c>
      <c r="N790" s="190" t="s">
        <v>43</v>
      </c>
      <c r="O790" s="43"/>
      <c r="P790" s="191">
        <f>O790*H790</f>
        <v>0</v>
      </c>
      <c r="Q790" s="191">
        <v>0.00012</v>
      </c>
      <c r="R790" s="191">
        <f>Q790*H790</f>
        <v>0.009031200000000001</v>
      </c>
      <c r="S790" s="191">
        <v>0</v>
      </c>
      <c r="T790" s="192">
        <f>S790*H790</f>
        <v>0</v>
      </c>
      <c r="AR790" s="25" t="s">
        <v>92</v>
      </c>
      <c r="AT790" s="25" t="s">
        <v>192</v>
      </c>
      <c r="AU790" s="25" t="s">
        <v>86</v>
      </c>
      <c r="AY790" s="25" t="s">
        <v>190</v>
      </c>
      <c r="BE790" s="193">
        <f>IF(N790="základní",J790,0)</f>
        <v>0</v>
      </c>
      <c r="BF790" s="193">
        <f>IF(N790="snížená",J790,0)</f>
        <v>0</v>
      </c>
      <c r="BG790" s="193">
        <f>IF(N790="zákl. přenesená",J790,0)</f>
        <v>0</v>
      </c>
      <c r="BH790" s="193">
        <f>IF(N790="sníž. přenesená",J790,0)</f>
        <v>0</v>
      </c>
      <c r="BI790" s="193">
        <f>IF(N790="nulová",J790,0)</f>
        <v>0</v>
      </c>
      <c r="BJ790" s="25" t="s">
        <v>17</v>
      </c>
      <c r="BK790" s="193">
        <f>ROUND(I790*H790,2)</f>
        <v>0</v>
      </c>
      <c r="BL790" s="25" t="s">
        <v>92</v>
      </c>
      <c r="BM790" s="25" t="s">
        <v>1037</v>
      </c>
    </row>
    <row r="791" spans="2:51" s="12" customFormat="1" ht="13.5">
      <c r="B791" s="194"/>
      <c r="D791" s="195" t="s">
        <v>198</v>
      </c>
      <c r="E791" s="196" t="s">
        <v>5</v>
      </c>
      <c r="F791" s="197" t="s">
        <v>1038</v>
      </c>
      <c r="H791" s="196" t="s">
        <v>5</v>
      </c>
      <c r="I791" s="198"/>
      <c r="L791" s="194"/>
      <c r="M791" s="199"/>
      <c r="N791" s="200"/>
      <c r="O791" s="200"/>
      <c r="P791" s="200"/>
      <c r="Q791" s="200"/>
      <c r="R791" s="200"/>
      <c r="S791" s="200"/>
      <c r="T791" s="201"/>
      <c r="AT791" s="196" t="s">
        <v>198</v>
      </c>
      <c r="AU791" s="196" t="s">
        <v>86</v>
      </c>
      <c r="AV791" s="12" t="s">
        <v>17</v>
      </c>
      <c r="AW791" s="12" t="s">
        <v>35</v>
      </c>
      <c r="AX791" s="12" t="s">
        <v>72</v>
      </c>
      <c r="AY791" s="196" t="s">
        <v>190</v>
      </c>
    </row>
    <row r="792" spans="2:51" s="13" customFormat="1" ht="27">
      <c r="B792" s="202"/>
      <c r="D792" s="195" t="s">
        <v>198</v>
      </c>
      <c r="E792" s="203" t="s">
        <v>5</v>
      </c>
      <c r="F792" s="204" t="s">
        <v>1039</v>
      </c>
      <c r="H792" s="205">
        <v>75.26</v>
      </c>
      <c r="I792" s="206"/>
      <c r="L792" s="202"/>
      <c r="M792" s="207"/>
      <c r="N792" s="208"/>
      <c r="O792" s="208"/>
      <c r="P792" s="208"/>
      <c r="Q792" s="208"/>
      <c r="R792" s="208"/>
      <c r="S792" s="208"/>
      <c r="T792" s="209"/>
      <c r="AT792" s="203" t="s">
        <v>198</v>
      </c>
      <c r="AU792" s="203" t="s">
        <v>86</v>
      </c>
      <c r="AV792" s="13" t="s">
        <v>80</v>
      </c>
      <c r="AW792" s="13" t="s">
        <v>35</v>
      </c>
      <c r="AX792" s="13" t="s">
        <v>17</v>
      </c>
      <c r="AY792" s="203" t="s">
        <v>190</v>
      </c>
    </row>
    <row r="793" spans="2:63" s="11" customFormat="1" ht="22.35" customHeight="1">
      <c r="B793" s="168"/>
      <c r="D793" s="169" t="s">
        <v>71</v>
      </c>
      <c r="E793" s="179" t="s">
        <v>622</v>
      </c>
      <c r="F793" s="179" t="s">
        <v>1040</v>
      </c>
      <c r="I793" s="171"/>
      <c r="J793" s="180">
        <f>BK793</f>
        <v>0</v>
      </c>
      <c r="L793" s="168"/>
      <c r="M793" s="173"/>
      <c r="N793" s="174"/>
      <c r="O793" s="174"/>
      <c r="P793" s="175">
        <f>SUM(P794:P1111)</f>
        <v>0</v>
      </c>
      <c r="Q793" s="174"/>
      <c r="R793" s="175">
        <f>SUM(R794:R1111)</f>
        <v>28.973552369999997</v>
      </c>
      <c r="S793" s="174"/>
      <c r="T793" s="176">
        <f>SUM(T794:T1111)</f>
        <v>0</v>
      </c>
      <c r="AR793" s="169" t="s">
        <v>17</v>
      </c>
      <c r="AT793" s="177" t="s">
        <v>71</v>
      </c>
      <c r="AU793" s="177" t="s">
        <v>80</v>
      </c>
      <c r="AY793" s="169" t="s">
        <v>190</v>
      </c>
      <c r="BK793" s="178">
        <f>SUM(BK794:BK1111)</f>
        <v>0</v>
      </c>
    </row>
    <row r="794" spans="2:65" s="1" customFormat="1" ht="63.75" customHeight="1">
      <c r="B794" s="181"/>
      <c r="C794" s="182" t="s">
        <v>1041</v>
      </c>
      <c r="D794" s="182" t="s">
        <v>192</v>
      </c>
      <c r="E794" s="183" t="s">
        <v>1042</v>
      </c>
      <c r="F794" s="184" t="s">
        <v>1043</v>
      </c>
      <c r="G794" s="185" t="s">
        <v>275</v>
      </c>
      <c r="H794" s="186">
        <v>10.5</v>
      </c>
      <c r="I794" s="187"/>
      <c r="J794" s="188">
        <f>ROUND(I794*H794,2)</f>
        <v>0</v>
      </c>
      <c r="K794" s="184" t="s">
        <v>5</v>
      </c>
      <c r="L794" s="42"/>
      <c r="M794" s="189" t="s">
        <v>5</v>
      </c>
      <c r="N794" s="190" t="s">
        <v>43</v>
      </c>
      <c r="O794" s="43"/>
      <c r="P794" s="191">
        <f>O794*H794</f>
        <v>0</v>
      </c>
      <c r="Q794" s="191">
        <v>0.01144</v>
      </c>
      <c r="R794" s="191">
        <f>Q794*H794</f>
        <v>0.12012</v>
      </c>
      <c r="S794" s="191">
        <v>0</v>
      </c>
      <c r="T794" s="192">
        <f>S794*H794</f>
        <v>0</v>
      </c>
      <c r="AR794" s="25" t="s">
        <v>92</v>
      </c>
      <c r="AT794" s="25" t="s">
        <v>192</v>
      </c>
      <c r="AU794" s="25" t="s">
        <v>86</v>
      </c>
      <c r="AY794" s="25" t="s">
        <v>190</v>
      </c>
      <c r="BE794" s="193">
        <f>IF(N794="základní",J794,0)</f>
        <v>0</v>
      </c>
      <c r="BF794" s="193">
        <f>IF(N794="snížená",J794,0)</f>
        <v>0</v>
      </c>
      <c r="BG794" s="193">
        <f>IF(N794="zákl. přenesená",J794,0)</f>
        <v>0</v>
      </c>
      <c r="BH794" s="193">
        <f>IF(N794="sníž. přenesená",J794,0)</f>
        <v>0</v>
      </c>
      <c r="BI794" s="193">
        <f>IF(N794="nulová",J794,0)</f>
        <v>0</v>
      </c>
      <c r="BJ794" s="25" t="s">
        <v>17</v>
      </c>
      <c r="BK794" s="193">
        <f>ROUND(I794*H794,2)</f>
        <v>0</v>
      </c>
      <c r="BL794" s="25" t="s">
        <v>92</v>
      </c>
      <c r="BM794" s="25" t="s">
        <v>1044</v>
      </c>
    </row>
    <row r="795" spans="2:51" s="12" customFormat="1" ht="13.5">
      <c r="B795" s="194"/>
      <c r="D795" s="195" t="s">
        <v>198</v>
      </c>
      <c r="E795" s="196" t="s">
        <v>5</v>
      </c>
      <c r="F795" s="197" t="s">
        <v>1045</v>
      </c>
      <c r="H795" s="196" t="s">
        <v>5</v>
      </c>
      <c r="I795" s="198"/>
      <c r="L795" s="194"/>
      <c r="M795" s="199"/>
      <c r="N795" s="200"/>
      <c r="O795" s="200"/>
      <c r="P795" s="200"/>
      <c r="Q795" s="200"/>
      <c r="R795" s="200"/>
      <c r="S795" s="200"/>
      <c r="T795" s="201"/>
      <c r="AT795" s="196" t="s">
        <v>198</v>
      </c>
      <c r="AU795" s="196" t="s">
        <v>86</v>
      </c>
      <c r="AV795" s="12" t="s">
        <v>17</v>
      </c>
      <c r="AW795" s="12" t="s">
        <v>35</v>
      </c>
      <c r="AX795" s="12" t="s">
        <v>72</v>
      </c>
      <c r="AY795" s="196" t="s">
        <v>190</v>
      </c>
    </row>
    <row r="796" spans="2:51" s="13" customFormat="1" ht="13.5">
      <c r="B796" s="202"/>
      <c r="D796" s="195" t="s">
        <v>198</v>
      </c>
      <c r="E796" s="203" t="s">
        <v>5</v>
      </c>
      <c r="F796" s="204" t="s">
        <v>1046</v>
      </c>
      <c r="H796" s="205">
        <v>4.5</v>
      </c>
      <c r="I796" s="206"/>
      <c r="L796" s="202"/>
      <c r="M796" s="207"/>
      <c r="N796" s="208"/>
      <c r="O796" s="208"/>
      <c r="P796" s="208"/>
      <c r="Q796" s="208"/>
      <c r="R796" s="208"/>
      <c r="S796" s="208"/>
      <c r="T796" s="209"/>
      <c r="AT796" s="203" t="s">
        <v>198</v>
      </c>
      <c r="AU796" s="203" t="s">
        <v>86</v>
      </c>
      <c r="AV796" s="13" t="s">
        <v>80</v>
      </c>
      <c r="AW796" s="13" t="s">
        <v>35</v>
      </c>
      <c r="AX796" s="13" t="s">
        <v>72</v>
      </c>
      <c r="AY796" s="203" t="s">
        <v>190</v>
      </c>
    </row>
    <row r="797" spans="2:51" s="12" customFormat="1" ht="13.5">
      <c r="B797" s="194"/>
      <c r="D797" s="195" t="s">
        <v>198</v>
      </c>
      <c r="E797" s="196" t="s">
        <v>5</v>
      </c>
      <c r="F797" s="197" t="s">
        <v>1047</v>
      </c>
      <c r="H797" s="196" t="s">
        <v>5</v>
      </c>
      <c r="I797" s="198"/>
      <c r="L797" s="194"/>
      <c r="M797" s="199"/>
      <c r="N797" s="200"/>
      <c r="O797" s="200"/>
      <c r="P797" s="200"/>
      <c r="Q797" s="200"/>
      <c r="R797" s="200"/>
      <c r="S797" s="200"/>
      <c r="T797" s="201"/>
      <c r="AT797" s="196" t="s">
        <v>198</v>
      </c>
      <c r="AU797" s="196" t="s">
        <v>86</v>
      </c>
      <c r="AV797" s="12" t="s">
        <v>17</v>
      </c>
      <c r="AW797" s="12" t="s">
        <v>35</v>
      </c>
      <c r="AX797" s="12" t="s">
        <v>72</v>
      </c>
      <c r="AY797" s="196" t="s">
        <v>190</v>
      </c>
    </row>
    <row r="798" spans="2:51" s="13" customFormat="1" ht="13.5">
      <c r="B798" s="202"/>
      <c r="D798" s="195" t="s">
        <v>198</v>
      </c>
      <c r="E798" s="203" t="s">
        <v>5</v>
      </c>
      <c r="F798" s="204" t="s">
        <v>1048</v>
      </c>
      <c r="H798" s="205">
        <v>6</v>
      </c>
      <c r="I798" s="206"/>
      <c r="L798" s="202"/>
      <c r="M798" s="207"/>
      <c r="N798" s="208"/>
      <c r="O798" s="208"/>
      <c r="P798" s="208"/>
      <c r="Q798" s="208"/>
      <c r="R798" s="208"/>
      <c r="S798" s="208"/>
      <c r="T798" s="209"/>
      <c r="AT798" s="203" t="s">
        <v>198</v>
      </c>
      <c r="AU798" s="203" t="s">
        <v>86</v>
      </c>
      <c r="AV798" s="13" t="s">
        <v>80</v>
      </c>
      <c r="AW798" s="13" t="s">
        <v>35</v>
      </c>
      <c r="AX798" s="13" t="s">
        <v>72</v>
      </c>
      <c r="AY798" s="203" t="s">
        <v>190</v>
      </c>
    </row>
    <row r="799" spans="2:51" s="14" customFormat="1" ht="13.5">
      <c r="B799" s="210"/>
      <c r="D799" s="195" t="s">
        <v>198</v>
      </c>
      <c r="E799" s="211" t="s">
        <v>5</v>
      </c>
      <c r="F799" s="212" t="s">
        <v>221</v>
      </c>
      <c r="H799" s="213">
        <v>10.5</v>
      </c>
      <c r="I799" s="214"/>
      <c r="L799" s="210"/>
      <c r="M799" s="215"/>
      <c r="N799" s="216"/>
      <c r="O799" s="216"/>
      <c r="P799" s="216"/>
      <c r="Q799" s="216"/>
      <c r="R799" s="216"/>
      <c r="S799" s="216"/>
      <c r="T799" s="217"/>
      <c r="AT799" s="211" t="s">
        <v>198</v>
      </c>
      <c r="AU799" s="211" t="s">
        <v>86</v>
      </c>
      <c r="AV799" s="14" t="s">
        <v>92</v>
      </c>
      <c r="AW799" s="14" t="s">
        <v>35</v>
      </c>
      <c r="AX799" s="14" t="s">
        <v>17</v>
      </c>
      <c r="AY799" s="211" t="s">
        <v>190</v>
      </c>
    </row>
    <row r="800" spans="2:65" s="1" customFormat="1" ht="25.5" customHeight="1">
      <c r="B800" s="181"/>
      <c r="C800" s="218" t="s">
        <v>1049</v>
      </c>
      <c r="D800" s="218" t="s">
        <v>465</v>
      </c>
      <c r="E800" s="219" t="s">
        <v>1050</v>
      </c>
      <c r="F800" s="220" t="s">
        <v>1051</v>
      </c>
      <c r="G800" s="221" t="s">
        <v>275</v>
      </c>
      <c r="H800" s="222">
        <v>11.025</v>
      </c>
      <c r="I800" s="223"/>
      <c r="J800" s="224">
        <f>ROUND(I800*H800,2)</f>
        <v>0</v>
      </c>
      <c r="K800" s="220" t="s">
        <v>196</v>
      </c>
      <c r="L800" s="225"/>
      <c r="M800" s="226" t="s">
        <v>5</v>
      </c>
      <c r="N800" s="227" t="s">
        <v>43</v>
      </c>
      <c r="O800" s="43"/>
      <c r="P800" s="191">
        <f>O800*H800</f>
        <v>0</v>
      </c>
      <c r="Q800" s="191">
        <v>0.01</v>
      </c>
      <c r="R800" s="191">
        <f>Q800*H800</f>
        <v>0.11025</v>
      </c>
      <c r="S800" s="191">
        <v>0</v>
      </c>
      <c r="T800" s="192">
        <f>S800*H800</f>
        <v>0</v>
      </c>
      <c r="AR800" s="25" t="s">
        <v>238</v>
      </c>
      <c r="AT800" s="25" t="s">
        <v>465</v>
      </c>
      <c r="AU800" s="25" t="s">
        <v>86</v>
      </c>
      <c r="AY800" s="25" t="s">
        <v>190</v>
      </c>
      <c r="BE800" s="193">
        <f>IF(N800="základní",J800,0)</f>
        <v>0</v>
      </c>
      <c r="BF800" s="193">
        <f>IF(N800="snížená",J800,0)</f>
        <v>0</v>
      </c>
      <c r="BG800" s="193">
        <f>IF(N800="zákl. přenesená",J800,0)</f>
        <v>0</v>
      </c>
      <c r="BH800" s="193">
        <f>IF(N800="sníž. přenesená",J800,0)</f>
        <v>0</v>
      </c>
      <c r="BI800" s="193">
        <f>IF(N800="nulová",J800,0)</f>
        <v>0</v>
      </c>
      <c r="BJ800" s="25" t="s">
        <v>17</v>
      </c>
      <c r="BK800" s="193">
        <f>ROUND(I800*H800,2)</f>
        <v>0</v>
      </c>
      <c r="BL800" s="25" t="s">
        <v>92</v>
      </c>
      <c r="BM800" s="25" t="s">
        <v>1052</v>
      </c>
    </row>
    <row r="801" spans="2:51" s="13" customFormat="1" ht="13.5">
      <c r="B801" s="202"/>
      <c r="D801" s="195" t="s">
        <v>198</v>
      </c>
      <c r="F801" s="204" t="s">
        <v>1053</v>
      </c>
      <c r="H801" s="205">
        <v>11.025</v>
      </c>
      <c r="I801" s="206"/>
      <c r="L801" s="202"/>
      <c r="M801" s="207"/>
      <c r="N801" s="208"/>
      <c r="O801" s="208"/>
      <c r="P801" s="208"/>
      <c r="Q801" s="208"/>
      <c r="R801" s="208"/>
      <c r="S801" s="208"/>
      <c r="T801" s="209"/>
      <c r="AT801" s="203" t="s">
        <v>198</v>
      </c>
      <c r="AU801" s="203" t="s">
        <v>86</v>
      </c>
      <c r="AV801" s="13" t="s">
        <v>80</v>
      </c>
      <c r="AW801" s="13" t="s">
        <v>6</v>
      </c>
      <c r="AX801" s="13" t="s">
        <v>17</v>
      </c>
      <c r="AY801" s="203" t="s">
        <v>190</v>
      </c>
    </row>
    <row r="802" spans="2:65" s="1" customFormat="1" ht="38.25" customHeight="1">
      <c r="B802" s="181"/>
      <c r="C802" s="182" t="s">
        <v>1054</v>
      </c>
      <c r="D802" s="182" t="s">
        <v>192</v>
      </c>
      <c r="E802" s="183" t="s">
        <v>1055</v>
      </c>
      <c r="F802" s="184" t="s">
        <v>1056</v>
      </c>
      <c r="G802" s="185" t="s">
        <v>275</v>
      </c>
      <c r="H802" s="186">
        <v>10.5</v>
      </c>
      <c r="I802" s="187"/>
      <c r="J802" s="188">
        <f>ROUND(I802*H802,2)</f>
        <v>0</v>
      </c>
      <c r="K802" s="184" t="s">
        <v>196</v>
      </c>
      <c r="L802" s="42"/>
      <c r="M802" s="189" t="s">
        <v>5</v>
      </c>
      <c r="N802" s="190" t="s">
        <v>43</v>
      </c>
      <c r="O802" s="43"/>
      <c r="P802" s="191">
        <f>O802*H802</f>
        <v>0</v>
      </c>
      <c r="Q802" s="191">
        <v>0.00268</v>
      </c>
      <c r="R802" s="191">
        <f>Q802*H802</f>
        <v>0.028140000000000002</v>
      </c>
      <c r="S802" s="191">
        <v>0</v>
      </c>
      <c r="T802" s="192">
        <f>S802*H802</f>
        <v>0</v>
      </c>
      <c r="AR802" s="25" t="s">
        <v>92</v>
      </c>
      <c r="AT802" s="25" t="s">
        <v>192</v>
      </c>
      <c r="AU802" s="25" t="s">
        <v>86</v>
      </c>
      <c r="AY802" s="25" t="s">
        <v>190</v>
      </c>
      <c r="BE802" s="193">
        <f>IF(N802="základní",J802,0)</f>
        <v>0</v>
      </c>
      <c r="BF802" s="193">
        <f>IF(N802="snížená",J802,0)</f>
        <v>0</v>
      </c>
      <c r="BG802" s="193">
        <f>IF(N802="zákl. přenesená",J802,0)</f>
        <v>0</v>
      </c>
      <c r="BH802" s="193">
        <f>IF(N802="sníž. přenesená",J802,0)</f>
        <v>0</v>
      </c>
      <c r="BI802" s="193">
        <f>IF(N802="nulová",J802,0)</f>
        <v>0</v>
      </c>
      <c r="BJ802" s="25" t="s">
        <v>17</v>
      </c>
      <c r="BK802" s="193">
        <f>ROUND(I802*H802,2)</f>
        <v>0</v>
      </c>
      <c r="BL802" s="25" t="s">
        <v>92</v>
      </c>
      <c r="BM802" s="25" t="s">
        <v>1057</v>
      </c>
    </row>
    <row r="803" spans="2:51" s="12" customFormat="1" ht="13.5">
      <c r="B803" s="194"/>
      <c r="D803" s="195" t="s">
        <v>198</v>
      </c>
      <c r="E803" s="196" t="s">
        <v>5</v>
      </c>
      <c r="F803" s="197" t="s">
        <v>1045</v>
      </c>
      <c r="H803" s="196" t="s">
        <v>5</v>
      </c>
      <c r="I803" s="198"/>
      <c r="L803" s="194"/>
      <c r="M803" s="199"/>
      <c r="N803" s="200"/>
      <c r="O803" s="200"/>
      <c r="P803" s="200"/>
      <c r="Q803" s="200"/>
      <c r="R803" s="200"/>
      <c r="S803" s="200"/>
      <c r="T803" s="201"/>
      <c r="AT803" s="196" t="s">
        <v>198</v>
      </c>
      <c r="AU803" s="196" t="s">
        <v>86</v>
      </c>
      <c r="AV803" s="12" t="s">
        <v>17</v>
      </c>
      <c r="AW803" s="12" t="s">
        <v>35</v>
      </c>
      <c r="AX803" s="12" t="s">
        <v>72</v>
      </c>
      <c r="AY803" s="196" t="s">
        <v>190</v>
      </c>
    </row>
    <row r="804" spans="2:51" s="13" customFormat="1" ht="13.5">
      <c r="B804" s="202"/>
      <c r="D804" s="195" t="s">
        <v>198</v>
      </c>
      <c r="E804" s="203" t="s">
        <v>5</v>
      </c>
      <c r="F804" s="204" t="s">
        <v>1046</v>
      </c>
      <c r="H804" s="205">
        <v>4.5</v>
      </c>
      <c r="I804" s="206"/>
      <c r="L804" s="202"/>
      <c r="M804" s="207"/>
      <c r="N804" s="208"/>
      <c r="O804" s="208"/>
      <c r="P804" s="208"/>
      <c r="Q804" s="208"/>
      <c r="R804" s="208"/>
      <c r="S804" s="208"/>
      <c r="T804" s="209"/>
      <c r="AT804" s="203" t="s">
        <v>198</v>
      </c>
      <c r="AU804" s="203" t="s">
        <v>86</v>
      </c>
      <c r="AV804" s="13" t="s">
        <v>80</v>
      </c>
      <c r="AW804" s="13" t="s">
        <v>35</v>
      </c>
      <c r="AX804" s="13" t="s">
        <v>72</v>
      </c>
      <c r="AY804" s="203" t="s">
        <v>190</v>
      </c>
    </row>
    <row r="805" spans="2:51" s="12" customFormat="1" ht="13.5">
      <c r="B805" s="194"/>
      <c r="D805" s="195" t="s">
        <v>198</v>
      </c>
      <c r="E805" s="196" t="s">
        <v>5</v>
      </c>
      <c r="F805" s="197" t="s">
        <v>1047</v>
      </c>
      <c r="H805" s="196" t="s">
        <v>5</v>
      </c>
      <c r="I805" s="198"/>
      <c r="L805" s="194"/>
      <c r="M805" s="199"/>
      <c r="N805" s="200"/>
      <c r="O805" s="200"/>
      <c r="P805" s="200"/>
      <c r="Q805" s="200"/>
      <c r="R805" s="200"/>
      <c r="S805" s="200"/>
      <c r="T805" s="201"/>
      <c r="AT805" s="196" t="s">
        <v>198</v>
      </c>
      <c r="AU805" s="196" t="s">
        <v>86</v>
      </c>
      <c r="AV805" s="12" t="s">
        <v>17</v>
      </c>
      <c r="AW805" s="12" t="s">
        <v>35</v>
      </c>
      <c r="AX805" s="12" t="s">
        <v>72</v>
      </c>
      <c r="AY805" s="196" t="s">
        <v>190</v>
      </c>
    </row>
    <row r="806" spans="2:51" s="13" customFormat="1" ht="13.5">
      <c r="B806" s="202"/>
      <c r="D806" s="195" t="s">
        <v>198</v>
      </c>
      <c r="E806" s="203" t="s">
        <v>5</v>
      </c>
      <c r="F806" s="204" t="s">
        <v>1048</v>
      </c>
      <c r="H806" s="205">
        <v>6</v>
      </c>
      <c r="I806" s="206"/>
      <c r="L806" s="202"/>
      <c r="M806" s="207"/>
      <c r="N806" s="208"/>
      <c r="O806" s="208"/>
      <c r="P806" s="208"/>
      <c r="Q806" s="208"/>
      <c r="R806" s="208"/>
      <c r="S806" s="208"/>
      <c r="T806" s="209"/>
      <c r="AT806" s="203" t="s">
        <v>198</v>
      </c>
      <c r="AU806" s="203" t="s">
        <v>86</v>
      </c>
      <c r="AV806" s="13" t="s">
        <v>80</v>
      </c>
      <c r="AW806" s="13" t="s">
        <v>35</v>
      </c>
      <c r="AX806" s="13" t="s">
        <v>72</v>
      </c>
      <c r="AY806" s="203" t="s">
        <v>190</v>
      </c>
    </row>
    <row r="807" spans="2:51" s="14" customFormat="1" ht="13.5">
      <c r="B807" s="210"/>
      <c r="D807" s="195" t="s">
        <v>198</v>
      </c>
      <c r="E807" s="211" t="s">
        <v>5</v>
      </c>
      <c r="F807" s="212" t="s">
        <v>221</v>
      </c>
      <c r="H807" s="213">
        <v>10.5</v>
      </c>
      <c r="I807" s="214"/>
      <c r="L807" s="210"/>
      <c r="M807" s="215"/>
      <c r="N807" s="216"/>
      <c r="O807" s="216"/>
      <c r="P807" s="216"/>
      <c r="Q807" s="216"/>
      <c r="R807" s="216"/>
      <c r="S807" s="216"/>
      <c r="T807" s="217"/>
      <c r="AT807" s="211" t="s">
        <v>198</v>
      </c>
      <c r="AU807" s="211" t="s">
        <v>86</v>
      </c>
      <c r="AV807" s="14" t="s">
        <v>92</v>
      </c>
      <c r="AW807" s="14" t="s">
        <v>35</v>
      </c>
      <c r="AX807" s="14" t="s">
        <v>17</v>
      </c>
      <c r="AY807" s="211" t="s">
        <v>190</v>
      </c>
    </row>
    <row r="808" spans="2:65" s="1" customFormat="1" ht="25.5" customHeight="1">
      <c r="B808" s="181"/>
      <c r="C808" s="182" t="s">
        <v>1058</v>
      </c>
      <c r="D808" s="182" t="s">
        <v>192</v>
      </c>
      <c r="E808" s="183" t="s">
        <v>1059</v>
      </c>
      <c r="F808" s="184" t="s">
        <v>1060</v>
      </c>
      <c r="G808" s="185" t="s">
        <v>275</v>
      </c>
      <c r="H808" s="186">
        <v>230.487</v>
      </c>
      <c r="I808" s="187"/>
      <c r="J808" s="188">
        <f>ROUND(I808*H808,2)</f>
        <v>0</v>
      </c>
      <c r="K808" s="184" t="s">
        <v>196</v>
      </c>
      <c r="L808" s="42"/>
      <c r="M808" s="189" t="s">
        <v>5</v>
      </c>
      <c r="N808" s="190" t="s">
        <v>43</v>
      </c>
      <c r="O808" s="43"/>
      <c r="P808" s="191">
        <f>O808*H808</f>
        <v>0</v>
      </c>
      <c r="Q808" s="191">
        <v>0.00026</v>
      </c>
      <c r="R808" s="191">
        <f>Q808*H808</f>
        <v>0.05992661999999999</v>
      </c>
      <c r="S808" s="191">
        <v>0</v>
      </c>
      <c r="T808" s="192">
        <f>S808*H808</f>
        <v>0</v>
      </c>
      <c r="AR808" s="25" t="s">
        <v>92</v>
      </c>
      <c r="AT808" s="25" t="s">
        <v>192</v>
      </c>
      <c r="AU808" s="25" t="s">
        <v>86</v>
      </c>
      <c r="AY808" s="25" t="s">
        <v>190</v>
      </c>
      <c r="BE808" s="193">
        <f>IF(N808="základní",J808,0)</f>
        <v>0</v>
      </c>
      <c r="BF808" s="193">
        <f>IF(N808="snížená",J808,0)</f>
        <v>0</v>
      </c>
      <c r="BG808" s="193">
        <f>IF(N808="zákl. přenesená",J808,0)</f>
        <v>0</v>
      </c>
      <c r="BH808" s="193">
        <f>IF(N808="sníž. přenesená",J808,0)</f>
        <v>0</v>
      </c>
      <c r="BI808" s="193">
        <f>IF(N808="nulová",J808,0)</f>
        <v>0</v>
      </c>
      <c r="BJ808" s="25" t="s">
        <v>17</v>
      </c>
      <c r="BK808" s="193">
        <f>ROUND(I808*H808,2)</f>
        <v>0</v>
      </c>
      <c r="BL808" s="25" t="s">
        <v>92</v>
      </c>
      <c r="BM808" s="25" t="s">
        <v>1061</v>
      </c>
    </row>
    <row r="809" spans="2:51" s="12" customFormat="1" ht="13.5">
      <c r="B809" s="194"/>
      <c r="D809" s="195" t="s">
        <v>198</v>
      </c>
      <c r="E809" s="196" t="s">
        <v>5</v>
      </c>
      <c r="F809" s="197" t="s">
        <v>1062</v>
      </c>
      <c r="H809" s="196" t="s">
        <v>5</v>
      </c>
      <c r="I809" s="198"/>
      <c r="L809" s="194"/>
      <c r="M809" s="199"/>
      <c r="N809" s="200"/>
      <c r="O809" s="200"/>
      <c r="P809" s="200"/>
      <c r="Q809" s="200"/>
      <c r="R809" s="200"/>
      <c r="S809" s="200"/>
      <c r="T809" s="201"/>
      <c r="AT809" s="196" t="s">
        <v>198</v>
      </c>
      <c r="AU809" s="196" t="s">
        <v>86</v>
      </c>
      <c r="AV809" s="12" t="s">
        <v>17</v>
      </c>
      <c r="AW809" s="12" t="s">
        <v>35</v>
      </c>
      <c r="AX809" s="12" t="s">
        <v>72</v>
      </c>
      <c r="AY809" s="196" t="s">
        <v>190</v>
      </c>
    </row>
    <row r="810" spans="2:51" s="13" customFormat="1" ht="13.5">
      <c r="B810" s="202"/>
      <c r="D810" s="195" t="s">
        <v>198</v>
      </c>
      <c r="E810" s="203" t="s">
        <v>5</v>
      </c>
      <c r="F810" s="204" t="s">
        <v>1063</v>
      </c>
      <c r="H810" s="205">
        <v>230.487</v>
      </c>
      <c r="I810" s="206"/>
      <c r="L810" s="202"/>
      <c r="M810" s="207"/>
      <c r="N810" s="208"/>
      <c r="O810" s="208"/>
      <c r="P810" s="208"/>
      <c r="Q810" s="208"/>
      <c r="R810" s="208"/>
      <c r="S810" s="208"/>
      <c r="T810" s="209"/>
      <c r="AT810" s="203" t="s">
        <v>198</v>
      </c>
      <c r="AU810" s="203" t="s">
        <v>86</v>
      </c>
      <c r="AV810" s="13" t="s">
        <v>80</v>
      </c>
      <c r="AW810" s="13" t="s">
        <v>35</v>
      </c>
      <c r="AX810" s="13" t="s">
        <v>17</v>
      </c>
      <c r="AY810" s="203" t="s">
        <v>190</v>
      </c>
    </row>
    <row r="811" spans="2:65" s="1" customFormat="1" ht="25.5" customHeight="1">
      <c r="B811" s="181"/>
      <c r="C811" s="182" t="s">
        <v>1064</v>
      </c>
      <c r="D811" s="182" t="s">
        <v>192</v>
      </c>
      <c r="E811" s="183" t="s">
        <v>989</v>
      </c>
      <c r="F811" s="184" t="s">
        <v>990</v>
      </c>
      <c r="G811" s="185" t="s">
        <v>625</v>
      </c>
      <c r="H811" s="186">
        <v>240</v>
      </c>
      <c r="I811" s="187"/>
      <c r="J811" s="188">
        <f>ROUND(I811*H811,2)</f>
        <v>0</v>
      </c>
      <c r="K811" s="184" t="s">
        <v>196</v>
      </c>
      <c r="L811" s="42"/>
      <c r="M811" s="189" t="s">
        <v>5</v>
      </c>
      <c r="N811" s="190" t="s">
        <v>43</v>
      </c>
      <c r="O811" s="43"/>
      <c r="P811" s="191">
        <f>O811*H811</f>
        <v>0</v>
      </c>
      <c r="Q811" s="191">
        <v>0</v>
      </c>
      <c r="R811" s="191">
        <f>Q811*H811</f>
        <v>0</v>
      </c>
      <c r="S811" s="191">
        <v>0</v>
      </c>
      <c r="T811" s="192">
        <f>S811*H811</f>
        <v>0</v>
      </c>
      <c r="AR811" s="25" t="s">
        <v>92</v>
      </c>
      <c r="AT811" s="25" t="s">
        <v>192</v>
      </c>
      <c r="AU811" s="25" t="s">
        <v>86</v>
      </c>
      <c r="AY811" s="25" t="s">
        <v>190</v>
      </c>
      <c r="BE811" s="193">
        <f>IF(N811="základní",J811,0)</f>
        <v>0</v>
      </c>
      <c r="BF811" s="193">
        <f>IF(N811="snížená",J811,0)</f>
        <v>0</v>
      </c>
      <c r="BG811" s="193">
        <f>IF(N811="zákl. přenesená",J811,0)</f>
        <v>0</v>
      </c>
      <c r="BH811" s="193">
        <f>IF(N811="sníž. přenesená",J811,0)</f>
        <v>0</v>
      </c>
      <c r="BI811" s="193">
        <f>IF(N811="nulová",J811,0)</f>
        <v>0</v>
      </c>
      <c r="BJ811" s="25" t="s">
        <v>17</v>
      </c>
      <c r="BK811" s="193">
        <f>ROUND(I811*H811,2)</f>
        <v>0</v>
      </c>
      <c r="BL811" s="25" t="s">
        <v>92</v>
      </c>
      <c r="BM811" s="25" t="s">
        <v>1065</v>
      </c>
    </row>
    <row r="812" spans="2:51" s="12" customFormat="1" ht="13.5">
      <c r="B812" s="194"/>
      <c r="D812" s="195" t="s">
        <v>198</v>
      </c>
      <c r="E812" s="196" t="s">
        <v>5</v>
      </c>
      <c r="F812" s="197" t="s">
        <v>1066</v>
      </c>
      <c r="H812" s="196" t="s">
        <v>5</v>
      </c>
      <c r="I812" s="198"/>
      <c r="L812" s="194"/>
      <c r="M812" s="199"/>
      <c r="N812" s="200"/>
      <c r="O812" s="200"/>
      <c r="P812" s="200"/>
      <c r="Q812" s="200"/>
      <c r="R812" s="200"/>
      <c r="S812" s="200"/>
      <c r="T812" s="201"/>
      <c r="AT812" s="196" t="s">
        <v>198</v>
      </c>
      <c r="AU812" s="196" t="s">
        <v>86</v>
      </c>
      <c r="AV812" s="12" t="s">
        <v>17</v>
      </c>
      <c r="AW812" s="12" t="s">
        <v>35</v>
      </c>
      <c r="AX812" s="12" t="s">
        <v>72</v>
      </c>
      <c r="AY812" s="196" t="s">
        <v>190</v>
      </c>
    </row>
    <row r="813" spans="2:51" s="13" customFormat="1" ht="13.5">
      <c r="B813" s="202"/>
      <c r="D813" s="195" t="s">
        <v>198</v>
      </c>
      <c r="E813" s="203" t="s">
        <v>5</v>
      </c>
      <c r="F813" s="204" t="s">
        <v>1067</v>
      </c>
      <c r="H813" s="205">
        <v>7.6</v>
      </c>
      <c r="I813" s="206"/>
      <c r="L813" s="202"/>
      <c r="M813" s="207"/>
      <c r="N813" s="208"/>
      <c r="O813" s="208"/>
      <c r="P813" s="208"/>
      <c r="Q813" s="208"/>
      <c r="R813" s="208"/>
      <c r="S813" s="208"/>
      <c r="T813" s="209"/>
      <c r="AT813" s="203" t="s">
        <v>198</v>
      </c>
      <c r="AU813" s="203" t="s">
        <v>86</v>
      </c>
      <c r="AV813" s="13" t="s">
        <v>80</v>
      </c>
      <c r="AW813" s="13" t="s">
        <v>35</v>
      </c>
      <c r="AX813" s="13" t="s">
        <v>72</v>
      </c>
      <c r="AY813" s="203" t="s">
        <v>190</v>
      </c>
    </row>
    <row r="814" spans="2:51" s="12" customFormat="1" ht="13.5">
      <c r="B814" s="194"/>
      <c r="D814" s="195" t="s">
        <v>198</v>
      </c>
      <c r="E814" s="196" t="s">
        <v>5</v>
      </c>
      <c r="F814" s="197" t="s">
        <v>1068</v>
      </c>
      <c r="H814" s="196" t="s">
        <v>5</v>
      </c>
      <c r="I814" s="198"/>
      <c r="L814" s="194"/>
      <c r="M814" s="199"/>
      <c r="N814" s="200"/>
      <c r="O814" s="200"/>
      <c r="P814" s="200"/>
      <c r="Q814" s="200"/>
      <c r="R814" s="200"/>
      <c r="S814" s="200"/>
      <c r="T814" s="201"/>
      <c r="AT814" s="196" t="s">
        <v>198</v>
      </c>
      <c r="AU814" s="196" t="s">
        <v>86</v>
      </c>
      <c r="AV814" s="12" t="s">
        <v>17</v>
      </c>
      <c r="AW814" s="12" t="s">
        <v>35</v>
      </c>
      <c r="AX814" s="12" t="s">
        <v>72</v>
      </c>
      <c r="AY814" s="196" t="s">
        <v>190</v>
      </c>
    </row>
    <row r="815" spans="2:51" s="13" customFormat="1" ht="13.5">
      <c r="B815" s="202"/>
      <c r="D815" s="195" t="s">
        <v>198</v>
      </c>
      <c r="E815" s="203" t="s">
        <v>5</v>
      </c>
      <c r="F815" s="204" t="s">
        <v>1069</v>
      </c>
      <c r="H815" s="205">
        <v>52.4</v>
      </c>
      <c r="I815" s="206"/>
      <c r="L815" s="202"/>
      <c r="M815" s="207"/>
      <c r="N815" s="208"/>
      <c r="O815" s="208"/>
      <c r="P815" s="208"/>
      <c r="Q815" s="208"/>
      <c r="R815" s="208"/>
      <c r="S815" s="208"/>
      <c r="T815" s="209"/>
      <c r="AT815" s="203" t="s">
        <v>198</v>
      </c>
      <c r="AU815" s="203" t="s">
        <v>86</v>
      </c>
      <c r="AV815" s="13" t="s">
        <v>80</v>
      </c>
      <c r="AW815" s="13" t="s">
        <v>35</v>
      </c>
      <c r="AX815" s="13" t="s">
        <v>72</v>
      </c>
      <c r="AY815" s="203" t="s">
        <v>190</v>
      </c>
    </row>
    <row r="816" spans="2:51" s="13" customFormat="1" ht="13.5">
      <c r="B816" s="202"/>
      <c r="D816" s="195" t="s">
        <v>198</v>
      </c>
      <c r="E816" s="203" t="s">
        <v>5</v>
      </c>
      <c r="F816" s="204" t="s">
        <v>1070</v>
      </c>
      <c r="H816" s="205">
        <v>52</v>
      </c>
      <c r="I816" s="206"/>
      <c r="L816" s="202"/>
      <c r="M816" s="207"/>
      <c r="N816" s="208"/>
      <c r="O816" s="208"/>
      <c r="P816" s="208"/>
      <c r="Q816" s="208"/>
      <c r="R816" s="208"/>
      <c r="S816" s="208"/>
      <c r="T816" s="209"/>
      <c r="AT816" s="203" t="s">
        <v>198</v>
      </c>
      <c r="AU816" s="203" t="s">
        <v>86</v>
      </c>
      <c r="AV816" s="13" t="s">
        <v>80</v>
      </c>
      <c r="AW816" s="13" t="s">
        <v>35</v>
      </c>
      <c r="AX816" s="13" t="s">
        <v>72</v>
      </c>
      <c r="AY816" s="203" t="s">
        <v>190</v>
      </c>
    </row>
    <row r="817" spans="2:51" s="13" customFormat="1" ht="13.5">
      <c r="B817" s="202"/>
      <c r="D817" s="195" t="s">
        <v>198</v>
      </c>
      <c r="E817" s="203" t="s">
        <v>5</v>
      </c>
      <c r="F817" s="204" t="s">
        <v>1071</v>
      </c>
      <c r="H817" s="205">
        <v>39</v>
      </c>
      <c r="I817" s="206"/>
      <c r="L817" s="202"/>
      <c r="M817" s="207"/>
      <c r="N817" s="208"/>
      <c r="O817" s="208"/>
      <c r="P817" s="208"/>
      <c r="Q817" s="208"/>
      <c r="R817" s="208"/>
      <c r="S817" s="208"/>
      <c r="T817" s="209"/>
      <c r="AT817" s="203" t="s">
        <v>198</v>
      </c>
      <c r="AU817" s="203" t="s">
        <v>86</v>
      </c>
      <c r="AV817" s="13" t="s">
        <v>80</v>
      </c>
      <c r="AW817" s="13" t="s">
        <v>35</v>
      </c>
      <c r="AX817" s="13" t="s">
        <v>72</v>
      </c>
      <c r="AY817" s="203" t="s">
        <v>190</v>
      </c>
    </row>
    <row r="818" spans="2:51" s="13" customFormat="1" ht="13.5">
      <c r="B818" s="202"/>
      <c r="D818" s="195" t="s">
        <v>198</v>
      </c>
      <c r="E818" s="203" t="s">
        <v>5</v>
      </c>
      <c r="F818" s="204" t="s">
        <v>1071</v>
      </c>
      <c r="H818" s="205">
        <v>39</v>
      </c>
      <c r="I818" s="206"/>
      <c r="L818" s="202"/>
      <c r="M818" s="207"/>
      <c r="N818" s="208"/>
      <c r="O818" s="208"/>
      <c r="P818" s="208"/>
      <c r="Q818" s="208"/>
      <c r="R818" s="208"/>
      <c r="S818" s="208"/>
      <c r="T818" s="209"/>
      <c r="AT818" s="203" t="s">
        <v>198</v>
      </c>
      <c r="AU818" s="203" t="s">
        <v>86</v>
      </c>
      <c r="AV818" s="13" t="s">
        <v>80</v>
      </c>
      <c r="AW818" s="13" t="s">
        <v>35</v>
      </c>
      <c r="AX818" s="13" t="s">
        <v>72</v>
      </c>
      <c r="AY818" s="203" t="s">
        <v>190</v>
      </c>
    </row>
    <row r="819" spans="2:51" s="15" customFormat="1" ht="13.5">
      <c r="B819" s="228"/>
      <c r="D819" s="195" t="s">
        <v>198</v>
      </c>
      <c r="E819" s="229" t="s">
        <v>5</v>
      </c>
      <c r="F819" s="230" t="s">
        <v>949</v>
      </c>
      <c r="H819" s="231">
        <v>190</v>
      </c>
      <c r="I819" s="232"/>
      <c r="L819" s="228"/>
      <c r="M819" s="233"/>
      <c r="N819" s="234"/>
      <c r="O819" s="234"/>
      <c r="P819" s="234"/>
      <c r="Q819" s="234"/>
      <c r="R819" s="234"/>
      <c r="S819" s="234"/>
      <c r="T819" s="235"/>
      <c r="AT819" s="229" t="s">
        <v>198</v>
      </c>
      <c r="AU819" s="229" t="s">
        <v>86</v>
      </c>
      <c r="AV819" s="15" t="s">
        <v>86</v>
      </c>
      <c r="AW819" s="15" t="s">
        <v>35</v>
      </c>
      <c r="AX819" s="15" t="s">
        <v>72</v>
      </c>
      <c r="AY819" s="229" t="s">
        <v>190</v>
      </c>
    </row>
    <row r="820" spans="2:51" s="12" customFormat="1" ht="13.5">
      <c r="B820" s="194"/>
      <c r="D820" s="195" t="s">
        <v>198</v>
      </c>
      <c r="E820" s="196" t="s">
        <v>5</v>
      </c>
      <c r="F820" s="197" t="s">
        <v>1072</v>
      </c>
      <c r="H820" s="196" t="s">
        <v>5</v>
      </c>
      <c r="I820" s="198"/>
      <c r="L820" s="194"/>
      <c r="M820" s="199"/>
      <c r="N820" s="200"/>
      <c r="O820" s="200"/>
      <c r="P820" s="200"/>
      <c r="Q820" s="200"/>
      <c r="R820" s="200"/>
      <c r="S820" s="200"/>
      <c r="T820" s="201"/>
      <c r="AT820" s="196" t="s">
        <v>198</v>
      </c>
      <c r="AU820" s="196" t="s">
        <v>86</v>
      </c>
      <c r="AV820" s="12" t="s">
        <v>17</v>
      </c>
      <c r="AW820" s="12" t="s">
        <v>35</v>
      </c>
      <c r="AX820" s="12" t="s">
        <v>72</v>
      </c>
      <c r="AY820" s="196" t="s">
        <v>190</v>
      </c>
    </row>
    <row r="821" spans="2:51" s="13" customFormat="1" ht="13.5">
      <c r="B821" s="202"/>
      <c r="D821" s="195" t="s">
        <v>198</v>
      </c>
      <c r="E821" s="203" t="s">
        <v>5</v>
      </c>
      <c r="F821" s="204" t="s">
        <v>1073</v>
      </c>
      <c r="H821" s="205">
        <v>50</v>
      </c>
      <c r="I821" s="206"/>
      <c r="L821" s="202"/>
      <c r="M821" s="207"/>
      <c r="N821" s="208"/>
      <c r="O821" s="208"/>
      <c r="P821" s="208"/>
      <c r="Q821" s="208"/>
      <c r="R821" s="208"/>
      <c r="S821" s="208"/>
      <c r="T821" s="209"/>
      <c r="AT821" s="203" t="s">
        <v>198</v>
      </c>
      <c r="AU821" s="203" t="s">
        <v>86</v>
      </c>
      <c r="AV821" s="13" t="s">
        <v>80</v>
      </c>
      <c r="AW821" s="13" t="s">
        <v>35</v>
      </c>
      <c r="AX821" s="13" t="s">
        <v>72</v>
      </c>
      <c r="AY821" s="203" t="s">
        <v>190</v>
      </c>
    </row>
    <row r="822" spans="2:51" s="14" customFormat="1" ht="13.5">
      <c r="B822" s="210"/>
      <c r="D822" s="195" t="s">
        <v>198</v>
      </c>
      <c r="E822" s="211" t="s">
        <v>5</v>
      </c>
      <c r="F822" s="212" t="s">
        <v>221</v>
      </c>
      <c r="H822" s="213">
        <v>240</v>
      </c>
      <c r="I822" s="214"/>
      <c r="L822" s="210"/>
      <c r="M822" s="215"/>
      <c r="N822" s="216"/>
      <c r="O822" s="216"/>
      <c r="P822" s="216"/>
      <c r="Q822" s="216"/>
      <c r="R822" s="216"/>
      <c r="S822" s="216"/>
      <c r="T822" s="217"/>
      <c r="AT822" s="211" t="s">
        <v>198</v>
      </c>
      <c r="AU822" s="211" t="s">
        <v>86</v>
      </c>
      <c r="AV822" s="14" t="s">
        <v>92</v>
      </c>
      <c r="AW822" s="14" t="s">
        <v>35</v>
      </c>
      <c r="AX822" s="14" t="s">
        <v>17</v>
      </c>
      <c r="AY822" s="211" t="s">
        <v>190</v>
      </c>
    </row>
    <row r="823" spans="2:65" s="1" customFormat="1" ht="16.5" customHeight="1">
      <c r="B823" s="181"/>
      <c r="C823" s="218" t="s">
        <v>1074</v>
      </c>
      <c r="D823" s="218" t="s">
        <v>465</v>
      </c>
      <c r="E823" s="219" t="s">
        <v>998</v>
      </c>
      <c r="F823" s="220" t="s">
        <v>999</v>
      </c>
      <c r="G823" s="221" t="s">
        <v>625</v>
      </c>
      <c r="H823" s="222">
        <v>252</v>
      </c>
      <c r="I823" s="223"/>
      <c r="J823" s="224">
        <f>ROUND(I823*H823,2)</f>
        <v>0</v>
      </c>
      <c r="K823" s="220" t="s">
        <v>196</v>
      </c>
      <c r="L823" s="225"/>
      <c r="M823" s="226" t="s">
        <v>5</v>
      </c>
      <c r="N823" s="227" t="s">
        <v>43</v>
      </c>
      <c r="O823" s="43"/>
      <c r="P823" s="191">
        <f>O823*H823</f>
        <v>0</v>
      </c>
      <c r="Q823" s="191">
        <v>3E-05</v>
      </c>
      <c r="R823" s="191">
        <f>Q823*H823</f>
        <v>0.00756</v>
      </c>
      <c r="S823" s="191">
        <v>0</v>
      </c>
      <c r="T823" s="192">
        <f>S823*H823</f>
        <v>0</v>
      </c>
      <c r="AR823" s="25" t="s">
        <v>238</v>
      </c>
      <c r="AT823" s="25" t="s">
        <v>465</v>
      </c>
      <c r="AU823" s="25" t="s">
        <v>86</v>
      </c>
      <c r="AY823" s="25" t="s">
        <v>190</v>
      </c>
      <c r="BE823" s="193">
        <f>IF(N823="základní",J823,0)</f>
        <v>0</v>
      </c>
      <c r="BF823" s="193">
        <f>IF(N823="snížená",J823,0)</f>
        <v>0</v>
      </c>
      <c r="BG823" s="193">
        <f>IF(N823="zákl. přenesená",J823,0)</f>
        <v>0</v>
      </c>
      <c r="BH823" s="193">
        <f>IF(N823="sníž. přenesená",J823,0)</f>
        <v>0</v>
      </c>
      <c r="BI823" s="193">
        <f>IF(N823="nulová",J823,0)</f>
        <v>0</v>
      </c>
      <c r="BJ823" s="25" t="s">
        <v>17</v>
      </c>
      <c r="BK823" s="193">
        <f>ROUND(I823*H823,2)</f>
        <v>0</v>
      </c>
      <c r="BL823" s="25" t="s">
        <v>92</v>
      </c>
      <c r="BM823" s="25" t="s">
        <v>1075</v>
      </c>
    </row>
    <row r="824" spans="2:51" s="13" customFormat="1" ht="13.5">
      <c r="B824" s="202"/>
      <c r="D824" s="195" t="s">
        <v>198</v>
      </c>
      <c r="F824" s="204" t="s">
        <v>1076</v>
      </c>
      <c r="H824" s="205">
        <v>252</v>
      </c>
      <c r="I824" s="206"/>
      <c r="L824" s="202"/>
      <c r="M824" s="207"/>
      <c r="N824" s="208"/>
      <c r="O824" s="208"/>
      <c r="P824" s="208"/>
      <c r="Q824" s="208"/>
      <c r="R824" s="208"/>
      <c r="S824" s="208"/>
      <c r="T824" s="209"/>
      <c r="AT824" s="203" t="s">
        <v>198</v>
      </c>
      <c r="AU824" s="203" t="s">
        <v>86</v>
      </c>
      <c r="AV824" s="13" t="s">
        <v>80</v>
      </c>
      <c r="AW824" s="13" t="s">
        <v>6</v>
      </c>
      <c r="AX824" s="13" t="s">
        <v>17</v>
      </c>
      <c r="AY824" s="203" t="s">
        <v>190</v>
      </c>
    </row>
    <row r="825" spans="2:65" s="1" customFormat="1" ht="25.5" customHeight="1">
      <c r="B825" s="181"/>
      <c r="C825" s="182" t="s">
        <v>1077</v>
      </c>
      <c r="D825" s="182" t="s">
        <v>192</v>
      </c>
      <c r="E825" s="183" t="s">
        <v>1078</v>
      </c>
      <c r="F825" s="184" t="s">
        <v>1079</v>
      </c>
      <c r="G825" s="185" t="s">
        <v>625</v>
      </c>
      <c r="H825" s="186">
        <v>62.6</v>
      </c>
      <c r="I825" s="187"/>
      <c r="J825" s="188">
        <f>ROUND(I825*H825,2)</f>
        <v>0</v>
      </c>
      <c r="K825" s="184" t="s">
        <v>196</v>
      </c>
      <c r="L825" s="42"/>
      <c r="M825" s="189" t="s">
        <v>5</v>
      </c>
      <c r="N825" s="190" t="s">
        <v>43</v>
      </c>
      <c r="O825" s="43"/>
      <c r="P825" s="191">
        <f>O825*H825</f>
        <v>0</v>
      </c>
      <c r="Q825" s="191">
        <v>6E-05</v>
      </c>
      <c r="R825" s="191">
        <f>Q825*H825</f>
        <v>0.0037560000000000002</v>
      </c>
      <c r="S825" s="191">
        <v>0</v>
      </c>
      <c r="T825" s="192">
        <f>S825*H825</f>
        <v>0</v>
      </c>
      <c r="AR825" s="25" t="s">
        <v>92</v>
      </c>
      <c r="AT825" s="25" t="s">
        <v>192</v>
      </c>
      <c r="AU825" s="25" t="s">
        <v>86</v>
      </c>
      <c r="AY825" s="25" t="s">
        <v>190</v>
      </c>
      <c r="BE825" s="193">
        <f>IF(N825="základní",J825,0)</f>
        <v>0</v>
      </c>
      <c r="BF825" s="193">
        <f>IF(N825="snížená",J825,0)</f>
        <v>0</v>
      </c>
      <c r="BG825" s="193">
        <f>IF(N825="zákl. přenesená",J825,0)</f>
        <v>0</v>
      </c>
      <c r="BH825" s="193">
        <f>IF(N825="sníž. přenesená",J825,0)</f>
        <v>0</v>
      </c>
      <c r="BI825" s="193">
        <f>IF(N825="nulová",J825,0)</f>
        <v>0</v>
      </c>
      <c r="BJ825" s="25" t="s">
        <v>17</v>
      </c>
      <c r="BK825" s="193">
        <f>ROUND(I825*H825,2)</f>
        <v>0</v>
      </c>
      <c r="BL825" s="25" t="s">
        <v>92</v>
      </c>
      <c r="BM825" s="25" t="s">
        <v>1080</v>
      </c>
    </row>
    <row r="826" spans="2:51" s="13" customFormat="1" ht="13.5">
      <c r="B826" s="202"/>
      <c r="D826" s="195" t="s">
        <v>198</v>
      </c>
      <c r="E826" s="203" t="s">
        <v>5</v>
      </c>
      <c r="F826" s="204" t="s">
        <v>1081</v>
      </c>
      <c r="H826" s="205">
        <v>62.6</v>
      </c>
      <c r="I826" s="206"/>
      <c r="L826" s="202"/>
      <c r="M826" s="207"/>
      <c r="N826" s="208"/>
      <c r="O826" s="208"/>
      <c r="P826" s="208"/>
      <c r="Q826" s="208"/>
      <c r="R826" s="208"/>
      <c r="S826" s="208"/>
      <c r="T826" s="209"/>
      <c r="AT826" s="203" t="s">
        <v>198</v>
      </c>
      <c r="AU826" s="203" t="s">
        <v>86</v>
      </c>
      <c r="AV826" s="13" t="s">
        <v>80</v>
      </c>
      <c r="AW826" s="13" t="s">
        <v>35</v>
      </c>
      <c r="AX826" s="13" t="s">
        <v>17</v>
      </c>
      <c r="AY826" s="203" t="s">
        <v>190</v>
      </c>
    </row>
    <row r="827" spans="2:65" s="1" customFormat="1" ht="16.5" customHeight="1">
      <c r="B827" s="181"/>
      <c r="C827" s="218" t="s">
        <v>1082</v>
      </c>
      <c r="D827" s="218" t="s">
        <v>465</v>
      </c>
      <c r="E827" s="219" t="s">
        <v>1083</v>
      </c>
      <c r="F827" s="220" t="s">
        <v>1084</v>
      </c>
      <c r="G827" s="221" t="s">
        <v>625</v>
      </c>
      <c r="H827" s="222">
        <v>65.73</v>
      </c>
      <c r="I827" s="223"/>
      <c r="J827" s="224">
        <f>ROUND(I827*H827,2)</f>
        <v>0</v>
      </c>
      <c r="K827" s="220" t="s">
        <v>196</v>
      </c>
      <c r="L827" s="225"/>
      <c r="M827" s="226" t="s">
        <v>5</v>
      </c>
      <c r="N827" s="227" t="s">
        <v>43</v>
      </c>
      <c r="O827" s="43"/>
      <c r="P827" s="191">
        <f>O827*H827</f>
        <v>0</v>
      </c>
      <c r="Q827" s="191">
        <v>0.0006</v>
      </c>
      <c r="R827" s="191">
        <f>Q827*H827</f>
        <v>0.039438</v>
      </c>
      <c r="S827" s="191">
        <v>0</v>
      </c>
      <c r="T827" s="192">
        <f>S827*H827</f>
        <v>0</v>
      </c>
      <c r="AR827" s="25" t="s">
        <v>238</v>
      </c>
      <c r="AT827" s="25" t="s">
        <v>465</v>
      </c>
      <c r="AU827" s="25" t="s">
        <v>86</v>
      </c>
      <c r="AY827" s="25" t="s">
        <v>190</v>
      </c>
      <c r="BE827" s="193">
        <f>IF(N827="základní",J827,0)</f>
        <v>0</v>
      </c>
      <c r="BF827" s="193">
        <f>IF(N827="snížená",J827,0)</f>
        <v>0</v>
      </c>
      <c r="BG827" s="193">
        <f>IF(N827="zákl. přenesená",J827,0)</f>
        <v>0</v>
      </c>
      <c r="BH827" s="193">
        <f>IF(N827="sníž. přenesená",J827,0)</f>
        <v>0</v>
      </c>
      <c r="BI827" s="193">
        <f>IF(N827="nulová",J827,0)</f>
        <v>0</v>
      </c>
      <c r="BJ827" s="25" t="s">
        <v>17</v>
      </c>
      <c r="BK827" s="193">
        <f>ROUND(I827*H827,2)</f>
        <v>0</v>
      </c>
      <c r="BL827" s="25" t="s">
        <v>92</v>
      </c>
      <c r="BM827" s="25" t="s">
        <v>1085</v>
      </c>
    </row>
    <row r="828" spans="2:51" s="13" customFormat="1" ht="13.5">
      <c r="B828" s="202"/>
      <c r="D828" s="195" t="s">
        <v>198</v>
      </c>
      <c r="F828" s="204" t="s">
        <v>1086</v>
      </c>
      <c r="H828" s="205">
        <v>65.73</v>
      </c>
      <c r="I828" s="206"/>
      <c r="L828" s="202"/>
      <c r="M828" s="207"/>
      <c r="N828" s="208"/>
      <c r="O828" s="208"/>
      <c r="P828" s="208"/>
      <c r="Q828" s="208"/>
      <c r="R828" s="208"/>
      <c r="S828" s="208"/>
      <c r="T828" s="209"/>
      <c r="AT828" s="203" t="s">
        <v>198</v>
      </c>
      <c r="AU828" s="203" t="s">
        <v>86</v>
      </c>
      <c r="AV828" s="13" t="s">
        <v>80</v>
      </c>
      <c r="AW828" s="13" t="s">
        <v>6</v>
      </c>
      <c r="AX828" s="13" t="s">
        <v>17</v>
      </c>
      <c r="AY828" s="203" t="s">
        <v>190</v>
      </c>
    </row>
    <row r="829" spans="2:65" s="1" customFormat="1" ht="25.5" customHeight="1">
      <c r="B829" s="181"/>
      <c r="C829" s="182" t="s">
        <v>1087</v>
      </c>
      <c r="D829" s="182" t="s">
        <v>192</v>
      </c>
      <c r="E829" s="183" t="s">
        <v>1003</v>
      </c>
      <c r="F829" s="184" t="s">
        <v>1004</v>
      </c>
      <c r="G829" s="185" t="s">
        <v>625</v>
      </c>
      <c r="H829" s="186">
        <v>37.715</v>
      </c>
      <c r="I829" s="187"/>
      <c r="J829" s="188">
        <f>ROUND(I829*H829,2)</f>
        <v>0</v>
      </c>
      <c r="K829" s="184" t="s">
        <v>196</v>
      </c>
      <c r="L829" s="42"/>
      <c r="M829" s="189" t="s">
        <v>5</v>
      </c>
      <c r="N829" s="190" t="s">
        <v>43</v>
      </c>
      <c r="O829" s="43"/>
      <c r="P829" s="191">
        <f>O829*H829</f>
        <v>0</v>
      </c>
      <c r="Q829" s="191">
        <v>0</v>
      </c>
      <c r="R829" s="191">
        <f>Q829*H829</f>
        <v>0</v>
      </c>
      <c r="S829" s="191">
        <v>0</v>
      </c>
      <c r="T829" s="192">
        <f>S829*H829</f>
        <v>0</v>
      </c>
      <c r="AR829" s="25" t="s">
        <v>92</v>
      </c>
      <c r="AT829" s="25" t="s">
        <v>192</v>
      </c>
      <c r="AU829" s="25" t="s">
        <v>86</v>
      </c>
      <c r="AY829" s="25" t="s">
        <v>190</v>
      </c>
      <c r="BE829" s="193">
        <f>IF(N829="základní",J829,0)</f>
        <v>0</v>
      </c>
      <c r="BF829" s="193">
        <f>IF(N829="snížená",J829,0)</f>
        <v>0</v>
      </c>
      <c r="BG829" s="193">
        <f>IF(N829="zákl. přenesená",J829,0)</f>
        <v>0</v>
      </c>
      <c r="BH829" s="193">
        <f>IF(N829="sníž. přenesená",J829,0)</f>
        <v>0</v>
      </c>
      <c r="BI829" s="193">
        <f>IF(N829="nulová",J829,0)</f>
        <v>0</v>
      </c>
      <c r="BJ829" s="25" t="s">
        <v>17</v>
      </c>
      <c r="BK829" s="193">
        <f>ROUND(I829*H829,2)</f>
        <v>0</v>
      </c>
      <c r="BL829" s="25" t="s">
        <v>92</v>
      </c>
      <c r="BM829" s="25" t="s">
        <v>1088</v>
      </c>
    </row>
    <row r="830" spans="2:51" s="12" customFormat="1" ht="13.5">
      <c r="B830" s="194"/>
      <c r="D830" s="195" t="s">
        <v>198</v>
      </c>
      <c r="E830" s="196" t="s">
        <v>5</v>
      </c>
      <c r="F830" s="197" t="s">
        <v>1089</v>
      </c>
      <c r="H830" s="196" t="s">
        <v>5</v>
      </c>
      <c r="I830" s="198"/>
      <c r="L830" s="194"/>
      <c r="M830" s="199"/>
      <c r="N830" s="200"/>
      <c r="O830" s="200"/>
      <c r="P830" s="200"/>
      <c r="Q830" s="200"/>
      <c r="R830" s="200"/>
      <c r="S830" s="200"/>
      <c r="T830" s="201"/>
      <c r="AT830" s="196" t="s">
        <v>198</v>
      </c>
      <c r="AU830" s="196" t="s">
        <v>86</v>
      </c>
      <c r="AV830" s="12" t="s">
        <v>17</v>
      </c>
      <c r="AW830" s="12" t="s">
        <v>35</v>
      </c>
      <c r="AX830" s="12" t="s">
        <v>72</v>
      </c>
      <c r="AY830" s="196" t="s">
        <v>190</v>
      </c>
    </row>
    <row r="831" spans="2:51" s="13" customFormat="1" ht="13.5">
      <c r="B831" s="202"/>
      <c r="D831" s="195" t="s">
        <v>198</v>
      </c>
      <c r="E831" s="203" t="s">
        <v>5</v>
      </c>
      <c r="F831" s="204" t="s">
        <v>1090</v>
      </c>
      <c r="H831" s="205">
        <v>4.16</v>
      </c>
      <c r="I831" s="206"/>
      <c r="L831" s="202"/>
      <c r="M831" s="207"/>
      <c r="N831" s="208"/>
      <c r="O831" s="208"/>
      <c r="P831" s="208"/>
      <c r="Q831" s="208"/>
      <c r="R831" s="208"/>
      <c r="S831" s="208"/>
      <c r="T831" s="209"/>
      <c r="AT831" s="203" t="s">
        <v>198</v>
      </c>
      <c r="AU831" s="203" t="s">
        <v>86</v>
      </c>
      <c r="AV831" s="13" t="s">
        <v>80</v>
      </c>
      <c r="AW831" s="13" t="s">
        <v>35</v>
      </c>
      <c r="AX831" s="13" t="s">
        <v>72</v>
      </c>
      <c r="AY831" s="203" t="s">
        <v>190</v>
      </c>
    </row>
    <row r="832" spans="2:51" s="13" customFormat="1" ht="13.5">
      <c r="B832" s="202"/>
      <c r="D832" s="195" t="s">
        <v>198</v>
      </c>
      <c r="E832" s="203" t="s">
        <v>5</v>
      </c>
      <c r="F832" s="204" t="s">
        <v>1091</v>
      </c>
      <c r="H832" s="205">
        <v>3.67</v>
      </c>
      <c r="I832" s="206"/>
      <c r="L832" s="202"/>
      <c r="M832" s="207"/>
      <c r="N832" s="208"/>
      <c r="O832" s="208"/>
      <c r="P832" s="208"/>
      <c r="Q832" s="208"/>
      <c r="R832" s="208"/>
      <c r="S832" s="208"/>
      <c r="T832" s="209"/>
      <c r="AT832" s="203" t="s">
        <v>198</v>
      </c>
      <c r="AU832" s="203" t="s">
        <v>86</v>
      </c>
      <c r="AV832" s="13" t="s">
        <v>80</v>
      </c>
      <c r="AW832" s="13" t="s">
        <v>35</v>
      </c>
      <c r="AX832" s="13" t="s">
        <v>72</v>
      </c>
      <c r="AY832" s="203" t="s">
        <v>190</v>
      </c>
    </row>
    <row r="833" spans="2:51" s="13" customFormat="1" ht="13.5">
      <c r="B833" s="202"/>
      <c r="D833" s="195" t="s">
        <v>198</v>
      </c>
      <c r="E833" s="203" t="s">
        <v>5</v>
      </c>
      <c r="F833" s="204" t="s">
        <v>1092</v>
      </c>
      <c r="H833" s="205">
        <v>3</v>
      </c>
      <c r="I833" s="206"/>
      <c r="L833" s="202"/>
      <c r="M833" s="207"/>
      <c r="N833" s="208"/>
      <c r="O833" s="208"/>
      <c r="P833" s="208"/>
      <c r="Q833" s="208"/>
      <c r="R833" s="208"/>
      <c r="S833" s="208"/>
      <c r="T833" s="209"/>
      <c r="AT833" s="203" t="s">
        <v>198</v>
      </c>
      <c r="AU833" s="203" t="s">
        <v>86</v>
      </c>
      <c r="AV833" s="13" t="s">
        <v>80</v>
      </c>
      <c r="AW833" s="13" t="s">
        <v>35</v>
      </c>
      <c r="AX833" s="13" t="s">
        <v>72</v>
      </c>
      <c r="AY833" s="203" t="s">
        <v>190</v>
      </c>
    </row>
    <row r="834" spans="2:51" s="13" customFormat="1" ht="13.5">
      <c r="B834" s="202"/>
      <c r="D834" s="195" t="s">
        <v>198</v>
      </c>
      <c r="E834" s="203" t="s">
        <v>5</v>
      </c>
      <c r="F834" s="204" t="s">
        <v>1093</v>
      </c>
      <c r="H834" s="205">
        <v>0.58</v>
      </c>
      <c r="I834" s="206"/>
      <c r="L834" s="202"/>
      <c r="M834" s="207"/>
      <c r="N834" s="208"/>
      <c r="O834" s="208"/>
      <c r="P834" s="208"/>
      <c r="Q834" s="208"/>
      <c r="R834" s="208"/>
      <c r="S834" s="208"/>
      <c r="T834" s="209"/>
      <c r="AT834" s="203" t="s">
        <v>198</v>
      </c>
      <c r="AU834" s="203" t="s">
        <v>86</v>
      </c>
      <c r="AV834" s="13" t="s">
        <v>80</v>
      </c>
      <c r="AW834" s="13" t="s">
        <v>35</v>
      </c>
      <c r="AX834" s="13" t="s">
        <v>72</v>
      </c>
      <c r="AY834" s="203" t="s">
        <v>190</v>
      </c>
    </row>
    <row r="835" spans="2:51" s="13" customFormat="1" ht="13.5">
      <c r="B835" s="202"/>
      <c r="D835" s="195" t="s">
        <v>198</v>
      </c>
      <c r="E835" s="203" t="s">
        <v>5</v>
      </c>
      <c r="F835" s="204" t="s">
        <v>1094</v>
      </c>
      <c r="H835" s="205">
        <v>1.1</v>
      </c>
      <c r="I835" s="206"/>
      <c r="L835" s="202"/>
      <c r="M835" s="207"/>
      <c r="N835" s="208"/>
      <c r="O835" s="208"/>
      <c r="P835" s="208"/>
      <c r="Q835" s="208"/>
      <c r="R835" s="208"/>
      <c r="S835" s="208"/>
      <c r="T835" s="209"/>
      <c r="AT835" s="203" t="s">
        <v>198</v>
      </c>
      <c r="AU835" s="203" t="s">
        <v>86</v>
      </c>
      <c r="AV835" s="13" t="s">
        <v>80</v>
      </c>
      <c r="AW835" s="13" t="s">
        <v>35</v>
      </c>
      <c r="AX835" s="13" t="s">
        <v>72</v>
      </c>
      <c r="AY835" s="203" t="s">
        <v>190</v>
      </c>
    </row>
    <row r="836" spans="2:51" s="13" customFormat="1" ht="13.5">
      <c r="B836" s="202"/>
      <c r="D836" s="195" t="s">
        <v>198</v>
      </c>
      <c r="E836" s="203" t="s">
        <v>5</v>
      </c>
      <c r="F836" s="204" t="s">
        <v>1095</v>
      </c>
      <c r="H836" s="205">
        <v>0.75</v>
      </c>
      <c r="I836" s="206"/>
      <c r="L836" s="202"/>
      <c r="M836" s="207"/>
      <c r="N836" s="208"/>
      <c r="O836" s="208"/>
      <c r="P836" s="208"/>
      <c r="Q836" s="208"/>
      <c r="R836" s="208"/>
      <c r="S836" s="208"/>
      <c r="T836" s="209"/>
      <c r="AT836" s="203" t="s">
        <v>198</v>
      </c>
      <c r="AU836" s="203" t="s">
        <v>86</v>
      </c>
      <c r="AV836" s="13" t="s">
        <v>80</v>
      </c>
      <c r="AW836" s="13" t="s">
        <v>35</v>
      </c>
      <c r="AX836" s="13" t="s">
        <v>72</v>
      </c>
      <c r="AY836" s="203" t="s">
        <v>190</v>
      </c>
    </row>
    <row r="837" spans="2:51" s="13" customFormat="1" ht="13.5">
      <c r="B837" s="202"/>
      <c r="D837" s="195" t="s">
        <v>198</v>
      </c>
      <c r="E837" s="203" t="s">
        <v>5</v>
      </c>
      <c r="F837" s="204" t="s">
        <v>1096</v>
      </c>
      <c r="H837" s="205">
        <v>1</v>
      </c>
      <c r="I837" s="206"/>
      <c r="L837" s="202"/>
      <c r="M837" s="207"/>
      <c r="N837" s="208"/>
      <c r="O837" s="208"/>
      <c r="P837" s="208"/>
      <c r="Q837" s="208"/>
      <c r="R837" s="208"/>
      <c r="S837" s="208"/>
      <c r="T837" s="209"/>
      <c r="AT837" s="203" t="s">
        <v>198</v>
      </c>
      <c r="AU837" s="203" t="s">
        <v>86</v>
      </c>
      <c r="AV837" s="13" t="s">
        <v>80</v>
      </c>
      <c r="AW837" s="13" t="s">
        <v>35</v>
      </c>
      <c r="AX837" s="13" t="s">
        <v>72</v>
      </c>
      <c r="AY837" s="203" t="s">
        <v>190</v>
      </c>
    </row>
    <row r="838" spans="2:51" s="13" customFormat="1" ht="13.5">
      <c r="B838" s="202"/>
      <c r="D838" s="195" t="s">
        <v>198</v>
      </c>
      <c r="E838" s="203" t="s">
        <v>5</v>
      </c>
      <c r="F838" s="204" t="s">
        <v>1097</v>
      </c>
      <c r="H838" s="205">
        <v>2.35</v>
      </c>
      <c r="I838" s="206"/>
      <c r="L838" s="202"/>
      <c r="M838" s="207"/>
      <c r="N838" s="208"/>
      <c r="O838" s="208"/>
      <c r="P838" s="208"/>
      <c r="Q838" s="208"/>
      <c r="R838" s="208"/>
      <c r="S838" s="208"/>
      <c r="T838" s="209"/>
      <c r="AT838" s="203" t="s">
        <v>198</v>
      </c>
      <c r="AU838" s="203" t="s">
        <v>86</v>
      </c>
      <c r="AV838" s="13" t="s">
        <v>80</v>
      </c>
      <c r="AW838" s="13" t="s">
        <v>35</v>
      </c>
      <c r="AX838" s="13" t="s">
        <v>72</v>
      </c>
      <c r="AY838" s="203" t="s">
        <v>190</v>
      </c>
    </row>
    <row r="839" spans="2:51" s="13" customFormat="1" ht="13.5">
      <c r="B839" s="202"/>
      <c r="D839" s="195" t="s">
        <v>198</v>
      </c>
      <c r="E839" s="203" t="s">
        <v>5</v>
      </c>
      <c r="F839" s="204" t="s">
        <v>1090</v>
      </c>
      <c r="H839" s="205">
        <v>4.16</v>
      </c>
      <c r="I839" s="206"/>
      <c r="L839" s="202"/>
      <c r="M839" s="207"/>
      <c r="N839" s="208"/>
      <c r="O839" s="208"/>
      <c r="P839" s="208"/>
      <c r="Q839" s="208"/>
      <c r="R839" s="208"/>
      <c r="S839" s="208"/>
      <c r="T839" s="209"/>
      <c r="AT839" s="203" t="s">
        <v>198</v>
      </c>
      <c r="AU839" s="203" t="s">
        <v>86</v>
      </c>
      <c r="AV839" s="13" t="s">
        <v>80</v>
      </c>
      <c r="AW839" s="13" t="s">
        <v>35</v>
      </c>
      <c r="AX839" s="13" t="s">
        <v>72</v>
      </c>
      <c r="AY839" s="203" t="s">
        <v>190</v>
      </c>
    </row>
    <row r="840" spans="2:51" s="13" customFormat="1" ht="13.5">
      <c r="B840" s="202"/>
      <c r="D840" s="195" t="s">
        <v>198</v>
      </c>
      <c r="E840" s="203" t="s">
        <v>5</v>
      </c>
      <c r="F840" s="204" t="s">
        <v>1091</v>
      </c>
      <c r="H840" s="205">
        <v>3.67</v>
      </c>
      <c r="I840" s="206"/>
      <c r="L840" s="202"/>
      <c r="M840" s="207"/>
      <c r="N840" s="208"/>
      <c r="O840" s="208"/>
      <c r="P840" s="208"/>
      <c r="Q840" s="208"/>
      <c r="R840" s="208"/>
      <c r="S840" s="208"/>
      <c r="T840" s="209"/>
      <c r="AT840" s="203" t="s">
        <v>198</v>
      </c>
      <c r="AU840" s="203" t="s">
        <v>86</v>
      </c>
      <c r="AV840" s="13" t="s">
        <v>80</v>
      </c>
      <c r="AW840" s="13" t="s">
        <v>35</v>
      </c>
      <c r="AX840" s="13" t="s">
        <v>72</v>
      </c>
      <c r="AY840" s="203" t="s">
        <v>190</v>
      </c>
    </row>
    <row r="841" spans="2:51" s="13" customFormat="1" ht="13.5">
      <c r="B841" s="202"/>
      <c r="D841" s="195" t="s">
        <v>198</v>
      </c>
      <c r="E841" s="203" t="s">
        <v>5</v>
      </c>
      <c r="F841" s="204" t="s">
        <v>1098</v>
      </c>
      <c r="H841" s="205">
        <v>4.645</v>
      </c>
      <c r="I841" s="206"/>
      <c r="L841" s="202"/>
      <c r="M841" s="207"/>
      <c r="N841" s="208"/>
      <c r="O841" s="208"/>
      <c r="P841" s="208"/>
      <c r="Q841" s="208"/>
      <c r="R841" s="208"/>
      <c r="S841" s="208"/>
      <c r="T841" s="209"/>
      <c r="AT841" s="203" t="s">
        <v>198</v>
      </c>
      <c r="AU841" s="203" t="s">
        <v>86</v>
      </c>
      <c r="AV841" s="13" t="s">
        <v>80</v>
      </c>
      <c r="AW841" s="13" t="s">
        <v>35</v>
      </c>
      <c r="AX841" s="13" t="s">
        <v>72</v>
      </c>
      <c r="AY841" s="203" t="s">
        <v>190</v>
      </c>
    </row>
    <row r="842" spans="2:51" s="13" customFormat="1" ht="13.5">
      <c r="B842" s="202"/>
      <c r="D842" s="195" t="s">
        <v>198</v>
      </c>
      <c r="E842" s="203" t="s">
        <v>5</v>
      </c>
      <c r="F842" s="204" t="s">
        <v>1093</v>
      </c>
      <c r="H842" s="205">
        <v>0.58</v>
      </c>
      <c r="I842" s="206"/>
      <c r="L842" s="202"/>
      <c r="M842" s="207"/>
      <c r="N842" s="208"/>
      <c r="O842" s="208"/>
      <c r="P842" s="208"/>
      <c r="Q842" s="208"/>
      <c r="R842" s="208"/>
      <c r="S842" s="208"/>
      <c r="T842" s="209"/>
      <c r="AT842" s="203" t="s">
        <v>198</v>
      </c>
      <c r="AU842" s="203" t="s">
        <v>86</v>
      </c>
      <c r="AV842" s="13" t="s">
        <v>80</v>
      </c>
      <c r="AW842" s="13" t="s">
        <v>35</v>
      </c>
      <c r="AX842" s="13" t="s">
        <v>72</v>
      </c>
      <c r="AY842" s="203" t="s">
        <v>190</v>
      </c>
    </row>
    <row r="843" spans="2:51" s="13" customFormat="1" ht="13.5">
      <c r="B843" s="202"/>
      <c r="D843" s="195" t="s">
        <v>198</v>
      </c>
      <c r="E843" s="203" t="s">
        <v>5</v>
      </c>
      <c r="F843" s="204" t="s">
        <v>1094</v>
      </c>
      <c r="H843" s="205">
        <v>1.1</v>
      </c>
      <c r="I843" s="206"/>
      <c r="L843" s="202"/>
      <c r="M843" s="207"/>
      <c r="N843" s="208"/>
      <c r="O843" s="208"/>
      <c r="P843" s="208"/>
      <c r="Q843" s="208"/>
      <c r="R843" s="208"/>
      <c r="S843" s="208"/>
      <c r="T843" s="209"/>
      <c r="AT843" s="203" t="s">
        <v>198</v>
      </c>
      <c r="AU843" s="203" t="s">
        <v>86</v>
      </c>
      <c r="AV843" s="13" t="s">
        <v>80</v>
      </c>
      <c r="AW843" s="13" t="s">
        <v>35</v>
      </c>
      <c r="AX843" s="13" t="s">
        <v>72</v>
      </c>
      <c r="AY843" s="203" t="s">
        <v>190</v>
      </c>
    </row>
    <row r="844" spans="2:51" s="13" customFormat="1" ht="13.5">
      <c r="B844" s="202"/>
      <c r="D844" s="195" t="s">
        <v>198</v>
      </c>
      <c r="E844" s="203" t="s">
        <v>5</v>
      </c>
      <c r="F844" s="204" t="s">
        <v>1099</v>
      </c>
      <c r="H844" s="205">
        <v>1.18</v>
      </c>
      <c r="I844" s="206"/>
      <c r="L844" s="202"/>
      <c r="M844" s="207"/>
      <c r="N844" s="208"/>
      <c r="O844" s="208"/>
      <c r="P844" s="208"/>
      <c r="Q844" s="208"/>
      <c r="R844" s="208"/>
      <c r="S844" s="208"/>
      <c r="T844" s="209"/>
      <c r="AT844" s="203" t="s">
        <v>198</v>
      </c>
      <c r="AU844" s="203" t="s">
        <v>86</v>
      </c>
      <c r="AV844" s="13" t="s">
        <v>80</v>
      </c>
      <c r="AW844" s="13" t="s">
        <v>35</v>
      </c>
      <c r="AX844" s="13" t="s">
        <v>72</v>
      </c>
      <c r="AY844" s="203" t="s">
        <v>190</v>
      </c>
    </row>
    <row r="845" spans="2:51" s="13" customFormat="1" ht="13.5">
      <c r="B845" s="202"/>
      <c r="D845" s="195" t="s">
        <v>198</v>
      </c>
      <c r="E845" s="203" t="s">
        <v>5</v>
      </c>
      <c r="F845" s="204" t="s">
        <v>1095</v>
      </c>
      <c r="H845" s="205">
        <v>0.75</v>
      </c>
      <c r="I845" s="206"/>
      <c r="L845" s="202"/>
      <c r="M845" s="207"/>
      <c r="N845" s="208"/>
      <c r="O845" s="208"/>
      <c r="P845" s="208"/>
      <c r="Q845" s="208"/>
      <c r="R845" s="208"/>
      <c r="S845" s="208"/>
      <c r="T845" s="209"/>
      <c r="AT845" s="203" t="s">
        <v>198</v>
      </c>
      <c r="AU845" s="203" t="s">
        <v>86</v>
      </c>
      <c r="AV845" s="13" t="s">
        <v>80</v>
      </c>
      <c r="AW845" s="13" t="s">
        <v>35</v>
      </c>
      <c r="AX845" s="13" t="s">
        <v>72</v>
      </c>
      <c r="AY845" s="203" t="s">
        <v>190</v>
      </c>
    </row>
    <row r="846" spans="2:51" s="13" customFormat="1" ht="13.5">
      <c r="B846" s="202"/>
      <c r="D846" s="195" t="s">
        <v>198</v>
      </c>
      <c r="E846" s="203" t="s">
        <v>5</v>
      </c>
      <c r="F846" s="204" t="s">
        <v>1096</v>
      </c>
      <c r="H846" s="205">
        <v>1</v>
      </c>
      <c r="I846" s="206"/>
      <c r="L846" s="202"/>
      <c r="M846" s="207"/>
      <c r="N846" s="208"/>
      <c r="O846" s="208"/>
      <c r="P846" s="208"/>
      <c r="Q846" s="208"/>
      <c r="R846" s="208"/>
      <c r="S846" s="208"/>
      <c r="T846" s="209"/>
      <c r="AT846" s="203" t="s">
        <v>198</v>
      </c>
      <c r="AU846" s="203" t="s">
        <v>86</v>
      </c>
      <c r="AV846" s="13" t="s">
        <v>80</v>
      </c>
      <c r="AW846" s="13" t="s">
        <v>35</v>
      </c>
      <c r="AX846" s="13" t="s">
        <v>72</v>
      </c>
      <c r="AY846" s="203" t="s">
        <v>190</v>
      </c>
    </row>
    <row r="847" spans="2:51" s="13" customFormat="1" ht="13.5">
      <c r="B847" s="202"/>
      <c r="D847" s="195" t="s">
        <v>198</v>
      </c>
      <c r="E847" s="203" t="s">
        <v>5</v>
      </c>
      <c r="F847" s="204" t="s">
        <v>1097</v>
      </c>
      <c r="H847" s="205">
        <v>2.35</v>
      </c>
      <c r="I847" s="206"/>
      <c r="L847" s="202"/>
      <c r="M847" s="207"/>
      <c r="N847" s="208"/>
      <c r="O847" s="208"/>
      <c r="P847" s="208"/>
      <c r="Q847" s="208"/>
      <c r="R847" s="208"/>
      <c r="S847" s="208"/>
      <c r="T847" s="209"/>
      <c r="AT847" s="203" t="s">
        <v>198</v>
      </c>
      <c r="AU847" s="203" t="s">
        <v>86</v>
      </c>
      <c r="AV847" s="13" t="s">
        <v>80</v>
      </c>
      <c r="AW847" s="13" t="s">
        <v>35</v>
      </c>
      <c r="AX847" s="13" t="s">
        <v>72</v>
      </c>
      <c r="AY847" s="203" t="s">
        <v>190</v>
      </c>
    </row>
    <row r="848" spans="2:51" s="13" customFormat="1" ht="13.5">
      <c r="B848" s="202"/>
      <c r="D848" s="195" t="s">
        <v>198</v>
      </c>
      <c r="E848" s="203" t="s">
        <v>5</v>
      </c>
      <c r="F848" s="204" t="s">
        <v>1100</v>
      </c>
      <c r="H848" s="205">
        <v>1.67</v>
      </c>
      <c r="I848" s="206"/>
      <c r="L848" s="202"/>
      <c r="M848" s="207"/>
      <c r="N848" s="208"/>
      <c r="O848" s="208"/>
      <c r="P848" s="208"/>
      <c r="Q848" s="208"/>
      <c r="R848" s="208"/>
      <c r="S848" s="208"/>
      <c r="T848" s="209"/>
      <c r="AT848" s="203" t="s">
        <v>198</v>
      </c>
      <c r="AU848" s="203" t="s">
        <v>86</v>
      </c>
      <c r="AV848" s="13" t="s">
        <v>80</v>
      </c>
      <c r="AW848" s="13" t="s">
        <v>35</v>
      </c>
      <c r="AX848" s="13" t="s">
        <v>72</v>
      </c>
      <c r="AY848" s="203" t="s">
        <v>190</v>
      </c>
    </row>
    <row r="849" spans="2:51" s="14" customFormat="1" ht="13.5">
      <c r="B849" s="210"/>
      <c r="D849" s="195" t="s">
        <v>198</v>
      </c>
      <c r="E849" s="211" t="s">
        <v>5</v>
      </c>
      <c r="F849" s="212" t="s">
        <v>221</v>
      </c>
      <c r="H849" s="213">
        <v>37.715</v>
      </c>
      <c r="I849" s="214"/>
      <c r="L849" s="210"/>
      <c r="M849" s="215"/>
      <c r="N849" s="216"/>
      <c r="O849" s="216"/>
      <c r="P849" s="216"/>
      <c r="Q849" s="216"/>
      <c r="R849" s="216"/>
      <c r="S849" s="216"/>
      <c r="T849" s="217"/>
      <c r="AT849" s="211" t="s">
        <v>198</v>
      </c>
      <c r="AU849" s="211" t="s">
        <v>86</v>
      </c>
      <c r="AV849" s="14" t="s">
        <v>92</v>
      </c>
      <c r="AW849" s="14" t="s">
        <v>35</v>
      </c>
      <c r="AX849" s="14" t="s">
        <v>17</v>
      </c>
      <c r="AY849" s="211" t="s">
        <v>190</v>
      </c>
    </row>
    <row r="850" spans="2:65" s="1" customFormat="1" ht="16.5" customHeight="1">
      <c r="B850" s="181"/>
      <c r="C850" s="218" t="s">
        <v>1101</v>
      </c>
      <c r="D850" s="218" t="s">
        <v>465</v>
      </c>
      <c r="E850" s="219" t="s">
        <v>1024</v>
      </c>
      <c r="F850" s="220" t="s">
        <v>1025</v>
      </c>
      <c r="G850" s="221" t="s">
        <v>625</v>
      </c>
      <c r="H850" s="222">
        <v>39.601</v>
      </c>
      <c r="I850" s="223"/>
      <c r="J850" s="224">
        <f>ROUND(I850*H850,2)</f>
        <v>0</v>
      </c>
      <c r="K850" s="220" t="s">
        <v>196</v>
      </c>
      <c r="L850" s="225"/>
      <c r="M850" s="226" t="s">
        <v>5</v>
      </c>
      <c r="N850" s="227" t="s">
        <v>43</v>
      </c>
      <c r="O850" s="43"/>
      <c r="P850" s="191">
        <f>O850*H850</f>
        <v>0</v>
      </c>
      <c r="Q850" s="191">
        <v>4E-05</v>
      </c>
      <c r="R850" s="191">
        <f>Q850*H850</f>
        <v>0.00158404</v>
      </c>
      <c r="S850" s="191">
        <v>0</v>
      </c>
      <c r="T850" s="192">
        <f>S850*H850</f>
        <v>0</v>
      </c>
      <c r="AR850" s="25" t="s">
        <v>238</v>
      </c>
      <c r="AT850" s="25" t="s">
        <v>465</v>
      </c>
      <c r="AU850" s="25" t="s">
        <v>86</v>
      </c>
      <c r="AY850" s="25" t="s">
        <v>190</v>
      </c>
      <c r="BE850" s="193">
        <f>IF(N850="základní",J850,0)</f>
        <v>0</v>
      </c>
      <c r="BF850" s="193">
        <f>IF(N850="snížená",J850,0)</f>
        <v>0</v>
      </c>
      <c r="BG850" s="193">
        <f>IF(N850="zákl. přenesená",J850,0)</f>
        <v>0</v>
      </c>
      <c r="BH850" s="193">
        <f>IF(N850="sníž. přenesená",J850,0)</f>
        <v>0</v>
      </c>
      <c r="BI850" s="193">
        <f>IF(N850="nulová",J850,0)</f>
        <v>0</v>
      </c>
      <c r="BJ850" s="25" t="s">
        <v>17</v>
      </c>
      <c r="BK850" s="193">
        <f>ROUND(I850*H850,2)</f>
        <v>0</v>
      </c>
      <c r="BL850" s="25" t="s">
        <v>92</v>
      </c>
      <c r="BM850" s="25" t="s">
        <v>1102</v>
      </c>
    </row>
    <row r="851" spans="2:51" s="13" customFormat="1" ht="13.5">
      <c r="B851" s="202"/>
      <c r="D851" s="195" t="s">
        <v>198</v>
      </c>
      <c r="F851" s="204" t="s">
        <v>1103</v>
      </c>
      <c r="H851" s="205">
        <v>39.601</v>
      </c>
      <c r="I851" s="206"/>
      <c r="L851" s="202"/>
      <c r="M851" s="207"/>
      <c r="N851" s="208"/>
      <c r="O851" s="208"/>
      <c r="P851" s="208"/>
      <c r="Q851" s="208"/>
      <c r="R851" s="208"/>
      <c r="S851" s="208"/>
      <c r="T851" s="209"/>
      <c r="AT851" s="203" t="s">
        <v>198</v>
      </c>
      <c r="AU851" s="203" t="s">
        <v>86</v>
      </c>
      <c r="AV851" s="13" t="s">
        <v>80</v>
      </c>
      <c r="AW851" s="13" t="s">
        <v>6</v>
      </c>
      <c r="AX851" s="13" t="s">
        <v>17</v>
      </c>
      <c r="AY851" s="203" t="s">
        <v>190</v>
      </c>
    </row>
    <row r="852" spans="2:65" s="1" customFormat="1" ht="63.75" customHeight="1">
      <c r="B852" s="181"/>
      <c r="C852" s="182" t="s">
        <v>1104</v>
      </c>
      <c r="D852" s="182" t="s">
        <v>192</v>
      </c>
      <c r="E852" s="183" t="s">
        <v>1105</v>
      </c>
      <c r="F852" s="184" t="s">
        <v>1106</v>
      </c>
      <c r="G852" s="185" t="s">
        <v>275</v>
      </c>
      <c r="H852" s="186">
        <v>126.335</v>
      </c>
      <c r="I852" s="187"/>
      <c r="J852" s="188">
        <f>ROUND(I852*H852,2)</f>
        <v>0</v>
      </c>
      <c r="K852" s="184" t="s">
        <v>5</v>
      </c>
      <c r="L852" s="42"/>
      <c r="M852" s="189" t="s">
        <v>5</v>
      </c>
      <c r="N852" s="190" t="s">
        <v>43</v>
      </c>
      <c r="O852" s="43"/>
      <c r="P852" s="191">
        <f>O852*H852</f>
        <v>0</v>
      </c>
      <c r="Q852" s="191">
        <v>0.00856</v>
      </c>
      <c r="R852" s="191">
        <f>Q852*H852</f>
        <v>1.0814276</v>
      </c>
      <c r="S852" s="191">
        <v>0</v>
      </c>
      <c r="T852" s="192">
        <f>S852*H852</f>
        <v>0</v>
      </c>
      <c r="AR852" s="25" t="s">
        <v>92</v>
      </c>
      <c r="AT852" s="25" t="s">
        <v>192</v>
      </c>
      <c r="AU852" s="25" t="s">
        <v>86</v>
      </c>
      <c r="AY852" s="25" t="s">
        <v>190</v>
      </c>
      <c r="BE852" s="193">
        <f>IF(N852="základní",J852,0)</f>
        <v>0</v>
      </c>
      <c r="BF852" s="193">
        <f>IF(N852="snížená",J852,0)</f>
        <v>0</v>
      </c>
      <c r="BG852" s="193">
        <f>IF(N852="zákl. přenesená",J852,0)</f>
        <v>0</v>
      </c>
      <c r="BH852" s="193">
        <f>IF(N852="sníž. přenesená",J852,0)</f>
        <v>0</v>
      </c>
      <c r="BI852" s="193">
        <f>IF(N852="nulová",J852,0)</f>
        <v>0</v>
      </c>
      <c r="BJ852" s="25" t="s">
        <v>17</v>
      </c>
      <c r="BK852" s="193">
        <f>ROUND(I852*H852,2)</f>
        <v>0</v>
      </c>
      <c r="BL852" s="25" t="s">
        <v>92</v>
      </c>
      <c r="BM852" s="25" t="s">
        <v>1107</v>
      </c>
    </row>
    <row r="853" spans="2:51" s="12" customFormat="1" ht="13.5">
      <c r="B853" s="194"/>
      <c r="D853" s="195" t="s">
        <v>198</v>
      </c>
      <c r="E853" s="196" t="s">
        <v>5</v>
      </c>
      <c r="F853" s="197" t="s">
        <v>1108</v>
      </c>
      <c r="H853" s="196" t="s">
        <v>5</v>
      </c>
      <c r="I853" s="198"/>
      <c r="L853" s="194"/>
      <c r="M853" s="199"/>
      <c r="N853" s="200"/>
      <c r="O853" s="200"/>
      <c r="P853" s="200"/>
      <c r="Q853" s="200"/>
      <c r="R853" s="200"/>
      <c r="S853" s="200"/>
      <c r="T853" s="201"/>
      <c r="AT853" s="196" t="s">
        <v>198</v>
      </c>
      <c r="AU853" s="196" t="s">
        <v>86</v>
      </c>
      <c r="AV853" s="12" t="s">
        <v>17</v>
      </c>
      <c r="AW853" s="12" t="s">
        <v>35</v>
      </c>
      <c r="AX853" s="12" t="s">
        <v>72</v>
      </c>
      <c r="AY853" s="196" t="s">
        <v>190</v>
      </c>
    </row>
    <row r="854" spans="2:51" s="13" customFormat="1" ht="13.5">
      <c r="B854" s="202"/>
      <c r="D854" s="195" t="s">
        <v>198</v>
      </c>
      <c r="E854" s="203" t="s">
        <v>5</v>
      </c>
      <c r="F854" s="204" t="s">
        <v>1109</v>
      </c>
      <c r="H854" s="205">
        <v>91.575</v>
      </c>
      <c r="I854" s="206"/>
      <c r="L854" s="202"/>
      <c r="M854" s="207"/>
      <c r="N854" s="208"/>
      <c r="O854" s="208"/>
      <c r="P854" s="208"/>
      <c r="Q854" s="208"/>
      <c r="R854" s="208"/>
      <c r="S854" s="208"/>
      <c r="T854" s="209"/>
      <c r="AT854" s="203" t="s">
        <v>198</v>
      </c>
      <c r="AU854" s="203" t="s">
        <v>86</v>
      </c>
      <c r="AV854" s="13" t="s">
        <v>80</v>
      </c>
      <c r="AW854" s="13" t="s">
        <v>35</v>
      </c>
      <c r="AX854" s="13" t="s">
        <v>72</v>
      </c>
      <c r="AY854" s="203" t="s">
        <v>190</v>
      </c>
    </row>
    <row r="855" spans="2:51" s="12" customFormat="1" ht="13.5">
      <c r="B855" s="194"/>
      <c r="D855" s="195" t="s">
        <v>198</v>
      </c>
      <c r="E855" s="196" t="s">
        <v>5</v>
      </c>
      <c r="F855" s="197" t="s">
        <v>1110</v>
      </c>
      <c r="H855" s="196" t="s">
        <v>5</v>
      </c>
      <c r="I855" s="198"/>
      <c r="L855" s="194"/>
      <c r="M855" s="199"/>
      <c r="N855" s="200"/>
      <c r="O855" s="200"/>
      <c r="P855" s="200"/>
      <c r="Q855" s="200"/>
      <c r="R855" s="200"/>
      <c r="S855" s="200"/>
      <c r="T855" s="201"/>
      <c r="AT855" s="196" t="s">
        <v>198</v>
      </c>
      <c r="AU855" s="196" t="s">
        <v>86</v>
      </c>
      <c r="AV855" s="12" t="s">
        <v>17</v>
      </c>
      <c r="AW855" s="12" t="s">
        <v>35</v>
      </c>
      <c r="AX855" s="12" t="s">
        <v>72</v>
      </c>
      <c r="AY855" s="196" t="s">
        <v>190</v>
      </c>
    </row>
    <row r="856" spans="2:51" s="13" customFormat="1" ht="13.5">
      <c r="B856" s="202"/>
      <c r="D856" s="195" t="s">
        <v>198</v>
      </c>
      <c r="E856" s="203" t="s">
        <v>5</v>
      </c>
      <c r="F856" s="204" t="s">
        <v>1111</v>
      </c>
      <c r="H856" s="205">
        <v>4.95</v>
      </c>
      <c r="I856" s="206"/>
      <c r="L856" s="202"/>
      <c r="M856" s="207"/>
      <c r="N856" s="208"/>
      <c r="O856" s="208"/>
      <c r="P856" s="208"/>
      <c r="Q856" s="208"/>
      <c r="R856" s="208"/>
      <c r="S856" s="208"/>
      <c r="T856" s="209"/>
      <c r="AT856" s="203" t="s">
        <v>198</v>
      </c>
      <c r="AU856" s="203" t="s">
        <v>86</v>
      </c>
      <c r="AV856" s="13" t="s">
        <v>80</v>
      </c>
      <c r="AW856" s="13" t="s">
        <v>35</v>
      </c>
      <c r="AX856" s="13" t="s">
        <v>72</v>
      </c>
      <c r="AY856" s="203" t="s">
        <v>190</v>
      </c>
    </row>
    <row r="857" spans="2:51" s="13" customFormat="1" ht="13.5">
      <c r="B857" s="202"/>
      <c r="D857" s="195" t="s">
        <v>198</v>
      </c>
      <c r="E857" s="203" t="s">
        <v>5</v>
      </c>
      <c r="F857" s="204" t="s">
        <v>1112</v>
      </c>
      <c r="H857" s="205">
        <v>25.76</v>
      </c>
      <c r="I857" s="206"/>
      <c r="L857" s="202"/>
      <c r="M857" s="207"/>
      <c r="N857" s="208"/>
      <c r="O857" s="208"/>
      <c r="P857" s="208"/>
      <c r="Q857" s="208"/>
      <c r="R857" s="208"/>
      <c r="S857" s="208"/>
      <c r="T857" s="209"/>
      <c r="AT857" s="203" t="s">
        <v>198</v>
      </c>
      <c r="AU857" s="203" t="s">
        <v>86</v>
      </c>
      <c r="AV857" s="13" t="s">
        <v>80</v>
      </c>
      <c r="AW857" s="13" t="s">
        <v>35</v>
      </c>
      <c r="AX857" s="13" t="s">
        <v>72</v>
      </c>
      <c r="AY857" s="203" t="s">
        <v>190</v>
      </c>
    </row>
    <row r="858" spans="2:51" s="13" customFormat="1" ht="13.5">
      <c r="B858" s="202"/>
      <c r="D858" s="195" t="s">
        <v>198</v>
      </c>
      <c r="E858" s="203" t="s">
        <v>5</v>
      </c>
      <c r="F858" s="204" t="s">
        <v>1113</v>
      </c>
      <c r="H858" s="205">
        <v>4.05</v>
      </c>
      <c r="I858" s="206"/>
      <c r="L858" s="202"/>
      <c r="M858" s="207"/>
      <c r="N858" s="208"/>
      <c r="O858" s="208"/>
      <c r="P858" s="208"/>
      <c r="Q858" s="208"/>
      <c r="R858" s="208"/>
      <c r="S858" s="208"/>
      <c r="T858" s="209"/>
      <c r="AT858" s="203" t="s">
        <v>198</v>
      </c>
      <c r="AU858" s="203" t="s">
        <v>86</v>
      </c>
      <c r="AV858" s="13" t="s">
        <v>80</v>
      </c>
      <c r="AW858" s="13" t="s">
        <v>35</v>
      </c>
      <c r="AX858" s="13" t="s">
        <v>72</v>
      </c>
      <c r="AY858" s="203" t="s">
        <v>190</v>
      </c>
    </row>
    <row r="859" spans="2:51" s="14" customFormat="1" ht="13.5">
      <c r="B859" s="210"/>
      <c r="D859" s="195" t="s">
        <v>198</v>
      </c>
      <c r="E859" s="211" t="s">
        <v>5</v>
      </c>
      <c r="F859" s="212" t="s">
        <v>221</v>
      </c>
      <c r="H859" s="213">
        <v>126.335</v>
      </c>
      <c r="I859" s="214"/>
      <c r="L859" s="210"/>
      <c r="M859" s="215"/>
      <c r="N859" s="216"/>
      <c r="O859" s="216"/>
      <c r="P859" s="216"/>
      <c r="Q859" s="216"/>
      <c r="R859" s="216"/>
      <c r="S859" s="216"/>
      <c r="T859" s="217"/>
      <c r="AT859" s="211" t="s">
        <v>198</v>
      </c>
      <c r="AU859" s="211" t="s">
        <v>86</v>
      </c>
      <c r="AV859" s="14" t="s">
        <v>92</v>
      </c>
      <c r="AW859" s="14" t="s">
        <v>35</v>
      </c>
      <c r="AX859" s="14" t="s">
        <v>17</v>
      </c>
      <c r="AY859" s="211" t="s">
        <v>190</v>
      </c>
    </row>
    <row r="860" spans="2:65" s="1" customFormat="1" ht="25.5" customHeight="1">
      <c r="B860" s="181"/>
      <c r="C860" s="218" t="s">
        <v>1114</v>
      </c>
      <c r="D860" s="218" t="s">
        <v>465</v>
      </c>
      <c r="E860" s="219" t="s">
        <v>1115</v>
      </c>
      <c r="F860" s="220" t="s">
        <v>1116</v>
      </c>
      <c r="G860" s="221" t="s">
        <v>209</v>
      </c>
      <c r="H860" s="222">
        <v>28.35</v>
      </c>
      <c r="I860" s="223"/>
      <c r="J860" s="224">
        <f>ROUND(I860*H860,2)</f>
        <v>0</v>
      </c>
      <c r="K860" s="220" t="s">
        <v>196</v>
      </c>
      <c r="L860" s="225"/>
      <c r="M860" s="226" t="s">
        <v>5</v>
      </c>
      <c r="N860" s="227" t="s">
        <v>43</v>
      </c>
      <c r="O860" s="43"/>
      <c r="P860" s="191">
        <f>O860*H860</f>
        <v>0</v>
      </c>
      <c r="Q860" s="191">
        <v>0.032</v>
      </c>
      <c r="R860" s="191">
        <f>Q860*H860</f>
        <v>0.9072000000000001</v>
      </c>
      <c r="S860" s="191">
        <v>0</v>
      </c>
      <c r="T860" s="192">
        <f>S860*H860</f>
        <v>0</v>
      </c>
      <c r="AR860" s="25" t="s">
        <v>238</v>
      </c>
      <c r="AT860" s="25" t="s">
        <v>465</v>
      </c>
      <c r="AU860" s="25" t="s">
        <v>86</v>
      </c>
      <c r="AY860" s="25" t="s">
        <v>190</v>
      </c>
      <c r="BE860" s="193">
        <f>IF(N860="základní",J860,0)</f>
        <v>0</v>
      </c>
      <c r="BF860" s="193">
        <f>IF(N860="snížená",J860,0)</f>
        <v>0</v>
      </c>
      <c r="BG860" s="193">
        <f>IF(N860="zákl. přenesená",J860,0)</f>
        <v>0</v>
      </c>
      <c r="BH860" s="193">
        <f>IF(N860="sníž. přenesená",J860,0)</f>
        <v>0</v>
      </c>
      <c r="BI860" s="193">
        <f>IF(N860="nulová",J860,0)</f>
        <v>0</v>
      </c>
      <c r="BJ860" s="25" t="s">
        <v>17</v>
      </c>
      <c r="BK860" s="193">
        <f>ROUND(I860*H860,2)</f>
        <v>0</v>
      </c>
      <c r="BL860" s="25" t="s">
        <v>92</v>
      </c>
      <c r="BM860" s="25" t="s">
        <v>1117</v>
      </c>
    </row>
    <row r="861" spans="2:51" s="13" customFormat="1" ht="13.5">
      <c r="B861" s="202"/>
      <c r="D861" s="195" t="s">
        <v>198</v>
      </c>
      <c r="E861" s="203" t="s">
        <v>5</v>
      </c>
      <c r="F861" s="204" t="s">
        <v>1118</v>
      </c>
      <c r="H861" s="205">
        <v>27.794</v>
      </c>
      <c r="I861" s="206"/>
      <c r="L861" s="202"/>
      <c r="M861" s="207"/>
      <c r="N861" s="208"/>
      <c r="O861" s="208"/>
      <c r="P861" s="208"/>
      <c r="Q861" s="208"/>
      <c r="R861" s="208"/>
      <c r="S861" s="208"/>
      <c r="T861" s="209"/>
      <c r="AT861" s="203" t="s">
        <v>198</v>
      </c>
      <c r="AU861" s="203" t="s">
        <v>86</v>
      </c>
      <c r="AV861" s="13" t="s">
        <v>80</v>
      </c>
      <c r="AW861" s="13" t="s">
        <v>35</v>
      </c>
      <c r="AX861" s="13" t="s">
        <v>72</v>
      </c>
      <c r="AY861" s="203" t="s">
        <v>190</v>
      </c>
    </row>
    <row r="862" spans="2:51" s="14" customFormat="1" ht="13.5">
      <c r="B862" s="210"/>
      <c r="D862" s="195" t="s">
        <v>198</v>
      </c>
      <c r="E862" s="211" t="s">
        <v>5</v>
      </c>
      <c r="F862" s="212" t="s">
        <v>221</v>
      </c>
      <c r="H862" s="213">
        <v>27.794</v>
      </c>
      <c r="I862" s="214"/>
      <c r="L862" s="210"/>
      <c r="M862" s="215"/>
      <c r="N862" s="216"/>
      <c r="O862" s="216"/>
      <c r="P862" s="216"/>
      <c r="Q862" s="216"/>
      <c r="R862" s="216"/>
      <c r="S862" s="216"/>
      <c r="T862" s="217"/>
      <c r="AT862" s="211" t="s">
        <v>198</v>
      </c>
      <c r="AU862" s="211" t="s">
        <v>86</v>
      </c>
      <c r="AV862" s="14" t="s">
        <v>92</v>
      </c>
      <c r="AW862" s="14" t="s">
        <v>35</v>
      </c>
      <c r="AX862" s="14" t="s">
        <v>17</v>
      </c>
      <c r="AY862" s="211" t="s">
        <v>190</v>
      </c>
    </row>
    <row r="863" spans="2:51" s="13" customFormat="1" ht="13.5">
      <c r="B863" s="202"/>
      <c r="D863" s="195" t="s">
        <v>198</v>
      </c>
      <c r="F863" s="204" t="s">
        <v>1119</v>
      </c>
      <c r="H863" s="205">
        <v>28.35</v>
      </c>
      <c r="I863" s="206"/>
      <c r="L863" s="202"/>
      <c r="M863" s="207"/>
      <c r="N863" s="208"/>
      <c r="O863" s="208"/>
      <c r="P863" s="208"/>
      <c r="Q863" s="208"/>
      <c r="R863" s="208"/>
      <c r="S863" s="208"/>
      <c r="T863" s="209"/>
      <c r="AT863" s="203" t="s">
        <v>198</v>
      </c>
      <c r="AU863" s="203" t="s">
        <v>86</v>
      </c>
      <c r="AV863" s="13" t="s">
        <v>80</v>
      </c>
      <c r="AW863" s="13" t="s">
        <v>6</v>
      </c>
      <c r="AX863" s="13" t="s">
        <v>17</v>
      </c>
      <c r="AY863" s="203" t="s">
        <v>190</v>
      </c>
    </row>
    <row r="864" spans="2:65" s="1" customFormat="1" ht="63.75" customHeight="1">
      <c r="B864" s="181"/>
      <c r="C864" s="182" t="s">
        <v>1120</v>
      </c>
      <c r="D864" s="182" t="s">
        <v>192</v>
      </c>
      <c r="E864" s="183" t="s">
        <v>1121</v>
      </c>
      <c r="F864" s="184" t="s">
        <v>1122</v>
      </c>
      <c r="G864" s="185" t="s">
        <v>275</v>
      </c>
      <c r="H864" s="186">
        <v>24.903</v>
      </c>
      <c r="I864" s="187"/>
      <c r="J864" s="188">
        <f>ROUND(I864*H864,2)</f>
        <v>0</v>
      </c>
      <c r="K864" s="184" t="s">
        <v>5</v>
      </c>
      <c r="L864" s="42"/>
      <c r="M864" s="189" t="s">
        <v>5</v>
      </c>
      <c r="N864" s="190" t="s">
        <v>43</v>
      </c>
      <c r="O864" s="43"/>
      <c r="P864" s="191">
        <f>O864*H864</f>
        <v>0</v>
      </c>
      <c r="Q864" s="191">
        <v>0.01137</v>
      </c>
      <c r="R864" s="191">
        <f>Q864*H864</f>
        <v>0.28314711</v>
      </c>
      <c r="S864" s="191">
        <v>0</v>
      </c>
      <c r="T864" s="192">
        <f>S864*H864</f>
        <v>0</v>
      </c>
      <c r="AR864" s="25" t="s">
        <v>92</v>
      </c>
      <c r="AT864" s="25" t="s">
        <v>192</v>
      </c>
      <c r="AU864" s="25" t="s">
        <v>86</v>
      </c>
      <c r="AY864" s="25" t="s">
        <v>190</v>
      </c>
      <c r="BE864" s="193">
        <f>IF(N864="základní",J864,0)</f>
        <v>0</v>
      </c>
      <c r="BF864" s="193">
        <f>IF(N864="snížená",J864,0)</f>
        <v>0</v>
      </c>
      <c r="BG864" s="193">
        <f>IF(N864="zákl. přenesená",J864,0)</f>
        <v>0</v>
      </c>
      <c r="BH864" s="193">
        <f>IF(N864="sníž. přenesená",J864,0)</f>
        <v>0</v>
      </c>
      <c r="BI864" s="193">
        <f>IF(N864="nulová",J864,0)</f>
        <v>0</v>
      </c>
      <c r="BJ864" s="25" t="s">
        <v>17</v>
      </c>
      <c r="BK864" s="193">
        <f>ROUND(I864*H864,2)</f>
        <v>0</v>
      </c>
      <c r="BL864" s="25" t="s">
        <v>92</v>
      </c>
      <c r="BM864" s="25" t="s">
        <v>1123</v>
      </c>
    </row>
    <row r="865" spans="2:51" s="12" customFormat="1" ht="13.5">
      <c r="B865" s="194"/>
      <c r="D865" s="195" t="s">
        <v>198</v>
      </c>
      <c r="E865" s="196" t="s">
        <v>5</v>
      </c>
      <c r="F865" s="197" t="s">
        <v>1124</v>
      </c>
      <c r="H865" s="196" t="s">
        <v>5</v>
      </c>
      <c r="I865" s="198"/>
      <c r="L865" s="194"/>
      <c r="M865" s="199"/>
      <c r="N865" s="200"/>
      <c r="O865" s="200"/>
      <c r="P865" s="200"/>
      <c r="Q865" s="200"/>
      <c r="R865" s="200"/>
      <c r="S865" s="200"/>
      <c r="T865" s="201"/>
      <c r="AT865" s="196" t="s">
        <v>198</v>
      </c>
      <c r="AU865" s="196" t="s">
        <v>86</v>
      </c>
      <c r="AV865" s="12" t="s">
        <v>17</v>
      </c>
      <c r="AW865" s="12" t="s">
        <v>35</v>
      </c>
      <c r="AX865" s="12" t="s">
        <v>72</v>
      </c>
      <c r="AY865" s="196" t="s">
        <v>190</v>
      </c>
    </row>
    <row r="866" spans="2:51" s="12" customFormat="1" ht="13.5">
      <c r="B866" s="194"/>
      <c r="D866" s="195" t="s">
        <v>198</v>
      </c>
      <c r="E866" s="196" t="s">
        <v>5</v>
      </c>
      <c r="F866" s="197" t="s">
        <v>738</v>
      </c>
      <c r="H866" s="196" t="s">
        <v>5</v>
      </c>
      <c r="I866" s="198"/>
      <c r="L866" s="194"/>
      <c r="M866" s="199"/>
      <c r="N866" s="200"/>
      <c r="O866" s="200"/>
      <c r="P866" s="200"/>
      <c r="Q866" s="200"/>
      <c r="R866" s="200"/>
      <c r="S866" s="200"/>
      <c r="T866" s="201"/>
      <c r="AT866" s="196" t="s">
        <v>198</v>
      </c>
      <c r="AU866" s="196" t="s">
        <v>86</v>
      </c>
      <c r="AV866" s="12" t="s">
        <v>17</v>
      </c>
      <c r="AW866" s="12" t="s">
        <v>35</v>
      </c>
      <c r="AX866" s="12" t="s">
        <v>72</v>
      </c>
      <c r="AY866" s="196" t="s">
        <v>190</v>
      </c>
    </row>
    <row r="867" spans="2:51" s="13" customFormat="1" ht="13.5">
      <c r="B867" s="202"/>
      <c r="D867" s="195" t="s">
        <v>198</v>
      </c>
      <c r="E867" s="203" t="s">
        <v>5</v>
      </c>
      <c r="F867" s="204" t="s">
        <v>1125</v>
      </c>
      <c r="H867" s="205">
        <v>10.14</v>
      </c>
      <c r="I867" s="206"/>
      <c r="L867" s="202"/>
      <c r="M867" s="207"/>
      <c r="N867" s="208"/>
      <c r="O867" s="208"/>
      <c r="P867" s="208"/>
      <c r="Q867" s="208"/>
      <c r="R867" s="208"/>
      <c r="S867" s="208"/>
      <c r="T867" s="209"/>
      <c r="AT867" s="203" t="s">
        <v>198</v>
      </c>
      <c r="AU867" s="203" t="s">
        <v>86</v>
      </c>
      <c r="AV867" s="13" t="s">
        <v>80</v>
      </c>
      <c r="AW867" s="13" t="s">
        <v>35</v>
      </c>
      <c r="AX867" s="13" t="s">
        <v>72</v>
      </c>
      <c r="AY867" s="203" t="s">
        <v>190</v>
      </c>
    </row>
    <row r="868" spans="2:51" s="13" customFormat="1" ht="13.5">
      <c r="B868" s="202"/>
      <c r="D868" s="195" t="s">
        <v>198</v>
      </c>
      <c r="E868" s="203" t="s">
        <v>5</v>
      </c>
      <c r="F868" s="204" t="s">
        <v>1126</v>
      </c>
      <c r="H868" s="205">
        <v>10.92</v>
      </c>
      <c r="I868" s="206"/>
      <c r="L868" s="202"/>
      <c r="M868" s="207"/>
      <c r="N868" s="208"/>
      <c r="O868" s="208"/>
      <c r="P868" s="208"/>
      <c r="Q868" s="208"/>
      <c r="R868" s="208"/>
      <c r="S868" s="208"/>
      <c r="T868" s="209"/>
      <c r="AT868" s="203" t="s">
        <v>198</v>
      </c>
      <c r="AU868" s="203" t="s">
        <v>86</v>
      </c>
      <c r="AV868" s="13" t="s">
        <v>80</v>
      </c>
      <c r="AW868" s="13" t="s">
        <v>35</v>
      </c>
      <c r="AX868" s="13" t="s">
        <v>72</v>
      </c>
      <c r="AY868" s="203" t="s">
        <v>190</v>
      </c>
    </row>
    <row r="869" spans="2:51" s="13" customFormat="1" ht="13.5">
      <c r="B869" s="202"/>
      <c r="D869" s="195" t="s">
        <v>198</v>
      </c>
      <c r="E869" s="203" t="s">
        <v>5</v>
      </c>
      <c r="F869" s="204" t="s">
        <v>1127</v>
      </c>
      <c r="H869" s="205">
        <v>-1.94</v>
      </c>
      <c r="I869" s="206"/>
      <c r="L869" s="202"/>
      <c r="M869" s="207"/>
      <c r="N869" s="208"/>
      <c r="O869" s="208"/>
      <c r="P869" s="208"/>
      <c r="Q869" s="208"/>
      <c r="R869" s="208"/>
      <c r="S869" s="208"/>
      <c r="T869" s="209"/>
      <c r="AT869" s="203" t="s">
        <v>198</v>
      </c>
      <c r="AU869" s="203" t="s">
        <v>86</v>
      </c>
      <c r="AV869" s="13" t="s">
        <v>80</v>
      </c>
      <c r="AW869" s="13" t="s">
        <v>35</v>
      </c>
      <c r="AX869" s="13" t="s">
        <v>72</v>
      </c>
      <c r="AY869" s="203" t="s">
        <v>190</v>
      </c>
    </row>
    <row r="870" spans="2:51" s="13" customFormat="1" ht="13.5">
      <c r="B870" s="202"/>
      <c r="D870" s="195" t="s">
        <v>198</v>
      </c>
      <c r="E870" s="203" t="s">
        <v>5</v>
      </c>
      <c r="F870" s="204" t="s">
        <v>1128</v>
      </c>
      <c r="H870" s="205">
        <v>-2.325</v>
      </c>
      <c r="I870" s="206"/>
      <c r="L870" s="202"/>
      <c r="M870" s="207"/>
      <c r="N870" s="208"/>
      <c r="O870" s="208"/>
      <c r="P870" s="208"/>
      <c r="Q870" s="208"/>
      <c r="R870" s="208"/>
      <c r="S870" s="208"/>
      <c r="T870" s="209"/>
      <c r="AT870" s="203" t="s">
        <v>198</v>
      </c>
      <c r="AU870" s="203" t="s">
        <v>86</v>
      </c>
      <c r="AV870" s="13" t="s">
        <v>80</v>
      </c>
      <c r="AW870" s="13" t="s">
        <v>35</v>
      </c>
      <c r="AX870" s="13" t="s">
        <v>72</v>
      </c>
      <c r="AY870" s="203" t="s">
        <v>190</v>
      </c>
    </row>
    <row r="871" spans="2:51" s="12" customFormat="1" ht="13.5">
      <c r="B871" s="194"/>
      <c r="D871" s="195" t="s">
        <v>198</v>
      </c>
      <c r="E871" s="196" t="s">
        <v>5</v>
      </c>
      <c r="F871" s="197" t="s">
        <v>743</v>
      </c>
      <c r="H871" s="196" t="s">
        <v>5</v>
      </c>
      <c r="I871" s="198"/>
      <c r="L871" s="194"/>
      <c r="M871" s="199"/>
      <c r="N871" s="200"/>
      <c r="O871" s="200"/>
      <c r="P871" s="200"/>
      <c r="Q871" s="200"/>
      <c r="R871" s="200"/>
      <c r="S871" s="200"/>
      <c r="T871" s="201"/>
      <c r="AT871" s="196" t="s">
        <v>198</v>
      </c>
      <c r="AU871" s="196" t="s">
        <v>86</v>
      </c>
      <c r="AV871" s="12" t="s">
        <v>17</v>
      </c>
      <c r="AW871" s="12" t="s">
        <v>35</v>
      </c>
      <c r="AX871" s="12" t="s">
        <v>72</v>
      </c>
      <c r="AY871" s="196" t="s">
        <v>190</v>
      </c>
    </row>
    <row r="872" spans="2:51" s="13" customFormat="1" ht="13.5">
      <c r="B872" s="202"/>
      <c r="D872" s="195" t="s">
        <v>198</v>
      </c>
      <c r="E872" s="203" t="s">
        <v>5</v>
      </c>
      <c r="F872" s="204" t="s">
        <v>1129</v>
      </c>
      <c r="H872" s="205">
        <v>12.74</v>
      </c>
      <c r="I872" s="206"/>
      <c r="L872" s="202"/>
      <c r="M872" s="207"/>
      <c r="N872" s="208"/>
      <c r="O872" s="208"/>
      <c r="P872" s="208"/>
      <c r="Q872" s="208"/>
      <c r="R872" s="208"/>
      <c r="S872" s="208"/>
      <c r="T872" s="209"/>
      <c r="AT872" s="203" t="s">
        <v>198</v>
      </c>
      <c r="AU872" s="203" t="s">
        <v>86</v>
      </c>
      <c r="AV872" s="13" t="s">
        <v>80</v>
      </c>
      <c r="AW872" s="13" t="s">
        <v>35</v>
      </c>
      <c r="AX872" s="13" t="s">
        <v>72</v>
      </c>
      <c r="AY872" s="203" t="s">
        <v>190</v>
      </c>
    </row>
    <row r="873" spans="2:51" s="13" customFormat="1" ht="13.5">
      <c r="B873" s="202"/>
      <c r="D873" s="195" t="s">
        <v>198</v>
      </c>
      <c r="E873" s="203" t="s">
        <v>5</v>
      </c>
      <c r="F873" s="204" t="s">
        <v>1130</v>
      </c>
      <c r="H873" s="205">
        <v>-4.632</v>
      </c>
      <c r="I873" s="206"/>
      <c r="L873" s="202"/>
      <c r="M873" s="207"/>
      <c r="N873" s="208"/>
      <c r="O873" s="208"/>
      <c r="P873" s="208"/>
      <c r="Q873" s="208"/>
      <c r="R873" s="208"/>
      <c r="S873" s="208"/>
      <c r="T873" s="209"/>
      <c r="AT873" s="203" t="s">
        <v>198</v>
      </c>
      <c r="AU873" s="203" t="s">
        <v>86</v>
      </c>
      <c r="AV873" s="13" t="s">
        <v>80</v>
      </c>
      <c r="AW873" s="13" t="s">
        <v>35</v>
      </c>
      <c r="AX873" s="13" t="s">
        <v>72</v>
      </c>
      <c r="AY873" s="203" t="s">
        <v>190</v>
      </c>
    </row>
    <row r="874" spans="2:51" s="14" customFormat="1" ht="13.5">
      <c r="B874" s="210"/>
      <c r="D874" s="195" t="s">
        <v>198</v>
      </c>
      <c r="E874" s="211" t="s">
        <v>5</v>
      </c>
      <c r="F874" s="212" t="s">
        <v>221</v>
      </c>
      <c r="H874" s="213">
        <v>24.903</v>
      </c>
      <c r="I874" s="214"/>
      <c r="L874" s="210"/>
      <c r="M874" s="215"/>
      <c r="N874" s="216"/>
      <c r="O874" s="216"/>
      <c r="P874" s="216"/>
      <c r="Q874" s="216"/>
      <c r="R874" s="216"/>
      <c r="S874" s="216"/>
      <c r="T874" s="217"/>
      <c r="AT874" s="211" t="s">
        <v>198</v>
      </c>
      <c r="AU874" s="211" t="s">
        <v>86</v>
      </c>
      <c r="AV874" s="14" t="s">
        <v>92</v>
      </c>
      <c r="AW874" s="14" t="s">
        <v>35</v>
      </c>
      <c r="AX874" s="14" t="s">
        <v>17</v>
      </c>
      <c r="AY874" s="211" t="s">
        <v>190</v>
      </c>
    </row>
    <row r="875" spans="2:65" s="1" customFormat="1" ht="25.5" customHeight="1">
      <c r="B875" s="181"/>
      <c r="C875" s="218" t="s">
        <v>1131</v>
      </c>
      <c r="D875" s="218" t="s">
        <v>465</v>
      </c>
      <c r="E875" s="219" t="s">
        <v>1132</v>
      </c>
      <c r="F875" s="220" t="s">
        <v>1133</v>
      </c>
      <c r="G875" s="221" t="s">
        <v>275</v>
      </c>
      <c r="H875" s="222">
        <v>26.148</v>
      </c>
      <c r="I875" s="223"/>
      <c r="J875" s="224">
        <f>ROUND(I875*H875,2)</f>
        <v>0</v>
      </c>
      <c r="K875" s="220" t="s">
        <v>196</v>
      </c>
      <c r="L875" s="225"/>
      <c r="M875" s="226" t="s">
        <v>5</v>
      </c>
      <c r="N875" s="227" t="s">
        <v>43</v>
      </c>
      <c r="O875" s="43"/>
      <c r="P875" s="191">
        <f>O875*H875</f>
        <v>0</v>
      </c>
      <c r="Q875" s="191">
        <v>0.008</v>
      </c>
      <c r="R875" s="191">
        <f>Q875*H875</f>
        <v>0.209184</v>
      </c>
      <c r="S875" s="191">
        <v>0</v>
      </c>
      <c r="T875" s="192">
        <f>S875*H875</f>
        <v>0</v>
      </c>
      <c r="AR875" s="25" t="s">
        <v>238</v>
      </c>
      <c r="AT875" s="25" t="s">
        <v>465</v>
      </c>
      <c r="AU875" s="25" t="s">
        <v>86</v>
      </c>
      <c r="AY875" s="25" t="s">
        <v>190</v>
      </c>
      <c r="BE875" s="193">
        <f>IF(N875="základní",J875,0)</f>
        <v>0</v>
      </c>
      <c r="BF875" s="193">
        <f>IF(N875="snížená",J875,0)</f>
        <v>0</v>
      </c>
      <c r="BG875" s="193">
        <f>IF(N875="zákl. přenesená",J875,0)</f>
        <v>0</v>
      </c>
      <c r="BH875" s="193">
        <f>IF(N875="sníž. přenesená",J875,0)</f>
        <v>0</v>
      </c>
      <c r="BI875" s="193">
        <f>IF(N875="nulová",J875,0)</f>
        <v>0</v>
      </c>
      <c r="BJ875" s="25" t="s">
        <v>17</v>
      </c>
      <c r="BK875" s="193">
        <f>ROUND(I875*H875,2)</f>
        <v>0</v>
      </c>
      <c r="BL875" s="25" t="s">
        <v>92</v>
      </c>
      <c r="BM875" s="25" t="s">
        <v>1134</v>
      </c>
    </row>
    <row r="876" spans="2:51" s="13" customFormat="1" ht="13.5">
      <c r="B876" s="202"/>
      <c r="D876" s="195" t="s">
        <v>198</v>
      </c>
      <c r="F876" s="204" t="s">
        <v>1135</v>
      </c>
      <c r="H876" s="205">
        <v>26.148</v>
      </c>
      <c r="I876" s="206"/>
      <c r="L876" s="202"/>
      <c r="M876" s="207"/>
      <c r="N876" s="208"/>
      <c r="O876" s="208"/>
      <c r="P876" s="208"/>
      <c r="Q876" s="208"/>
      <c r="R876" s="208"/>
      <c r="S876" s="208"/>
      <c r="T876" s="209"/>
      <c r="AT876" s="203" t="s">
        <v>198</v>
      </c>
      <c r="AU876" s="203" t="s">
        <v>86</v>
      </c>
      <c r="AV876" s="13" t="s">
        <v>80</v>
      </c>
      <c r="AW876" s="13" t="s">
        <v>6</v>
      </c>
      <c r="AX876" s="13" t="s">
        <v>17</v>
      </c>
      <c r="AY876" s="203" t="s">
        <v>190</v>
      </c>
    </row>
    <row r="877" spans="2:65" s="1" customFormat="1" ht="63.75" customHeight="1">
      <c r="B877" s="181"/>
      <c r="C877" s="182" t="s">
        <v>1136</v>
      </c>
      <c r="D877" s="182" t="s">
        <v>192</v>
      </c>
      <c r="E877" s="183" t="s">
        <v>1137</v>
      </c>
      <c r="F877" s="184" t="s">
        <v>1138</v>
      </c>
      <c r="G877" s="185" t="s">
        <v>275</v>
      </c>
      <c r="H877" s="186">
        <v>21</v>
      </c>
      <c r="I877" s="187"/>
      <c r="J877" s="188">
        <f>ROUND(I877*H877,2)</f>
        <v>0</v>
      </c>
      <c r="K877" s="184" t="s">
        <v>5</v>
      </c>
      <c r="L877" s="42"/>
      <c r="M877" s="189" t="s">
        <v>5</v>
      </c>
      <c r="N877" s="190" t="s">
        <v>43</v>
      </c>
      <c r="O877" s="43"/>
      <c r="P877" s="191">
        <f>O877*H877</f>
        <v>0</v>
      </c>
      <c r="Q877" s="191">
        <v>0.01144</v>
      </c>
      <c r="R877" s="191">
        <f>Q877*H877</f>
        <v>0.24024</v>
      </c>
      <c r="S877" s="191">
        <v>0</v>
      </c>
      <c r="T877" s="192">
        <f>S877*H877</f>
        <v>0</v>
      </c>
      <c r="AR877" s="25" t="s">
        <v>92</v>
      </c>
      <c r="AT877" s="25" t="s">
        <v>192</v>
      </c>
      <c r="AU877" s="25" t="s">
        <v>86</v>
      </c>
      <c r="AY877" s="25" t="s">
        <v>190</v>
      </c>
      <c r="BE877" s="193">
        <f>IF(N877="základní",J877,0)</f>
        <v>0</v>
      </c>
      <c r="BF877" s="193">
        <f>IF(N877="snížená",J877,0)</f>
        <v>0</v>
      </c>
      <c r="BG877" s="193">
        <f>IF(N877="zákl. přenesená",J877,0)</f>
        <v>0</v>
      </c>
      <c r="BH877" s="193">
        <f>IF(N877="sníž. přenesená",J877,0)</f>
        <v>0</v>
      </c>
      <c r="BI877" s="193">
        <f>IF(N877="nulová",J877,0)</f>
        <v>0</v>
      </c>
      <c r="BJ877" s="25" t="s">
        <v>17</v>
      </c>
      <c r="BK877" s="193">
        <f>ROUND(I877*H877,2)</f>
        <v>0</v>
      </c>
      <c r="BL877" s="25" t="s">
        <v>92</v>
      </c>
      <c r="BM877" s="25" t="s">
        <v>1139</v>
      </c>
    </row>
    <row r="878" spans="2:51" s="12" customFormat="1" ht="13.5">
      <c r="B878" s="194"/>
      <c r="D878" s="195" t="s">
        <v>198</v>
      </c>
      <c r="E878" s="196" t="s">
        <v>5</v>
      </c>
      <c r="F878" s="197" t="s">
        <v>1140</v>
      </c>
      <c r="H878" s="196" t="s">
        <v>5</v>
      </c>
      <c r="I878" s="198"/>
      <c r="L878" s="194"/>
      <c r="M878" s="199"/>
      <c r="N878" s="200"/>
      <c r="O878" s="200"/>
      <c r="P878" s="200"/>
      <c r="Q878" s="200"/>
      <c r="R878" s="200"/>
      <c r="S878" s="200"/>
      <c r="T878" s="201"/>
      <c r="AT878" s="196" t="s">
        <v>198</v>
      </c>
      <c r="AU878" s="196" t="s">
        <v>86</v>
      </c>
      <c r="AV878" s="12" t="s">
        <v>17</v>
      </c>
      <c r="AW878" s="12" t="s">
        <v>35</v>
      </c>
      <c r="AX878" s="12" t="s">
        <v>72</v>
      </c>
      <c r="AY878" s="196" t="s">
        <v>190</v>
      </c>
    </row>
    <row r="879" spans="2:51" s="13" customFormat="1" ht="13.5">
      <c r="B879" s="202"/>
      <c r="D879" s="195" t="s">
        <v>198</v>
      </c>
      <c r="E879" s="203" t="s">
        <v>5</v>
      </c>
      <c r="F879" s="204" t="s">
        <v>1141</v>
      </c>
      <c r="H879" s="205">
        <v>21</v>
      </c>
      <c r="I879" s="206"/>
      <c r="L879" s="202"/>
      <c r="M879" s="207"/>
      <c r="N879" s="208"/>
      <c r="O879" s="208"/>
      <c r="P879" s="208"/>
      <c r="Q879" s="208"/>
      <c r="R879" s="208"/>
      <c r="S879" s="208"/>
      <c r="T879" s="209"/>
      <c r="AT879" s="203" t="s">
        <v>198</v>
      </c>
      <c r="AU879" s="203" t="s">
        <v>86</v>
      </c>
      <c r="AV879" s="13" t="s">
        <v>80</v>
      </c>
      <c r="AW879" s="13" t="s">
        <v>35</v>
      </c>
      <c r="AX879" s="13" t="s">
        <v>17</v>
      </c>
      <c r="AY879" s="203" t="s">
        <v>190</v>
      </c>
    </row>
    <row r="880" spans="2:65" s="1" customFormat="1" ht="25.5" customHeight="1">
      <c r="B880" s="181"/>
      <c r="C880" s="218" t="s">
        <v>1142</v>
      </c>
      <c r="D880" s="218" t="s">
        <v>465</v>
      </c>
      <c r="E880" s="219" t="s">
        <v>1050</v>
      </c>
      <c r="F880" s="220" t="s">
        <v>1051</v>
      </c>
      <c r="G880" s="221" t="s">
        <v>275</v>
      </c>
      <c r="H880" s="222">
        <v>22.05</v>
      </c>
      <c r="I880" s="223"/>
      <c r="J880" s="224">
        <f>ROUND(I880*H880,2)</f>
        <v>0</v>
      </c>
      <c r="K880" s="220" t="s">
        <v>196</v>
      </c>
      <c r="L880" s="225"/>
      <c r="M880" s="226" t="s">
        <v>5</v>
      </c>
      <c r="N880" s="227" t="s">
        <v>43</v>
      </c>
      <c r="O880" s="43"/>
      <c r="P880" s="191">
        <f>O880*H880</f>
        <v>0</v>
      </c>
      <c r="Q880" s="191">
        <v>0.01</v>
      </c>
      <c r="R880" s="191">
        <f>Q880*H880</f>
        <v>0.2205</v>
      </c>
      <c r="S880" s="191">
        <v>0</v>
      </c>
      <c r="T880" s="192">
        <f>S880*H880</f>
        <v>0</v>
      </c>
      <c r="AR880" s="25" t="s">
        <v>238</v>
      </c>
      <c r="AT880" s="25" t="s">
        <v>465</v>
      </c>
      <c r="AU880" s="25" t="s">
        <v>86</v>
      </c>
      <c r="AY880" s="25" t="s">
        <v>190</v>
      </c>
      <c r="BE880" s="193">
        <f>IF(N880="základní",J880,0)</f>
        <v>0</v>
      </c>
      <c r="BF880" s="193">
        <f>IF(N880="snížená",J880,0)</f>
        <v>0</v>
      </c>
      <c r="BG880" s="193">
        <f>IF(N880="zákl. přenesená",J880,0)</f>
        <v>0</v>
      </c>
      <c r="BH880" s="193">
        <f>IF(N880="sníž. přenesená",J880,0)</f>
        <v>0</v>
      </c>
      <c r="BI880" s="193">
        <f>IF(N880="nulová",J880,0)</f>
        <v>0</v>
      </c>
      <c r="BJ880" s="25" t="s">
        <v>17</v>
      </c>
      <c r="BK880" s="193">
        <f>ROUND(I880*H880,2)</f>
        <v>0</v>
      </c>
      <c r="BL880" s="25" t="s">
        <v>92</v>
      </c>
      <c r="BM880" s="25" t="s">
        <v>1143</v>
      </c>
    </row>
    <row r="881" spans="2:51" s="13" customFormat="1" ht="13.5">
      <c r="B881" s="202"/>
      <c r="D881" s="195" t="s">
        <v>198</v>
      </c>
      <c r="F881" s="204" t="s">
        <v>1144</v>
      </c>
      <c r="H881" s="205">
        <v>22.05</v>
      </c>
      <c r="I881" s="206"/>
      <c r="L881" s="202"/>
      <c r="M881" s="207"/>
      <c r="N881" s="208"/>
      <c r="O881" s="208"/>
      <c r="P881" s="208"/>
      <c r="Q881" s="208"/>
      <c r="R881" s="208"/>
      <c r="S881" s="208"/>
      <c r="T881" s="209"/>
      <c r="AT881" s="203" t="s">
        <v>198</v>
      </c>
      <c r="AU881" s="203" t="s">
        <v>86</v>
      </c>
      <c r="AV881" s="13" t="s">
        <v>80</v>
      </c>
      <c r="AW881" s="13" t="s">
        <v>6</v>
      </c>
      <c r="AX881" s="13" t="s">
        <v>17</v>
      </c>
      <c r="AY881" s="203" t="s">
        <v>190</v>
      </c>
    </row>
    <row r="882" spans="2:65" s="1" customFormat="1" ht="63.75" customHeight="1">
      <c r="B882" s="181"/>
      <c r="C882" s="182" t="s">
        <v>1145</v>
      </c>
      <c r="D882" s="182" t="s">
        <v>192</v>
      </c>
      <c r="E882" s="183" t="s">
        <v>1146</v>
      </c>
      <c r="F882" s="184" t="s">
        <v>1147</v>
      </c>
      <c r="G882" s="185" t="s">
        <v>275</v>
      </c>
      <c r="H882" s="186">
        <v>23.3</v>
      </c>
      <c r="I882" s="187"/>
      <c r="J882" s="188">
        <f>ROUND(I882*H882,2)</f>
        <v>0</v>
      </c>
      <c r="K882" s="184" t="s">
        <v>5</v>
      </c>
      <c r="L882" s="42"/>
      <c r="M882" s="189" t="s">
        <v>5</v>
      </c>
      <c r="N882" s="190" t="s">
        <v>43</v>
      </c>
      <c r="O882" s="43"/>
      <c r="P882" s="191">
        <f>O882*H882</f>
        <v>0</v>
      </c>
      <c r="Q882" s="191">
        <v>0.0115</v>
      </c>
      <c r="R882" s="191">
        <f>Q882*H882</f>
        <v>0.26795</v>
      </c>
      <c r="S882" s="191">
        <v>0</v>
      </c>
      <c r="T882" s="192">
        <f>S882*H882</f>
        <v>0</v>
      </c>
      <c r="AR882" s="25" t="s">
        <v>92</v>
      </c>
      <c r="AT882" s="25" t="s">
        <v>192</v>
      </c>
      <c r="AU882" s="25" t="s">
        <v>86</v>
      </c>
      <c r="AY882" s="25" t="s">
        <v>190</v>
      </c>
      <c r="BE882" s="193">
        <f>IF(N882="základní",J882,0)</f>
        <v>0</v>
      </c>
      <c r="BF882" s="193">
        <f>IF(N882="snížená",J882,0)</f>
        <v>0</v>
      </c>
      <c r="BG882" s="193">
        <f>IF(N882="zákl. přenesená",J882,0)</f>
        <v>0</v>
      </c>
      <c r="BH882" s="193">
        <f>IF(N882="sníž. přenesená",J882,0)</f>
        <v>0</v>
      </c>
      <c r="BI882" s="193">
        <f>IF(N882="nulová",J882,0)</f>
        <v>0</v>
      </c>
      <c r="BJ882" s="25" t="s">
        <v>17</v>
      </c>
      <c r="BK882" s="193">
        <f>ROUND(I882*H882,2)</f>
        <v>0</v>
      </c>
      <c r="BL882" s="25" t="s">
        <v>92</v>
      </c>
      <c r="BM882" s="25" t="s">
        <v>1148</v>
      </c>
    </row>
    <row r="883" spans="2:51" s="12" customFormat="1" ht="13.5">
      <c r="B883" s="194"/>
      <c r="D883" s="195" t="s">
        <v>198</v>
      </c>
      <c r="E883" s="196" t="s">
        <v>5</v>
      </c>
      <c r="F883" s="197" t="s">
        <v>1149</v>
      </c>
      <c r="H883" s="196" t="s">
        <v>5</v>
      </c>
      <c r="I883" s="198"/>
      <c r="L883" s="194"/>
      <c r="M883" s="199"/>
      <c r="N883" s="200"/>
      <c r="O883" s="200"/>
      <c r="P883" s="200"/>
      <c r="Q883" s="200"/>
      <c r="R883" s="200"/>
      <c r="S883" s="200"/>
      <c r="T883" s="201"/>
      <c r="AT883" s="196" t="s">
        <v>198</v>
      </c>
      <c r="AU883" s="196" t="s">
        <v>86</v>
      </c>
      <c r="AV883" s="12" t="s">
        <v>17</v>
      </c>
      <c r="AW883" s="12" t="s">
        <v>35</v>
      </c>
      <c r="AX883" s="12" t="s">
        <v>72</v>
      </c>
      <c r="AY883" s="196" t="s">
        <v>190</v>
      </c>
    </row>
    <row r="884" spans="2:51" s="12" customFormat="1" ht="13.5">
      <c r="B884" s="194"/>
      <c r="D884" s="195" t="s">
        <v>198</v>
      </c>
      <c r="E884" s="196" t="s">
        <v>5</v>
      </c>
      <c r="F884" s="197" t="s">
        <v>738</v>
      </c>
      <c r="H884" s="196" t="s">
        <v>5</v>
      </c>
      <c r="I884" s="198"/>
      <c r="L884" s="194"/>
      <c r="M884" s="199"/>
      <c r="N884" s="200"/>
      <c r="O884" s="200"/>
      <c r="P884" s="200"/>
      <c r="Q884" s="200"/>
      <c r="R884" s="200"/>
      <c r="S884" s="200"/>
      <c r="T884" s="201"/>
      <c r="AT884" s="196" t="s">
        <v>198</v>
      </c>
      <c r="AU884" s="196" t="s">
        <v>86</v>
      </c>
      <c r="AV884" s="12" t="s">
        <v>17</v>
      </c>
      <c r="AW884" s="12" t="s">
        <v>35</v>
      </c>
      <c r="AX884" s="12" t="s">
        <v>72</v>
      </c>
      <c r="AY884" s="196" t="s">
        <v>190</v>
      </c>
    </row>
    <row r="885" spans="2:51" s="13" customFormat="1" ht="13.5">
      <c r="B885" s="202"/>
      <c r="D885" s="195" t="s">
        <v>198</v>
      </c>
      <c r="E885" s="203" t="s">
        <v>5</v>
      </c>
      <c r="F885" s="204" t="s">
        <v>1150</v>
      </c>
      <c r="H885" s="205">
        <v>4.5</v>
      </c>
      <c r="I885" s="206"/>
      <c r="L885" s="202"/>
      <c r="M885" s="207"/>
      <c r="N885" s="208"/>
      <c r="O885" s="208"/>
      <c r="P885" s="208"/>
      <c r="Q885" s="208"/>
      <c r="R885" s="208"/>
      <c r="S885" s="208"/>
      <c r="T885" s="209"/>
      <c r="AT885" s="203" t="s">
        <v>198</v>
      </c>
      <c r="AU885" s="203" t="s">
        <v>86</v>
      </c>
      <c r="AV885" s="13" t="s">
        <v>80</v>
      </c>
      <c r="AW885" s="13" t="s">
        <v>35</v>
      </c>
      <c r="AX885" s="13" t="s">
        <v>72</v>
      </c>
      <c r="AY885" s="203" t="s">
        <v>190</v>
      </c>
    </row>
    <row r="886" spans="2:51" s="12" customFormat="1" ht="13.5">
      <c r="B886" s="194"/>
      <c r="D886" s="195" t="s">
        <v>198</v>
      </c>
      <c r="E886" s="196" t="s">
        <v>5</v>
      </c>
      <c r="F886" s="197" t="s">
        <v>1151</v>
      </c>
      <c r="H886" s="196" t="s">
        <v>5</v>
      </c>
      <c r="I886" s="198"/>
      <c r="L886" s="194"/>
      <c r="M886" s="199"/>
      <c r="N886" s="200"/>
      <c r="O886" s="200"/>
      <c r="P886" s="200"/>
      <c r="Q886" s="200"/>
      <c r="R886" s="200"/>
      <c r="S886" s="200"/>
      <c r="T886" s="201"/>
      <c r="AT886" s="196" t="s">
        <v>198</v>
      </c>
      <c r="AU886" s="196" t="s">
        <v>86</v>
      </c>
      <c r="AV886" s="12" t="s">
        <v>17</v>
      </c>
      <c r="AW886" s="12" t="s">
        <v>35</v>
      </c>
      <c r="AX886" s="12" t="s">
        <v>72</v>
      </c>
      <c r="AY886" s="196" t="s">
        <v>190</v>
      </c>
    </row>
    <row r="887" spans="2:51" s="13" customFormat="1" ht="13.5">
      <c r="B887" s="202"/>
      <c r="D887" s="195" t="s">
        <v>198</v>
      </c>
      <c r="E887" s="203" t="s">
        <v>5</v>
      </c>
      <c r="F887" s="204" t="s">
        <v>1152</v>
      </c>
      <c r="H887" s="205">
        <v>4</v>
      </c>
      <c r="I887" s="206"/>
      <c r="L887" s="202"/>
      <c r="M887" s="207"/>
      <c r="N887" s="208"/>
      <c r="O887" s="208"/>
      <c r="P887" s="208"/>
      <c r="Q887" s="208"/>
      <c r="R887" s="208"/>
      <c r="S887" s="208"/>
      <c r="T887" s="209"/>
      <c r="AT887" s="203" t="s">
        <v>198</v>
      </c>
      <c r="AU887" s="203" t="s">
        <v>86</v>
      </c>
      <c r="AV887" s="13" t="s">
        <v>80</v>
      </c>
      <c r="AW887" s="13" t="s">
        <v>35</v>
      </c>
      <c r="AX887" s="13" t="s">
        <v>72</v>
      </c>
      <c r="AY887" s="203" t="s">
        <v>190</v>
      </c>
    </row>
    <row r="888" spans="2:51" s="12" customFormat="1" ht="13.5">
      <c r="B888" s="194"/>
      <c r="D888" s="195" t="s">
        <v>198</v>
      </c>
      <c r="E888" s="196" t="s">
        <v>5</v>
      </c>
      <c r="F888" s="197" t="s">
        <v>743</v>
      </c>
      <c r="H888" s="196" t="s">
        <v>5</v>
      </c>
      <c r="I888" s="198"/>
      <c r="L888" s="194"/>
      <c r="M888" s="199"/>
      <c r="N888" s="200"/>
      <c r="O888" s="200"/>
      <c r="P888" s="200"/>
      <c r="Q888" s="200"/>
      <c r="R888" s="200"/>
      <c r="S888" s="200"/>
      <c r="T888" s="201"/>
      <c r="AT888" s="196" t="s">
        <v>198</v>
      </c>
      <c r="AU888" s="196" t="s">
        <v>86</v>
      </c>
      <c r="AV888" s="12" t="s">
        <v>17</v>
      </c>
      <c r="AW888" s="12" t="s">
        <v>35</v>
      </c>
      <c r="AX888" s="12" t="s">
        <v>72</v>
      </c>
      <c r="AY888" s="196" t="s">
        <v>190</v>
      </c>
    </row>
    <row r="889" spans="2:51" s="13" customFormat="1" ht="13.5">
      <c r="B889" s="202"/>
      <c r="D889" s="195" t="s">
        <v>198</v>
      </c>
      <c r="E889" s="203" t="s">
        <v>5</v>
      </c>
      <c r="F889" s="204" t="s">
        <v>1153</v>
      </c>
      <c r="H889" s="205">
        <v>1</v>
      </c>
      <c r="I889" s="206"/>
      <c r="L889" s="202"/>
      <c r="M889" s="207"/>
      <c r="N889" s="208"/>
      <c r="O889" s="208"/>
      <c r="P889" s="208"/>
      <c r="Q889" s="208"/>
      <c r="R889" s="208"/>
      <c r="S889" s="208"/>
      <c r="T889" s="209"/>
      <c r="AT889" s="203" t="s">
        <v>198</v>
      </c>
      <c r="AU889" s="203" t="s">
        <v>86</v>
      </c>
      <c r="AV889" s="13" t="s">
        <v>80</v>
      </c>
      <c r="AW889" s="13" t="s">
        <v>35</v>
      </c>
      <c r="AX889" s="13" t="s">
        <v>72</v>
      </c>
      <c r="AY889" s="203" t="s">
        <v>190</v>
      </c>
    </row>
    <row r="890" spans="2:51" s="12" customFormat="1" ht="13.5">
      <c r="B890" s="194"/>
      <c r="D890" s="195" t="s">
        <v>198</v>
      </c>
      <c r="E890" s="196" t="s">
        <v>5</v>
      </c>
      <c r="F890" s="197" t="s">
        <v>745</v>
      </c>
      <c r="H890" s="196" t="s">
        <v>5</v>
      </c>
      <c r="I890" s="198"/>
      <c r="L890" s="194"/>
      <c r="M890" s="199"/>
      <c r="N890" s="200"/>
      <c r="O890" s="200"/>
      <c r="P890" s="200"/>
      <c r="Q890" s="200"/>
      <c r="R890" s="200"/>
      <c r="S890" s="200"/>
      <c r="T890" s="201"/>
      <c r="AT890" s="196" t="s">
        <v>198</v>
      </c>
      <c r="AU890" s="196" t="s">
        <v>86</v>
      </c>
      <c r="AV890" s="12" t="s">
        <v>17</v>
      </c>
      <c r="AW890" s="12" t="s">
        <v>35</v>
      </c>
      <c r="AX890" s="12" t="s">
        <v>72</v>
      </c>
      <c r="AY890" s="196" t="s">
        <v>190</v>
      </c>
    </row>
    <row r="891" spans="2:51" s="13" customFormat="1" ht="13.5">
      <c r="B891" s="202"/>
      <c r="D891" s="195" t="s">
        <v>198</v>
      </c>
      <c r="E891" s="203" t="s">
        <v>5</v>
      </c>
      <c r="F891" s="204" t="s">
        <v>1154</v>
      </c>
      <c r="H891" s="205">
        <v>6</v>
      </c>
      <c r="I891" s="206"/>
      <c r="L891" s="202"/>
      <c r="M891" s="207"/>
      <c r="N891" s="208"/>
      <c r="O891" s="208"/>
      <c r="P891" s="208"/>
      <c r="Q891" s="208"/>
      <c r="R891" s="208"/>
      <c r="S891" s="208"/>
      <c r="T891" s="209"/>
      <c r="AT891" s="203" t="s">
        <v>198</v>
      </c>
      <c r="AU891" s="203" t="s">
        <v>86</v>
      </c>
      <c r="AV891" s="13" t="s">
        <v>80</v>
      </c>
      <c r="AW891" s="13" t="s">
        <v>35</v>
      </c>
      <c r="AX891" s="13" t="s">
        <v>72</v>
      </c>
      <c r="AY891" s="203" t="s">
        <v>190</v>
      </c>
    </row>
    <row r="892" spans="2:51" s="12" customFormat="1" ht="13.5">
      <c r="B892" s="194"/>
      <c r="D892" s="195" t="s">
        <v>198</v>
      </c>
      <c r="E892" s="196" t="s">
        <v>5</v>
      </c>
      <c r="F892" s="197" t="s">
        <v>1155</v>
      </c>
      <c r="H892" s="196" t="s">
        <v>5</v>
      </c>
      <c r="I892" s="198"/>
      <c r="L892" s="194"/>
      <c r="M892" s="199"/>
      <c r="N892" s="200"/>
      <c r="O892" s="200"/>
      <c r="P892" s="200"/>
      <c r="Q892" s="200"/>
      <c r="R892" s="200"/>
      <c r="S892" s="200"/>
      <c r="T892" s="201"/>
      <c r="AT892" s="196" t="s">
        <v>198</v>
      </c>
      <c r="AU892" s="196" t="s">
        <v>86</v>
      </c>
      <c r="AV892" s="12" t="s">
        <v>17</v>
      </c>
      <c r="AW892" s="12" t="s">
        <v>35</v>
      </c>
      <c r="AX892" s="12" t="s">
        <v>72</v>
      </c>
      <c r="AY892" s="196" t="s">
        <v>190</v>
      </c>
    </row>
    <row r="893" spans="2:51" s="13" customFormat="1" ht="13.5">
      <c r="B893" s="202"/>
      <c r="D893" s="195" t="s">
        <v>198</v>
      </c>
      <c r="E893" s="203" t="s">
        <v>5</v>
      </c>
      <c r="F893" s="204" t="s">
        <v>1156</v>
      </c>
      <c r="H893" s="205">
        <v>7.8</v>
      </c>
      <c r="I893" s="206"/>
      <c r="L893" s="202"/>
      <c r="M893" s="207"/>
      <c r="N893" s="208"/>
      <c r="O893" s="208"/>
      <c r="P893" s="208"/>
      <c r="Q893" s="208"/>
      <c r="R893" s="208"/>
      <c r="S893" s="208"/>
      <c r="T893" s="209"/>
      <c r="AT893" s="203" t="s">
        <v>198</v>
      </c>
      <c r="AU893" s="203" t="s">
        <v>86</v>
      </c>
      <c r="AV893" s="13" t="s">
        <v>80</v>
      </c>
      <c r="AW893" s="13" t="s">
        <v>35</v>
      </c>
      <c r="AX893" s="13" t="s">
        <v>72</v>
      </c>
      <c r="AY893" s="203" t="s">
        <v>190</v>
      </c>
    </row>
    <row r="894" spans="2:51" s="14" customFormat="1" ht="13.5">
      <c r="B894" s="210"/>
      <c r="D894" s="195" t="s">
        <v>198</v>
      </c>
      <c r="E894" s="211" t="s">
        <v>5</v>
      </c>
      <c r="F894" s="212" t="s">
        <v>221</v>
      </c>
      <c r="H894" s="213">
        <v>23.3</v>
      </c>
      <c r="I894" s="214"/>
      <c r="L894" s="210"/>
      <c r="M894" s="215"/>
      <c r="N894" s="216"/>
      <c r="O894" s="216"/>
      <c r="P894" s="216"/>
      <c r="Q894" s="216"/>
      <c r="R894" s="216"/>
      <c r="S894" s="216"/>
      <c r="T894" s="217"/>
      <c r="AT894" s="211" t="s">
        <v>198</v>
      </c>
      <c r="AU894" s="211" t="s">
        <v>86</v>
      </c>
      <c r="AV894" s="14" t="s">
        <v>92</v>
      </c>
      <c r="AW894" s="14" t="s">
        <v>35</v>
      </c>
      <c r="AX894" s="14" t="s">
        <v>17</v>
      </c>
      <c r="AY894" s="211" t="s">
        <v>190</v>
      </c>
    </row>
    <row r="895" spans="2:65" s="1" customFormat="1" ht="25.5" customHeight="1">
      <c r="B895" s="181"/>
      <c r="C895" s="218" t="s">
        <v>1157</v>
      </c>
      <c r="D895" s="218" t="s">
        <v>465</v>
      </c>
      <c r="E895" s="219" t="s">
        <v>1158</v>
      </c>
      <c r="F895" s="220" t="s">
        <v>1159</v>
      </c>
      <c r="G895" s="221" t="s">
        <v>275</v>
      </c>
      <c r="H895" s="222">
        <v>24.465</v>
      </c>
      <c r="I895" s="223"/>
      <c r="J895" s="224">
        <f>ROUND(I895*H895,2)</f>
        <v>0</v>
      </c>
      <c r="K895" s="220" t="s">
        <v>196</v>
      </c>
      <c r="L895" s="225"/>
      <c r="M895" s="226" t="s">
        <v>5</v>
      </c>
      <c r="N895" s="227" t="s">
        <v>43</v>
      </c>
      <c r="O895" s="43"/>
      <c r="P895" s="191">
        <f>O895*H895</f>
        <v>0</v>
      </c>
      <c r="Q895" s="191">
        <v>0.014</v>
      </c>
      <c r="R895" s="191">
        <f>Q895*H895</f>
        <v>0.34251</v>
      </c>
      <c r="S895" s="191">
        <v>0</v>
      </c>
      <c r="T895" s="192">
        <f>S895*H895</f>
        <v>0</v>
      </c>
      <c r="AR895" s="25" t="s">
        <v>238</v>
      </c>
      <c r="AT895" s="25" t="s">
        <v>465</v>
      </c>
      <c r="AU895" s="25" t="s">
        <v>86</v>
      </c>
      <c r="AY895" s="25" t="s">
        <v>190</v>
      </c>
      <c r="BE895" s="193">
        <f>IF(N895="základní",J895,0)</f>
        <v>0</v>
      </c>
      <c r="BF895" s="193">
        <f>IF(N895="snížená",J895,0)</f>
        <v>0</v>
      </c>
      <c r="BG895" s="193">
        <f>IF(N895="zákl. přenesená",J895,0)</f>
        <v>0</v>
      </c>
      <c r="BH895" s="193">
        <f>IF(N895="sníž. přenesená",J895,0)</f>
        <v>0</v>
      </c>
      <c r="BI895" s="193">
        <f>IF(N895="nulová",J895,0)</f>
        <v>0</v>
      </c>
      <c r="BJ895" s="25" t="s">
        <v>17</v>
      </c>
      <c r="BK895" s="193">
        <f>ROUND(I895*H895,2)</f>
        <v>0</v>
      </c>
      <c r="BL895" s="25" t="s">
        <v>92</v>
      </c>
      <c r="BM895" s="25" t="s">
        <v>1160</v>
      </c>
    </row>
    <row r="896" spans="2:51" s="13" customFormat="1" ht="13.5">
      <c r="B896" s="202"/>
      <c r="D896" s="195" t="s">
        <v>198</v>
      </c>
      <c r="F896" s="204" t="s">
        <v>1161</v>
      </c>
      <c r="H896" s="205">
        <v>24.465</v>
      </c>
      <c r="I896" s="206"/>
      <c r="L896" s="202"/>
      <c r="M896" s="207"/>
      <c r="N896" s="208"/>
      <c r="O896" s="208"/>
      <c r="P896" s="208"/>
      <c r="Q896" s="208"/>
      <c r="R896" s="208"/>
      <c r="S896" s="208"/>
      <c r="T896" s="209"/>
      <c r="AT896" s="203" t="s">
        <v>198</v>
      </c>
      <c r="AU896" s="203" t="s">
        <v>86</v>
      </c>
      <c r="AV896" s="13" t="s">
        <v>80</v>
      </c>
      <c r="AW896" s="13" t="s">
        <v>6</v>
      </c>
      <c r="AX896" s="13" t="s">
        <v>17</v>
      </c>
      <c r="AY896" s="203" t="s">
        <v>190</v>
      </c>
    </row>
    <row r="897" spans="2:65" s="1" customFormat="1" ht="63.75" customHeight="1">
      <c r="B897" s="181"/>
      <c r="C897" s="182" t="s">
        <v>1162</v>
      </c>
      <c r="D897" s="182" t="s">
        <v>192</v>
      </c>
      <c r="E897" s="183" t="s">
        <v>1146</v>
      </c>
      <c r="F897" s="184" t="s">
        <v>1147</v>
      </c>
      <c r="G897" s="185" t="s">
        <v>275</v>
      </c>
      <c r="H897" s="186">
        <v>301.037</v>
      </c>
      <c r="I897" s="187"/>
      <c r="J897" s="188">
        <f>ROUND(I897*H897,2)</f>
        <v>0</v>
      </c>
      <c r="K897" s="184" t="s">
        <v>5</v>
      </c>
      <c r="L897" s="42"/>
      <c r="M897" s="189" t="s">
        <v>5</v>
      </c>
      <c r="N897" s="190" t="s">
        <v>43</v>
      </c>
      <c r="O897" s="43"/>
      <c r="P897" s="191">
        <f>O897*H897</f>
        <v>0</v>
      </c>
      <c r="Q897" s="191">
        <v>0.0115</v>
      </c>
      <c r="R897" s="191">
        <f>Q897*H897</f>
        <v>3.4619254999999995</v>
      </c>
      <c r="S897" s="191">
        <v>0</v>
      </c>
      <c r="T897" s="192">
        <f>S897*H897</f>
        <v>0</v>
      </c>
      <c r="AR897" s="25" t="s">
        <v>92</v>
      </c>
      <c r="AT897" s="25" t="s">
        <v>192</v>
      </c>
      <c r="AU897" s="25" t="s">
        <v>86</v>
      </c>
      <c r="AY897" s="25" t="s">
        <v>190</v>
      </c>
      <c r="BE897" s="193">
        <f>IF(N897="základní",J897,0)</f>
        <v>0</v>
      </c>
      <c r="BF897" s="193">
        <f>IF(N897="snížená",J897,0)</f>
        <v>0</v>
      </c>
      <c r="BG897" s="193">
        <f>IF(N897="zákl. přenesená",J897,0)</f>
        <v>0</v>
      </c>
      <c r="BH897" s="193">
        <f>IF(N897="sníž. přenesená",J897,0)</f>
        <v>0</v>
      </c>
      <c r="BI897" s="193">
        <f>IF(N897="nulová",J897,0)</f>
        <v>0</v>
      </c>
      <c r="BJ897" s="25" t="s">
        <v>17</v>
      </c>
      <c r="BK897" s="193">
        <f>ROUND(I897*H897,2)</f>
        <v>0</v>
      </c>
      <c r="BL897" s="25" t="s">
        <v>92</v>
      </c>
      <c r="BM897" s="25" t="s">
        <v>1163</v>
      </c>
    </row>
    <row r="898" spans="2:51" s="12" customFormat="1" ht="13.5">
      <c r="B898" s="194"/>
      <c r="D898" s="195" t="s">
        <v>198</v>
      </c>
      <c r="E898" s="196" t="s">
        <v>5</v>
      </c>
      <c r="F898" s="197" t="s">
        <v>1164</v>
      </c>
      <c r="H898" s="196" t="s">
        <v>5</v>
      </c>
      <c r="I898" s="198"/>
      <c r="L898" s="194"/>
      <c r="M898" s="199"/>
      <c r="N898" s="200"/>
      <c r="O898" s="200"/>
      <c r="P898" s="200"/>
      <c r="Q898" s="200"/>
      <c r="R898" s="200"/>
      <c r="S898" s="200"/>
      <c r="T898" s="201"/>
      <c r="AT898" s="196" t="s">
        <v>198</v>
      </c>
      <c r="AU898" s="196" t="s">
        <v>86</v>
      </c>
      <c r="AV898" s="12" t="s">
        <v>17</v>
      </c>
      <c r="AW898" s="12" t="s">
        <v>35</v>
      </c>
      <c r="AX898" s="12" t="s">
        <v>72</v>
      </c>
      <c r="AY898" s="196" t="s">
        <v>190</v>
      </c>
    </row>
    <row r="899" spans="2:51" s="12" customFormat="1" ht="13.5">
      <c r="B899" s="194"/>
      <c r="D899" s="195" t="s">
        <v>198</v>
      </c>
      <c r="E899" s="196" t="s">
        <v>5</v>
      </c>
      <c r="F899" s="197" t="s">
        <v>738</v>
      </c>
      <c r="H899" s="196" t="s">
        <v>5</v>
      </c>
      <c r="I899" s="198"/>
      <c r="L899" s="194"/>
      <c r="M899" s="199"/>
      <c r="N899" s="200"/>
      <c r="O899" s="200"/>
      <c r="P899" s="200"/>
      <c r="Q899" s="200"/>
      <c r="R899" s="200"/>
      <c r="S899" s="200"/>
      <c r="T899" s="201"/>
      <c r="AT899" s="196" t="s">
        <v>198</v>
      </c>
      <c r="AU899" s="196" t="s">
        <v>86</v>
      </c>
      <c r="AV899" s="12" t="s">
        <v>17</v>
      </c>
      <c r="AW899" s="12" t="s">
        <v>35</v>
      </c>
      <c r="AX899" s="12" t="s">
        <v>72</v>
      </c>
      <c r="AY899" s="196" t="s">
        <v>190</v>
      </c>
    </row>
    <row r="900" spans="2:51" s="13" customFormat="1" ht="13.5">
      <c r="B900" s="202"/>
      <c r="D900" s="195" t="s">
        <v>198</v>
      </c>
      <c r="E900" s="203" t="s">
        <v>5</v>
      </c>
      <c r="F900" s="204" t="s">
        <v>1165</v>
      </c>
      <c r="H900" s="205">
        <v>120</v>
      </c>
      <c r="I900" s="206"/>
      <c r="L900" s="202"/>
      <c r="M900" s="207"/>
      <c r="N900" s="208"/>
      <c r="O900" s="208"/>
      <c r="P900" s="208"/>
      <c r="Q900" s="208"/>
      <c r="R900" s="208"/>
      <c r="S900" s="208"/>
      <c r="T900" s="209"/>
      <c r="AT900" s="203" t="s">
        <v>198</v>
      </c>
      <c r="AU900" s="203" t="s">
        <v>86</v>
      </c>
      <c r="AV900" s="13" t="s">
        <v>80</v>
      </c>
      <c r="AW900" s="13" t="s">
        <v>35</v>
      </c>
      <c r="AX900" s="13" t="s">
        <v>72</v>
      </c>
      <c r="AY900" s="203" t="s">
        <v>190</v>
      </c>
    </row>
    <row r="901" spans="2:51" s="12" customFormat="1" ht="13.5">
      <c r="B901" s="194"/>
      <c r="D901" s="195" t="s">
        <v>198</v>
      </c>
      <c r="E901" s="196" t="s">
        <v>5</v>
      </c>
      <c r="F901" s="197" t="s">
        <v>1151</v>
      </c>
      <c r="H901" s="196" t="s">
        <v>5</v>
      </c>
      <c r="I901" s="198"/>
      <c r="L901" s="194"/>
      <c r="M901" s="199"/>
      <c r="N901" s="200"/>
      <c r="O901" s="200"/>
      <c r="P901" s="200"/>
      <c r="Q901" s="200"/>
      <c r="R901" s="200"/>
      <c r="S901" s="200"/>
      <c r="T901" s="201"/>
      <c r="AT901" s="196" t="s">
        <v>198</v>
      </c>
      <c r="AU901" s="196" t="s">
        <v>86</v>
      </c>
      <c r="AV901" s="12" t="s">
        <v>17</v>
      </c>
      <c r="AW901" s="12" t="s">
        <v>35</v>
      </c>
      <c r="AX901" s="12" t="s">
        <v>72</v>
      </c>
      <c r="AY901" s="196" t="s">
        <v>190</v>
      </c>
    </row>
    <row r="902" spans="2:51" s="13" customFormat="1" ht="13.5">
      <c r="B902" s="202"/>
      <c r="D902" s="195" t="s">
        <v>198</v>
      </c>
      <c r="E902" s="203" t="s">
        <v>5</v>
      </c>
      <c r="F902" s="204" t="s">
        <v>1166</v>
      </c>
      <c r="H902" s="205">
        <v>130</v>
      </c>
      <c r="I902" s="206"/>
      <c r="L902" s="202"/>
      <c r="M902" s="207"/>
      <c r="N902" s="208"/>
      <c r="O902" s="208"/>
      <c r="P902" s="208"/>
      <c r="Q902" s="208"/>
      <c r="R902" s="208"/>
      <c r="S902" s="208"/>
      <c r="T902" s="209"/>
      <c r="AT902" s="203" t="s">
        <v>198</v>
      </c>
      <c r="AU902" s="203" t="s">
        <v>86</v>
      </c>
      <c r="AV902" s="13" t="s">
        <v>80</v>
      </c>
      <c r="AW902" s="13" t="s">
        <v>35</v>
      </c>
      <c r="AX902" s="13" t="s">
        <v>72</v>
      </c>
      <c r="AY902" s="203" t="s">
        <v>190</v>
      </c>
    </row>
    <row r="903" spans="2:51" s="12" customFormat="1" ht="13.5">
      <c r="B903" s="194"/>
      <c r="D903" s="195" t="s">
        <v>198</v>
      </c>
      <c r="E903" s="196" t="s">
        <v>5</v>
      </c>
      <c r="F903" s="197" t="s">
        <v>743</v>
      </c>
      <c r="H903" s="196" t="s">
        <v>5</v>
      </c>
      <c r="I903" s="198"/>
      <c r="L903" s="194"/>
      <c r="M903" s="199"/>
      <c r="N903" s="200"/>
      <c r="O903" s="200"/>
      <c r="P903" s="200"/>
      <c r="Q903" s="200"/>
      <c r="R903" s="200"/>
      <c r="S903" s="200"/>
      <c r="T903" s="201"/>
      <c r="AT903" s="196" t="s">
        <v>198</v>
      </c>
      <c r="AU903" s="196" t="s">
        <v>86</v>
      </c>
      <c r="AV903" s="12" t="s">
        <v>17</v>
      </c>
      <c r="AW903" s="12" t="s">
        <v>35</v>
      </c>
      <c r="AX903" s="12" t="s">
        <v>72</v>
      </c>
      <c r="AY903" s="196" t="s">
        <v>190</v>
      </c>
    </row>
    <row r="904" spans="2:51" s="13" customFormat="1" ht="13.5">
      <c r="B904" s="202"/>
      <c r="D904" s="195" t="s">
        <v>198</v>
      </c>
      <c r="E904" s="203" t="s">
        <v>5</v>
      </c>
      <c r="F904" s="204" t="s">
        <v>1167</v>
      </c>
      <c r="H904" s="205">
        <v>100</v>
      </c>
      <c r="I904" s="206"/>
      <c r="L904" s="202"/>
      <c r="M904" s="207"/>
      <c r="N904" s="208"/>
      <c r="O904" s="208"/>
      <c r="P904" s="208"/>
      <c r="Q904" s="208"/>
      <c r="R904" s="208"/>
      <c r="S904" s="208"/>
      <c r="T904" s="209"/>
      <c r="AT904" s="203" t="s">
        <v>198</v>
      </c>
      <c r="AU904" s="203" t="s">
        <v>86</v>
      </c>
      <c r="AV904" s="13" t="s">
        <v>80</v>
      </c>
      <c r="AW904" s="13" t="s">
        <v>35</v>
      </c>
      <c r="AX904" s="13" t="s">
        <v>72</v>
      </c>
      <c r="AY904" s="203" t="s">
        <v>190</v>
      </c>
    </row>
    <row r="905" spans="2:51" s="12" customFormat="1" ht="13.5">
      <c r="B905" s="194"/>
      <c r="D905" s="195" t="s">
        <v>198</v>
      </c>
      <c r="E905" s="196" t="s">
        <v>5</v>
      </c>
      <c r="F905" s="197" t="s">
        <v>745</v>
      </c>
      <c r="H905" s="196" t="s">
        <v>5</v>
      </c>
      <c r="I905" s="198"/>
      <c r="L905" s="194"/>
      <c r="M905" s="199"/>
      <c r="N905" s="200"/>
      <c r="O905" s="200"/>
      <c r="P905" s="200"/>
      <c r="Q905" s="200"/>
      <c r="R905" s="200"/>
      <c r="S905" s="200"/>
      <c r="T905" s="201"/>
      <c r="AT905" s="196" t="s">
        <v>198</v>
      </c>
      <c r="AU905" s="196" t="s">
        <v>86</v>
      </c>
      <c r="AV905" s="12" t="s">
        <v>17</v>
      </c>
      <c r="AW905" s="12" t="s">
        <v>35</v>
      </c>
      <c r="AX905" s="12" t="s">
        <v>72</v>
      </c>
      <c r="AY905" s="196" t="s">
        <v>190</v>
      </c>
    </row>
    <row r="906" spans="2:51" s="13" customFormat="1" ht="13.5">
      <c r="B906" s="202"/>
      <c r="D906" s="195" t="s">
        <v>198</v>
      </c>
      <c r="E906" s="203" t="s">
        <v>5</v>
      </c>
      <c r="F906" s="204" t="s">
        <v>1168</v>
      </c>
      <c r="H906" s="205">
        <v>95</v>
      </c>
      <c r="I906" s="206"/>
      <c r="L906" s="202"/>
      <c r="M906" s="207"/>
      <c r="N906" s="208"/>
      <c r="O906" s="208"/>
      <c r="P906" s="208"/>
      <c r="Q906" s="208"/>
      <c r="R906" s="208"/>
      <c r="S906" s="208"/>
      <c r="T906" s="209"/>
      <c r="AT906" s="203" t="s">
        <v>198</v>
      </c>
      <c r="AU906" s="203" t="s">
        <v>86</v>
      </c>
      <c r="AV906" s="13" t="s">
        <v>80</v>
      </c>
      <c r="AW906" s="13" t="s">
        <v>35</v>
      </c>
      <c r="AX906" s="13" t="s">
        <v>72</v>
      </c>
      <c r="AY906" s="203" t="s">
        <v>190</v>
      </c>
    </row>
    <row r="907" spans="2:51" s="12" customFormat="1" ht="13.5">
      <c r="B907" s="194"/>
      <c r="D907" s="195" t="s">
        <v>198</v>
      </c>
      <c r="E907" s="196" t="s">
        <v>5</v>
      </c>
      <c r="F907" s="197" t="s">
        <v>691</v>
      </c>
      <c r="H907" s="196" t="s">
        <v>5</v>
      </c>
      <c r="I907" s="198"/>
      <c r="L907" s="194"/>
      <c r="M907" s="199"/>
      <c r="N907" s="200"/>
      <c r="O907" s="200"/>
      <c r="P907" s="200"/>
      <c r="Q907" s="200"/>
      <c r="R907" s="200"/>
      <c r="S907" s="200"/>
      <c r="T907" s="201"/>
      <c r="AT907" s="196" t="s">
        <v>198</v>
      </c>
      <c r="AU907" s="196" t="s">
        <v>86</v>
      </c>
      <c r="AV907" s="12" t="s">
        <v>17</v>
      </c>
      <c r="AW907" s="12" t="s">
        <v>35</v>
      </c>
      <c r="AX907" s="12" t="s">
        <v>72</v>
      </c>
      <c r="AY907" s="196" t="s">
        <v>190</v>
      </c>
    </row>
    <row r="908" spans="2:51" s="13" customFormat="1" ht="13.5">
      <c r="B908" s="202"/>
      <c r="D908" s="195" t="s">
        <v>198</v>
      </c>
      <c r="E908" s="203" t="s">
        <v>5</v>
      </c>
      <c r="F908" s="204" t="s">
        <v>1169</v>
      </c>
      <c r="H908" s="205">
        <v>-75.26</v>
      </c>
      <c r="I908" s="206"/>
      <c r="L908" s="202"/>
      <c r="M908" s="207"/>
      <c r="N908" s="208"/>
      <c r="O908" s="208"/>
      <c r="P908" s="208"/>
      <c r="Q908" s="208"/>
      <c r="R908" s="208"/>
      <c r="S908" s="208"/>
      <c r="T908" s="209"/>
      <c r="AT908" s="203" t="s">
        <v>198</v>
      </c>
      <c r="AU908" s="203" t="s">
        <v>86</v>
      </c>
      <c r="AV908" s="13" t="s">
        <v>80</v>
      </c>
      <c r="AW908" s="13" t="s">
        <v>35</v>
      </c>
      <c r="AX908" s="13" t="s">
        <v>72</v>
      </c>
      <c r="AY908" s="203" t="s">
        <v>190</v>
      </c>
    </row>
    <row r="909" spans="2:51" s="12" customFormat="1" ht="13.5">
      <c r="B909" s="194"/>
      <c r="D909" s="195" t="s">
        <v>198</v>
      </c>
      <c r="E909" s="196" t="s">
        <v>5</v>
      </c>
      <c r="F909" s="197" t="s">
        <v>1170</v>
      </c>
      <c r="H909" s="196" t="s">
        <v>5</v>
      </c>
      <c r="I909" s="198"/>
      <c r="L909" s="194"/>
      <c r="M909" s="199"/>
      <c r="N909" s="200"/>
      <c r="O909" s="200"/>
      <c r="P909" s="200"/>
      <c r="Q909" s="200"/>
      <c r="R909" s="200"/>
      <c r="S909" s="200"/>
      <c r="T909" s="201"/>
      <c r="AT909" s="196" t="s">
        <v>198</v>
      </c>
      <c r="AU909" s="196" t="s">
        <v>86</v>
      </c>
      <c r="AV909" s="12" t="s">
        <v>17</v>
      </c>
      <c r="AW909" s="12" t="s">
        <v>35</v>
      </c>
      <c r="AX909" s="12" t="s">
        <v>72</v>
      </c>
      <c r="AY909" s="196" t="s">
        <v>190</v>
      </c>
    </row>
    <row r="910" spans="2:51" s="13" customFormat="1" ht="13.5">
      <c r="B910" s="202"/>
      <c r="D910" s="195" t="s">
        <v>198</v>
      </c>
      <c r="E910" s="203" t="s">
        <v>5</v>
      </c>
      <c r="F910" s="204" t="s">
        <v>1171</v>
      </c>
      <c r="H910" s="205">
        <v>-21</v>
      </c>
      <c r="I910" s="206"/>
      <c r="L910" s="202"/>
      <c r="M910" s="207"/>
      <c r="N910" s="208"/>
      <c r="O910" s="208"/>
      <c r="P910" s="208"/>
      <c r="Q910" s="208"/>
      <c r="R910" s="208"/>
      <c r="S910" s="208"/>
      <c r="T910" s="209"/>
      <c r="AT910" s="203" t="s">
        <v>198</v>
      </c>
      <c r="AU910" s="203" t="s">
        <v>86</v>
      </c>
      <c r="AV910" s="13" t="s">
        <v>80</v>
      </c>
      <c r="AW910" s="13" t="s">
        <v>35</v>
      </c>
      <c r="AX910" s="13" t="s">
        <v>72</v>
      </c>
      <c r="AY910" s="203" t="s">
        <v>190</v>
      </c>
    </row>
    <row r="911" spans="2:51" s="12" customFormat="1" ht="13.5">
      <c r="B911" s="194"/>
      <c r="D911" s="195" t="s">
        <v>198</v>
      </c>
      <c r="E911" s="196" t="s">
        <v>5</v>
      </c>
      <c r="F911" s="197" t="s">
        <v>1172</v>
      </c>
      <c r="H911" s="196" t="s">
        <v>5</v>
      </c>
      <c r="I911" s="198"/>
      <c r="L911" s="194"/>
      <c r="M911" s="199"/>
      <c r="N911" s="200"/>
      <c r="O911" s="200"/>
      <c r="P911" s="200"/>
      <c r="Q911" s="200"/>
      <c r="R911" s="200"/>
      <c r="S911" s="200"/>
      <c r="T911" s="201"/>
      <c r="AT911" s="196" t="s">
        <v>198</v>
      </c>
      <c r="AU911" s="196" t="s">
        <v>86</v>
      </c>
      <c r="AV911" s="12" t="s">
        <v>17</v>
      </c>
      <c r="AW911" s="12" t="s">
        <v>35</v>
      </c>
      <c r="AX911" s="12" t="s">
        <v>72</v>
      </c>
      <c r="AY911" s="196" t="s">
        <v>190</v>
      </c>
    </row>
    <row r="912" spans="2:51" s="13" customFormat="1" ht="13.5">
      <c r="B912" s="202"/>
      <c r="D912" s="195" t="s">
        <v>198</v>
      </c>
      <c r="E912" s="203" t="s">
        <v>5</v>
      </c>
      <c r="F912" s="204" t="s">
        <v>1173</v>
      </c>
      <c r="H912" s="205">
        <v>-22.8</v>
      </c>
      <c r="I912" s="206"/>
      <c r="L912" s="202"/>
      <c r="M912" s="207"/>
      <c r="N912" s="208"/>
      <c r="O912" s="208"/>
      <c r="P912" s="208"/>
      <c r="Q912" s="208"/>
      <c r="R912" s="208"/>
      <c r="S912" s="208"/>
      <c r="T912" s="209"/>
      <c r="AT912" s="203" t="s">
        <v>198</v>
      </c>
      <c r="AU912" s="203" t="s">
        <v>86</v>
      </c>
      <c r="AV912" s="13" t="s">
        <v>80</v>
      </c>
      <c r="AW912" s="13" t="s">
        <v>35</v>
      </c>
      <c r="AX912" s="13" t="s">
        <v>72</v>
      </c>
      <c r="AY912" s="203" t="s">
        <v>190</v>
      </c>
    </row>
    <row r="913" spans="2:51" s="12" customFormat="1" ht="13.5">
      <c r="B913" s="194"/>
      <c r="D913" s="195" t="s">
        <v>198</v>
      </c>
      <c r="E913" s="196" t="s">
        <v>5</v>
      </c>
      <c r="F913" s="197" t="s">
        <v>1174</v>
      </c>
      <c r="H913" s="196" t="s">
        <v>5</v>
      </c>
      <c r="I913" s="198"/>
      <c r="L913" s="194"/>
      <c r="M913" s="199"/>
      <c r="N913" s="200"/>
      <c r="O913" s="200"/>
      <c r="P913" s="200"/>
      <c r="Q913" s="200"/>
      <c r="R913" s="200"/>
      <c r="S913" s="200"/>
      <c r="T913" s="201"/>
      <c r="AT913" s="196" t="s">
        <v>198</v>
      </c>
      <c r="AU913" s="196" t="s">
        <v>86</v>
      </c>
      <c r="AV913" s="12" t="s">
        <v>17</v>
      </c>
      <c r="AW913" s="12" t="s">
        <v>35</v>
      </c>
      <c r="AX913" s="12" t="s">
        <v>72</v>
      </c>
      <c r="AY913" s="196" t="s">
        <v>190</v>
      </c>
    </row>
    <row r="914" spans="2:51" s="13" customFormat="1" ht="13.5">
      <c r="B914" s="202"/>
      <c r="D914" s="195" t="s">
        <v>198</v>
      </c>
      <c r="E914" s="203" t="s">
        <v>5</v>
      </c>
      <c r="F914" s="204" t="s">
        <v>1175</v>
      </c>
      <c r="H914" s="205">
        <v>-24.903</v>
      </c>
      <c r="I914" s="206"/>
      <c r="L914" s="202"/>
      <c r="M914" s="207"/>
      <c r="N914" s="208"/>
      <c r="O914" s="208"/>
      <c r="P914" s="208"/>
      <c r="Q914" s="208"/>
      <c r="R914" s="208"/>
      <c r="S914" s="208"/>
      <c r="T914" s="209"/>
      <c r="AT914" s="203" t="s">
        <v>198</v>
      </c>
      <c r="AU914" s="203" t="s">
        <v>86</v>
      </c>
      <c r="AV914" s="13" t="s">
        <v>80</v>
      </c>
      <c r="AW914" s="13" t="s">
        <v>35</v>
      </c>
      <c r="AX914" s="13" t="s">
        <v>72</v>
      </c>
      <c r="AY914" s="203" t="s">
        <v>190</v>
      </c>
    </row>
    <row r="915" spans="2:51" s="14" customFormat="1" ht="13.5">
      <c r="B915" s="210"/>
      <c r="D915" s="195" t="s">
        <v>198</v>
      </c>
      <c r="E915" s="211" t="s">
        <v>5</v>
      </c>
      <c r="F915" s="212" t="s">
        <v>221</v>
      </c>
      <c r="H915" s="213">
        <v>301.037</v>
      </c>
      <c r="I915" s="214"/>
      <c r="L915" s="210"/>
      <c r="M915" s="215"/>
      <c r="N915" s="216"/>
      <c r="O915" s="216"/>
      <c r="P915" s="216"/>
      <c r="Q915" s="216"/>
      <c r="R915" s="216"/>
      <c r="S915" s="216"/>
      <c r="T915" s="217"/>
      <c r="AT915" s="211" t="s">
        <v>198</v>
      </c>
      <c r="AU915" s="211" t="s">
        <v>86</v>
      </c>
      <c r="AV915" s="14" t="s">
        <v>92</v>
      </c>
      <c r="AW915" s="14" t="s">
        <v>35</v>
      </c>
      <c r="AX915" s="14" t="s">
        <v>17</v>
      </c>
      <c r="AY915" s="211" t="s">
        <v>190</v>
      </c>
    </row>
    <row r="916" spans="2:65" s="1" customFormat="1" ht="25.5" customHeight="1">
      <c r="B916" s="181"/>
      <c r="C916" s="218" t="s">
        <v>1176</v>
      </c>
      <c r="D916" s="218" t="s">
        <v>465</v>
      </c>
      <c r="E916" s="219" t="s">
        <v>1177</v>
      </c>
      <c r="F916" s="220" t="s">
        <v>1178</v>
      </c>
      <c r="G916" s="221" t="s">
        <v>275</v>
      </c>
      <c r="H916" s="222">
        <v>316.089</v>
      </c>
      <c r="I916" s="223"/>
      <c r="J916" s="224">
        <f>ROUND(I916*H916,2)</f>
        <v>0</v>
      </c>
      <c r="K916" s="220" t="s">
        <v>196</v>
      </c>
      <c r="L916" s="225"/>
      <c r="M916" s="226" t="s">
        <v>5</v>
      </c>
      <c r="N916" s="227" t="s">
        <v>43</v>
      </c>
      <c r="O916" s="43"/>
      <c r="P916" s="191">
        <f>O916*H916</f>
        <v>0</v>
      </c>
      <c r="Q916" s="191">
        <v>0.016</v>
      </c>
      <c r="R916" s="191">
        <f>Q916*H916</f>
        <v>5.057424</v>
      </c>
      <c r="S916" s="191">
        <v>0</v>
      </c>
      <c r="T916" s="192">
        <f>S916*H916</f>
        <v>0</v>
      </c>
      <c r="AR916" s="25" t="s">
        <v>238</v>
      </c>
      <c r="AT916" s="25" t="s">
        <v>465</v>
      </c>
      <c r="AU916" s="25" t="s">
        <v>86</v>
      </c>
      <c r="AY916" s="25" t="s">
        <v>190</v>
      </c>
      <c r="BE916" s="193">
        <f>IF(N916="základní",J916,0)</f>
        <v>0</v>
      </c>
      <c r="BF916" s="193">
        <f>IF(N916="snížená",J916,0)</f>
        <v>0</v>
      </c>
      <c r="BG916" s="193">
        <f>IF(N916="zákl. přenesená",J916,0)</f>
        <v>0</v>
      </c>
      <c r="BH916" s="193">
        <f>IF(N916="sníž. přenesená",J916,0)</f>
        <v>0</v>
      </c>
      <c r="BI916" s="193">
        <f>IF(N916="nulová",J916,0)</f>
        <v>0</v>
      </c>
      <c r="BJ916" s="25" t="s">
        <v>17</v>
      </c>
      <c r="BK916" s="193">
        <f>ROUND(I916*H916,2)</f>
        <v>0</v>
      </c>
      <c r="BL916" s="25" t="s">
        <v>92</v>
      </c>
      <c r="BM916" s="25" t="s">
        <v>1179</v>
      </c>
    </row>
    <row r="917" spans="2:51" s="13" customFormat="1" ht="13.5">
      <c r="B917" s="202"/>
      <c r="D917" s="195" t="s">
        <v>198</v>
      </c>
      <c r="F917" s="204" t="s">
        <v>1180</v>
      </c>
      <c r="H917" s="205">
        <v>316.089</v>
      </c>
      <c r="I917" s="206"/>
      <c r="L917" s="202"/>
      <c r="M917" s="207"/>
      <c r="N917" s="208"/>
      <c r="O917" s="208"/>
      <c r="P917" s="208"/>
      <c r="Q917" s="208"/>
      <c r="R917" s="208"/>
      <c r="S917" s="208"/>
      <c r="T917" s="209"/>
      <c r="AT917" s="203" t="s">
        <v>198</v>
      </c>
      <c r="AU917" s="203" t="s">
        <v>86</v>
      </c>
      <c r="AV917" s="13" t="s">
        <v>80</v>
      </c>
      <c r="AW917" s="13" t="s">
        <v>6</v>
      </c>
      <c r="AX917" s="13" t="s">
        <v>17</v>
      </c>
      <c r="AY917" s="203" t="s">
        <v>190</v>
      </c>
    </row>
    <row r="918" spans="2:65" s="1" customFormat="1" ht="63.75" customHeight="1">
      <c r="B918" s="181"/>
      <c r="C918" s="182" t="s">
        <v>1181</v>
      </c>
      <c r="D918" s="182" t="s">
        <v>192</v>
      </c>
      <c r="E918" s="183" t="s">
        <v>1182</v>
      </c>
      <c r="F918" s="184" t="s">
        <v>1183</v>
      </c>
      <c r="G918" s="185" t="s">
        <v>275</v>
      </c>
      <c r="H918" s="186">
        <v>83.2</v>
      </c>
      <c r="I918" s="187"/>
      <c r="J918" s="188">
        <f>ROUND(I918*H918,2)</f>
        <v>0</v>
      </c>
      <c r="K918" s="184" t="s">
        <v>5</v>
      </c>
      <c r="L918" s="42"/>
      <c r="M918" s="189" t="s">
        <v>5</v>
      </c>
      <c r="N918" s="190" t="s">
        <v>43</v>
      </c>
      <c r="O918" s="43"/>
      <c r="P918" s="191">
        <f>O918*H918</f>
        <v>0</v>
      </c>
      <c r="Q918" s="191">
        <v>0.00658</v>
      </c>
      <c r="R918" s="191">
        <f>Q918*H918</f>
        <v>0.547456</v>
      </c>
      <c r="S918" s="191">
        <v>0</v>
      </c>
      <c r="T918" s="192">
        <f>S918*H918</f>
        <v>0</v>
      </c>
      <c r="AR918" s="25" t="s">
        <v>92</v>
      </c>
      <c r="AT918" s="25" t="s">
        <v>192</v>
      </c>
      <c r="AU918" s="25" t="s">
        <v>86</v>
      </c>
      <c r="AY918" s="25" t="s">
        <v>190</v>
      </c>
      <c r="BE918" s="193">
        <f>IF(N918="základní",J918,0)</f>
        <v>0</v>
      </c>
      <c r="BF918" s="193">
        <f>IF(N918="snížená",J918,0)</f>
        <v>0</v>
      </c>
      <c r="BG918" s="193">
        <f>IF(N918="zákl. přenesená",J918,0)</f>
        <v>0</v>
      </c>
      <c r="BH918" s="193">
        <f>IF(N918="sníž. přenesená",J918,0)</f>
        <v>0</v>
      </c>
      <c r="BI918" s="193">
        <f>IF(N918="nulová",J918,0)</f>
        <v>0</v>
      </c>
      <c r="BJ918" s="25" t="s">
        <v>17</v>
      </c>
      <c r="BK918" s="193">
        <f>ROUND(I918*H918,2)</f>
        <v>0</v>
      </c>
      <c r="BL918" s="25" t="s">
        <v>92</v>
      </c>
      <c r="BM918" s="25" t="s">
        <v>1184</v>
      </c>
    </row>
    <row r="919" spans="2:51" s="12" customFormat="1" ht="13.5">
      <c r="B919" s="194"/>
      <c r="D919" s="195" t="s">
        <v>198</v>
      </c>
      <c r="E919" s="196" t="s">
        <v>5</v>
      </c>
      <c r="F919" s="197" t="s">
        <v>738</v>
      </c>
      <c r="H919" s="196" t="s">
        <v>5</v>
      </c>
      <c r="I919" s="198"/>
      <c r="L919" s="194"/>
      <c r="M919" s="199"/>
      <c r="N919" s="200"/>
      <c r="O919" s="200"/>
      <c r="P919" s="200"/>
      <c r="Q919" s="200"/>
      <c r="R919" s="200"/>
      <c r="S919" s="200"/>
      <c r="T919" s="201"/>
      <c r="AT919" s="196" t="s">
        <v>198</v>
      </c>
      <c r="AU919" s="196" t="s">
        <v>86</v>
      </c>
      <c r="AV919" s="12" t="s">
        <v>17</v>
      </c>
      <c r="AW919" s="12" t="s">
        <v>35</v>
      </c>
      <c r="AX919" s="12" t="s">
        <v>72</v>
      </c>
      <c r="AY919" s="196" t="s">
        <v>190</v>
      </c>
    </row>
    <row r="920" spans="2:51" s="13" customFormat="1" ht="13.5">
      <c r="B920" s="202"/>
      <c r="D920" s="195" t="s">
        <v>198</v>
      </c>
      <c r="E920" s="203" t="s">
        <v>5</v>
      </c>
      <c r="F920" s="204" t="s">
        <v>1185</v>
      </c>
      <c r="H920" s="205">
        <v>22.7</v>
      </c>
      <c r="I920" s="206"/>
      <c r="L920" s="202"/>
      <c r="M920" s="207"/>
      <c r="N920" s="208"/>
      <c r="O920" s="208"/>
      <c r="P920" s="208"/>
      <c r="Q920" s="208"/>
      <c r="R920" s="208"/>
      <c r="S920" s="208"/>
      <c r="T920" s="209"/>
      <c r="AT920" s="203" t="s">
        <v>198</v>
      </c>
      <c r="AU920" s="203" t="s">
        <v>86</v>
      </c>
      <c r="AV920" s="13" t="s">
        <v>80</v>
      </c>
      <c r="AW920" s="13" t="s">
        <v>35</v>
      </c>
      <c r="AX920" s="13" t="s">
        <v>72</v>
      </c>
      <c r="AY920" s="203" t="s">
        <v>190</v>
      </c>
    </row>
    <row r="921" spans="2:51" s="12" customFormat="1" ht="13.5">
      <c r="B921" s="194"/>
      <c r="D921" s="195" t="s">
        <v>198</v>
      </c>
      <c r="E921" s="196" t="s">
        <v>5</v>
      </c>
      <c r="F921" s="197" t="s">
        <v>1151</v>
      </c>
      <c r="H921" s="196" t="s">
        <v>5</v>
      </c>
      <c r="I921" s="198"/>
      <c r="L921" s="194"/>
      <c r="M921" s="199"/>
      <c r="N921" s="200"/>
      <c r="O921" s="200"/>
      <c r="P921" s="200"/>
      <c r="Q921" s="200"/>
      <c r="R921" s="200"/>
      <c r="S921" s="200"/>
      <c r="T921" s="201"/>
      <c r="AT921" s="196" t="s">
        <v>198</v>
      </c>
      <c r="AU921" s="196" t="s">
        <v>86</v>
      </c>
      <c r="AV921" s="12" t="s">
        <v>17</v>
      </c>
      <c r="AW921" s="12" t="s">
        <v>35</v>
      </c>
      <c r="AX921" s="12" t="s">
        <v>72</v>
      </c>
      <c r="AY921" s="196" t="s">
        <v>190</v>
      </c>
    </row>
    <row r="922" spans="2:51" s="13" customFormat="1" ht="13.5">
      <c r="B922" s="202"/>
      <c r="D922" s="195" t="s">
        <v>198</v>
      </c>
      <c r="E922" s="203" t="s">
        <v>5</v>
      </c>
      <c r="F922" s="204" t="s">
        <v>1186</v>
      </c>
      <c r="H922" s="205">
        <v>22.5</v>
      </c>
      <c r="I922" s="206"/>
      <c r="L922" s="202"/>
      <c r="M922" s="207"/>
      <c r="N922" s="208"/>
      <c r="O922" s="208"/>
      <c r="P922" s="208"/>
      <c r="Q922" s="208"/>
      <c r="R922" s="208"/>
      <c r="S922" s="208"/>
      <c r="T922" s="209"/>
      <c r="AT922" s="203" t="s">
        <v>198</v>
      </c>
      <c r="AU922" s="203" t="s">
        <v>86</v>
      </c>
      <c r="AV922" s="13" t="s">
        <v>80</v>
      </c>
      <c r="AW922" s="13" t="s">
        <v>35</v>
      </c>
      <c r="AX922" s="13" t="s">
        <v>72</v>
      </c>
      <c r="AY922" s="203" t="s">
        <v>190</v>
      </c>
    </row>
    <row r="923" spans="2:51" s="12" customFormat="1" ht="13.5">
      <c r="B923" s="194"/>
      <c r="D923" s="195" t="s">
        <v>198</v>
      </c>
      <c r="E923" s="196" t="s">
        <v>5</v>
      </c>
      <c r="F923" s="197" t="s">
        <v>743</v>
      </c>
      <c r="H923" s="196" t="s">
        <v>5</v>
      </c>
      <c r="I923" s="198"/>
      <c r="L923" s="194"/>
      <c r="M923" s="199"/>
      <c r="N923" s="200"/>
      <c r="O923" s="200"/>
      <c r="P923" s="200"/>
      <c r="Q923" s="200"/>
      <c r="R923" s="200"/>
      <c r="S923" s="200"/>
      <c r="T923" s="201"/>
      <c r="AT923" s="196" t="s">
        <v>198</v>
      </c>
      <c r="AU923" s="196" t="s">
        <v>86</v>
      </c>
      <c r="AV923" s="12" t="s">
        <v>17</v>
      </c>
      <c r="AW923" s="12" t="s">
        <v>35</v>
      </c>
      <c r="AX923" s="12" t="s">
        <v>72</v>
      </c>
      <c r="AY923" s="196" t="s">
        <v>190</v>
      </c>
    </row>
    <row r="924" spans="2:51" s="13" customFormat="1" ht="13.5">
      <c r="B924" s="202"/>
      <c r="D924" s="195" t="s">
        <v>198</v>
      </c>
      <c r="E924" s="203" t="s">
        <v>5</v>
      </c>
      <c r="F924" s="204" t="s">
        <v>1187</v>
      </c>
      <c r="H924" s="205">
        <v>14</v>
      </c>
      <c r="I924" s="206"/>
      <c r="L924" s="202"/>
      <c r="M924" s="207"/>
      <c r="N924" s="208"/>
      <c r="O924" s="208"/>
      <c r="P924" s="208"/>
      <c r="Q924" s="208"/>
      <c r="R924" s="208"/>
      <c r="S924" s="208"/>
      <c r="T924" s="209"/>
      <c r="AT924" s="203" t="s">
        <v>198</v>
      </c>
      <c r="AU924" s="203" t="s">
        <v>86</v>
      </c>
      <c r="AV924" s="13" t="s">
        <v>80</v>
      </c>
      <c r="AW924" s="13" t="s">
        <v>35</v>
      </c>
      <c r="AX924" s="13" t="s">
        <v>72</v>
      </c>
      <c r="AY924" s="203" t="s">
        <v>190</v>
      </c>
    </row>
    <row r="925" spans="2:51" s="12" customFormat="1" ht="13.5">
      <c r="B925" s="194"/>
      <c r="D925" s="195" t="s">
        <v>198</v>
      </c>
      <c r="E925" s="196" t="s">
        <v>5</v>
      </c>
      <c r="F925" s="197" t="s">
        <v>745</v>
      </c>
      <c r="H925" s="196" t="s">
        <v>5</v>
      </c>
      <c r="I925" s="198"/>
      <c r="L925" s="194"/>
      <c r="M925" s="199"/>
      <c r="N925" s="200"/>
      <c r="O925" s="200"/>
      <c r="P925" s="200"/>
      <c r="Q925" s="200"/>
      <c r="R925" s="200"/>
      <c r="S925" s="200"/>
      <c r="T925" s="201"/>
      <c r="AT925" s="196" t="s">
        <v>198</v>
      </c>
      <c r="AU925" s="196" t="s">
        <v>86</v>
      </c>
      <c r="AV925" s="12" t="s">
        <v>17</v>
      </c>
      <c r="AW925" s="12" t="s">
        <v>35</v>
      </c>
      <c r="AX925" s="12" t="s">
        <v>72</v>
      </c>
      <c r="AY925" s="196" t="s">
        <v>190</v>
      </c>
    </row>
    <row r="926" spans="2:51" s="13" customFormat="1" ht="13.5">
      <c r="B926" s="202"/>
      <c r="D926" s="195" t="s">
        <v>198</v>
      </c>
      <c r="E926" s="203" t="s">
        <v>5</v>
      </c>
      <c r="F926" s="204" t="s">
        <v>1188</v>
      </c>
      <c r="H926" s="205">
        <v>24</v>
      </c>
      <c r="I926" s="206"/>
      <c r="L926" s="202"/>
      <c r="M926" s="207"/>
      <c r="N926" s="208"/>
      <c r="O926" s="208"/>
      <c r="P926" s="208"/>
      <c r="Q926" s="208"/>
      <c r="R926" s="208"/>
      <c r="S926" s="208"/>
      <c r="T926" s="209"/>
      <c r="AT926" s="203" t="s">
        <v>198</v>
      </c>
      <c r="AU926" s="203" t="s">
        <v>86</v>
      </c>
      <c r="AV926" s="13" t="s">
        <v>80</v>
      </c>
      <c r="AW926" s="13" t="s">
        <v>35</v>
      </c>
      <c r="AX926" s="13" t="s">
        <v>72</v>
      </c>
      <c r="AY926" s="203" t="s">
        <v>190</v>
      </c>
    </row>
    <row r="927" spans="2:51" s="14" customFormat="1" ht="13.5">
      <c r="B927" s="210"/>
      <c r="D927" s="195" t="s">
        <v>198</v>
      </c>
      <c r="E927" s="211" t="s">
        <v>5</v>
      </c>
      <c r="F927" s="212" t="s">
        <v>221</v>
      </c>
      <c r="H927" s="213">
        <v>83.2</v>
      </c>
      <c r="I927" s="214"/>
      <c r="L927" s="210"/>
      <c r="M927" s="215"/>
      <c r="N927" s="216"/>
      <c r="O927" s="216"/>
      <c r="P927" s="216"/>
      <c r="Q927" s="216"/>
      <c r="R927" s="216"/>
      <c r="S927" s="216"/>
      <c r="T927" s="217"/>
      <c r="AT927" s="211" t="s">
        <v>198</v>
      </c>
      <c r="AU927" s="211" t="s">
        <v>86</v>
      </c>
      <c r="AV927" s="14" t="s">
        <v>92</v>
      </c>
      <c r="AW927" s="14" t="s">
        <v>35</v>
      </c>
      <c r="AX927" s="14" t="s">
        <v>17</v>
      </c>
      <c r="AY927" s="211" t="s">
        <v>190</v>
      </c>
    </row>
    <row r="928" spans="2:65" s="1" customFormat="1" ht="25.5" customHeight="1">
      <c r="B928" s="181"/>
      <c r="C928" s="218" t="s">
        <v>1189</v>
      </c>
      <c r="D928" s="218" t="s">
        <v>465</v>
      </c>
      <c r="E928" s="219" t="s">
        <v>1190</v>
      </c>
      <c r="F928" s="220" t="s">
        <v>1191</v>
      </c>
      <c r="G928" s="221" t="s">
        <v>275</v>
      </c>
      <c r="H928" s="222">
        <v>87.36</v>
      </c>
      <c r="I928" s="223"/>
      <c r="J928" s="224">
        <f>ROUND(I928*H928,2)</f>
        <v>0</v>
      </c>
      <c r="K928" s="220" t="s">
        <v>196</v>
      </c>
      <c r="L928" s="225"/>
      <c r="M928" s="226" t="s">
        <v>5</v>
      </c>
      <c r="N928" s="227" t="s">
        <v>43</v>
      </c>
      <c r="O928" s="43"/>
      <c r="P928" s="191">
        <f>O928*H928</f>
        <v>0</v>
      </c>
      <c r="Q928" s="191">
        <v>0.0012</v>
      </c>
      <c r="R928" s="191">
        <f>Q928*H928</f>
        <v>0.104832</v>
      </c>
      <c r="S928" s="191">
        <v>0</v>
      </c>
      <c r="T928" s="192">
        <f>S928*H928</f>
        <v>0</v>
      </c>
      <c r="AR928" s="25" t="s">
        <v>238</v>
      </c>
      <c r="AT928" s="25" t="s">
        <v>465</v>
      </c>
      <c r="AU928" s="25" t="s">
        <v>86</v>
      </c>
      <c r="AY928" s="25" t="s">
        <v>190</v>
      </c>
      <c r="BE928" s="193">
        <f>IF(N928="základní",J928,0)</f>
        <v>0</v>
      </c>
      <c r="BF928" s="193">
        <f>IF(N928="snížená",J928,0)</f>
        <v>0</v>
      </c>
      <c r="BG928" s="193">
        <f>IF(N928="zákl. přenesená",J928,0)</f>
        <v>0</v>
      </c>
      <c r="BH928" s="193">
        <f>IF(N928="sníž. přenesená",J928,0)</f>
        <v>0</v>
      </c>
      <c r="BI928" s="193">
        <f>IF(N928="nulová",J928,0)</f>
        <v>0</v>
      </c>
      <c r="BJ928" s="25" t="s">
        <v>17</v>
      </c>
      <c r="BK928" s="193">
        <f>ROUND(I928*H928,2)</f>
        <v>0</v>
      </c>
      <c r="BL928" s="25" t="s">
        <v>92</v>
      </c>
      <c r="BM928" s="25" t="s">
        <v>1192</v>
      </c>
    </row>
    <row r="929" spans="2:51" s="13" customFormat="1" ht="13.5">
      <c r="B929" s="202"/>
      <c r="D929" s="195" t="s">
        <v>198</v>
      </c>
      <c r="F929" s="204" t="s">
        <v>1193</v>
      </c>
      <c r="H929" s="205">
        <v>87.36</v>
      </c>
      <c r="I929" s="206"/>
      <c r="L929" s="202"/>
      <c r="M929" s="207"/>
      <c r="N929" s="208"/>
      <c r="O929" s="208"/>
      <c r="P929" s="208"/>
      <c r="Q929" s="208"/>
      <c r="R929" s="208"/>
      <c r="S929" s="208"/>
      <c r="T929" s="209"/>
      <c r="AT929" s="203" t="s">
        <v>198</v>
      </c>
      <c r="AU929" s="203" t="s">
        <v>86</v>
      </c>
      <c r="AV929" s="13" t="s">
        <v>80</v>
      </c>
      <c r="AW929" s="13" t="s">
        <v>6</v>
      </c>
      <c r="AX929" s="13" t="s">
        <v>17</v>
      </c>
      <c r="AY929" s="203" t="s">
        <v>190</v>
      </c>
    </row>
    <row r="930" spans="2:65" s="1" customFormat="1" ht="63.75" customHeight="1">
      <c r="B930" s="181"/>
      <c r="C930" s="182" t="s">
        <v>1194</v>
      </c>
      <c r="D930" s="182" t="s">
        <v>192</v>
      </c>
      <c r="E930" s="183" t="s">
        <v>1195</v>
      </c>
      <c r="F930" s="184" t="s">
        <v>1196</v>
      </c>
      <c r="G930" s="185" t="s">
        <v>275</v>
      </c>
      <c r="H930" s="186">
        <v>7.8</v>
      </c>
      <c r="I930" s="187"/>
      <c r="J930" s="188">
        <f>ROUND(I930*H930,2)</f>
        <v>0</v>
      </c>
      <c r="K930" s="184" t="s">
        <v>5</v>
      </c>
      <c r="L930" s="42"/>
      <c r="M930" s="189" t="s">
        <v>5</v>
      </c>
      <c r="N930" s="190" t="s">
        <v>43</v>
      </c>
      <c r="O930" s="43"/>
      <c r="P930" s="191">
        <f>O930*H930</f>
        <v>0</v>
      </c>
      <c r="Q930" s="191">
        <v>0.00757</v>
      </c>
      <c r="R930" s="191">
        <f>Q930*H930</f>
        <v>0.059046</v>
      </c>
      <c r="S930" s="191">
        <v>0</v>
      </c>
      <c r="T930" s="192">
        <f>S930*H930</f>
        <v>0</v>
      </c>
      <c r="AR930" s="25" t="s">
        <v>92</v>
      </c>
      <c r="AT930" s="25" t="s">
        <v>192</v>
      </c>
      <c r="AU930" s="25" t="s">
        <v>86</v>
      </c>
      <c r="AY930" s="25" t="s">
        <v>190</v>
      </c>
      <c r="BE930" s="193">
        <f>IF(N930="základní",J930,0)</f>
        <v>0</v>
      </c>
      <c r="BF930" s="193">
        <f>IF(N930="snížená",J930,0)</f>
        <v>0</v>
      </c>
      <c r="BG930" s="193">
        <f>IF(N930="zákl. přenesená",J930,0)</f>
        <v>0</v>
      </c>
      <c r="BH930" s="193">
        <f>IF(N930="sníž. přenesená",J930,0)</f>
        <v>0</v>
      </c>
      <c r="BI930" s="193">
        <f>IF(N930="nulová",J930,0)</f>
        <v>0</v>
      </c>
      <c r="BJ930" s="25" t="s">
        <v>17</v>
      </c>
      <c r="BK930" s="193">
        <f>ROUND(I930*H930,2)</f>
        <v>0</v>
      </c>
      <c r="BL930" s="25" t="s">
        <v>92</v>
      </c>
      <c r="BM930" s="25" t="s">
        <v>1197</v>
      </c>
    </row>
    <row r="931" spans="2:51" s="12" customFormat="1" ht="13.5">
      <c r="B931" s="194"/>
      <c r="D931" s="195" t="s">
        <v>198</v>
      </c>
      <c r="E931" s="196" t="s">
        <v>5</v>
      </c>
      <c r="F931" s="197" t="s">
        <v>1155</v>
      </c>
      <c r="H931" s="196" t="s">
        <v>5</v>
      </c>
      <c r="I931" s="198"/>
      <c r="L931" s="194"/>
      <c r="M931" s="199"/>
      <c r="N931" s="200"/>
      <c r="O931" s="200"/>
      <c r="P931" s="200"/>
      <c r="Q931" s="200"/>
      <c r="R931" s="200"/>
      <c r="S931" s="200"/>
      <c r="T931" s="201"/>
      <c r="AT931" s="196" t="s">
        <v>198</v>
      </c>
      <c r="AU931" s="196" t="s">
        <v>86</v>
      </c>
      <c r="AV931" s="12" t="s">
        <v>17</v>
      </c>
      <c r="AW931" s="12" t="s">
        <v>35</v>
      </c>
      <c r="AX931" s="12" t="s">
        <v>72</v>
      </c>
      <c r="AY931" s="196" t="s">
        <v>190</v>
      </c>
    </row>
    <row r="932" spans="2:51" s="13" customFormat="1" ht="13.5">
      <c r="B932" s="202"/>
      <c r="D932" s="195" t="s">
        <v>198</v>
      </c>
      <c r="E932" s="203" t="s">
        <v>5</v>
      </c>
      <c r="F932" s="204" t="s">
        <v>1156</v>
      </c>
      <c r="H932" s="205">
        <v>7.8</v>
      </c>
      <c r="I932" s="206"/>
      <c r="L932" s="202"/>
      <c r="M932" s="207"/>
      <c r="N932" s="208"/>
      <c r="O932" s="208"/>
      <c r="P932" s="208"/>
      <c r="Q932" s="208"/>
      <c r="R932" s="208"/>
      <c r="S932" s="208"/>
      <c r="T932" s="209"/>
      <c r="AT932" s="203" t="s">
        <v>198</v>
      </c>
      <c r="AU932" s="203" t="s">
        <v>86</v>
      </c>
      <c r="AV932" s="13" t="s">
        <v>80</v>
      </c>
      <c r="AW932" s="13" t="s">
        <v>35</v>
      </c>
      <c r="AX932" s="13" t="s">
        <v>17</v>
      </c>
      <c r="AY932" s="203" t="s">
        <v>190</v>
      </c>
    </row>
    <row r="933" spans="2:65" s="1" customFormat="1" ht="25.5" customHeight="1">
      <c r="B933" s="181"/>
      <c r="C933" s="218" t="s">
        <v>1198</v>
      </c>
      <c r="D933" s="218" t="s">
        <v>465</v>
      </c>
      <c r="E933" s="219" t="s">
        <v>1199</v>
      </c>
      <c r="F933" s="220" t="s">
        <v>1200</v>
      </c>
      <c r="G933" s="221" t="s">
        <v>275</v>
      </c>
      <c r="H933" s="222">
        <v>8.19</v>
      </c>
      <c r="I933" s="223"/>
      <c r="J933" s="224">
        <f>ROUND(I933*H933,2)</f>
        <v>0</v>
      </c>
      <c r="K933" s="220" t="s">
        <v>196</v>
      </c>
      <c r="L933" s="225"/>
      <c r="M933" s="226" t="s">
        <v>5</v>
      </c>
      <c r="N933" s="227" t="s">
        <v>43</v>
      </c>
      <c r="O933" s="43"/>
      <c r="P933" s="191">
        <f>O933*H933</f>
        <v>0</v>
      </c>
      <c r="Q933" s="191">
        <v>0.024</v>
      </c>
      <c r="R933" s="191">
        <f>Q933*H933</f>
        <v>0.19655999999999998</v>
      </c>
      <c r="S933" s="191">
        <v>0</v>
      </c>
      <c r="T933" s="192">
        <f>S933*H933</f>
        <v>0</v>
      </c>
      <c r="AR933" s="25" t="s">
        <v>238</v>
      </c>
      <c r="AT933" s="25" t="s">
        <v>465</v>
      </c>
      <c r="AU933" s="25" t="s">
        <v>86</v>
      </c>
      <c r="AY933" s="25" t="s">
        <v>190</v>
      </c>
      <c r="BE933" s="193">
        <f>IF(N933="základní",J933,0)</f>
        <v>0</v>
      </c>
      <c r="BF933" s="193">
        <f>IF(N933="snížená",J933,0)</f>
        <v>0</v>
      </c>
      <c r="BG933" s="193">
        <f>IF(N933="zákl. přenesená",J933,0)</f>
        <v>0</v>
      </c>
      <c r="BH933" s="193">
        <f>IF(N933="sníž. přenesená",J933,0)</f>
        <v>0</v>
      </c>
      <c r="BI933" s="193">
        <f>IF(N933="nulová",J933,0)</f>
        <v>0</v>
      </c>
      <c r="BJ933" s="25" t="s">
        <v>17</v>
      </c>
      <c r="BK933" s="193">
        <f>ROUND(I933*H933,2)</f>
        <v>0</v>
      </c>
      <c r="BL933" s="25" t="s">
        <v>92</v>
      </c>
      <c r="BM933" s="25" t="s">
        <v>1201</v>
      </c>
    </row>
    <row r="934" spans="2:51" s="13" customFormat="1" ht="13.5">
      <c r="B934" s="202"/>
      <c r="D934" s="195" t="s">
        <v>198</v>
      </c>
      <c r="F934" s="204" t="s">
        <v>1202</v>
      </c>
      <c r="H934" s="205">
        <v>8.19</v>
      </c>
      <c r="I934" s="206"/>
      <c r="L934" s="202"/>
      <c r="M934" s="207"/>
      <c r="N934" s="208"/>
      <c r="O934" s="208"/>
      <c r="P934" s="208"/>
      <c r="Q934" s="208"/>
      <c r="R934" s="208"/>
      <c r="S934" s="208"/>
      <c r="T934" s="209"/>
      <c r="AT934" s="203" t="s">
        <v>198</v>
      </c>
      <c r="AU934" s="203" t="s">
        <v>86</v>
      </c>
      <c r="AV934" s="13" t="s">
        <v>80</v>
      </c>
      <c r="AW934" s="13" t="s">
        <v>6</v>
      </c>
      <c r="AX934" s="13" t="s">
        <v>17</v>
      </c>
      <c r="AY934" s="203" t="s">
        <v>190</v>
      </c>
    </row>
    <row r="935" spans="2:65" s="1" customFormat="1" ht="76.5" customHeight="1">
      <c r="B935" s="181"/>
      <c r="C935" s="182" t="s">
        <v>1203</v>
      </c>
      <c r="D935" s="182" t="s">
        <v>192</v>
      </c>
      <c r="E935" s="183" t="s">
        <v>1204</v>
      </c>
      <c r="F935" s="184" t="s">
        <v>1205</v>
      </c>
      <c r="G935" s="185" t="s">
        <v>625</v>
      </c>
      <c r="H935" s="186">
        <v>39.55</v>
      </c>
      <c r="I935" s="187"/>
      <c r="J935" s="188">
        <f>ROUND(I935*H935,2)</f>
        <v>0</v>
      </c>
      <c r="K935" s="184" t="s">
        <v>5</v>
      </c>
      <c r="L935" s="42"/>
      <c r="M935" s="189" t="s">
        <v>5</v>
      </c>
      <c r="N935" s="190" t="s">
        <v>43</v>
      </c>
      <c r="O935" s="43"/>
      <c r="P935" s="191">
        <f>O935*H935</f>
        <v>0</v>
      </c>
      <c r="Q935" s="191">
        <v>0.00168</v>
      </c>
      <c r="R935" s="191">
        <f>Q935*H935</f>
        <v>0.066444</v>
      </c>
      <c r="S935" s="191">
        <v>0</v>
      </c>
      <c r="T935" s="192">
        <f>S935*H935</f>
        <v>0</v>
      </c>
      <c r="AR935" s="25" t="s">
        <v>92</v>
      </c>
      <c r="AT935" s="25" t="s">
        <v>192</v>
      </c>
      <c r="AU935" s="25" t="s">
        <v>86</v>
      </c>
      <c r="AY935" s="25" t="s">
        <v>190</v>
      </c>
      <c r="BE935" s="193">
        <f>IF(N935="základní",J935,0)</f>
        <v>0</v>
      </c>
      <c r="BF935" s="193">
        <f>IF(N935="snížená",J935,0)</f>
        <v>0</v>
      </c>
      <c r="BG935" s="193">
        <f>IF(N935="zákl. přenesená",J935,0)</f>
        <v>0</v>
      </c>
      <c r="BH935" s="193">
        <f>IF(N935="sníž. přenesená",J935,0)</f>
        <v>0</v>
      </c>
      <c r="BI935" s="193">
        <f>IF(N935="nulová",J935,0)</f>
        <v>0</v>
      </c>
      <c r="BJ935" s="25" t="s">
        <v>17</v>
      </c>
      <c r="BK935" s="193">
        <f>ROUND(I935*H935,2)</f>
        <v>0</v>
      </c>
      <c r="BL935" s="25" t="s">
        <v>92</v>
      </c>
      <c r="BM935" s="25" t="s">
        <v>1206</v>
      </c>
    </row>
    <row r="936" spans="2:51" s="12" customFormat="1" ht="13.5">
      <c r="B936" s="194"/>
      <c r="D936" s="195" t="s">
        <v>198</v>
      </c>
      <c r="E936" s="196" t="s">
        <v>5</v>
      </c>
      <c r="F936" s="197" t="s">
        <v>1207</v>
      </c>
      <c r="H936" s="196" t="s">
        <v>5</v>
      </c>
      <c r="I936" s="198"/>
      <c r="L936" s="194"/>
      <c r="M936" s="199"/>
      <c r="N936" s="200"/>
      <c r="O936" s="200"/>
      <c r="P936" s="200"/>
      <c r="Q936" s="200"/>
      <c r="R936" s="200"/>
      <c r="S936" s="200"/>
      <c r="T936" s="201"/>
      <c r="AT936" s="196" t="s">
        <v>198</v>
      </c>
      <c r="AU936" s="196" t="s">
        <v>86</v>
      </c>
      <c r="AV936" s="12" t="s">
        <v>17</v>
      </c>
      <c r="AW936" s="12" t="s">
        <v>35</v>
      </c>
      <c r="AX936" s="12" t="s">
        <v>72</v>
      </c>
      <c r="AY936" s="196" t="s">
        <v>190</v>
      </c>
    </row>
    <row r="937" spans="2:51" s="13" customFormat="1" ht="13.5">
      <c r="B937" s="202"/>
      <c r="D937" s="195" t="s">
        <v>198</v>
      </c>
      <c r="E937" s="203" t="s">
        <v>5</v>
      </c>
      <c r="F937" s="204" t="s">
        <v>1208</v>
      </c>
      <c r="H937" s="205">
        <v>39.55</v>
      </c>
      <c r="I937" s="206"/>
      <c r="L937" s="202"/>
      <c r="M937" s="207"/>
      <c r="N937" s="208"/>
      <c r="O937" s="208"/>
      <c r="P937" s="208"/>
      <c r="Q937" s="208"/>
      <c r="R937" s="208"/>
      <c r="S937" s="208"/>
      <c r="T937" s="209"/>
      <c r="AT937" s="203" t="s">
        <v>198</v>
      </c>
      <c r="AU937" s="203" t="s">
        <v>86</v>
      </c>
      <c r="AV937" s="13" t="s">
        <v>80</v>
      </c>
      <c r="AW937" s="13" t="s">
        <v>35</v>
      </c>
      <c r="AX937" s="13" t="s">
        <v>17</v>
      </c>
      <c r="AY937" s="203" t="s">
        <v>190</v>
      </c>
    </row>
    <row r="938" spans="2:65" s="1" customFormat="1" ht="25.5" customHeight="1">
      <c r="B938" s="181"/>
      <c r="C938" s="218" t="s">
        <v>1209</v>
      </c>
      <c r="D938" s="218" t="s">
        <v>465</v>
      </c>
      <c r="E938" s="219" t="s">
        <v>1210</v>
      </c>
      <c r="F938" s="220" t="s">
        <v>1211</v>
      </c>
      <c r="G938" s="221" t="s">
        <v>275</v>
      </c>
      <c r="H938" s="222">
        <v>6.961</v>
      </c>
      <c r="I938" s="223"/>
      <c r="J938" s="224">
        <f>ROUND(I938*H938,2)</f>
        <v>0</v>
      </c>
      <c r="K938" s="220" t="s">
        <v>196</v>
      </c>
      <c r="L938" s="225"/>
      <c r="M938" s="226" t="s">
        <v>5</v>
      </c>
      <c r="N938" s="227" t="s">
        <v>43</v>
      </c>
      <c r="O938" s="43"/>
      <c r="P938" s="191">
        <f>O938*H938</f>
        <v>0</v>
      </c>
      <c r="Q938" s="191">
        <v>0.003</v>
      </c>
      <c r="R938" s="191">
        <f>Q938*H938</f>
        <v>0.020883000000000002</v>
      </c>
      <c r="S938" s="191">
        <v>0</v>
      </c>
      <c r="T938" s="192">
        <f>S938*H938</f>
        <v>0</v>
      </c>
      <c r="AR938" s="25" t="s">
        <v>238</v>
      </c>
      <c r="AT938" s="25" t="s">
        <v>465</v>
      </c>
      <c r="AU938" s="25" t="s">
        <v>86</v>
      </c>
      <c r="AY938" s="25" t="s">
        <v>190</v>
      </c>
      <c r="BE938" s="193">
        <f>IF(N938="základní",J938,0)</f>
        <v>0</v>
      </c>
      <c r="BF938" s="193">
        <f>IF(N938="snížená",J938,0)</f>
        <v>0</v>
      </c>
      <c r="BG938" s="193">
        <f>IF(N938="zákl. přenesená",J938,0)</f>
        <v>0</v>
      </c>
      <c r="BH938" s="193">
        <f>IF(N938="sníž. přenesená",J938,0)</f>
        <v>0</v>
      </c>
      <c r="BI938" s="193">
        <f>IF(N938="nulová",J938,0)</f>
        <v>0</v>
      </c>
      <c r="BJ938" s="25" t="s">
        <v>17</v>
      </c>
      <c r="BK938" s="193">
        <f>ROUND(I938*H938,2)</f>
        <v>0</v>
      </c>
      <c r="BL938" s="25" t="s">
        <v>92</v>
      </c>
      <c r="BM938" s="25" t="s">
        <v>1212</v>
      </c>
    </row>
    <row r="939" spans="2:51" s="13" customFormat="1" ht="13.5">
      <c r="B939" s="202"/>
      <c r="D939" s="195" t="s">
        <v>198</v>
      </c>
      <c r="E939" s="203" t="s">
        <v>5</v>
      </c>
      <c r="F939" s="204" t="s">
        <v>1213</v>
      </c>
      <c r="H939" s="205">
        <v>6.328</v>
      </c>
      <c r="I939" s="206"/>
      <c r="L939" s="202"/>
      <c r="M939" s="207"/>
      <c r="N939" s="208"/>
      <c r="O939" s="208"/>
      <c r="P939" s="208"/>
      <c r="Q939" s="208"/>
      <c r="R939" s="208"/>
      <c r="S939" s="208"/>
      <c r="T939" s="209"/>
      <c r="AT939" s="203" t="s">
        <v>198</v>
      </c>
      <c r="AU939" s="203" t="s">
        <v>86</v>
      </c>
      <c r="AV939" s="13" t="s">
        <v>80</v>
      </c>
      <c r="AW939" s="13" t="s">
        <v>35</v>
      </c>
      <c r="AX939" s="13" t="s">
        <v>17</v>
      </c>
      <c r="AY939" s="203" t="s">
        <v>190</v>
      </c>
    </row>
    <row r="940" spans="2:51" s="13" customFormat="1" ht="13.5">
      <c r="B940" s="202"/>
      <c r="D940" s="195" t="s">
        <v>198</v>
      </c>
      <c r="F940" s="204" t="s">
        <v>1214</v>
      </c>
      <c r="H940" s="205">
        <v>6.961</v>
      </c>
      <c r="I940" s="206"/>
      <c r="L940" s="202"/>
      <c r="M940" s="207"/>
      <c r="N940" s="208"/>
      <c r="O940" s="208"/>
      <c r="P940" s="208"/>
      <c r="Q940" s="208"/>
      <c r="R940" s="208"/>
      <c r="S940" s="208"/>
      <c r="T940" s="209"/>
      <c r="AT940" s="203" t="s">
        <v>198</v>
      </c>
      <c r="AU940" s="203" t="s">
        <v>86</v>
      </c>
      <c r="AV940" s="13" t="s">
        <v>80</v>
      </c>
      <c r="AW940" s="13" t="s">
        <v>6</v>
      </c>
      <c r="AX940" s="13" t="s">
        <v>17</v>
      </c>
      <c r="AY940" s="203" t="s">
        <v>190</v>
      </c>
    </row>
    <row r="941" spans="2:65" s="1" customFormat="1" ht="25.5" customHeight="1">
      <c r="B941" s="181"/>
      <c r="C941" s="182" t="s">
        <v>1215</v>
      </c>
      <c r="D941" s="182" t="s">
        <v>192</v>
      </c>
      <c r="E941" s="183" t="s">
        <v>1216</v>
      </c>
      <c r="F941" s="184" t="s">
        <v>1217</v>
      </c>
      <c r="G941" s="185" t="s">
        <v>625</v>
      </c>
      <c r="H941" s="186">
        <v>39.55</v>
      </c>
      <c r="I941" s="187"/>
      <c r="J941" s="188">
        <f>ROUND(I941*H941,2)</f>
        <v>0</v>
      </c>
      <c r="K941" s="184" t="s">
        <v>196</v>
      </c>
      <c r="L941" s="42"/>
      <c r="M941" s="189" t="s">
        <v>5</v>
      </c>
      <c r="N941" s="190" t="s">
        <v>43</v>
      </c>
      <c r="O941" s="43"/>
      <c r="P941" s="191">
        <f>O941*H941</f>
        <v>0</v>
      </c>
      <c r="Q941" s="191">
        <v>0.00025</v>
      </c>
      <c r="R941" s="191">
        <f>Q941*H941</f>
        <v>0.009887499999999999</v>
      </c>
      <c r="S941" s="191">
        <v>0</v>
      </c>
      <c r="T941" s="192">
        <f>S941*H941</f>
        <v>0</v>
      </c>
      <c r="AR941" s="25" t="s">
        <v>92</v>
      </c>
      <c r="AT941" s="25" t="s">
        <v>192</v>
      </c>
      <c r="AU941" s="25" t="s">
        <v>86</v>
      </c>
      <c r="AY941" s="25" t="s">
        <v>190</v>
      </c>
      <c r="BE941" s="193">
        <f>IF(N941="základní",J941,0)</f>
        <v>0</v>
      </c>
      <c r="BF941" s="193">
        <f>IF(N941="snížená",J941,0)</f>
        <v>0</v>
      </c>
      <c r="BG941" s="193">
        <f>IF(N941="zákl. přenesená",J941,0)</f>
        <v>0</v>
      </c>
      <c r="BH941" s="193">
        <f>IF(N941="sníž. přenesená",J941,0)</f>
        <v>0</v>
      </c>
      <c r="BI941" s="193">
        <f>IF(N941="nulová",J941,0)</f>
        <v>0</v>
      </c>
      <c r="BJ941" s="25" t="s">
        <v>17</v>
      </c>
      <c r="BK941" s="193">
        <f>ROUND(I941*H941,2)</f>
        <v>0</v>
      </c>
      <c r="BL941" s="25" t="s">
        <v>92</v>
      </c>
      <c r="BM941" s="25" t="s">
        <v>1218</v>
      </c>
    </row>
    <row r="942" spans="2:51" s="12" customFormat="1" ht="13.5">
      <c r="B942" s="194"/>
      <c r="D942" s="195" t="s">
        <v>198</v>
      </c>
      <c r="E942" s="196" t="s">
        <v>5</v>
      </c>
      <c r="F942" s="197" t="s">
        <v>1219</v>
      </c>
      <c r="H942" s="196" t="s">
        <v>5</v>
      </c>
      <c r="I942" s="198"/>
      <c r="L942" s="194"/>
      <c r="M942" s="199"/>
      <c r="N942" s="200"/>
      <c r="O942" s="200"/>
      <c r="P942" s="200"/>
      <c r="Q942" s="200"/>
      <c r="R942" s="200"/>
      <c r="S942" s="200"/>
      <c r="T942" s="201"/>
      <c r="AT942" s="196" t="s">
        <v>198</v>
      </c>
      <c r="AU942" s="196" t="s">
        <v>86</v>
      </c>
      <c r="AV942" s="12" t="s">
        <v>17</v>
      </c>
      <c r="AW942" s="12" t="s">
        <v>35</v>
      </c>
      <c r="AX942" s="12" t="s">
        <v>72</v>
      </c>
      <c r="AY942" s="196" t="s">
        <v>190</v>
      </c>
    </row>
    <row r="943" spans="2:51" s="13" customFormat="1" ht="13.5">
      <c r="B943" s="202"/>
      <c r="D943" s="195" t="s">
        <v>198</v>
      </c>
      <c r="E943" s="203" t="s">
        <v>5</v>
      </c>
      <c r="F943" s="204" t="s">
        <v>1208</v>
      </c>
      <c r="H943" s="205">
        <v>39.55</v>
      </c>
      <c r="I943" s="206"/>
      <c r="L943" s="202"/>
      <c r="M943" s="207"/>
      <c r="N943" s="208"/>
      <c r="O943" s="208"/>
      <c r="P943" s="208"/>
      <c r="Q943" s="208"/>
      <c r="R943" s="208"/>
      <c r="S943" s="208"/>
      <c r="T943" s="209"/>
      <c r="AT943" s="203" t="s">
        <v>198</v>
      </c>
      <c r="AU943" s="203" t="s">
        <v>86</v>
      </c>
      <c r="AV943" s="13" t="s">
        <v>80</v>
      </c>
      <c r="AW943" s="13" t="s">
        <v>35</v>
      </c>
      <c r="AX943" s="13" t="s">
        <v>17</v>
      </c>
      <c r="AY943" s="203" t="s">
        <v>190</v>
      </c>
    </row>
    <row r="944" spans="2:65" s="1" customFormat="1" ht="16.5" customHeight="1">
      <c r="B944" s="181"/>
      <c r="C944" s="218" t="s">
        <v>1220</v>
      </c>
      <c r="D944" s="218" t="s">
        <v>465</v>
      </c>
      <c r="E944" s="219" t="s">
        <v>1221</v>
      </c>
      <c r="F944" s="220" t="s">
        <v>1222</v>
      </c>
      <c r="G944" s="221" t="s">
        <v>625</v>
      </c>
      <c r="H944" s="222">
        <v>41.528</v>
      </c>
      <c r="I944" s="223"/>
      <c r="J944" s="224">
        <f>ROUND(I944*H944,2)</f>
        <v>0</v>
      </c>
      <c r="K944" s="220" t="s">
        <v>196</v>
      </c>
      <c r="L944" s="225"/>
      <c r="M944" s="226" t="s">
        <v>5</v>
      </c>
      <c r="N944" s="227" t="s">
        <v>43</v>
      </c>
      <c r="O944" s="43"/>
      <c r="P944" s="191">
        <f>O944*H944</f>
        <v>0</v>
      </c>
      <c r="Q944" s="191">
        <v>0.0002</v>
      </c>
      <c r="R944" s="191">
        <f>Q944*H944</f>
        <v>0.0083056</v>
      </c>
      <c r="S944" s="191">
        <v>0</v>
      </c>
      <c r="T944" s="192">
        <f>S944*H944</f>
        <v>0</v>
      </c>
      <c r="AR944" s="25" t="s">
        <v>238</v>
      </c>
      <c r="AT944" s="25" t="s">
        <v>465</v>
      </c>
      <c r="AU944" s="25" t="s">
        <v>86</v>
      </c>
      <c r="AY944" s="25" t="s">
        <v>190</v>
      </c>
      <c r="BE944" s="193">
        <f>IF(N944="základní",J944,0)</f>
        <v>0</v>
      </c>
      <c r="BF944" s="193">
        <f>IF(N944="snížená",J944,0)</f>
        <v>0</v>
      </c>
      <c r="BG944" s="193">
        <f>IF(N944="zákl. přenesená",J944,0)</f>
        <v>0</v>
      </c>
      <c r="BH944" s="193">
        <f>IF(N944="sníž. přenesená",J944,0)</f>
        <v>0</v>
      </c>
      <c r="BI944" s="193">
        <f>IF(N944="nulová",J944,0)</f>
        <v>0</v>
      </c>
      <c r="BJ944" s="25" t="s">
        <v>17</v>
      </c>
      <c r="BK944" s="193">
        <f>ROUND(I944*H944,2)</f>
        <v>0</v>
      </c>
      <c r="BL944" s="25" t="s">
        <v>92</v>
      </c>
      <c r="BM944" s="25" t="s">
        <v>1223</v>
      </c>
    </row>
    <row r="945" spans="2:51" s="13" customFormat="1" ht="13.5">
      <c r="B945" s="202"/>
      <c r="D945" s="195" t="s">
        <v>198</v>
      </c>
      <c r="F945" s="204" t="s">
        <v>1224</v>
      </c>
      <c r="H945" s="205">
        <v>41.528</v>
      </c>
      <c r="I945" s="206"/>
      <c r="L945" s="202"/>
      <c r="M945" s="207"/>
      <c r="N945" s="208"/>
      <c r="O945" s="208"/>
      <c r="P945" s="208"/>
      <c r="Q945" s="208"/>
      <c r="R945" s="208"/>
      <c r="S945" s="208"/>
      <c r="T945" s="209"/>
      <c r="AT945" s="203" t="s">
        <v>198</v>
      </c>
      <c r="AU945" s="203" t="s">
        <v>86</v>
      </c>
      <c r="AV945" s="13" t="s">
        <v>80</v>
      </c>
      <c r="AW945" s="13" t="s">
        <v>6</v>
      </c>
      <c r="AX945" s="13" t="s">
        <v>17</v>
      </c>
      <c r="AY945" s="203" t="s">
        <v>190</v>
      </c>
    </row>
    <row r="946" spans="2:65" s="1" customFormat="1" ht="25.5" customHeight="1">
      <c r="B946" s="181"/>
      <c r="C946" s="182" t="s">
        <v>1225</v>
      </c>
      <c r="D946" s="182" t="s">
        <v>192</v>
      </c>
      <c r="E946" s="183" t="s">
        <v>1226</v>
      </c>
      <c r="F946" s="184" t="s">
        <v>1227</v>
      </c>
      <c r="G946" s="185" t="s">
        <v>275</v>
      </c>
      <c r="H946" s="186">
        <v>323.84</v>
      </c>
      <c r="I946" s="187"/>
      <c r="J946" s="188">
        <f>ROUND(I946*H946,2)</f>
        <v>0</v>
      </c>
      <c r="K946" s="184" t="s">
        <v>196</v>
      </c>
      <c r="L946" s="42"/>
      <c r="M946" s="189" t="s">
        <v>5</v>
      </c>
      <c r="N946" s="190" t="s">
        <v>43</v>
      </c>
      <c r="O946" s="43"/>
      <c r="P946" s="191">
        <f>O946*H946</f>
        <v>0</v>
      </c>
      <c r="Q946" s="191">
        <v>0.02109</v>
      </c>
      <c r="R946" s="191">
        <f>Q946*H946</f>
        <v>6.8297856</v>
      </c>
      <c r="S946" s="191">
        <v>0</v>
      </c>
      <c r="T946" s="192">
        <f>S946*H946</f>
        <v>0</v>
      </c>
      <c r="AR946" s="25" t="s">
        <v>92</v>
      </c>
      <c r="AT946" s="25" t="s">
        <v>192</v>
      </c>
      <c r="AU946" s="25" t="s">
        <v>86</v>
      </c>
      <c r="AY946" s="25" t="s">
        <v>190</v>
      </c>
      <c r="BE946" s="193">
        <f>IF(N946="základní",J946,0)</f>
        <v>0</v>
      </c>
      <c r="BF946" s="193">
        <f>IF(N946="snížená",J946,0)</f>
        <v>0</v>
      </c>
      <c r="BG946" s="193">
        <f>IF(N946="zákl. přenesená",J946,0)</f>
        <v>0</v>
      </c>
      <c r="BH946" s="193">
        <f>IF(N946="sníž. přenesená",J946,0)</f>
        <v>0</v>
      </c>
      <c r="BI946" s="193">
        <f>IF(N946="nulová",J946,0)</f>
        <v>0</v>
      </c>
      <c r="BJ946" s="25" t="s">
        <v>17</v>
      </c>
      <c r="BK946" s="193">
        <f>ROUND(I946*H946,2)</f>
        <v>0</v>
      </c>
      <c r="BL946" s="25" t="s">
        <v>92</v>
      </c>
      <c r="BM946" s="25" t="s">
        <v>1228</v>
      </c>
    </row>
    <row r="947" spans="2:51" s="12" customFormat="1" ht="13.5">
      <c r="B947" s="194"/>
      <c r="D947" s="195" t="s">
        <v>198</v>
      </c>
      <c r="E947" s="196" t="s">
        <v>5</v>
      </c>
      <c r="F947" s="197" t="s">
        <v>1229</v>
      </c>
      <c r="H947" s="196" t="s">
        <v>5</v>
      </c>
      <c r="I947" s="198"/>
      <c r="L947" s="194"/>
      <c r="M947" s="199"/>
      <c r="N947" s="200"/>
      <c r="O947" s="200"/>
      <c r="P947" s="200"/>
      <c r="Q947" s="200"/>
      <c r="R947" s="200"/>
      <c r="S947" s="200"/>
      <c r="T947" s="201"/>
      <c r="AT947" s="196" t="s">
        <v>198</v>
      </c>
      <c r="AU947" s="196" t="s">
        <v>86</v>
      </c>
      <c r="AV947" s="12" t="s">
        <v>17</v>
      </c>
      <c r="AW947" s="12" t="s">
        <v>35</v>
      </c>
      <c r="AX947" s="12" t="s">
        <v>72</v>
      </c>
      <c r="AY947" s="196" t="s">
        <v>190</v>
      </c>
    </row>
    <row r="948" spans="2:51" s="13" customFormat="1" ht="13.5">
      <c r="B948" s="202"/>
      <c r="D948" s="195" t="s">
        <v>198</v>
      </c>
      <c r="E948" s="203" t="s">
        <v>5</v>
      </c>
      <c r="F948" s="204" t="s">
        <v>1230</v>
      </c>
      <c r="H948" s="205">
        <v>352.5</v>
      </c>
      <c r="I948" s="206"/>
      <c r="L948" s="202"/>
      <c r="M948" s="207"/>
      <c r="N948" s="208"/>
      <c r="O948" s="208"/>
      <c r="P948" s="208"/>
      <c r="Q948" s="208"/>
      <c r="R948" s="208"/>
      <c r="S948" s="208"/>
      <c r="T948" s="209"/>
      <c r="AT948" s="203" t="s">
        <v>198</v>
      </c>
      <c r="AU948" s="203" t="s">
        <v>86</v>
      </c>
      <c r="AV948" s="13" t="s">
        <v>80</v>
      </c>
      <c r="AW948" s="13" t="s">
        <v>35</v>
      </c>
      <c r="AX948" s="13" t="s">
        <v>72</v>
      </c>
      <c r="AY948" s="203" t="s">
        <v>190</v>
      </c>
    </row>
    <row r="949" spans="2:51" s="13" customFormat="1" ht="13.5">
      <c r="B949" s="202"/>
      <c r="D949" s="195" t="s">
        <v>198</v>
      </c>
      <c r="E949" s="203" t="s">
        <v>5</v>
      </c>
      <c r="F949" s="204" t="s">
        <v>1231</v>
      </c>
      <c r="H949" s="205">
        <v>-13.78</v>
      </c>
      <c r="I949" s="206"/>
      <c r="L949" s="202"/>
      <c r="M949" s="207"/>
      <c r="N949" s="208"/>
      <c r="O949" s="208"/>
      <c r="P949" s="208"/>
      <c r="Q949" s="208"/>
      <c r="R949" s="208"/>
      <c r="S949" s="208"/>
      <c r="T949" s="209"/>
      <c r="AT949" s="203" t="s">
        <v>198</v>
      </c>
      <c r="AU949" s="203" t="s">
        <v>86</v>
      </c>
      <c r="AV949" s="13" t="s">
        <v>80</v>
      </c>
      <c r="AW949" s="13" t="s">
        <v>35</v>
      </c>
      <c r="AX949" s="13" t="s">
        <v>72</v>
      </c>
      <c r="AY949" s="203" t="s">
        <v>190</v>
      </c>
    </row>
    <row r="950" spans="2:51" s="13" customFormat="1" ht="13.5">
      <c r="B950" s="202"/>
      <c r="D950" s="195" t="s">
        <v>198</v>
      </c>
      <c r="E950" s="203" t="s">
        <v>5</v>
      </c>
      <c r="F950" s="204" t="s">
        <v>1232</v>
      </c>
      <c r="H950" s="205">
        <v>-14.88</v>
      </c>
      <c r="I950" s="206"/>
      <c r="L950" s="202"/>
      <c r="M950" s="207"/>
      <c r="N950" s="208"/>
      <c r="O950" s="208"/>
      <c r="P950" s="208"/>
      <c r="Q950" s="208"/>
      <c r="R950" s="208"/>
      <c r="S950" s="208"/>
      <c r="T950" s="209"/>
      <c r="AT950" s="203" t="s">
        <v>198</v>
      </c>
      <c r="AU950" s="203" t="s">
        <v>86</v>
      </c>
      <c r="AV950" s="13" t="s">
        <v>80</v>
      </c>
      <c r="AW950" s="13" t="s">
        <v>35</v>
      </c>
      <c r="AX950" s="13" t="s">
        <v>72</v>
      </c>
      <c r="AY950" s="203" t="s">
        <v>190</v>
      </c>
    </row>
    <row r="951" spans="2:51" s="14" customFormat="1" ht="13.5">
      <c r="B951" s="210"/>
      <c r="D951" s="195" t="s">
        <v>198</v>
      </c>
      <c r="E951" s="211" t="s">
        <v>5</v>
      </c>
      <c r="F951" s="212" t="s">
        <v>221</v>
      </c>
      <c r="H951" s="213">
        <v>323.84</v>
      </c>
      <c r="I951" s="214"/>
      <c r="L951" s="210"/>
      <c r="M951" s="215"/>
      <c r="N951" s="216"/>
      <c r="O951" s="216"/>
      <c r="P951" s="216"/>
      <c r="Q951" s="216"/>
      <c r="R951" s="216"/>
      <c r="S951" s="216"/>
      <c r="T951" s="217"/>
      <c r="AT951" s="211" t="s">
        <v>198</v>
      </c>
      <c r="AU951" s="211" t="s">
        <v>86</v>
      </c>
      <c r="AV951" s="14" t="s">
        <v>92</v>
      </c>
      <c r="AW951" s="14" t="s">
        <v>35</v>
      </c>
      <c r="AX951" s="14" t="s">
        <v>17</v>
      </c>
      <c r="AY951" s="211" t="s">
        <v>190</v>
      </c>
    </row>
    <row r="952" spans="2:65" s="1" customFormat="1" ht="38.25" customHeight="1">
      <c r="B952" s="181"/>
      <c r="C952" s="182" t="s">
        <v>1233</v>
      </c>
      <c r="D952" s="182" t="s">
        <v>192</v>
      </c>
      <c r="E952" s="183" t="s">
        <v>1234</v>
      </c>
      <c r="F952" s="184" t="s">
        <v>1235</v>
      </c>
      <c r="G952" s="185" t="s">
        <v>275</v>
      </c>
      <c r="H952" s="186">
        <v>112</v>
      </c>
      <c r="I952" s="187"/>
      <c r="J952" s="188">
        <f>ROUND(I952*H952,2)</f>
        <v>0</v>
      </c>
      <c r="K952" s="184" t="s">
        <v>196</v>
      </c>
      <c r="L952" s="42"/>
      <c r="M952" s="189" t="s">
        <v>5</v>
      </c>
      <c r="N952" s="190" t="s">
        <v>43</v>
      </c>
      <c r="O952" s="43"/>
      <c r="P952" s="191">
        <f>O952*H952</f>
        <v>0</v>
      </c>
      <c r="Q952" s="191">
        <v>0.00268</v>
      </c>
      <c r="R952" s="191">
        <f>Q952*H952</f>
        <v>0.30016</v>
      </c>
      <c r="S952" s="191">
        <v>0</v>
      </c>
      <c r="T952" s="192">
        <f>S952*H952</f>
        <v>0</v>
      </c>
      <c r="AR952" s="25" t="s">
        <v>92</v>
      </c>
      <c r="AT952" s="25" t="s">
        <v>192</v>
      </c>
      <c r="AU952" s="25" t="s">
        <v>86</v>
      </c>
      <c r="AY952" s="25" t="s">
        <v>190</v>
      </c>
      <c r="BE952" s="193">
        <f>IF(N952="základní",J952,0)</f>
        <v>0</v>
      </c>
      <c r="BF952" s="193">
        <f>IF(N952="snížená",J952,0)</f>
        <v>0</v>
      </c>
      <c r="BG952" s="193">
        <f>IF(N952="zákl. přenesená",J952,0)</f>
        <v>0</v>
      </c>
      <c r="BH952" s="193">
        <f>IF(N952="sníž. přenesená",J952,0)</f>
        <v>0</v>
      </c>
      <c r="BI952" s="193">
        <f>IF(N952="nulová",J952,0)</f>
        <v>0</v>
      </c>
      <c r="BJ952" s="25" t="s">
        <v>17</v>
      </c>
      <c r="BK952" s="193">
        <f>ROUND(I952*H952,2)</f>
        <v>0</v>
      </c>
      <c r="BL952" s="25" t="s">
        <v>92</v>
      </c>
      <c r="BM952" s="25" t="s">
        <v>1236</v>
      </c>
    </row>
    <row r="953" spans="2:51" s="12" customFormat="1" ht="13.5">
      <c r="B953" s="194"/>
      <c r="D953" s="195" t="s">
        <v>198</v>
      </c>
      <c r="E953" s="196" t="s">
        <v>5</v>
      </c>
      <c r="F953" s="197" t="s">
        <v>1155</v>
      </c>
      <c r="H953" s="196" t="s">
        <v>5</v>
      </c>
      <c r="I953" s="198"/>
      <c r="L953" s="194"/>
      <c r="M953" s="199"/>
      <c r="N953" s="200"/>
      <c r="O953" s="200"/>
      <c r="P953" s="200"/>
      <c r="Q953" s="200"/>
      <c r="R953" s="200"/>
      <c r="S953" s="200"/>
      <c r="T953" s="201"/>
      <c r="AT953" s="196" t="s">
        <v>198</v>
      </c>
      <c r="AU953" s="196" t="s">
        <v>86</v>
      </c>
      <c r="AV953" s="12" t="s">
        <v>17</v>
      </c>
      <c r="AW953" s="12" t="s">
        <v>35</v>
      </c>
      <c r="AX953" s="12" t="s">
        <v>72</v>
      </c>
      <c r="AY953" s="196" t="s">
        <v>190</v>
      </c>
    </row>
    <row r="954" spans="2:51" s="13" customFormat="1" ht="13.5">
      <c r="B954" s="202"/>
      <c r="D954" s="195" t="s">
        <v>198</v>
      </c>
      <c r="E954" s="203" t="s">
        <v>5</v>
      </c>
      <c r="F954" s="204" t="s">
        <v>1156</v>
      </c>
      <c r="H954" s="205">
        <v>7.8</v>
      </c>
      <c r="I954" s="206"/>
      <c r="L954" s="202"/>
      <c r="M954" s="207"/>
      <c r="N954" s="208"/>
      <c r="O954" s="208"/>
      <c r="P954" s="208"/>
      <c r="Q954" s="208"/>
      <c r="R954" s="208"/>
      <c r="S954" s="208"/>
      <c r="T954" s="209"/>
      <c r="AT954" s="203" t="s">
        <v>198</v>
      </c>
      <c r="AU954" s="203" t="s">
        <v>86</v>
      </c>
      <c r="AV954" s="13" t="s">
        <v>80</v>
      </c>
      <c r="AW954" s="13" t="s">
        <v>35</v>
      </c>
      <c r="AX954" s="13" t="s">
        <v>72</v>
      </c>
      <c r="AY954" s="203" t="s">
        <v>190</v>
      </c>
    </row>
    <row r="955" spans="2:51" s="12" customFormat="1" ht="13.5">
      <c r="B955" s="194"/>
      <c r="D955" s="195" t="s">
        <v>198</v>
      </c>
      <c r="E955" s="196" t="s">
        <v>5</v>
      </c>
      <c r="F955" s="197" t="s">
        <v>738</v>
      </c>
      <c r="H955" s="196" t="s">
        <v>5</v>
      </c>
      <c r="I955" s="198"/>
      <c r="L955" s="194"/>
      <c r="M955" s="199"/>
      <c r="N955" s="200"/>
      <c r="O955" s="200"/>
      <c r="P955" s="200"/>
      <c r="Q955" s="200"/>
      <c r="R955" s="200"/>
      <c r="S955" s="200"/>
      <c r="T955" s="201"/>
      <c r="AT955" s="196" t="s">
        <v>198</v>
      </c>
      <c r="AU955" s="196" t="s">
        <v>86</v>
      </c>
      <c r="AV955" s="12" t="s">
        <v>17</v>
      </c>
      <c r="AW955" s="12" t="s">
        <v>35</v>
      </c>
      <c r="AX955" s="12" t="s">
        <v>72</v>
      </c>
      <c r="AY955" s="196" t="s">
        <v>190</v>
      </c>
    </row>
    <row r="956" spans="2:51" s="13" customFormat="1" ht="13.5">
      <c r="B956" s="202"/>
      <c r="D956" s="195" t="s">
        <v>198</v>
      </c>
      <c r="E956" s="203" t="s">
        <v>5</v>
      </c>
      <c r="F956" s="204" t="s">
        <v>1185</v>
      </c>
      <c r="H956" s="205">
        <v>22.7</v>
      </c>
      <c r="I956" s="206"/>
      <c r="L956" s="202"/>
      <c r="M956" s="207"/>
      <c r="N956" s="208"/>
      <c r="O956" s="208"/>
      <c r="P956" s="208"/>
      <c r="Q956" s="208"/>
      <c r="R956" s="208"/>
      <c r="S956" s="208"/>
      <c r="T956" s="209"/>
      <c r="AT956" s="203" t="s">
        <v>198</v>
      </c>
      <c r="AU956" s="203" t="s">
        <v>86</v>
      </c>
      <c r="AV956" s="13" t="s">
        <v>80</v>
      </c>
      <c r="AW956" s="13" t="s">
        <v>35</v>
      </c>
      <c r="AX956" s="13" t="s">
        <v>72</v>
      </c>
      <c r="AY956" s="203" t="s">
        <v>190</v>
      </c>
    </row>
    <row r="957" spans="2:51" s="12" customFormat="1" ht="13.5">
      <c r="B957" s="194"/>
      <c r="D957" s="195" t="s">
        <v>198</v>
      </c>
      <c r="E957" s="196" t="s">
        <v>5</v>
      </c>
      <c r="F957" s="197" t="s">
        <v>1151</v>
      </c>
      <c r="H957" s="196" t="s">
        <v>5</v>
      </c>
      <c r="I957" s="198"/>
      <c r="L957" s="194"/>
      <c r="M957" s="199"/>
      <c r="N957" s="200"/>
      <c r="O957" s="200"/>
      <c r="P957" s="200"/>
      <c r="Q957" s="200"/>
      <c r="R957" s="200"/>
      <c r="S957" s="200"/>
      <c r="T957" s="201"/>
      <c r="AT957" s="196" t="s">
        <v>198</v>
      </c>
      <c r="AU957" s="196" t="s">
        <v>86</v>
      </c>
      <c r="AV957" s="12" t="s">
        <v>17</v>
      </c>
      <c r="AW957" s="12" t="s">
        <v>35</v>
      </c>
      <c r="AX957" s="12" t="s">
        <v>72</v>
      </c>
      <c r="AY957" s="196" t="s">
        <v>190</v>
      </c>
    </row>
    <row r="958" spans="2:51" s="13" customFormat="1" ht="13.5">
      <c r="B958" s="202"/>
      <c r="D958" s="195" t="s">
        <v>198</v>
      </c>
      <c r="E958" s="203" t="s">
        <v>5</v>
      </c>
      <c r="F958" s="204" t="s">
        <v>1186</v>
      </c>
      <c r="H958" s="205">
        <v>22.5</v>
      </c>
      <c r="I958" s="206"/>
      <c r="L958" s="202"/>
      <c r="M958" s="207"/>
      <c r="N958" s="208"/>
      <c r="O958" s="208"/>
      <c r="P958" s="208"/>
      <c r="Q958" s="208"/>
      <c r="R958" s="208"/>
      <c r="S958" s="208"/>
      <c r="T958" s="209"/>
      <c r="AT958" s="203" t="s">
        <v>198</v>
      </c>
      <c r="AU958" s="203" t="s">
        <v>86</v>
      </c>
      <c r="AV958" s="13" t="s">
        <v>80</v>
      </c>
      <c r="AW958" s="13" t="s">
        <v>35</v>
      </c>
      <c r="AX958" s="13" t="s">
        <v>72</v>
      </c>
      <c r="AY958" s="203" t="s">
        <v>190</v>
      </c>
    </row>
    <row r="959" spans="2:51" s="12" customFormat="1" ht="13.5">
      <c r="B959" s="194"/>
      <c r="D959" s="195" t="s">
        <v>198</v>
      </c>
      <c r="E959" s="196" t="s">
        <v>5</v>
      </c>
      <c r="F959" s="197" t="s">
        <v>743</v>
      </c>
      <c r="H959" s="196" t="s">
        <v>5</v>
      </c>
      <c r="I959" s="198"/>
      <c r="L959" s="194"/>
      <c r="M959" s="199"/>
      <c r="N959" s="200"/>
      <c r="O959" s="200"/>
      <c r="P959" s="200"/>
      <c r="Q959" s="200"/>
      <c r="R959" s="200"/>
      <c r="S959" s="200"/>
      <c r="T959" s="201"/>
      <c r="AT959" s="196" t="s">
        <v>198</v>
      </c>
      <c r="AU959" s="196" t="s">
        <v>86</v>
      </c>
      <c r="AV959" s="12" t="s">
        <v>17</v>
      </c>
      <c r="AW959" s="12" t="s">
        <v>35</v>
      </c>
      <c r="AX959" s="12" t="s">
        <v>72</v>
      </c>
      <c r="AY959" s="196" t="s">
        <v>190</v>
      </c>
    </row>
    <row r="960" spans="2:51" s="13" customFormat="1" ht="13.5">
      <c r="B960" s="202"/>
      <c r="D960" s="195" t="s">
        <v>198</v>
      </c>
      <c r="E960" s="203" t="s">
        <v>5</v>
      </c>
      <c r="F960" s="204" t="s">
        <v>1187</v>
      </c>
      <c r="H960" s="205">
        <v>14</v>
      </c>
      <c r="I960" s="206"/>
      <c r="L960" s="202"/>
      <c r="M960" s="207"/>
      <c r="N960" s="208"/>
      <c r="O960" s="208"/>
      <c r="P960" s="208"/>
      <c r="Q960" s="208"/>
      <c r="R960" s="208"/>
      <c r="S960" s="208"/>
      <c r="T960" s="209"/>
      <c r="AT960" s="203" t="s">
        <v>198</v>
      </c>
      <c r="AU960" s="203" t="s">
        <v>86</v>
      </c>
      <c r="AV960" s="13" t="s">
        <v>80</v>
      </c>
      <c r="AW960" s="13" t="s">
        <v>35</v>
      </c>
      <c r="AX960" s="13" t="s">
        <v>72</v>
      </c>
      <c r="AY960" s="203" t="s">
        <v>190</v>
      </c>
    </row>
    <row r="961" spans="2:51" s="12" customFormat="1" ht="13.5">
      <c r="B961" s="194"/>
      <c r="D961" s="195" t="s">
        <v>198</v>
      </c>
      <c r="E961" s="196" t="s">
        <v>5</v>
      </c>
      <c r="F961" s="197" t="s">
        <v>745</v>
      </c>
      <c r="H961" s="196" t="s">
        <v>5</v>
      </c>
      <c r="I961" s="198"/>
      <c r="L961" s="194"/>
      <c r="M961" s="199"/>
      <c r="N961" s="200"/>
      <c r="O961" s="200"/>
      <c r="P961" s="200"/>
      <c r="Q961" s="200"/>
      <c r="R961" s="200"/>
      <c r="S961" s="200"/>
      <c r="T961" s="201"/>
      <c r="AT961" s="196" t="s">
        <v>198</v>
      </c>
      <c r="AU961" s="196" t="s">
        <v>86</v>
      </c>
      <c r="AV961" s="12" t="s">
        <v>17</v>
      </c>
      <c r="AW961" s="12" t="s">
        <v>35</v>
      </c>
      <c r="AX961" s="12" t="s">
        <v>72</v>
      </c>
      <c r="AY961" s="196" t="s">
        <v>190</v>
      </c>
    </row>
    <row r="962" spans="2:51" s="13" customFormat="1" ht="13.5">
      <c r="B962" s="202"/>
      <c r="D962" s="195" t="s">
        <v>198</v>
      </c>
      <c r="E962" s="203" t="s">
        <v>5</v>
      </c>
      <c r="F962" s="204" t="s">
        <v>1188</v>
      </c>
      <c r="H962" s="205">
        <v>24</v>
      </c>
      <c r="I962" s="206"/>
      <c r="L962" s="202"/>
      <c r="M962" s="207"/>
      <c r="N962" s="208"/>
      <c r="O962" s="208"/>
      <c r="P962" s="208"/>
      <c r="Q962" s="208"/>
      <c r="R962" s="208"/>
      <c r="S962" s="208"/>
      <c r="T962" s="209"/>
      <c r="AT962" s="203" t="s">
        <v>198</v>
      </c>
      <c r="AU962" s="203" t="s">
        <v>86</v>
      </c>
      <c r="AV962" s="13" t="s">
        <v>80</v>
      </c>
      <c r="AW962" s="13" t="s">
        <v>35</v>
      </c>
      <c r="AX962" s="13" t="s">
        <v>72</v>
      </c>
      <c r="AY962" s="203" t="s">
        <v>190</v>
      </c>
    </row>
    <row r="963" spans="2:51" s="12" customFormat="1" ht="13.5">
      <c r="B963" s="194"/>
      <c r="D963" s="195" t="s">
        <v>198</v>
      </c>
      <c r="E963" s="196" t="s">
        <v>5</v>
      </c>
      <c r="F963" s="197" t="s">
        <v>1140</v>
      </c>
      <c r="H963" s="196" t="s">
        <v>5</v>
      </c>
      <c r="I963" s="198"/>
      <c r="L963" s="194"/>
      <c r="M963" s="199"/>
      <c r="N963" s="200"/>
      <c r="O963" s="200"/>
      <c r="P963" s="200"/>
      <c r="Q963" s="200"/>
      <c r="R963" s="200"/>
      <c r="S963" s="200"/>
      <c r="T963" s="201"/>
      <c r="AT963" s="196" t="s">
        <v>198</v>
      </c>
      <c r="AU963" s="196" t="s">
        <v>86</v>
      </c>
      <c r="AV963" s="12" t="s">
        <v>17</v>
      </c>
      <c r="AW963" s="12" t="s">
        <v>35</v>
      </c>
      <c r="AX963" s="12" t="s">
        <v>72</v>
      </c>
      <c r="AY963" s="196" t="s">
        <v>190</v>
      </c>
    </row>
    <row r="964" spans="2:51" s="13" customFormat="1" ht="13.5">
      <c r="B964" s="202"/>
      <c r="D964" s="195" t="s">
        <v>198</v>
      </c>
      <c r="E964" s="203" t="s">
        <v>5</v>
      </c>
      <c r="F964" s="204" t="s">
        <v>1141</v>
      </c>
      <c r="H964" s="205">
        <v>21</v>
      </c>
      <c r="I964" s="206"/>
      <c r="L964" s="202"/>
      <c r="M964" s="207"/>
      <c r="N964" s="208"/>
      <c r="O964" s="208"/>
      <c r="P964" s="208"/>
      <c r="Q964" s="208"/>
      <c r="R964" s="208"/>
      <c r="S964" s="208"/>
      <c r="T964" s="209"/>
      <c r="AT964" s="203" t="s">
        <v>198</v>
      </c>
      <c r="AU964" s="203" t="s">
        <v>86</v>
      </c>
      <c r="AV964" s="13" t="s">
        <v>80</v>
      </c>
      <c r="AW964" s="13" t="s">
        <v>35</v>
      </c>
      <c r="AX964" s="13" t="s">
        <v>72</v>
      </c>
      <c r="AY964" s="203" t="s">
        <v>190</v>
      </c>
    </row>
    <row r="965" spans="2:51" s="14" customFormat="1" ht="13.5">
      <c r="B965" s="210"/>
      <c r="D965" s="195" t="s">
        <v>198</v>
      </c>
      <c r="E965" s="211" t="s">
        <v>5</v>
      </c>
      <c r="F965" s="212" t="s">
        <v>221</v>
      </c>
      <c r="H965" s="213">
        <v>112</v>
      </c>
      <c r="I965" s="214"/>
      <c r="L965" s="210"/>
      <c r="M965" s="215"/>
      <c r="N965" s="216"/>
      <c r="O965" s="216"/>
      <c r="P965" s="216"/>
      <c r="Q965" s="216"/>
      <c r="R965" s="216"/>
      <c r="S965" s="216"/>
      <c r="T965" s="217"/>
      <c r="AT965" s="211" t="s">
        <v>198</v>
      </c>
      <c r="AU965" s="211" t="s">
        <v>86</v>
      </c>
      <c r="AV965" s="14" t="s">
        <v>92</v>
      </c>
      <c r="AW965" s="14" t="s">
        <v>35</v>
      </c>
      <c r="AX965" s="14" t="s">
        <v>17</v>
      </c>
      <c r="AY965" s="211" t="s">
        <v>190</v>
      </c>
    </row>
    <row r="966" spans="2:65" s="1" customFormat="1" ht="38.25" customHeight="1">
      <c r="B966" s="181"/>
      <c r="C966" s="182" t="s">
        <v>1237</v>
      </c>
      <c r="D966" s="182" t="s">
        <v>192</v>
      </c>
      <c r="E966" s="183" t="s">
        <v>1238</v>
      </c>
      <c r="F966" s="184" t="s">
        <v>1239</v>
      </c>
      <c r="G966" s="185" t="s">
        <v>275</v>
      </c>
      <c r="H966" s="186">
        <v>7.5</v>
      </c>
      <c r="I966" s="187"/>
      <c r="J966" s="188">
        <f>ROUND(I966*H966,2)</f>
        <v>0</v>
      </c>
      <c r="K966" s="184" t="s">
        <v>196</v>
      </c>
      <c r="L966" s="42"/>
      <c r="M966" s="189" t="s">
        <v>5</v>
      </c>
      <c r="N966" s="190" t="s">
        <v>43</v>
      </c>
      <c r="O966" s="43"/>
      <c r="P966" s="191">
        <f>O966*H966</f>
        <v>0</v>
      </c>
      <c r="Q966" s="191">
        <v>0.02636</v>
      </c>
      <c r="R966" s="191">
        <f>Q966*H966</f>
        <v>0.19770000000000001</v>
      </c>
      <c r="S966" s="191">
        <v>0</v>
      </c>
      <c r="T966" s="192">
        <f>S966*H966</f>
        <v>0</v>
      </c>
      <c r="AR966" s="25" t="s">
        <v>92</v>
      </c>
      <c r="AT966" s="25" t="s">
        <v>192</v>
      </c>
      <c r="AU966" s="25" t="s">
        <v>86</v>
      </c>
      <c r="AY966" s="25" t="s">
        <v>190</v>
      </c>
      <c r="BE966" s="193">
        <f>IF(N966="základní",J966,0)</f>
        <v>0</v>
      </c>
      <c r="BF966" s="193">
        <f>IF(N966="snížená",J966,0)</f>
        <v>0</v>
      </c>
      <c r="BG966" s="193">
        <f>IF(N966="zákl. přenesená",J966,0)</f>
        <v>0</v>
      </c>
      <c r="BH966" s="193">
        <f>IF(N966="sníž. přenesená",J966,0)</f>
        <v>0</v>
      </c>
      <c r="BI966" s="193">
        <f>IF(N966="nulová",J966,0)</f>
        <v>0</v>
      </c>
      <c r="BJ966" s="25" t="s">
        <v>17</v>
      </c>
      <c r="BK966" s="193">
        <f>ROUND(I966*H966,2)</f>
        <v>0</v>
      </c>
      <c r="BL966" s="25" t="s">
        <v>92</v>
      </c>
      <c r="BM966" s="25" t="s">
        <v>1240</v>
      </c>
    </row>
    <row r="967" spans="2:51" s="12" customFormat="1" ht="13.5">
      <c r="B967" s="194"/>
      <c r="D967" s="195" t="s">
        <v>198</v>
      </c>
      <c r="E967" s="196" t="s">
        <v>5</v>
      </c>
      <c r="F967" s="197" t="s">
        <v>1241</v>
      </c>
      <c r="H967" s="196" t="s">
        <v>5</v>
      </c>
      <c r="I967" s="198"/>
      <c r="L967" s="194"/>
      <c r="M967" s="199"/>
      <c r="N967" s="200"/>
      <c r="O967" s="200"/>
      <c r="P967" s="200"/>
      <c r="Q967" s="200"/>
      <c r="R967" s="200"/>
      <c r="S967" s="200"/>
      <c r="T967" s="201"/>
      <c r="AT967" s="196" t="s">
        <v>198</v>
      </c>
      <c r="AU967" s="196" t="s">
        <v>86</v>
      </c>
      <c r="AV967" s="12" t="s">
        <v>17</v>
      </c>
      <c r="AW967" s="12" t="s">
        <v>35</v>
      </c>
      <c r="AX967" s="12" t="s">
        <v>72</v>
      </c>
      <c r="AY967" s="196" t="s">
        <v>190</v>
      </c>
    </row>
    <row r="968" spans="2:51" s="13" customFormat="1" ht="13.5">
      <c r="B968" s="202"/>
      <c r="D968" s="195" t="s">
        <v>198</v>
      </c>
      <c r="E968" s="203" t="s">
        <v>5</v>
      </c>
      <c r="F968" s="204" t="s">
        <v>1242</v>
      </c>
      <c r="H968" s="205">
        <v>7.5</v>
      </c>
      <c r="I968" s="206"/>
      <c r="L968" s="202"/>
      <c r="M968" s="207"/>
      <c r="N968" s="208"/>
      <c r="O968" s="208"/>
      <c r="P968" s="208"/>
      <c r="Q968" s="208"/>
      <c r="R968" s="208"/>
      <c r="S968" s="208"/>
      <c r="T968" s="209"/>
      <c r="AT968" s="203" t="s">
        <v>198</v>
      </c>
      <c r="AU968" s="203" t="s">
        <v>86</v>
      </c>
      <c r="AV968" s="13" t="s">
        <v>80</v>
      </c>
      <c r="AW968" s="13" t="s">
        <v>35</v>
      </c>
      <c r="AX968" s="13" t="s">
        <v>17</v>
      </c>
      <c r="AY968" s="203" t="s">
        <v>190</v>
      </c>
    </row>
    <row r="969" spans="2:65" s="1" customFormat="1" ht="25.5" customHeight="1">
      <c r="B969" s="181"/>
      <c r="C969" s="182" t="s">
        <v>1243</v>
      </c>
      <c r="D969" s="182" t="s">
        <v>192</v>
      </c>
      <c r="E969" s="183" t="s">
        <v>1244</v>
      </c>
      <c r="F969" s="184" t="s">
        <v>1245</v>
      </c>
      <c r="G969" s="185" t="s">
        <v>625</v>
      </c>
      <c r="H969" s="186">
        <v>39.55</v>
      </c>
      <c r="I969" s="187"/>
      <c r="J969" s="188">
        <f>ROUND(I969*H969,2)</f>
        <v>0</v>
      </c>
      <c r="K969" s="184" t="s">
        <v>196</v>
      </c>
      <c r="L969" s="42"/>
      <c r="M969" s="189" t="s">
        <v>5</v>
      </c>
      <c r="N969" s="190" t="s">
        <v>43</v>
      </c>
      <c r="O969" s="43"/>
      <c r="P969" s="191">
        <f>O969*H969</f>
        <v>0</v>
      </c>
      <c r="Q969" s="191">
        <v>0.00029</v>
      </c>
      <c r="R969" s="191">
        <f>Q969*H969</f>
        <v>0.011469499999999999</v>
      </c>
      <c r="S969" s="191">
        <v>0</v>
      </c>
      <c r="T969" s="192">
        <f>S969*H969</f>
        <v>0</v>
      </c>
      <c r="AR969" s="25" t="s">
        <v>92</v>
      </c>
      <c r="AT969" s="25" t="s">
        <v>192</v>
      </c>
      <c r="AU969" s="25" t="s">
        <v>86</v>
      </c>
      <c r="AY969" s="25" t="s">
        <v>190</v>
      </c>
      <c r="BE969" s="193">
        <f>IF(N969="základní",J969,0)</f>
        <v>0</v>
      </c>
      <c r="BF969" s="193">
        <f>IF(N969="snížená",J969,0)</f>
        <v>0</v>
      </c>
      <c r="BG969" s="193">
        <f>IF(N969="zákl. přenesená",J969,0)</f>
        <v>0</v>
      </c>
      <c r="BH969" s="193">
        <f>IF(N969="sníž. přenesená",J969,0)</f>
        <v>0</v>
      </c>
      <c r="BI969" s="193">
        <f>IF(N969="nulová",J969,0)</f>
        <v>0</v>
      </c>
      <c r="BJ969" s="25" t="s">
        <v>17</v>
      </c>
      <c r="BK969" s="193">
        <f>ROUND(I969*H969,2)</f>
        <v>0</v>
      </c>
      <c r="BL969" s="25" t="s">
        <v>92</v>
      </c>
      <c r="BM969" s="25" t="s">
        <v>1246</v>
      </c>
    </row>
    <row r="970" spans="2:51" s="12" customFormat="1" ht="13.5">
      <c r="B970" s="194"/>
      <c r="D970" s="195" t="s">
        <v>198</v>
      </c>
      <c r="E970" s="196" t="s">
        <v>5</v>
      </c>
      <c r="F970" s="197" t="s">
        <v>1219</v>
      </c>
      <c r="H970" s="196" t="s">
        <v>5</v>
      </c>
      <c r="I970" s="198"/>
      <c r="L970" s="194"/>
      <c r="M970" s="199"/>
      <c r="N970" s="200"/>
      <c r="O970" s="200"/>
      <c r="P970" s="200"/>
      <c r="Q970" s="200"/>
      <c r="R970" s="200"/>
      <c r="S970" s="200"/>
      <c r="T970" s="201"/>
      <c r="AT970" s="196" t="s">
        <v>198</v>
      </c>
      <c r="AU970" s="196" t="s">
        <v>86</v>
      </c>
      <c r="AV970" s="12" t="s">
        <v>17</v>
      </c>
      <c r="AW970" s="12" t="s">
        <v>35</v>
      </c>
      <c r="AX970" s="12" t="s">
        <v>72</v>
      </c>
      <c r="AY970" s="196" t="s">
        <v>190</v>
      </c>
    </row>
    <row r="971" spans="2:51" s="13" customFormat="1" ht="13.5">
      <c r="B971" s="202"/>
      <c r="D971" s="195" t="s">
        <v>198</v>
      </c>
      <c r="E971" s="203" t="s">
        <v>5</v>
      </c>
      <c r="F971" s="204" t="s">
        <v>1208</v>
      </c>
      <c r="H971" s="205">
        <v>39.55</v>
      </c>
      <c r="I971" s="206"/>
      <c r="L971" s="202"/>
      <c r="M971" s="207"/>
      <c r="N971" s="208"/>
      <c r="O971" s="208"/>
      <c r="P971" s="208"/>
      <c r="Q971" s="208"/>
      <c r="R971" s="208"/>
      <c r="S971" s="208"/>
      <c r="T971" s="209"/>
      <c r="AT971" s="203" t="s">
        <v>198</v>
      </c>
      <c r="AU971" s="203" t="s">
        <v>86</v>
      </c>
      <c r="AV971" s="13" t="s">
        <v>80</v>
      </c>
      <c r="AW971" s="13" t="s">
        <v>35</v>
      </c>
      <c r="AX971" s="13" t="s">
        <v>17</v>
      </c>
      <c r="AY971" s="203" t="s">
        <v>190</v>
      </c>
    </row>
    <row r="972" spans="2:65" s="1" customFormat="1" ht="25.5" customHeight="1">
      <c r="B972" s="181"/>
      <c r="C972" s="182" t="s">
        <v>1247</v>
      </c>
      <c r="D972" s="182" t="s">
        <v>192</v>
      </c>
      <c r="E972" s="183" t="s">
        <v>1035</v>
      </c>
      <c r="F972" s="184" t="s">
        <v>1036</v>
      </c>
      <c r="G972" s="185" t="s">
        <v>275</v>
      </c>
      <c r="H972" s="186">
        <v>75.26</v>
      </c>
      <c r="I972" s="187"/>
      <c r="J972" s="188">
        <f>ROUND(I972*H972,2)</f>
        <v>0</v>
      </c>
      <c r="K972" s="184" t="s">
        <v>196</v>
      </c>
      <c r="L972" s="42"/>
      <c r="M972" s="189" t="s">
        <v>5</v>
      </c>
      <c r="N972" s="190" t="s">
        <v>43</v>
      </c>
      <c r="O972" s="43"/>
      <c r="P972" s="191">
        <f>O972*H972</f>
        <v>0</v>
      </c>
      <c r="Q972" s="191">
        <v>0.00012</v>
      </c>
      <c r="R972" s="191">
        <f>Q972*H972</f>
        <v>0.009031200000000001</v>
      </c>
      <c r="S972" s="191">
        <v>0</v>
      </c>
      <c r="T972" s="192">
        <f>S972*H972</f>
        <v>0</v>
      </c>
      <c r="AR972" s="25" t="s">
        <v>92</v>
      </c>
      <c r="AT972" s="25" t="s">
        <v>192</v>
      </c>
      <c r="AU972" s="25" t="s">
        <v>86</v>
      </c>
      <c r="AY972" s="25" t="s">
        <v>190</v>
      </c>
      <c r="BE972" s="193">
        <f>IF(N972="základní",J972,0)</f>
        <v>0</v>
      </c>
      <c r="BF972" s="193">
        <f>IF(N972="snížená",J972,0)</f>
        <v>0</v>
      </c>
      <c r="BG972" s="193">
        <f>IF(N972="zákl. přenesená",J972,0)</f>
        <v>0</v>
      </c>
      <c r="BH972" s="193">
        <f>IF(N972="sníž. přenesená",J972,0)</f>
        <v>0</v>
      </c>
      <c r="BI972" s="193">
        <f>IF(N972="nulová",J972,0)</f>
        <v>0</v>
      </c>
      <c r="BJ972" s="25" t="s">
        <v>17</v>
      </c>
      <c r="BK972" s="193">
        <f>ROUND(I972*H972,2)</f>
        <v>0</v>
      </c>
      <c r="BL972" s="25" t="s">
        <v>92</v>
      </c>
      <c r="BM972" s="25" t="s">
        <v>1248</v>
      </c>
    </row>
    <row r="973" spans="2:51" s="12" customFormat="1" ht="13.5">
      <c r="B973" s="194"/>
      <c r="D973" s="195" t="s">
        <v>198</v>
      </c>
      <c r="E973" s="196" t="s">
        <v>5</v>
      </c>
      <c r="F973" s="197" t="s">
        <v>1038</v>
      </c>
      <c r="H973" s="196" t="s">
        <v>5</v>
      </c>
      <c r="I973" s="198"/>
      <c r="L973" s="194"/>
      <c r="M973" s="199"/>
      <c r="N973" s="200"/>
      <c r="O973" s="200"/>
      <c r="P973" s="200"/>
      <c r="Q973" s="200"/>
      <c r="R973" s="200"/>
      <c r="S973" s="200"/>
      <c r="T973" s="201"/>
      <c r="AT973" s="196" t="s">
        <v>198</v>
      </c>
      <c r="AU973" s="196" t="s">
        <v>86</v>
      </c>
      <c r="AV973" s="12" t="s">
        <v>17</v>
      </c>
      <c r="AW973" s="12" t="s">
        <v>35</v>
      </c>
      <c r="AX973" s="12" t="s">
        <v>72</v>
      </c>
      <c r="AY973" s="196" t="s">
        <v>190</v>
      </c>
    </row>
    <row r="974" spans="2:51" s="13" customFormat="1" ht="27">
      <c r="B974" s="202"/>
      <c r="D974" s="195" t="s">
        <v>198</v>
      </c>
      <c r="E974" s="203" t="s">
        <v>5</v>
      </c>
      <c r="F974" s="204" t="s">
        <v>1039</v>
      </c>
      <c r="H974" s="205">
        <v>75.26</v>
      </c>
      <c r="I974" s="206"/>
      <c r="L974" s="202"/>
      <c r="M974" s="207"/>
      <c r="N974" s="208"/>
      <c r="O974" s="208"/>
      <c r="P974" s="208"/>
      <c r="Q974" s="208"/>
      <c r="R974" s="208"/>
      <c r="S974" s="208"/>
      <c r="T974" s="209"/>
      <c r="AT974" s="203" t="s">
        <v>198</v>
      </c>
      <c r="AU974" s="203" t="s">
        <v>86</v>
      </c>
      <c r="AV974" s="13" t="s">
        <v>80</v>
      </c>
      <c r="AW974" s="13" t="s">
        <v>35</v>
      </c>
      <c r="AX974" s="13" t="s">
        <v>17</v>
      </c>
      <c r="AY974" s="203" t="s">
        <v>190</v>
      </c>
    </row>
    <row r="975" spans="2:65" s="1" customFormat="1" ht="16.5" customHeight="1">
      <c r="B975" s="181"/>
      <c r="C975" s="182" t="s">
        <v>1249</v>
      </c>
      <c r="D975" s="182" t="s">
        <v>192</v>
      </c>
      <c r="E975" s="183" t="s">
        <v>1250</v>
      </c>
      <c r="F975" s="184" t="s">
        <v>1251</v>
      </c>
      <c r="G975" s="185" t="s">
        <v>275</v>
      </c>
      <c r="H975" s="186">
        <v>466.46</v>
      </c>
      <c r="I975" s="187"/>
      <c r="J975" s="188">
        <f>ROUND(I975*H975,2)</f>
        <v>0</v>
      </c>
      <c r="K975" s="184" t="s">
        <v>196</v>
      </c>
      <c r="L975" s="42"/>
      <c r="M975" s="189" t="s">
        <v>5</v>
      </c>
      <c r="N975" s="190" t="s">
        <v>43</v>
      </c>
      <c r="O975" s="43"/>
      <c r="P975" s="191">
        <f>O975*H975</f>
        <v>0</v>
      </c>
      <c r="Q975" s="191">
        <v>0</v>
      </c>
      <c r="R975" s="191">
        <f>Q975*H975</f>
        <v>0</v>
      </c>
      <c r="S975" s="191">
        <v>0</v>
      </c>
      <c r="T975" s="192">
        <f>S975*H975</f>
        <v>0</v>
      </c>
      <c r="AR975" s="25" t="s">
        <v>92</v>
      </c>
      <c r="AT975" s="25" t="s">
        <v>192</v>
      </c>
      <c r="AU975" s="25" t="s">
        <v>86</v>
      </c>
      <c r="AY975" s="25" t="s">
        <v>190</v>
      </c>
      <c r="BE975" s="193">
        <f>IF(N975="základní",J975,0)</f>
        <v>0</v>
      </c>
      <c r="BF975" s="193">
        <f>IF(N975="snížená",J975,0)</f>
        <v>0</v>
      </c>
      <c r="BG975" s="193">
        <f>IF(N975="zákl. přenesená",J975,0)</f>
        <v>0</v>
      </c>
      <c r="BH975" s="193">
        <f>IF(N975="sníž. přenesená",J975,0)</f>
        <v>0</v>
      </c>
      <c r="BI975" s="193">
        <f>IF(N975="nulová",J975,0)</f>
        <v>0</v>
      </c>
      <c r="BJ975" s="25" t="s">
        <v>17</v>
      </c>
      <c r="BK975" s="193">
        <f>ROUND(I975*H975,2)</f>
        <v>0</v>
      </c>
      <c r="BL975" s="25" t="s">
        <v>92</v>
      </c>
      <c r="BM975" s="25" t="s">
        <v>1252</v>
      </c>
    </row>
    <row r="976" spans="2:51" s="12" customFormat="1" ht="13.5">
      <c r="B976" s="194"/>
      <c r="D976" s="195" t="s">
        <v>198</v>
      </c>
      <c r="E976" s="196" t="s">
        <v>5</v>
      </c>
      <c r="F976" s="197" t="s">
        <v>1164</v>
      </c>
      <c r="H976" s="196" t="s">
        <v>5</v>
      </c>
      <c r="I976" s="198"/>
      <c r="L976" s="194"/>
      <c r="M976" s="199"/>
      <c r="N976" s="200"/>
      <c r="O976" s="200"/>
      <c r="P976" s="200"/>
      <c r="Q976" s="200"/>
      <c r="R976" s="200"/>
      <c r="S976" s="200"/>
      <c r="T976" s="201"/>
      <c r="AT976" s="196" t="s">
        <v>198</v>
      </c>
      <c r="AU976" s="196" t="s">
        <v>86</v>
      </c>
      <c r="AV976" s="12" t="s">
        <v>17</v>
      </c>
      <c r="AW976" s="12" t="s">
        <v>35</v>
      </c>
      <c r="AX976" s="12" t="s">
        <v>72</v>
      </c>
      <c r="AY976" s="196" t="s">
        <v>190</v>
      </c>
    </row>
    <row r="977" spans="2:51" s="12" customFormat="1" ht="13.5">
      <c r="B977" s="194"/>
      <c r="D977" s="195" t="s">
        <v>198</v>
      </c>
      <c r="E977" s="196" t="s">
        <v>5</v>
      </c>
      <c r="F977" s="197" t="s">
        <v>738</v>
      </c>
      <c r="H977" s="196" t="s">
        <v>5</v>
      </c>
      <c r="I977" s="198"/>
      <c r="L977" s="194"/>
      <c r="M977" s="199"/>
      <c r="N977" s="200"/>
      <c r="O977" s="200"/>
      <c r="P977" s="200"/>
      <c r="Q977" s="200"/>
      <c r="R977" s="200"/>
      <c r="S977" s="200"/>
      <c r="T977" s="201"/>
      <c r="AT977" s="196" t="s">
        <v>198</v>
      </c>
      <c r="AU977" s="196" t="s">
        <v>86</v>
      </c>
      <c r="AV977" s="12" t="s">
        <v>17</v>
      </c>
      <c r="AW977" s="12" t="s">
        <v>35</v>
      </c>
      <c r="AX977" s="12" t="s">
        <v>72</v>
      </c>
      <c r="AY977" s="196" t="s">
        <v>190</v>
      </c>
    </row>
    <row r="978" spans="2:51" s="13" customFormat="1" ht="13.5">
      <c r="B978" s="202"/>
      <c r="D978" s="195" t="s">
        <v>198</v>
      </c>
      <c r="E978" s="203" t="s">
        <v>5</v>
      </c>
      <c r="F978" s="204" t="s">
        <v>1165</v>
      </c>
      <c r="H978" s="205">
        <v>120</v>
      </c>
      <c r="I978" s="206"/>
      <c r="L978" s="202"/>
      <c r="M978" s="207"/>
      <c r="N978" s="208"/>
      <c r="O978" s="208"/>
      <c r="P978" s="208"/>
      <c r="Q978" s="208"/>
      <c r="R978" s="208"/>
      <c r="S978" s="208"/>
      <c r="T978" s="209"/>
      <c r="AT978" s="203" t="s">
        <v>198</v>
      </c>
      <c r="AU978" s="203" t="s">
        <v>86</v>
      </c>
      <c r="AV978" s="13" t="s">
        <v>80</v>
      </c>
      <c r="AW978" s="13" t="s">
        <v>35</v>
      </c>
      <c r="AX978" s="13" t="s">
        <v>72</v>
      </c>
      <c r="AY978" s="203" t="s">
        <v>190</v>
      </c>
    </row>
    <row r="979" spans="2:51" s="12" customFormat="1" ht="13.5">
      <c r="B979" s="194"/>
      <c r="D979" s="195" t="s">
        <v>198</v>
      </c>
      <c r="E979" s="196" t="s">
        <v>5</v>
      </c>
      <c r="F979" s="197" t="s">
        <v>1151</v>
      </c>
      <c r="H979" s="196" t="s">
        <v>5</v>
      </c>
      <c r="I979" s="198"/>
      <c r="L979" s="194"/>
      <c r="M979" s="199"/>
      <c r="N979" s="200"/>
      <c r="O979" s="200"/>
      <c r="P979" s="200"/>
      <c r="Q979" s="200"/>
      <c r="R979" s="200"/>
      <c r="S979" s="200"/>
      <c r="T979" s="201"/>
      <c r="AT979" s="196" t="s">
        <v>198</v>
      </c>
      <c r="AU979" s="196" t="s">
        <v>86</v>
      </c>
      <c r="AV979" s="12" t="s">
        <v>17</v>
      </c>
      <c r="AW979" s="12" t="s">
        <v>35</v>
      </c>
      <c r="AX979" s="12" t="s">
        <v>72</v>
      </c>
      <c r="AY979" s="196" t="s">
        <v>190</v>
      </c>
    </row>
    <row r="980" spans="2:51" s="13" customFormat="1" ht="13.5">
      <c r="B980" s="202"/>
      <c r="D980" s="195" t="s">
        <v>198</v>
      </c>
      <c r="E980" s="203" t="s">
        <v>5</v>
      </c>
      <c r="F980" s="204" t="s">
        <v>1166</v>
      </c>
      <c r="H980" s="205">
        <v>130</v>
      </c>
      <c r="I980" s="206"/>
      <c r="L980" s="202"/>
      <c r="M980" s="207"/>
      <c r="N980" s="208"/>
      <c r="O980" s="208"/>
      <c r="P980" s="208"/>
      <c r="Q980" s="208"/>
      <c r="R980" s="208"/>
      <c r="S980" s="208"/>
      <c r="T980" s="209"/>
      <c r="AT980" s="203" t="s">
        <v>198</v>
      </c>
      <c r="AU980" s="203" t="s">
        <v>86</v>
      </c>
      <c r="AV980" s="13" t="s">
        <v>80</v>
      </c>
      <c r="AW980" s="13" t="s">
        <v>35</v>
      </c>
      <c r="AX980" s="13" t="s">
        <v>72</v>
      </c>
      <c r="AY980" s="203" t="s">
        <v>190</v>
      </c>
    </row>
    <row r="981" spans="2:51" s="12" customFormat="1" ht="13.5">
      <c r="B981" s="194"/>
      <c r="D981" s="195" t="s">
        <v>198</v>
      </c>
      <c r="E981" s="196" t="s">
        <v>5</v>
      </c>
      <c r="F981" s="197" t="s">
        <v>743</v>
      </c>
      <c r="H981" s="196" t="s">
        <v>5</v>
      </c>
      <c r="I981" s="198"/>
      <c r="L981" s="194"/>
      <c r="M981" s="199"/>
      <c r="N981" s="200"/>
      <c r="O981" s="200"/>
      <c r="P981" s="200"/>
      <c r="Q981" s="200"/>
      <c r="R981" s="200"/>
      <c r="S981" s="200"/>
      <c r="T981" s="201"/>
      <c r="AT981" s="196" t="s">
        <v>198</v>
      </c>
      <c r="AU981" s="196" t="s">
        <v>86</v>
      </c>
      <c r="AV981" s="12" t="s">
        <v>17</v>
      </c>
      <c r="AW981" s="12" t="s">
        <v>35</v>
      </c>
      <c r="AX981" s="12" t="s">
        <v>72</v>
      </c>
      <c r="AY981" s="196" t="s">
        <v>190</v>
      </c>
    </row>
    <row r="982" spans="2:51" s="13" customFormat="1" ht="13.5">
      <c r="B982" s="202"/>
      <c r="D982" s="195" t="s">
        <v>198</v>
      </c>
      <c r="E982" s="203" t="s">
        <v>5</v>
      </c>
      <c r="F982" s="204" t="s">
        <v>1167</v>
      </c>
      <c r="H982" s="205">
        <v>100</v>
      </c>
      <c r="I982" s="206"/>
      <c r="L982" s="202"/>
      <c r="M982" s="207"/>
      <c r="N982" s="208"/>
      <c r="O982" s="208"/>
      <c r="P982" s="208"/>
      <c r="Q982" s="208"/>
      <c r="R982" s="208"/>
      <c r="S982" s="208"/>
      <c r="T982" s="209"/>
      <c r="AT982" s="203" t="s">
        <v>198</v>
      </c>
      <c r="AU982" s="203" t="s">
        <v>86</v>
      </c>
      <c r="AV982" s="13" t="s">
        <v>80</v>
      </c>
      <c r="AW982" s="13" t="s">
        <v>35</v>
      </c>
      <c r="AX982" s="13" t="s">
        <v>72</v>
      </c>
      <c r="AY982" s="203" t="s">
        <v>190</v>
      </c>
    </row>
    <row r="983" spans="2:51" s="12" customFormat="1" ht="13.5">
      <c r="B983" s="194"/>
      <c r="D983" s="195" t="s">
        <v>198</v>
      </c>
      <c r="E983" s="196" t="s">
        <v>5</v>
      </c>
      <c r="F983" s="197" t="s">
        <v>745</v>
      </c>
      <c r="H983" s="196" t="s">
        <v>5</v>
      </c>
      <c r="I983" s="198"/>
      <c r="L983" s="194"/>
      <c r="M983" s="199"/>
      <c r="N983" s="200"/>
      <c r="O983" s="200"/>
      <c r="P983" s="200"/>
      <c r="Q983" s="200"/>
      <c r="R983" s="200"/>
      <c r="S983" s="200"/>
      <c r="T983" s="201"/>
      <c r="AT983" s="196" t="s">
        <v>198</v>
      </c>
      <c r="AU983" s="196" t="s">
        <v>86</v>
      </c>
      <c r="AV983" s="12" t="s">
        <v>17</v>
      </c>
      <c r="AW983" s="12" t="s">
        <v>35</v>
      </c>
      <c r="AX983" s="12" t="s">
        <v>72</v>
      </c>
      <c r="AY983" s="196" t="s">
        <v>190</v>
      </c>
    </row>
    <row r="984" spans="2:51" s="13" customFormat="1" ht="13.5">
      <c r="B984" s="202"/>
      <c r="D984" s="195" t="s">
        <v>198</v>
      </c>
      <c r="E984" s="203" t="s">
        <v>5</v>
      </c>
      <c r="F984" s="204" t="s">
        <v>1168</v>
      </c>
      <c r="H984" s="205">
        <v>95</v>
      </c>
      <c r="I984" s="206"/>
      <c r="L984" s="202"/>
      <c r="M984" s="207"/>
      <c r="N984" s="208"/>
      <c r="O984" s="208"/>
      <c r="P984" s="208"/>
      <c r="Q984" s="208"/>
      <c r="R984" s="208"/>
      <c r="S984" s="208"/>
      <c r="T984" s="209"/>
      <c r="AT984" s="203" t="s">
        <v>198</v>
      </c>
      <c r="AU984" s="203" t="s">
        <v>86</v>
      </c>
      <c r="AV984" s="13" t="s">
        <v>80</v>
      </c>
      <c r="AW984" s="13" t="s">
        <v>35</v>
      </c>
      <c r="AX984" s="13" t="s">
        <v>72</v>
      </c>
      <c r="AY984" s="203" t="s">
        <v>190</v>
      </c>
    </row>
    <row r="985" spans="2:51" s="12" customFormat="1" ht="13.5">
      <c r="B985" s="194"/>
      <c r="D985" s="195" t="s">
        <v>198</v>
      </c>
      <c r="E985" s="196" t="s">
        <v>5</v>
      </c>
      <c r="F985" s="197" t="s">
        <v>691</v>
      </c>
      <c r="H985" s="196" t="s">
        <v>5</v>
      </c>
      <c r="I985" s="198"/>
      <c r="L985" s="194"/>
      <c r="M985" s="199"/>
      <c r="N985" s="200"/>
      <c r="O985" s="200"/>
      <c r="P985" s="200"/>
      <c r="Q985" s="200"/>
      <c r="R985" s="200"/>
      <c r="S985" s="200"/>
      <c r="T985" s="201"/>
      <c r="AT985" s="196" t="s">
        <v>198</v>
      </c>
      <c r="AU985" s="196" t="s">
        <v>86</v>
      </c>
      <c r="AV985" s="12" t="s">
        <v>17</v>
      </c>
      <c r="AW985" s="12" t="s">
        <v>35</v>
      </c>
      <c r="AX985" s="12" t="s">
        <v>72</v>
      </c>
      <c r="AY985" s="196" t="s">
        <v>190</v>
      </c>
    </row>
    <row r="986" spans="2:51" s="13" customFormat="1" ht="13.5">
      <c r="B986" s="202"/>
      <c r="D986" s="195" t="s">
        <v>198</v>
      </c>
      <c r="E986" s="203" t="s">
        <v>5</v>
      </c>
      <c r="F986" s="204" t="s">
        <v>1169</v>
      </c>
      <c r="H986" s="205">
        <v>-75.26</v>
      </c>
      <c r="I986" s="206"/>
      <c r="L986" s="202"/>
      <c r="M986" s="207"/>
      <c r="N986" s="208"/>
      <c r="O986" s="208"/>
      <c r="P986" s="208"/>
      <c r="Q986" s="208"/>
      <c r="R986" s="208"/>
      <c r="S986" s="208"/>
      <c r="T986" s="209"/>
      <c r="AT986" s="203" t="s">
        <v>198</v>
      </c>
      <c r="AU986" s="203" t="s">
        <v>86</v>
      </c>
      <c r="AV986" s="13" t="s">
        <v>80</v>
      </c>
      <c r="AW986" s="13" t="s">
        <v>35</v>
      </c>
      <c r="AX986" s="13" t="s">
        <v>72</v>
      </c>
      <c r="AY986" s="203" t="s">
        <v>190</v>
      </c>
    </row>
    <row r="987" spans="2:51" s="12" customFormat="1" ht="13.5">
      <c r="B987" s="194"/>
      <c r="D987" s="195" t="s">
        <v>198</v>
      </c>
      <c r="E987" s="196" t="s">
        <v>5</v>
      </c>
      <c r="F987" s="197" t="s">
        <v>1253</v>
      </c>
      <c r="H987" s="196" t="s">
        <v>5</v>
      </c>
      <c r="I987" s="198"/>
      <c r="L987" s="194"/>
      <c r="M987" s="199"/>
      <c r="N987" s="200"/>
      <c r="O987" s="200"/>
      <c r="P987" s="200"/>
      <c r="Q987" s="200"/>
      <c r="R987" s="200"/>
      <c r="S987" s="200"/>
      <c r="T987" s="201"/>
      <c r="AT987" s="196" t="s">
        <v>198</v>
      </c>
      <c r="AU987" s="196" t="s">
        <v>86</v>
      </c>
      <c r="AV987" s="12" t="s">
        <v>17</v>
      </c>
      <c r="AW987" s="12" t="s">
        <v>35</v>
      </c>
      <c r="AX987" s="12" t="s">
        <v>72</v>
      </c>
      <c r="AY987" s="196" t="s">
        <v>190</v>
      </c>
    </row>
    <row r="988" spans="2:51" s="13" customFormat="1" ht="13.5">
      <c r="B988" s="202"/>
      <c r="D988" s="195" t="s">
        <v>198</v>
      </c>
      <c r="E988" s="203" t="s">
        <v>5</v>
      </c>
      <c r="F988" s="204" t="s">
        <v>1254</v>
      </c>
      <c r="H988" s="205">
        <v>64.35</v>
      </c>
      <c r="I988" s="206"/>
      <c r="L988" s="202"/>
      <c r="M988" s="207"/>
      <c r="N988" s="208"/>
      <c r="O988" s="208"/>
      <c r="P988" s="208"/>
      <c r="Q988" s="208"/>
      <c r="R988" s="208"/>
      <c r="S988" s="208"/>
      <c r="T988" s="209"/>
      <c r="AT988" s="203" t="s">
        <v>198</v>
      </c>
      <c r="AU988" s="203" t="s">
        <v>86</v>
      </c>
      <c r="AV988" s="13" t="s">
        <v>80</v>
      </c>
      <c r="AW988" s="13" t="s">
        <v>35</v>
      </c>
      <c r="AX988" s="13" t="s">
        <v>72</v>
      </c>
      <c r="AY988" s="203" t="s">
        <v>190</v>
      </c>
    </row>
    <row r="989" spans="2:51" s="13" customFormat="1" ht="13.5">
      <c r="B989" s="202"/>
      <c r="D989" s="195" t="s">
        <v>198</v>
      </c>
      <c r="E989" s="203" t="s">
        <v>5</v>
      </c>
      <c r="F989" s="204" t="s">
        <v>1255</v>
      </c>
      <c r="H989" s="205">
        <v>4.29</v>
      </c>
      <c r="I989" s="206"/>
      <c r="L989" s="202"/>
      <c r="M989" s="207"/>
      <c r="N989" s="208"/>
      <c r="O989" s="208"/>
      <c r="P989" s="208"/>
      <c r="Q989" s="208"/>
      <c r="R989" s="208"/>
      <c r="S989" s="208"/>
      <c r="T989" s="209"/>
      <c r="AT989" s="203" t="s">
        <v>198</v>
      </c>
      <c r="AU989" s="203" t="s">
        <v>86</v>
      </c>
      <c r="AV989" s="13" t="s">
        <v>80</v>
      </c>
      <c r="AW989" s="13" t="s">
        <v>35</v>
      </c>
      <c r="AX989" s="13" t="s">
        <v>72</v>
      </c>
      <c r="AY989" s="203" t="s">
        <v>190</v>
      </c>
    </row>
    <row r="990" spans="2:51" s="13" customFormat="1" ht="13.5">
      <c r="B990" s="202"/>
      <c r="D990" s="195" t="s">
        <v>198</v>
      </c>
      <c r="E990" s="203" t="s">
        <v>5</v>
      </c>
      <c r="F990" s="204" t="s">
        <v>1256</v>
      </c>
      <c r="H990" s="205">
        <v>24.84</v>
      </c>
      <c r="I990" s="206"/>
      <c r="L990" s="202"/>
      <c r="M990" s="207"/>
      <c r="N990" s="208"/>
      <c r="O990" s="208"/>
      <c r="P990" s="208"/>
      <c r="Q990" s="208"/>
      <c r="R990" s="208"/>
      <c r="S990" s="208"/>
      <c r="T990" s="209"/>
      <c r="AT990" s="203" t="s">
        <v>198</v>
      </c>
      <c r="AU990" s="203" t="s">
        <v>86</v>
      </c>
      <c r="AV990" s="13" t="s">
        <v>80</v>
      </c>
      <c r="AW990" s="13" t="s">
        <v>35</v>
      </c>
      <c r="AX990" s="13" t="s">
        <v>72</v>
      </c>
      <c r="AY990" s="203" t="s">
        <v>190</v>
      </c>
    </row>
    <row r="991" spans="2:51" s="13" customFormat="1" ht="13.5">
      <c r="B991" s="202"/>
      <c r="D991" s="195" t="s">
        <v>198</v>
      </c>
      <c r="E991" s="203" t="s">
        <v>5</v>
      </c>
      <c r="F991" s="204" t="s">
        <v>1257</v>
      </c>
      <c r="H991" s="205">
        <v>3.24</v>
      </c>
      <c r="I991" s="206"/>
      <c r="L991" s="202"/>
      <c r="M991" s="207"/>
      <c r="N991" s="208"/>
      <c r="O991" s="208"/>
      <c r="P991" s="208"/>
      <c r="Q991" s="208"/>
      <c r="R991" s="208"/>
      <c r="S991" s="208"/>
      <c r="T991" s="209"/>
      <c r="AT991" s="203" t="s">
        <v>198</v>
      </c>
      <c r="AU991" s="203" t="s">
        <v>86</v>
      </c>
      <c r="AV991" s="13" t="s">
        <v>80</v>
      </c>
      <c r="AW991" s="13" t="s">
        <v>35</v>
      </c>
      <c r="AX991" s="13" t="s">
        <v>72</v>
      </c>
      <c r="AY991" s="203" t="s">
        <v>190</v>
      </c>
    </row>
    <row r="992" spans="2:51" s="14" customFormat="1" ht="13.5">
      <c r="B992" s="210"/>
      <c r="D992" s="195" t="s">
        <v>198</v>
      </c>
      <c r="E992" s="211" t="s">
        <v>5</v>
      </c>
      <c r="F992" s="212" t="s">
        <v>221</v>
      </c>
      <c r="H992" s="213">
        <v>466.46</v>
      </c>
      <c r="I992" s="214"/>
      <c r="L992" s="210"/>
      <c r="M992" s="215"/>
      <c r="N992" s="216"/>
      <c r="O992" s="216"/>
      <c r="P992" s="216"/>
      <c r="Q992" s="216"/>
      <c r="R992" s="216"/>
      <c r="S992" s="216"/>
      <c r="T992" s="217"/>
      <c r="AT992" s="211" t="s">
        <v>198</v>
      </c>
      <c r="AU992" s="211" t="s">
        <v>86</v>
      </c>
      <c r="AV992" s="14" t="s">
        <v>92</v>
      </c>
      <c r="AW992" s="14" t="s">
        <v>35</v>
      </c>
      <c r="AX992" s="14" t="s">
        <v>17</v>
      </c>
      <c r="AY992" s="211" t="s">
        <v>190</v>
      </c>
    </row>
    <row r="993" spans="2:65" s="1" customFormat="1" ht="16.5" customHeight="1">
      <c r="B993" s="181"/>
      <c r="C993" s="182" t="s">
        <v>1258</v>
      </c>
      <c r="D993" s="182" t="s">
        <v>192</v>
      </c>
      <c r="E993" s="183" t="s">
        <v>1259</v>
      </c>
      <c r="F993" s="184" t="s">
        <v>1260</v>
      </c>
      <c r="G993" s="185" t="s">
        <v>275</v>
      </c>
      <c r="H993" s="186">
        <v>5.535</v>
      </c>
      <c r="I993" s="187"/>
      <c r="J993" s="188">
        <f>ROUND(I993*H993,2)</f>
        <v>0</v>
      </c>
      <c r="K993" s="184" t="s">
        <v>196</v>
      </c>
      <c r="L993" s="42"/>
      <c r="M993" s="189" t="s">
        <v>5</v>
      </c>
      <c r="N993" s="190" t="s">
        <v>43</v>
      </c>
      <c r="O993" s="43"/>
      <c r="P993" s="191">
        <f>O993*H993</f>
        <v>0</v>
      </c>
      <c r="Q993" s="191">
        <v>0.00116</v>
      </c>
      <c r="R993" s="191">
        <f>Q993*H993</f>
        <v>0.0064206</v>
      </c>
      <c r="S993" s="191">
        <v>0</v>
      </c>
      <c r="T993" s="192">
        <f>S993*H993</f>
        <v>0</v>
      </c>
      <c r="AR993" s="25" t="s">
        <v>92</v>
      </c>
      <c r="AT993" s="25" t="s">
        <v>192</v>
      </c>
      <c r="AU993" s="25" t="s">
        <v>86</v>
      </c>
      <c r="AY993" s="25" t="s">
        <v>190</v>
      </c>
      <c r="BE993" s="193">
        <f>IF(N993="základní",J993,0)</f>
        <v>0</v>
      </c>
      <c r="BF993" s="193">
        <f>IF(N993="snížená",J993,0)</f>
        <v>0</v>
      </c>
      <c r="BG993" s="193">
        <f>IF(N993="zákl. přenesená",J993,0)</f>
        <v>0</v>
      </c>
      <c r="BH993" s="193">
        <f>IF(N993="sníž. přenesená",J993,0)</f>
        <v>0</v>
      </c>
      <c r="BI993" s="193">
        <f>IF(N993="nulová",J993,0)</f>
        <v>0</v>
      </c>
      <c r="BJ993" s="25" t="s">
        <v>17</v>
      </c>
      <c r="BK993" s="193">
        <f>ROUND(I993*H993,2)</f>
        <v>0</v>
      </c>
      <c r="BL993" s="25" t="s">
        <v>92</v>
      </c>
      <c r="BM993" s="25" t="s">
        <v>1261</v>
      </c>
    </row>
    <row r="994" spans="2:51" s="12" customFormat="1" ht="13.5">
      <c r="B994" s="194"/>
      <c r="D994" s="195" t="s">
        <v>198</v>
      </c>
      <c r="E994" s="196" t="s">
        <v>5</v>
      </c>
      <c r="F994" s="197" t="s">
        <v>1262</v>
      </c>
      <c r="H994" s="196" t="s">
        <v>5</v>
      </c>
      <c r="I994" s="198"/>
      <c r="L994" s="194"/>
      <c r="M994" s="199"/>
      <c r="N994" s="200"/>
      <c r="O994" s="200"/>
      <c r="P994" s="200"/>
      <c r="Q994" s="200"/>
      <c r="R994" s="200"/>
      <c r="S994" s="200"/>
      <c r="T994" s="201"/>
      <c r="AT994" s="196" t="s">
        <v>198</v>
      </c>
      <c r="AU994" s="196" t="s">
        <v>86</v>
      </c>
      <c r="AV994" s="12" t="s">
        <v>17</v>
      </c>
      <c r="AW994" s="12" t="s">
        <v>35</v>
      </c>
      <c r="AX994" s="12" t="s">
        <v>72</v>
      </c>
      <c r="AY994" s="196" t="s">
        <v>190</v>
      </c>
    </row>
    <row r="995" spans="2:51" s="13" customFormat="1" ht="13.5">
      <c r="B995" s="202"/>
      <c r="D995" s="195" t="s">
        <v>198</v>
      </c>
      <c r="E995" s="203" t="s">
        <v>5</v>
      </c>
      <c r="F995" s="204" t="s">
        <v>1263</v>
      </c>
      <c r="H995" s="205">
        <v>4.5</v>
      </c>
      <c r="I995" s="206"/>
      <c r="L995" s="202"/>
      <c r="M995" s="207"/>
      <c r="N995" s="208"/>
      <c r="O995" s="208"/>
      <c r="P995" s="208"/>
      <c r="Q995" s="208"/>
      <c r="R995" s="208"/>
      <c r="S995" s="208"/>
      <c r="T995" s="209"/>
      <c r="AT995" s="203" t="s">
        <v>198</v>
      </c>
      <c r="AU995" s="203" t="s">
        <v>86</v>
      </c>
      <c r="AV995" s="13" t="s">
        <v>80</v>
      </c>
      <c r="AW995" s="13" t="s">
        <v>35</v>
      </c>
      <c r="AX995" s="13" t="s">
        <v>72</v>
      </c>
      <c r="AY995" s="203" t="s">
        <v>190</v>
      </c>
    </row>
    <row r="996" spans="2:51" s="13" customFormat="1" ht="13.5">
      <c r="B996" s="202"/>
      <c r="D996" s="195" t="s">
        <v>198</v>
      </c>
      <c r="E996" s="203" t="s">
        <v>5</v>
      </c>
      <c r="F996" s="204" t="s">
        <v>1264</v>
      </c>
      <c r="H996" s="205">
        <v>1.035</v>
      </c>
      <c r="I996" s="206"/>
      <c r="L996" s="202"/>
      <c r="M996" s="207"/>
      <c r="N996" s="208"/>
      <c r="O996" s="208"/>
      <c r="P996" s="208"/>
      <c r="Q996" s="208"/>
      <c r="R996" s="208"/>
      <c r="S996" s="208"/>
      <c r="T996" s="209"/>
      <c r="AT996" s="203" t="s">
        <v>198</v>
      </c>
      <c r="AU996" s="203" t="s">
        <v>86</v>
      </c>
      <c r="AV996" s="13" t="s">
        <v>80</v>
      </c>
      <c r="AW996" s="13" t="s">
        <v>35</v>
      </c>
      <c r="AX996" s="13" t="s">
        <v>72</v>
      </c>
      <c r="AY996" s="203" t="s">
        <v>190</v>
      </c>
    </row>
    <row r="997" spans="2:51" s="14" customFormat="1" ht="13.5">
      <c r="B997" s="210"/>
      <c r="D997" s="195" t="s">
        <v>198</v>
      </c>
      <c r="E997" s="211" t="s">
        <v>5</v>
      </c>
      <c r="F997" s="212" t="s">
        <v>221</v>
      </c>
      <c r="H997" s="213">
        <v>5.535</v>
      </c>
      <c r="I997" s="214"/>
      <c r="L997" s="210"/>
      <c r="M997" s="215"/>
      <c r="N997" s="216"/>
      <c r="O997" s="216"/>
      <c r="P997" s="216"/>
      <c r="Q997" s="216"/>
      <c r="R997" s="216"/>
      <c r="S997" s="216"/>
      <c r="T997" s="217"/>
      <c r="AT997" s="211" t="s">
        <v>198</v>
      </c>
      <c r="AU997" s="211" t="s">
        <v>86</v>
      </c>
      <c r="AV997" s="14" t="s">
        <v>92</v>
      </c>
      <c r="AW997" s="14" t="s">
        <v>35</v>
      </c>
      <c r="AX997" s="14" t="s">
        <v>17</v>
      </c>
      <c r="AY997" s="211" t="s">
        <v>190</v>
      </c>
    </row>
    <row r="998" spans="2:65" s="1" customFormat="1" ht="16.5" customHeight="1">
      <c r="B998" s="181"/>
      <c r="C998" s="182" t="s">
        <v>1265</v>
      </c>
      <c r="D998" s="182" t="s">
        <v>192</v>
      </c>
      <c r="E998" s="183" t="s">
        <v>1266</v>
      </c>
      <c r="F998" s="184" t="s">
        <v>1267</v>
      </c>
      <c r="G998" s="185" t="s">
        <v>275</v>
      </c>
      <c r="H998" s="186">
        <v>15.5</v>
      </c>
      <c r="I998" s="187"/>
      <c r="J998" s="188">
        <f>ROUND(I998*H998,2)</f>
        <v>0</v>
      </c>
      <c r="K998" s="184" t="s">
        <v>5</v>
      </c>
      <c r="L998" s="42"/>
      <c r="M998" s="189" t="s">
        <v>5</v>
      </c>
      <c r="N998" s="190" t="s">
        <v>43</v>
      </c>
      <c r="O998" s="43"/>
      <c r="P998" s="191">
        <f>O998*H998</f>
        <v>0</v>
      </c>
      <c r="Q998" s="191">
        <v>0</v>
      </c>
      <c r="R998" s="191">
        <f>Q998*H998</f>
        <v>0</v>
      </c>
      <c r="S998" s="191">
        <v>0</v>
      </c>
      <c r="T998" s="192">
        <f>S998*H998</f>
        <v>0</v>
      </c>
      <c r="AR998" s="25" t="s">
        <v>92</v>
      </c>
      <c r="AT998" s="25" t="s">
        <v>192</v>
      </c>
      <c r="AU998" s="25" t="s">
        <v>86</v>
      </c>
      <c r="AY998" s="25" t="s">
        <v>190</v>
      </c>
      <c r="BE998" s="193">
        <f>IF(N998="základní",J998,0)</f>
        <v>0</v>
      </c>
      <c r="BF998" s="193">
        <f>IF(N998="snížená",J998,0)</f>
        <v>0</v>
      </c>
      <c r="BG998" s="193">
        <f>IF(N998="zákl. přenesená",J998,0)</f>
        <v>0</v>
      </c>
      <c r="BH998" s="193">
        <f>IF(N998="sníž. přenesená",J998,0)</f>
        <v>0</v>
      </c>
      <c r="BI998" s="193">
        <f>IF(N998="nulová",J998,0)</f>
        <v>0</v>
      </c>
      <c r="BJ998" s="25" t="s">
        <v>17</v>
      </c>
      <c r="BK998" s="193">
        <f>ROUND(I998*H998,2)</f>
        <v>0</v>
      </c>
      <c r="BL998" s="25" t="s">
        <v>92</v>
      </c>
      <c r="BM998" s="25" t="s">
        <v>1268</v>
      </c>
    </row>
    <row r="999" spans="2:51" s="12" customFormat="1" ht="13.5">
      <c r="B999" s="194"/>
      <c r="D999" s="195" t="s">
        <v>198</v>
      </c>
      <c r="E999" s="196" t="s">
        <v>5</v>
      </c>
      <c r="F999" s="197" t="s">
        <v>1149</v>
      </c>
      <c r="H999" s="196" t="s">
        <v>5</v>
      </c>
      <c r="I999" s="198"/>
      <c r="L999" s="194"/>
      <c r="M999" s="199"/>
      <c r="N999" s="200"/>
      <c r="O999" s="200"/>
      <c r="P999" s="200"/>
      <c r="Q999" s="200"/>
      <c r="R999" s="200"/>
      <c r="S999" s="200"/>
      <c r="T999" s="201"/>
      <c r="AT999" s="196" t="s">
        <v>198</v>
      </c>
      <c r="AU999" s="196" t="s">
        <v>86</v>
      </c>
      <c r="AV999" s="12" t="s">
        <v>17</v>
      </c>
      <c r="AW999" s="12" t="s">
        <v>35</v>
      </c>
      <c r="AX999" s="12" t="s">
        <v>72</v>
      </c>
      <c r="AY999" s="196" t="s">
        <v>190</v>
      </c>
    </row>
    <row r="1000" spans="2:51" s="12" customFormat="1" ht="13.5">
      <c r="B1000" s="194"/>
      <c r="D1000" s="195" t="s">
        <v>198</v>
      </c>
      <c r="E1000" s="196" t="s">
        <v>5</v>
      </c>
      <c r="F1000" s="197" t="s">
        <v>738</v>
      </c>
      <c r="H1000" s="196" t="s">
        <v>5</v>
      </c>
      <c r="I1000" s="198"/>
      <c r="L1000" s="194"/>
      <c r="M1000" s="199"/>
      <c r="N1000" s="200"/>
      <c r="O1000" s="200"/>
      <c r="P1000" s="200"/>
      <c r="Q1000" s="200"/>
      <c r="R1000" s="200"/>
      <c r="S1000" s="200"/>
      <c r="T1000" s="201"/>
      <c r="AT1000" s="196" t="s">
        <v>198</v>
      </c>
      <c r="AU1000" s="196" t="s">
        <v>86</v>
      </c>
      <c r="AV1000" s="12" t="s">
        <v>17</v>
      </c>
      <c r="AW1000" s="12" t="s">
        <v>35</v>
      </c>
      <c r="AX1000" s="12" t="s">
        <v>72</v>
      </c>
      <c r="AY1000" s="196" t="s">
        <v>190</v>
      </c>
    </row>
    <row r="1001" spans="2:51" s="13" customFormat="1" ht="13.5">
      <c r="B1001" s="202"/>
      <c r="D1001" s="195" t="s">
        <v>198</v>
      </c>
      <c r="E1001" s="203" t="s">
        <v>5</v>
      </c>
      <c r="F1001" s="204" t="s">
        <v>1150</v>
      </c>
      <c r="H1001" s="205">
        <v>4.5</v>
      </c>
      <c r="I1001" s="206"/>
      <c r="L1001" s="202"/>
      <c r="M1001" s="207"/>
      <c r="N1001" s="208"/>
      <c r="O1001" s="208"/>
      <c r="P1001" s="208"/>
      <c r="Q1001" s="208"/>
      <c r="R1001" s="208"/>
      <c r="S1001" s="208"/>
      <c r="T1001" s="209"/>
      <c r="AT1001" s="203" t="s">
        <v>198</v>
      </c>
      <c r="AU1001" s="203" t="s">
        <v>86</v>
      </c>
      <c r="AV1001" s="13" t="s">
        <v>80</v>
      </c>
      <c r="AW1001" s="13" t="s">
        <v>35</v>
      </c>
      <c r="AX1001" s="13" t="s">
        <v>72</v>
      </c>
      <c r="AY1001" s="203" t="s">
        <v>190</v>
      </c>
    </row>
    <row r="1002" spans="2:51" s="12" customFormat="1" ht="13.5">
      <c r="B1002" s="194"/>
      <c r="D1002" s="195" t="s">
        <v>198</v>
      </c>
      <c r="E1002" s="196" t="s">
        <v>5</v>
      </c>
      <c r="F1002" s="197" t="s">
        <v>1151</v>
      </c>
      <c r="H1002" s="196" t="s">
        <v>5</v>
      </c>
      <c r="I1002" s="198"/>
      <c r="L1002" s="194"/>
      <c r="M1002" s="199"/>
      <c r="N1002" s="200"/>
      <c r="O1002" s="200"/>
      <c r="P1002" s="200"/>
      <c r="Q1002" s="200"/>
      <c r="R1002" s="200"/>
      <c r="S1002" s="200"/>
      <c r="T1002" s="201"/>
      <c r="AT1002" s="196" t="s">
        <v>198</v>
      </c>
      <c r="AU1002" s="196" t="s">
        <v>86</v>
      </c>
      <c r="AV1002" s="12" t="s">
        <v>17</v>
      </c>
      <c r="AW1002" s="12" t="s">
        <v>35</v>
      </c>
      <c r="AX1002" s="12" t="s">
        <v>72</v>
      </c>
      <c r="AY1002" s="196" t="s">
        <v>190</v>
      </c>
    </row>
    <row r="1003" spans="2:51" s="13" customFormat="1" ht="13.5">
      <c r="B1003" s="202"/>
      <c r="D1003" s="195" t="s">
        <v>198</v>
      </c>
      <c r="E1003" s="203" t="s">
        <v>5</v>
      </c>
      <c r="F1003" s="204" t="s">
        <v>1152</v>
      </c>
      <c r="H1003" s="205">
        <v>4</v>
      </c>
      <c r="I1003" s="206"/>
      <c r="L1003" s="202"/>
      <c r="M1003" s="207"/>
      <c r="N1003" s="208"/>
      <c r="O1003" s="208"/>
      <c r="P1003" s="208"/>
      <c r="Q1003" s="208"/>
      <c r="R1003" s="208"/>
      <c r="S1003" s="208"/>
      <c r="T1003" s="209"/>
      <c r="AT1003" s="203" t="s">
        <v>198</v>
      </c>
      <c r="AU1003" s="203" t="s">
        <v>86</v>
      </c>
      <c r="AV1003" s="13" t="s">
        <v>80</v>
      </c>
      <c r="AW1003" s="13" t="s">
        <v>35</v>
      </c>
      <c r="AX1003" s="13" t="s">
        <v>72</v>
      </c>
      <c r="AY1003" s="203" t="s">
        <v>190</v>
      </c>
    </row>
    <row r="1004" spans="2:51" s="12" customFormat="1" ht="13.5">
      <c r="B1004" s="194"/>
      <c r="D1004" s="195" t="s">
        <v>198</v>
      </c>
      <c r="E1004" s="196" t="s">
        <v>5</v>
      </c>
      <c r="F1004" s="197" t="s">
        <v>743</v>
      </c>
      <c r="H1004" s="196" t="s">
        <v>5</v>
      </c>
      <c r="I1004" s="198"/>
      <c r="L1004" s="194"/>
      <c r="M1004" s="199"/>
      <c r="N1004" s="200"/>
      <c r="O1004" s="200"/>
      <c r="P1004" s="200"/>
      <c r="Q1004" s="200"/>
      <c r="R1004" s="200"/>
      <c r="S1004" s="200"/>
      <c r="T1004" s="201"/>
      <c r="AT1004" s="196" t="s">
        <v>198</v>
      </c>
      <c r="AU1004" s="196" t="s">
        <v>86</v>
      </c>
      <c r="AV1004" s="12" t="s">
        <v>17</v>
      </c>
      <c r="AW1004" s="12" t="s">
        <v>35</v>
      </c>
      <c r="AX1004" s="12" t="s">
        <v>72</v>
      </c>
      <c r="AY1004" s="196" t="s">
        <v>190</v>
      </c>
    </row>
    <row r="1005" spans="2:51" s="13" customFormat="1" ht="13.5">
      <c r="B1005" s="202"/>
      <c r="D1005" s="195" t="s">
        <v>198</v>
      </c>
      <c r="E1005" s="203" t="s">
        <v>5</v>
      </c>
      <c r="F1005" s="204" t="s">
        <v>1153</v>
      </c>
      <c r="H1005" s="205">
        <v>1</v>
      </c>
      <c r="I1005" s="206"/>
      <c r="L1005" s="202"/>
      <c r="M1005" s="207"/>
      <c r="N1005" s="208"/>
      <c r="O1005" s="208"/>
      <c r="P1005" s="208"/>
      <c r="Q1005" s="208"/>
      <c r="R1005" s="208"/>
      <c r="S1005" s="208"/>
      <c r="T1005" s="209"/>
      <c r="AT1005" s="203" t="s">
        <v>198</v>
      </c>
      <c r="AU1005" s="203" t="s">
        <v>86</v>
      </c>
      <c r="AV1005" s="13" t="s">
        <v>80</v>
      </c>
      <c r="AW1005" s="13" t="s">
        <v>35</v>
      </c>
      <c r="AX1005" s="13" t="s">
        <v>72</v>
      </c>
      <c r="AY1005" s="203" t="s">
        <v>190</v>
      </c>
    </row>
    <row r="1006" spans="2:51" s="12" customFormat="1" ht="13.5">
      <c r="B1006" s="194"/>
      <c r="D1006" s="195" t="s">
        <v>198</v>
      </c>
      <c r="E1006" s="196" t="s">
        <v>5</v>
      </c>
      <c r="F1006" s="197" t="s">
        <v>745</v>
      </c>
      <c r="H1006" s="196" t="s">
        <v>5</v>
      </c>
      <c r="I1006" s="198"/>
      <c r="L1006" s="194"/>
      <c r="M1006" s="199"/>
      <c r="N1006" s="200"/>
      <c r="O1006" s="200"/>
      <c r="P1006" s="200"/>
      <c r="Q1006" s="200"/>
      <c r="R1006" s="200"/>
      <c r="S1006" s="200"/>
      <c r="T1006" s="201"/>
      <c r="AT1006" s="196" t="s">
        <v>198</v>
      </c>
      <c r="AU1006" s="196" t="s">
        <v>86</v>
      </c>
      <c r="AV1006" s="12" t="s">
        <v>17</v>
      </c>
      <c r="AW1006" s="12" t="s">
        <v>35</v>
      </c>
      <c r="AX1006" s="12" t="s">
        <v>72</v>
      </c>
      <c r="AY1006" s="196" t="s">
        <v>190</v>
      </c>
    </row>
    <row r="1007" spans="2:51" s="13" customFormat="1" ht="13.5">
      <c r="B1007" s="202"/>
      <c r="D1007" s="195" t="s">
        <v>198</v>
      </c>
      <c r="E1007" s="203" t="s">
        <v>5</v>
      </c>
      <c r="F1007" s="204" t="s">
        <v>1154</v>
      </c>
      <c r="H1007" s="205">
        <v>6</v>
      </c>
      <c r="I1007" s="206"/>
      <c r="L1007" s="202"/>
      <c r="M1007" s="207"/>
      <c r="N1007" s="208"/>
      <c r="O1007" s="208"/>
      <c r="P1007" s="208"/>
      <c r="Q1007" s="208"/>
      <c r="R1007" s="208"/>
      <c r="S1007" s="208"/>
      <c r="T1007" s="209"/>
      <c r="AT1007" s="203" t="s">
        <v>198</v>
      </c>
      <c r="AU1007" s="203" t="s">
        <v>86</v>
      </c>
      <c r="AV1007" s="13" t="s">
        <v>80</v>
      </c>
      <c r="AW1007" s="13" t="s">
        <v>35</v>
      </c>
      <c r="AX1007" s="13" t="s">
        <v>72</v>
      </c>
      <c r="AY1007" s="203" t="s">
        <v>190</v>
      </c>
    </row>
    <row r="1008" spans="2:51" s="14" customFormat="1" ht="13.5">
      <c r="B1008" s="210"/>
      <c r="D1008" s="195" t="s">
        <v>198</v>
      </c>
      <c r="E1008" s="211" t="s">
        <v>5</v>
      </c>
      <c r="F1008" s="212" t="s">
        <v>221</v>
      </c>
      <c r="H1008" s="213">
        <v>15.5</v>
      </c>
      <c r="I1008" s="214"/>
      <c r="L1008" s="210"/>
      <c r="M1008" s="215"/>
      <c r="N1008" s="216"/>
      <c r="O1008" s="216"/>
      <c r="P1008" s="216"/>
      <c r="Q1008" s="216"/>
      <c r="R1008" s="216"/>
      <c r="S1008" s="216"/>
      <c r="T1008" s="217"/>
      <c r="AT1008" s="211" t="s">
        <v>198</v>
      </c>
      <c r="AU1008" s="211" t="s">
        <v>86</v>
      </c>
      <c r="AV1008" s="14" t="s">
        <v>92</v>
      </c>
      <c r="AW1008" s="14" t="s">
        <v>35</v>
      </c>
      <c r="AX1008" s="14" t="s">
        <v>17</v>
      </c>
      <c r="AY1008" s="211" t="s">
        <v>190</v>
      </c>
    </row>
    <row r="1009" spans="2:65" s="1" customFormat="1" ht="51" customHeight="1">
      <c r="B1009" s="181"/>
      <c r="C1009" s="218" t="s">
        <v>1269</v>
      </c>
      <c r="D1009" s="218" t="s">
        <v>465</v>
      </c>
      <c r="E1009" s="219" t="s">
        <v>1270</v>
      </c>
      <c r="F1009" s="220" t="s">
        <v>1271</v>
      </c>
      <c r="G1009" s="221" t="s">
        <v>275</v>
      </c>
      <c r="H1009" s="222">
        <v>19.375</v>
      </c>
      <c r="I1009" s="223"/>
      <c r="J1009" s="224">
        <f>ROUND(I1009*H1009,2)</f>
        <v>0</v>
      </c>
      <c r="K1009" s="220" t="s">
        <v>5</v>
      </c>
      <c r="L1009" s="225"/>
      <c r="M1009" s="226" t="s">
        <v>5</v>
      </c>
      <c r="N1009" s="227" t="s">
        <v>43</v>
      </c>
      <c r="O1009" s="43"/>
      <c r="P1009" s="191">
        <f>O1009*H1009</f>
        <v>0</v>
      </c>
      <c r="Q1009" s="191">
        <v>0.0125</v>
      </c>
      <c r="R1009" s="191">
        <f>Q1009*H1009</f>
        <v>0.2421875</v>
      </c>
      <c r="S1009" s="191">
        <v>0</v>
      </c>
      <c r="T1009" s="192">
        <f>S1009*H1009</f>
        <v>0</v>
      </c>
      <c r="AR1009" s="25" t="s">
        <v>238</v>
      </c>
      <c r="AT1009" s="25" t="s">
        <v>465</v>
      </c>
      <c r="AU1009" s="25" t="s">
        <v>86</v>
      </c>
      <c r="AY1009" s="25" t="s">
        <v>190</v>
      </c>
      <c r="BE1009" s="193">
        <f>IF(N1009="základní",J1009,0)</f>
        <v>0</v>
      </c>
      <c r="BF1009" s="193">
        <f>IF(N1009="snížená",J1009,0)</f>
        <v>0</v>
      </c>
      <c r="BG1009" s="193">
        <f>IF(N1009="zákl. přenesená",J1009,0)</f>
        <v>0</v>
      </c>
      <c r="BH1009" s="193">
        <f>IF(N1009="sníž. přenesená",J1009,0)</f>
        <v>0</v>
      </c>
      <c r="BI1009" s="193">
        <f>IF(N1009="nulová",J1009,0)</f>
        <v>0</v>
      </c>
      <c r="BJ1009" s="25" t="s">
        <v>17</v>
      </c>
      <c r="BK1009" s="193">
        <f>ROUND(I1009*H1009,2)</f>
        <v>0</v>
      </c>
      <c r="BL1009" s="25" t="s">
        <v>92</v>
      </c>
      <c r="BM1009" s="25" t="s">
        <v>1272</v>
      </c>
    </row>
    <row r="1010" spans="2:51" s="13" customFormat="1" ht="13.5">
      <c r="B1010" s="202"/>
      <c r="D1010" s="195" t="s">
        <v>198</v>
      </c>
      <c r="F1010" s="204" t="s">
        <v>1273</v>
      </c>
      <c r="H1010" s="205">
        <v>19.375</v>
      </c>
      <c r="I1010" s="206"/>
      <c r="L1010" s="202"/>
      <c r="M1010" s="207"/>
      <c r="N1010" s="208"/>
      <c r="O1010" s="208"/>
      <c r="P1010" s="208"/>
      <c r="Q1010" s="208"/>
      <c r="R1010" s="208"/>
      <c r="S1010" s="208"/>
      <c r="T1010" s="209"/>
      <c r="AT1010" s="203" t="s">
        <v>198</v>
      </c>
      <c r="AU1010" s="203" t="s">
        <v>86</v>
      </c>
      <c r="AV1010" s="13" t="s">
        <v>80</v>
      </c>
      <c r="AW1010" s="13" t="s">
        <v>6</v>
      </c>
      <c r="AX1010" s="13" t="s">
        <v>17</v>
      </c>
      <c r="AY1010" s="203" t="s">
        <v>190</v>
      </c>
    </row>
    <row r="1011" spans="2:65" s="1" customFormat="1" ht="16.5" customHeight="1">
      <c r="B1011" s="181"/>
      <c r="C1011" s="182" t="s">
        <v>1274</v>
      </c>
      <c r="D1011" s="182" t="s">
        <v>192</v>
      </c>
      <c r="E1011" s="183" t="s">
        <v>1275</v>
      </c>
      <c r="F1011" s="184" t="s">
        <v>1276</v>
      </c>
      <c r="G1011" s="185" t="s">
        <v>625</v>
      </c>
      <c r="H1011" s="186">
        <v>74.38</v>
      </c>
      <c r="I1011" s="187"/>
      <c r="J1011" s="188">
        <f>ROUND(I1011*H1011,2)</f>
        <v>0</v>
      </c>
      <c r="K1011" s="184" t="s">
        <v>5</v>
      </c>
      <c r="L1011" s="42"/>
      <c r="M1011" s="189" t="s">
        <v>5</v>
      </c>
      <c r="N1011" s="190" t="s">
        <v>43</v>
      </c>
      <c r="O1011" s="43"/>
      <c r="P1011" s="191">
        <f>O1011*H1011</f>
        <v>0</v>
      </c>
      <c r="Q1011" s="191">
        <v>0</v>
      </c>
      <c r="R1011" s="191">
        <f>Q1011*H1011</f>
        <v>0</v>
      </c>
      <c r="S1011" s="191">
        <v>0</v>
      </c>
      <c r="T1011" s="192">
        <f>S1011*H1011</f>
        <v>0</v>
      </c>
      <c r="AR1011" s="25" t="s">
        <v>92</v>
      </c>
      <c r="AT1011" s="25" t="s">
        <v>192</v>
      </c>
      <c r="AU1011" s="25" t="s">
        <v>86</v>
      </c>
      <c r="AY1011" s="25" t="s">
        <v>190</v>
      </c>
      <c r="BE1011" s="193">
        <f>IF(N1011="základní",J1011,0)</f>
        <v>0</v>
      </c>
      <c r="BF1011" s="193">
        <f>IF(N1011="snížená",J1011,0)</f>
        <v>0</v>
      </c>
      <c r="BG1011" s="193">
        <f>IF(N1011="zákl. přenesená",J1011,0)</f>
        <v>0</v>
      </c>
      <c r="BH1011" s="193">
        <f>IF(N1011="sníž. přenesená",J1011,0)</f>
        <v>0</v>
      </c>
      <c r="BI1011" s="193">
        <f>IF(N1011="nulová",J1011,0)</f>
        <v>0</v>
      </c>
      <c r="BJ1011" s="25" t="s">
        <v>17</v>
      </c>
      <c r="BK1011" s="193">
        <f>ROUND(I1011*H1011,2)</f>
        <v>0</v>
      </c>
      <c r="BL1011" s="25" t="s">
        <v>92</v>
      </c>
      <c r="BM1011" s="25" t="s">
        <v>1277</v>
      </c>
    </row>
    <row r="1012" spans="2:51" s="13" customFormat="1" ht="13.5">
      <c r="B1012" s="202"/>
      <c r="D1012" s="195" t="s">
        <v>198</v>
      </c>
      <c r="E1012" s="203" t="s">
        <v>5</v>
      </c>
      <c r="F1012" s="204" t="s">
        <v>1278</v>
      </c>
      <c r="H1012" s="205">
        <v>9.36</v>
      </c>
      <c r="I1012" s="206"/>
      <c r="L1012" s="202"/>
      <c r="M1012" s="207"/>
      <c r="N1012" s="208"/>
      <c r="O1012" s="208"/>
      <c r="P1012" s="208"/>
      <c r="Q1012" s="208"/>
      <c r="R1012" s="208"/>
      <c r="S1012" s="208"/>
      <c r="T1012" s="209"/>
      <c r="AT1012" s="203" t="s">
        <v>198</v>
      </c>
      <c r="AU1012" s="203" t="s">
        <v>86</v>
      </c>
      <c r="AV1012" s="13" t="s">
        <v>80</v>
      </c>
      <c r="AW1012" s="13" t="s">
        <v>35</v>
      </c>
      <c r="AX1012" s="13" t="s">
        <v>72</v>
      </c>
      <c r="AY1012" s="203" t="s">
        <v>190</v>
      </c>
    </row>
    <row r="1013" spans="2:51" s="13" customFormat="1" ht="13.5">
      <c r="B1013" s="202"/>
      <c r="D1013" s="195" t="s">
        <v>198</v>
      </c>
      <c r="E1013" s="203" t="s">
        <v>5</v>
      </c>
      <c r="F1013" s="204" t="s">
        <v>1279</v>
      </c>
      <c r="H1013" s="205">
        <v>4.68</v>
      </c>
      <c r="I1013" s="206"/>
      <c r="L1013" s="202"/>
      <c r="M1013" s="207"/>
      <c r="N1013" s="208"/>
      <c r="O1013" s="208"/>
      <c r="P1013" s="208"/>
      <c r="Q1013" s="208"/>
      <c r="R1013" s="208"/>
      <c r="S1013" s="208"/>
      <c r="T1013" s="209"/>
      <c r="AT1013" s="203" t="s">
        <v>198</v>
      </c>
      <c r="AU1013" s="203" t="s">
        <v>86</v>
      </c>
      <c r="AV1013" s="13" t="s">
        <v>80</v>
      </c>
      <c r="AW1013" s="13" t="s">
        <v>35</v>
      </c>
      <c r="AX1013" s="13" t="s">
        <v>72</v>
      </c>
      <c r="AY1013" s="203" t="s">
        <v>190</v>
      </c>
    </row>
    <row r="1014" spans="2:51" s="13" customFormat="1" ht="13.5">
      <c r="B1014" s="202"/>
      <c r="D1014" s="195" t="s">
        <v>198</v>
      </c>
      <c r="E1014" s="203" t="s">
        <v>5</v>
      </c>
      <c r="F1014" s="204" t="s">
        <v>1279</v>
      </c>
      <c r="H1014" s="205">
        <v>4.68</v>
      </c>
      <c r="I1014" s="206"/>
      <c r="L1014" s="202"/>
      <c r="M1014" s="207"/>
      <c r="N1014" s="208"/>
      <c r="O1014" s="208"/>
      <c r="P1014" s="208"/>
      <c r="Q1014" s="208"/>
      <c r="R1014" s="208"/>
      <c r="S1014" s="208"/>
      <c r="T1014" s="209"/>
      <c r="AT1014" s="203" t="s">
        <v>198</v>
      </c>
      <c r="AU1014" s="203" t="s">
        <v>86</v>
      </c>
      <c r="AV1014" s="13" t="s">
        <v>80</v>
      </c>
      <c r="AW1014" s="13" t="s">
        <v>35</v>
      </c>
      <c r="AX1014" s="13" t="s">
        <v>72</v>
      </c>
      <c r="AY1014" s="203" t="s">
        <v>190</v>
      </c>
    </row>
    <row r="1015" spans="2:51" s="13" customFormat="1" ht="13.5">
      <c r="B1015" s="202"/>
      <c r="D1015" s="195" t="s">
        <v>198</v>
      </c>
      <c r="E1015" s="203" t="s">
        <v>5</v>
      </c>
      <c r="F1015" s="204" t="s">
        <v>1280</v>
      </c>
      <c r="H1015" s="205">
        <v>1.76</v>
      </c>
      <c r="I1015" s="206"/>
      <c r="L1015" s="202"/>
      <c r="M1015" s="207"/>
      <c r="N1015" s="208"/>
      <c r="O1015" s="208"/>
      <c r="P1015" s="208"/>
      <c r="Q1015" s="208"/>
      <c r="R1015" s="208"/>
      <c r="S1015" s="208"/>
      <c r="T1015" s="209"/>
      <c r="AT1015" s="203" t="s">
        <v>198</v>
      </c>
      <c r="AU1015" s="203" t="s">
        <v>86</v>
      </c>
      <c r="AV1015" s="13" t="s">
        <v>80</v>
      </c>
      <c r="AW1015" s="13" t="s">
        <v>35</v>
      </c>
      <c r="AX1015" s="13" t="s">
        <v>72</v>
      </c>
      <c r="AY1015" s="203" t="s">
        <v>190</v>
      </c>
    </row>
    <row r="1016" spans="2:51" s="13" customFormat="1" ht="13.5">
      <c r="B1016" s="202"/>
      <c r="D1016" s="195" t="s">
        <v>198</v>
      </c>
      <c r="E1016" s="203" t="s">
        <v>5</v>
      </c>
      <c r="F1016" s="204" t="s">
        <v>1281</v>
      </c>
      <c r="H1016" s="205">
        <v>2.6</v>
      </c>
      <c r="I1016" s="206"/>
      <c r="L1016" s="202"/>
      <c r="M1016" s="207"/>
      <c r="N1016" s="208"/>
      <c r="O1016" s="208"/>
      <c r="P1016" s="208"/>
      <c r="Q1016" s="208"/>
      <c r="R1016" s="208"/>
      <c r="S1016" s="208"/>
      <c r="T1016" s="209"/>
      <c r="AT1016" s="203" t="s">
        <v>198</v>
      </c>
      <c r="AU1016" s="203" t="s">
        <v>86</v>
      </c>
      <c r="AV1016" s="13" t="s">
        <v>80</v>
      </c>
      <c r="AW1016" s="13" t="s">
        <v>35</v>
      </c>
      <c r="AX1016" s="13" t="s">
        <v>72</v>
      </c>
      <c r="AY1016" s="203" t="s">
        <v>190</v>
      </c>
    </row>
    <row r="1017" spans="2:51" s="13" customFormat="1" ht="13.5">
      <c r="B1017" s="202"/>
      <c r="D1017" s="195" t="s">
        <v>198</v>
      </c>
      <c r="E1017" s="203" t="s">
        <v>5</v>
      </c>
      <c r="F1017" s="204" t="s">
        <v>1279</v>
      </c>
      <c r="H1017" s="205">
        <v>4.68</v>
      </c>
      <c r="I1017" s="206"/>
      <c r="L1017" s="202"/>
      <c r="M1017" s="207"/>
      <c r="N1017" s="208"/>
      <c r="O1017" s="208"/>
      <c r="P1017" s="208"/>
      <c r="Q1017" s="208"/>
      <c r="R1017" s="208"/>
      <c r="S1017" s="208"/>
      <c r="T1017" s="209"/>
      <c r="AT1017" s="203" t="s">
        <v>198</v>
      </c>
      <c r="AU1017" s="203" t="s">
        <v>86</v>
      </c>
      <c r="AV1017" s="13" t="s">
        <v>80</v>
      </c>
      <c r="AW1017" s="13" t="s">
        <v>35</v>
      </c>
      <c r="AX1017" s="13" t="s">
        <v>72</v>
      </c>
      <c r="AY1017" s="203" t="s">
        <v>190</v>
      </c>
    </row>
    <row r="1018" spans="2:51" s="13" customFormat="1" ht="13.5">
      <c r="B1018" s="202"/>
      <c r="D1018" s="195" t="s">
        <v>198</v>
      </c>
      <c r="E1018" s="203" t="s">
        <v>5</v>
      </c>
      <c r="F1018" s="204" t="s">
        <v>1282</v>
      </c>
      <c r="H1018" s="205">
        <v>3</v>
      </c>
      <c r="I1018" s="206"/>
      <c r="L1018" s="202"/>
      <c r="M1018" s="207"/>
      <c r="N1018" s="208"/>
      <c r="O1018" s="208"/>
      <c r="P1018" s="208"/>
      <c r="Q1018" s="208"/>
      <c r="R1018" s="208"/>
      <c r="S1018" s="208"/>
      <c r="T1018" s="209"/>
      <c r="AT1018" s="203" t="s">
        <v>198</v>
      </c>
      <c r="AU1018" s="203" t="s">
        <v>86</v>
      </c>
      <c r="AV1018" s="13" t="s">
        <v>80</v>
      </c>
      <c r="AW1018" s="13" t="s">
        <v>35</v>
      </c>
      <c r="AX1018" s="13" t="s">
        <v>72</v>
      </c>
      <c r="AY1018" s="203" t="s">
        <v>190</v>
      </c>
    </row>
    <row r="1019" spans="2:51" s="13" customFormat="1" ht="13.5">
      <c r="B1019" s="202"/>
      <c r="D1019" s="195" t="s">
        <v>198</v>
      </c>
      <c r="E1019" s="203" t="s">
        <v>5</v>
      </c>
      <c r="F1019" s="204" t="s">
        <v>1014</v>
      </c>
      <c r="H1019" s="205">
        <v>3.35</v>
      </c>
      <c r="I1019" s="206"/>
      <c r="L1019" s="202"/>
      <c r="M1019" s="207"/>
      <c r="N1019" s="208"/>
      <c r="O1019" s="208"/>
      <c r="P1019" s="208"/>
      <c r="Q1019" s="208"/>
      <c r="R1019" s="208"/>
      <c r="S1019" s="208"/>
      <c r="T1019" s="209"/>
      <c r="AT1019" s="203" t="s">
        <v>198</v>
      </c>
      <c r="AU1019" s="203" t="s">
        <v>86</v>
      </c>
      <c r="AV1019" s="13" t="s">
        <v>80</v>
      </c>
      <c r="AW1019" s="13" t="s">
        <v>35</v>
      </c>
      <c r="AX1019" s="13" t="s">
        <v>72</v>
      </c>
      <c r="AY1019" s="203" t="s">
        <v>190</v>
      </c>
    </row>
    <row r="1020" spans="2:51" s="13" customFormat="1" ht="13.5">
      <c r="B1020" s="202"/>
      <c r="D1020" s="195" t="s">
        <v>198</v>
      </c>
      <c r="E1020" s="203" t="s">
        <v>5</v>
      </c>
      <c r="F1020" s="204" t="s">
        <v>1283</v>
      </c>
      <c r="H1020" s="205">
        <v>4.8</v>
      </c>
      <c r="I1020" s="206"/>
      <c r="L1020" s="202"/>
      <c r="M1020" s="207"/>
      <c r="N1020" s="208"/>
      <c r="O1020" s="208"/>
      <c r="P1020" s="208"/>
      <c r="Q1020" s="208"/>
      <c r="R1020" s="208"/>
      <c r="S1020" s="208"/>
      <c r="T1020" s="209"/>
      <c r="AT1020" s="203" t="s">
        <v>198</v>
      </c>
      <c r="AU1020" s="203" t="s">
        <v>86</v>
      </c>
      <c r="AV1020" s="13" t="s">
        <v>80</v>
      </c>
      <c r="AW1020" s="13" t="s">
        <v>35</v>
      </c>
      <c r="AX1020" s="13" t="s">
        <v>72</v>
      </c>
      <c r="AY1020" s="203" t="s">
        <v>190</v>
      </c>
    </row>
    <row r="1021" spans="2:51" s="13" customFormat="1" ht="13.5">
      <c r="B1021" s="202"/>
      <c r="D1021" s="195" t="s">
        <v>198</v>
      </c>
      <c r="E1021" s="203" t="s">
        <v>5</v>
      </c>
      <c r="F1021" s="204" t="s">
        <v>1283</v>
      </c>
      <c r="H1021" s="205">
        <v>4.8</v>
      </c>
      <c r="I1021" s="206"/>
      <c r="L1021" s="202"/>
      <c r="M1021" s="207"/>
      <c r="N1021" s="208"/>
      <c r="O1021" s="208"/>
      <c r="P1021" s="208"/>
      <c r="Q1021" s="208"/>
      <c r="R1021" s="208"/>
      <c r="S1021" s="208"/>
      <c r="T1021" s="209"/>
      <c r="AT1021" s="203" t="s">
        <v>198</v>
      </c>
      <c r="AU1021" s="203" t="s">
        <v>86</v>
      </c>
      <c r="AV1021" s="13" t="s">
        <v>80</v>
      </c>
      <c r="AW1021" s="13" t="s">
        <v>35</v>
      </c>
      <c r="AX1021" s="13" t="s">
        <v>72</v>
      </c>
      <c r="AY1021" s="203" t="s">
        <v>190</v>
      </c>
    </row>
    <row r="1022" spans="2:51" s="13" customFormat="1" ht="13.5">
      <c r="B1022" s="202"/>
      <c r="D1022" s="195" t="s">
        <v>198</v>
      </c>
      <c r="E1022" s="203" t="s">
        <v>5</v>
      </c>
      <c r="F1022" s="204" t="s">
        <v>1279</v>
      </c>
      <c r="H1022" s="205">
        <v>4.68</v>
      </c>
      <c r="I1022" s="206"/>
      <c r="L1022" s="202"/>
      <c r="M1022" s="207"/>
      <c r="N1022" s="208"/>
      <c r="O1022" s="208"/>
      <c r="P1022" s="208"/>
      <c r="Q1022" s="208"/>
      <c r="R1022" s="208"/>
      <c r="S1022" s="208"/>
      <c r="T1022" s="209"/>
      <c r="AT1022" s="203" t="s">
        <v>198</v>
      </c>
      <c r="AU1022" s="203" t="s">
        <v>86</v>
      </c>
      <c r="AV1022" s="13" t="s">
        <v>80</v>
      </c>
      <c r="AW1022" s="13" t="s">
        <v>35</v>
      </c>
      <c r="AX1022" s="13" t="s">
        <v>72</v>
      </c>
      <c r="AY1022" s="203" t="s">
        <v>190</v>
      </c>
    </row>
    <row r="1023" spans="2:51" s="13" customFormat="1" ht="13.5">
      <c r="B1023" s="202"/>
      <c r="D1023" s="195" t="s">
        <v>198</v>
      </c>
      <c r="E1023" s="203" t="s">
        <v>5</v>
      </c>
      <c r="F1023" s="204" t="s">
        <v>1280</v>
      </c>
      <c r="H1023" s="205">
        <v>1.76</v>
      </c>
      <c r="I1023" s="206"/>
      <c r="L1023" s="202"/>
      <c r="M1023" s="207"/>
      <c r="N1023" s="208"/>
      <c r="O1023" s="208"/>
      <c r="P1023" s="208"/>
      <c r="Q1023" s="208"/>
      <c r="R1023" s="208"/>
      <c r="S1023" s="208"/>
      <c r="T1023" s="209"/>
      <c r="AT1023" s="203" t="s">
        <v>198</v>
      </c>
      <c r="AU1023" s="203" t="s">
        <v>86</v>
      </c>
      <c r="AV1023" s="13" t="s">
        <v>80</v>
      </c>
      <c r="AW1023" s="13" t="s">
        <v>35</v>
      </c>
      <c r="AX1023" s="13" t="s">
        <v>72</v>
      </c>
      <c r="AY1023" s="203" t="s">
        <v>190</v>
      </c>
    </row>
    <row r="1024" spans="2:51" s="13" customFormat="1" ht="13.5">
      <c r="B1024" s="202"/>
      <c r="D1024" s="195" t="s">
        <v>198</v>
      </c>
      <c r="E1024" s="203" t="s">
        <v>5</v>
      </c>
      <c r="F1024" s="204" t="s">
        <v>1284</v>
      </c>
      <c r="H1024" s="205">
        <v>3.3</v>
      </c>
      <c r="I1024" s="206"/>
      <c r="L1024" s="202"/>
      <c r="M1024" s="207"/>
      <c r="N1024" s="208"/>
      <c r="O1024" s="208"/>
      <c r="P1024" s="208"/>
      <c r="Q1024" s="208"/>
      <c r="R1024" s="208"/>
      <c r="S1024" s="208"/>
      <c r="T1024" s="209"/>
      <c r="AT1024" s="203" t="s">
        <v>198</v>
      </c>
      <c r="AU1024" s="203" t="s">
        <v>86</v>
      </c>
      <c r="AV1024" s="13" t="s">
        <v>80</v>
      </c>
      <c r="AW1024" s="13" t="s">
        <v>35</v>
      </c>
      <c r="AX1024" s="13" t="s">
        <v>72</v>
      </c>
      <c r="AY1024" s="203" t="s">
        <v>190</v>
      </c>
    </row>
    <row r="1025" spans="2:51" s="13" customFormat="1" ht="13.5">
      <c r="B1025" s="202"/>
      <c r="D1025" s="195" t="s">
        <v>198</v>
      </c>
      <c r="E1025" s="203" t="s">
        <v>5</v>
      </c>
      <c r="F1025" s="204" t="s">
        <v>1283</v>
      </c>
      <c r="H1025" s="205">
        <v>4.8</v>
      </c>
      <c r="I1025" s="206"/>
      <c r="L1025" s="202"/>
      <c r="M1025" s="207"/>
      <c r="N1025" s="208"/>
      <c r="O1025" s="208"/>
      <c r="P1025" s="208"/>
      <c r="Q1025" s="208"/>
      <c r="R1025" s="208"/>
      <c r="S1025" s="208"/>
      <c r="T1025" s="209"/>
      <c r="AT1025" s="203" t="s">
        <v>198</v>
      </c>
      <c r="AU1025" s="203" t="s">
        <v>86</v>
      </c>
      <c r="AV1025" s="13" t="s">
        <v>80</v>
      </c>
      <c r="AW1025" s="13" t="s">
        <v>35</v>
      </c>
      <c r="AX1025" s="13" t="s">
        <v>72</v>
      </c>
      <c r="AY1025" s="203" t="s">
        <v>190</v>
      </c>
    </row>
    <row r="1026" spans="2:51" s="13" customFormat="1" ht="13.5">
      <c r="B1026" s="202"/>
      <c r="D1026" s="195" t="s">
        <v>198</v>
      </c>
      <c r="E1026" s="203" t="s">
        <v>5</v>
      </c>
      <c r="F1026" s="204" t="s">
        <v>1283</v>
      </c>
      <c r="H1026" s="205">
        <v>4.8</v>
      </c>
      <c r="I1026" s="206"/>
      <c r="L1026" s="202"/>
      <c r="M1026" s="207"/>
      <c r="N1026" s="208"/>
      <c r="O1026" s="208"/>
      <c r="P1026" s="208"/>
      <c r="Q1026" s="208"/>
      <c r="R1026" s="208"/>
      <c r="S1026" s="208"/>
      <c r="T1026" s="209"/>
      <c r="AT1026" s="203" t="s">
        <v>198</v>
      </c>
      <c r="AU1026" s="203" t="s">
        <v>86</v>
      </c>
      <c r="AV1026" s="13" t="s">
        <v>80</v>
      </c>
      <c r="AW1026" s="13" t="s">
        <v>35</v>
      </c>
      <c r="AX1026" s="13" t="s">
        <v>72</v>
      </c>
      <c r="AY1026" s="203" t="s">
        <v>190</v>
      </c>
    </row>
    <row r="1027" spans="2:51" s="13" customFormat="1" ht="13.5">
      <c r="B1027" s="202"/>
      <c r="D1027" s="195" t="s">
        <v>198</v>
      </c>
      <c r="E1027" s="203" t="s">
        <v>5</v>
      </c>
      <c r="F1027" s="204" t="s">
        <v>1282</v>
      </c>
      <c r="H1027" s="205">
        <v>3</v>
      </c>
      <c r="I1027" s="206"/>
      <c r="L1027" s="202"/>
      <c r="M1027" s="207"/>
      <c r="N1027" s="208"/>
      <c r="O1027" s="208"/>
      <c r="P1027" s="208"/>
      <c r="Q1027" s="208"/>
      <c r="R1027" s="208"/>
      <c r="S1027" s="208"/>
      <c r="T1027" s="209"/>
      <c r="AT1027" s="203" t="s">
        <v>198</v>
      </c>
      <c r="AU1027" s="203" t="s">
        <v>86</v>
      </c>
      <c r="AV1027" s="13" t="s">
        <v>80</v>
      </c>
      <c r="AW1027" s="13" t="s">
        <v>35</v>
      </c>
      <c r="AX1027" s="13" t="s">
        <v>72</v>
      </c>
      <c r="AY1027" s="203" t="s">
        <v>190</v>
      </c>
    </row>
    <row r="1028" spans="2:51" s="13" customFormat="1" ht="13.5">
      <c r="B1028" s="202"/>
      <c r="D1028" s="195" t="s">
        <v>198</v>
      </c>
      <c r="E1028" s="203" t="s">
        <v>5</v>
      </c>
      <c r="F1028" s="204" t="s">
        <v>1021</v>
      </c>
      <c r="H1028" s="205">
        <v>3.65</v>
      </c>
      <c r="I1028" s="206"/>
      <c r="L1028" s="202"/>
      <c r="M1028" s="207"/>
      <c r="N1028" s="208"/>
      <c r="O1028" s="208"/>
      <c r="P1028" s="208"/>
      <c r="Q1028" s="208"/>
      <c r="R1028" s="208"/>
      <c r="S1028" s="208"/>
      <c r="T1028" s="209"/>
      <c r="AT1028" s="203" t="s">
        <v>198</v>
      </c>
      <c r="AU1028" s="203" t="s">
        <v>86</v>
      </c>
      <c r="AV1028" s="13" t="s">
        <v>80</v>
      </c>
      <c r="AW1028" s="13" t="s">
        <v>35</v>
      </c>
      <c r="AX1028" s="13" t="s">
        <v>72</v>
      </c>
      <c r="AY1028" s="203" t="s">
        <v>190</v>
      </c>
    </row>
    <row r="1029" spans="2:51" s="13" customFormat="1" ht="13.5">
      <c r="B1029" s="202"/>
      <c r="D1029" s="195" t="s">
        <v>198</v>
      </c>
      <c r="E1029" s="203" t="s">
        <v>5</v>
      </c>
      <c r="F1029" s="204" t="s">
        <v>1279</v>
      </c>
      <c r="H1029" s="205">
        <v>4.68</v>
      </c>
      <c r="I1029" s="206"/>
      <c r="L1029" s="202"/>
      <c r="M1029" s="207"/>
      <c r="N1029" s="208"/>
      <c r="O1029" s="208"/>
      <c r="P1029" s="208"/>
      <c r="Q1029" s="208"/>
      <c r="R1029" s="208"/>
      <c r="S1029" s="208"/>
      <c r="T1029" s="209"/>
      <c r="AT1029" s="203" t="s">
        <v>198</v>
      </c>
      <c r="AU1029" s="203" t="s">
        <v>86</v>
      </c>
      <c r="AV1029" s="13" t="s">
        <v>80</v>
      </c>
      <c r="AW1029" s="13" t="s">
        <v>35</v>
      </c>
      <c r="AX1029" s="13" t="s">
        <v>72</v>
      </c>
      <c r="AY1029" s="203" t="s">
        <v>190</v>
      </c>
    </row>
    <row r="1030" spans="2:51" s="14" customFormat="1" ht="13.5">
      <c r="B1030" s="210"/>
      <c r="D1030" s="195" t="s">
        <v>198</v>
      </c>
      <c r="E1030" s="211" t="s">
        <v>5</v>
      </c>
      <c r="F1030" s="212" t="s">
        <v>221</v>
      </c>
      <c r="H1030" s="213">
        <v>74.38</v>
      </c>
      <c r="I1030" s="214"/>
      <c r="L1030" s="210"/>
      <c r="M1030" s="215"/>
      <c r="N1030" s="216"/>
      <c r="O1030" s="216"/>
      <c r="P1030" s="216"/>
      <c r="Q1030" s="216"/>
      <c r="R1030" s="216"/>
      <c r="S1030" s="216"/>
      <c r="T1030" s="217"/>
      <c r="AT1030" s="211" t="s">
        <v>198</v>
      </c>
      <c r="AU1030" s="211" t="s">
        <v>86</v>
      </c>
      <c r="AV1030" s="14" t="s">
        <v>92</v>
      </c>
      <c r="AW1030" s="14" t="s">
        <v>35</v>
      </c>
      <c r="AX1030" s="14" t="s">
        <v>17</v>
      </c>
      <c r="AY1030" s="211" t="s">
        <v>190</v>
      </c>
    </row>
    <row r="1031" spans="2:65" s="1" customFormat="1" ht="25.5" customHeight="1">
      <c r="B1031" s="181"/>
      <c r="C1031" s="182" t="s">
        <v>1285</v>
      </c>
      <c r="D1031" s="182" t="s">
        <v>192</v>
      </c>
      <c r="E1031" s="183" t="s">
        <v>1286</v>
      </c>
      <c r="F1031" s="184" t="s">
        <v>1287</v>
      </c>
      <c r="G1031" s="185" t="s">
        <v>275</v>
      </c>
      <c r="H1031" s="186">
        <v>380.24</v>
      </c>
      <c r="I1031" s="187"/>
      <c r="J1031" s="188">
        <f>ROUND(I1031*H1031,2)</f>
        <v>0</v>
      </c>
      <c r="K1031" s="184" t="s">
        <v>5</v>
      </c>
      <c r="L1031" s="42"/>
      <c r="M1031" s="189" t="s">
        <v>5</v>
      </c>
      <c r="N1031" s="190" t="s">
        <v>43</v>
      </c>
      <c r="O1031" s="43"/>
      <c r="P1031" s="191">
        <f>O1031*H1031</f>
        <v>0</v>
      </c>
      <c r="Q1031" s="191">
        <v>0</v>
      </c>
      <c r="R1031" s="191">
        <f>Q1031*H1031</f>
        <v>0</v>
      </c>
      <c r="S1031" s="191">
        <v>0</v>
      </c>
      <c r="T1031" s="192">
        <f>S1031*H1031</f>
        <v>0</v>
      </c>
      <c r="AR1031" s="25" t="s">
        <v>92</v>
      </c>
      <c r="AT1031" s="25" t="s">
        <v>192</v>
      </c>
      <c r="AU1031" s="25" t="s">
        <v>86</v>
      </c>
      <c r="AY1031" s="25" t="s">
        <v>190</v>
      </c>
      <c r="BE1031" s="193">
        <f>IF(N1031="základní",J1031,0)</f>
        <v>0</v>
      </c>
      <c r="BF1031" s="193">
        <f>IF(N1031="snížená",J1031,0)</f>
        <v>0</v>
      </c>
      <c r="BG1031" s="193">
        <f>IF(N1031="zákl. přenesená",J1031,0)</f>
        <v>0</v>
      </c>
      <c r="BH1031" s="193">
        <f>IF(N1031="sníž. přenesená",J1031,0)</f>
        <v>0</v>
      </c>
      <c r="BI1031" s="193">
        <f>IF(N1031="nulová",J1031,0)</f>
        <v>0</v>
      </c>
      <c r="BJ1031" s="25" t="s">
        <v>17</v>
      </c>
      <c r="BK1031" s="193">
        <f>ROUND(I1031*H1031,2)</f>
        <v>0</v>
      </c>
      <c r="BL1031" s="25" t="s">
        <v>92</v>
      </c>
      <c r="BM1031" s="25" t="s">
        <v>1288</v>
      </c>
    </row>
    <row r="1032" spans="2:51" s="12" customFormat="1" ht="13.5">
      <c r="B1032" s="194"/>
      <c r="D1032" s="195" t="s">
        <v>198</v>
      </c>
      <c r="E1032" s="196" t="s">
        <v>5</v>
      </c>
      <c r="F1032" s="197" t="s">
        <v>1289</v>
      </c>
      <c r="H1032" s="196" t="s">
        <v>5</v>
      </c>
      <c r="I1032" s="198"/>
      <c r="L1032" s="194"/>
      <c r="M1032" s="199"/>
      <c r="N1032" s="200"/>
      <c r="O1032" s="200"/>
      <c r="P1032" s="200"/>
      <c r="Q1032" s="200"/>
      <c r="R1032" s="200"/>
      <c r="S1032" s="200"/>
      <c r="T1032" s="201"/>
      <c r="AT1032" s="196" t="s">
        <v>198</v>
      </c>
      <c r="AU1032" s="196" t="s">
        <v>86</v>
      </c>
      <c r="AV1032" s="12" t="s">
        <v>17</v>
      </c>
      <c r="AW1032" s="12" t="s">
        <v>35</v>
      </c>
      <c r="AX1032" s="12" t="s">
        <v>72</v>
      </c>
      <c r="AY1032" s="196" t="s">
        <v>190</v>
      </c>
    </row>
    <row r="1033" spans="2:51" s="13" customFormat="1" ht="13.5">
      <c r="B1033" s="202"/>
      <c r="D1033" s="195" t="s">
        <v>198</v>
      </c>
      <c r="E1033" s="203" t="s">
        <v>5</v>
      </c>
      <c r="F1033" s="204" t="s">
        <v>1290</v>
      </c>
      <c r="H1033" s="205">
        <v>301.037</v>
      </c>
      <c r="I1033" s="206"/>
      <c r="L1033" s="202"/>
      <c r="M1033" s="207"/>
      <c r="N1033" s="208"/>
      <c r="O1033" s="208"/>
      <c r="P1033" s="208"/>
      <c r="Q1033" s="208"/>
      <c r="R1033" s="208"/>
      <c r="S1033" s="208"/>
      <c r="T1033" s="209"/>
      <c r="AT1033" s="203" t="s">
        <v>198</v>
      </c>
      <c r="AU1033" s="203" t="s">
        <v>86</v>
      </c>
      <c r="AV1033" s="13" t="s">
        <v>80</v>
      </c>
      <c r="AW1033" s="13" t="s">
        <v>35</v>
      </c>
      <c r="AX1033" s="13" t="s">
        <v>72</v>
      </c>
      <c r="AY1033" s="203" t="s">
        <v>190</v>
      </c>
    </row>
    <row r="1034" spans="2:51" s="12" customFormat="1" ht="13.5">
      <c r="B1034" s="194"/>
      <c r="D1034" s="195" t="s">
        <v>198</v>
      </c>
      <c r="E1034" s="196" t="s">
        <v>5</v>
      </c>
      <c r="F1034" s="197" t="s">
        <v>1291</v>
      </c>
      <c r="H1034" s="196" t="s">
        <v>5</v>
      </c>
      <c r="I1034" s="198"/>
      <c r="L1034" s="194"/>
      <c r="M1034" s="199"/>
      <c r="N1034" s="200"/>
      <c r="O1034" s="200"/>
      <c r="P1034" s="200"/>
      <c r="Q1034" s="200"/>
      <c r="R1034" s="200"/>
      <c r="S1034" s="200"/>
      <c r="T1034" s="201"/>
      <c r="AT1034" s="196" t="s">
        <v>198</v>
      </c>
      <c r="AU1034" s="196" t="s">
        <v>86</v>
      </c>
      <c r="AV1034" s="12" t="s">
        <v>17</v>
      </c>
      <c r="AW1034" s="12" t="s">
        <v>35</v>
      </c>
      <c r="AX1034" s="12" t="s">
        <v>72</v>
      </c>
      <c r="AY1034" s="196" t="s">
        <v>190</v>
      </c>
    </row>
    <row r="1035" spans="2:51" s="13" customFormat="1" ht="13.5">
      <c r="B1035" s="202"/>
      <c r="D1035" s="195" t="s">
        <v>198</v>
      </c>
      <c r="E1035" s="203" t="s">
        <v>5</v>
      </c>
      <c r="F1035" s="204" t="s">
        <v>1292</v>
      </c>
      <c r="H1035" s="205">
        <v>22.8</v>
      </c>
      <c r="I1035" s="206"/>
      <c r="L1035" s="202"/>
      <c r="M1035" s="207"/>
      <c r="N1035" s="208"/>
      <c r="O1035" s="208"/>
      <c r="P1035" s="208"/>
      <c r="Q1035" s="208"/>
      <c r="R1035" s="208"/>
      <c r="S1035" s="208"/>
      <c r="T1035" s="209"/>
      <c r="AT1035" s="203" t="s">
        <v>198</v>
      </c>
      <c r="AU1035" s="203" t="s">
        <v>86</v>
      </c>
      <c r="AV1035" s="13" t="s">
        <v>80</v>
      </c>
      <c r="AW1035" s="13" t="s">
        <v>35</v>
      </c>
      <c r="AX1035" s="13" t="s">
        <v>72</v>
      </c>
      <c r="AY1035" s="203" t="s">
        <v>190</v>
      </c>
    </row>
    <row r="1036" spans="2:51" s="12" customFormat="1" ht="13.5">
      <c r="B1036" s="194"/>
      <c r="D1036" s="195" t="s">
        <v>198</v>
      </c>
      <c r="E1036" s="196" t="s">
        <v>5</v>
      </c>
      <c r="F1036" s="197" t="s">
        <v>1293</v>
      </c>
      <c r="H1036" s="196" t="s">
        <v>5</v>
      </c>
      <c r="I1036" s="198"/>
      <c r="L1036" s="194"/>
      <c r="M1036" s="199"/>
      <c r="N1036" s="200"/>
      <c r="O1036" s="200"/>
      <c r="P1036" s="200"/>
      <c r="Q1036" s="200"/>
      <c r="R1036" s="200"/>
      <c r="S1036" s="200"/>
      <c r="T1036" s="201"/>
      <c r="AT1036" s="196" t="s">
        <v>198</v>
      </c>
      <c r="AU1036" s="196" t="s">
        <v>86</v>
      </c>
      <c r="AV1036" s="12" t="s">
        <v>17</v>
      </c>
      <c r="AW1036" s="12" t="s">
        <v>35</v>
      </c>
      <c r="AX1036" s="12" t="s">
        <v>72</v>
      </c>
      <c r="AY1036" s="196" t="s">
        <v>190</v>
      </c>
    </row>
    <row r="1037" spans="2:51" s="13" customFormat="1" ht="13.5">
      <c r="B1037" s="202"/>
      <c r="D1037" s="195" t="s">
        <v>198</v>
      </c>
      <c r="E1037" s="203" t="s">
        <v>5</v>
      </c>
      <c r="F1037" s="204" t="s">
        <v>10</v>
      </c>
      <c r="H1037" s="205">
        <v>21</v>
      </c>
      <c r="I1037" s="206"/>
      <c r="L1037" s="202"/>
      <c r="M1037" s="207"/>
      <c r="N1037" s="208"/>
      <c r="O1037" s="208"/>
      <c r="P1037" s="208"/>
      <c r="Q1037" s="208"/>
      <c r="R1037" s="208"/>
      <c r="S1037" s="208"/>
      <c r="T1037" s="209"/>
      <c r="AT1037" s="203" t="s">
        <v>198</v>
      </c>
      <c r="AU1037" s="203" t="s">
        <v>86</v>
      </c>
      <c r="AV1037" s="13" t="s">
        <v>80</v>
      </c>
      <c r="AW1037" s="13" t="s">
        <v>35</v>
      </c>
      <c r="AX1037" s="13" t="s">
        <v>72</v>
      </c>
      <c r="AY1037" s="203" t="s">
        <v>190</v>
      </c>
    </row>
    <row r="1038" spans="2:51" s="12" customFormat="1" ht="13.5">
      <c r="B1038" s="194"/>
      <c r="D1038" s="195" t="s">
        <v>198</v>
      </c>
      <c r="E1038" s="196" t="s">
        <v>5</v>
      </c>
      <c r="F1038" s="197" t="s">
        <v>1294</v>
      </c>
      <c r="H1038" s="196" t="s">
        <v>5</v>
      </c>
      <c r="I1038" s="198"/>
      <c r="L1038" s="194"/>
      <c r="M1038" s="199"/>
      <c r="N1038" s="200"/>
      <c r="O1038" s="200"/>
      <c r="P1038" s="200"/>
      <c r="Q1038" s="200"/>
      <c r="R1038" s="200"/>
      <c r="S1038" s="200"/>
      <c r="T1038" s="201"/>
      <c r="AT1038" s="196" t="s">
        <v>198</v>
      </c>
      <c r="AU1038" s="196" t="s">
        <v>86</v>
      </c>
      <c r="AV1038" s="12" t="s">
        <v>17</v>
      </c>
      <c r="AW1038" s="12" t="s">
        <v>35</v>
      </c>
      <c r="AX1038" s="12" t="s">
        <v>72</v>
      </c>
      <c r="AY1038" s="196" t="s">
        <v>190</v>
      </c>
    </row>
    <row r="1039" spans="2:51" s="13" customFormat="1" ht="13.5">
      <c r="B1039" s="202"/>
      <c r="D1039" s="195" t="s">
        <v>198</v>
      </c>
      <c r="E1039" s="203" t="s">
        <v>5</v>
      </c>
      <c r="F1039" s="204" t="s">
        <v>1295</v>
      </c>
      <c r="H1039" s="205">
        <v>24.903</v>
      </c>
      <c r="I1039" s="206"/>
      <c r="L1039" s="202"/>
      <c r="M1039" s="207"/>
      <c r="N1039" s="208"/>
      <c r="O1039" s="208"/>
      <c r="P1039" s="208"/>
      <c r="Q1039" s="208"/>
      <c r="R1039" s="208"/>
      <c r="S1039" s="208"/>
      <c r="T1039" s="209"/>
      <c r="AT1039" s="203" t="s">
        <v>198</v>
      </c>
      <c r="AU1039" s="203" t="s">
        <v>86</v>
      </c>
      <c r="AV1039" s="13" t="s">
        <v>80</v>
      </c>
      <c r="AW1039" s="13" t="s">
        <v>35</v>
      </c>
      <c r="AX1039" s="13" t="s">
        <v>72</v>
      </c>
      <c r="AY1039" s="203" t="s">
        <v>190</v>
      </c>
    </row>
    <row r="1040" spans="2:51" s="12" customFormat="1" ht="13.5">
      <c r="B1040" s="194"/>
      <c r="D1040" s="195" t="s">
        <v>198</v>
      </c>
      <c r="E1040" s="196" t="s">
        <v>5</v>
      </c>
      <c r="F1040" s="197" t="s">
        <v>689</v>
      </c>
      <c r="H1040" s="196" t="s">
        <v>5</v>
      </c>
      <c r="I1040" s="198"/>
      <c r="L1040" s="194"/>
      <c r="M1040" s="199"/>
      <c r="N1040" s="200"/>
      <c r="O1040" s="200"/>
      <c r="P1040" s="200"/>
      <c r="Q1040" s="200"/>
      <c r="R1040" s="200"/>
      <c r="S1040" s="200"/>
      <c r="T1040" s="201"/>
      <c r="AT1040" s="196" t="s">
        <v>198</v>
      </c>
      <c r="AU1040" s="196" t="s">
        <v>86</v>
      </c>
      <c r="AV1040" s="12" t="s">
        <v>17</v>
      </c>
      <c r="AW1040" s="12" t="s">
        <v>35</v>
      </c>
      <c r="AX1040" s="12" t="s">
        <v>72</v>
      </c>
      <c r="AY1040" s="196" t="s">
        <v>190</v>
      </c>
    </row>
    <row r="1041" spans="2:51" s="13" customFormat="1" ht="13.5">
      <c r="B1041" s="202"/>
      <c r="D1041" s="195" t="s">
        <v>198</v>
      </c>
      <c r="E1041" s="203" t="s">
        <v>5</v>
      </c>
      <c r="F1041" s="204" t="s">
        <v>1296</v>
      </c>
      <c r="H1041" s="205">
        <v>10.5</v>
      </c>
      <c r="I1041" s="206"/>
      <c r="L1041" s="202"/>
      <c r="M1041" s="207"/>
      <c r="N1041" s="208"/>
      <c r="O1041" s="208"/>
      <c r="P1041" s="208"/>
      <c r="Q1041" s="208"/>
      <c r="R1041" s="208"/>
      <c r="S1041" s="208"/>
      <c r="T1041" s="209"/>
      <c r="AT1041" s="203" t="s">
        <v>198</v>
      </c>
      <c r="AU1041" s="203" t="s">
        <v>86</v>
      </c>
      <c r="AV1041" s="13" t="s">
        <v>80</v>
      </c>
      <c r="AW1041" s="13" t="s">
        <v>35</v>
      </c>
      <c r="AX1041" s="13" t="s">
        <v>72</v>
      </c>
      <c r="AY1041" s="203" t="s">
        <v>190</v>
      </c>
    </row>
    <row r="1042" spans="2:51" s="14" customFormat="1" ht="13.5">
      <c r="B1042" s="210"/>
      <c r="D1042" s="195" t="s">
        <v>198</v>
      </c>
      <c r="E1042" s="211" t="s">
        <v>5</v>
      </c>
      <c r="F1042" s="212" t="s">
        <v>221</v>
      </c>
      <c r="H1042" s="213">
        <v>380.24</v>
      </c>
      <c r="I1042" s="214"/>
      <c r="L1042" s="210"/>
      <c r="M1042" s="215"/>
      <c r="N1042" s="216"/>
      <c r="O1042" s="216"/>
      <c r="P1042" s="216"/>
      <c r="Q1042" s="216"/>
      <c r="R1042" s="216"/>
      <c r="S1042" s="216"/>
      <c r="T1042" s="217"/>
      <c r="AT1042" s="211" t="s">
        <v>198</v>
      </c>
      <c r="AU1042" s="211" t="s">
        <v>86</v>
      </c>
      <c r="AV1042" s="14" t="s">
        <v>92</v>
      </c>
      <c r="AW1042" s="14" t="s">
        <v>35</v>
      </c>
      <c r="AX1042" s="14" t="s">
        <v>17</v>
      </c>
      <c r="AY1042" s="211" t="s">
        <v>190</v>
      </c>
    </row>
    <row r="1043" spans="2:65" s="1" customFormat="1" ht="25.5" customHeight="1">
      <c r="B1043" s="181"/>
      <c r="C1043" s="182" t="s">
        <v>1297</v>
      </c>
      <c r="D1043" s="182" t="s">
        <v>192</v>
      </c>
      <c r="E1043" s="183" t="s">
        <v>1298</v>
      </c>
      <c r="F1043" s="184" t="s">
        <v>1299</v>
      </c>
      <c r="G1043" s="185" t="s">
        <v>275</v>
      </c>
      <c r="H1043" s="186">
        <v>15.5</v>
      </c>
      <c r="I1043" s="187"/>
      <c r="J1043" s="188">
        <f>ROUND(I1043*H1043,2)</f>
        <v>0</v>
      </c>
      <c r="K1043" s="184" t="s">
        <v>5</v>
      </c>
      <c r="L1043" s="42"/>
      <c r="M1043" s="189" t="s">
        <v>5</v>
      </c>
      <c r="N1043" s="190" t="s">
        <v>43</v>
      </c>
      <c r="O1043" s="43"/>
      <c r="P1043" s="191">
        <f>O1043*H1043</f>
        <v>0</v>
      </c>
      <c r="Q1043" s="191">
        <v>0</v>
      </c>
      <c r="R1043" s="191">
        <f>Q1043*H1043</f>
        <v>0</v>
      </c>
      <c r="S1043" s="191">
        <v>0</v>
      </c>
      <c r="T1043" s="192">
        <f>S1043*H1043</f>
        <v>0</v>
      </c>
      <c r="AR1043" s="25" t="s">
        <v>92</v>
      </c>
      <c r="AT1043" s="25" t="s">
        <v>192</v>
      </c>
      <c r="AU1043" s="25" t="s">
        <v>86</v>
      </c>
      <c r="AY1043" s="25" t="s">
        <v>190</v>
      </c>
      <c r="BE1043" s="193">
        <f>IF(N1043="základní",J1043,0)</f>
        <v>0</v>
      </c>
      <c r="BF1043" s="193">
        <f>IF(N1043="snížená",J1043,0)</f>
        <v>0</v>
      </c>
      <c r="BG1043" s="193">
        <f>IF(N1043="zákl. přenesená",J1043,0)</f>
        <v>0</v>
      </c>
      <c r="BH1043" s="193">
        <f>IF(N1043="sníž. přenesená",J1043,0)</f>
        <v>0</v>
      </c>
      <c r="BI1043" s="193">
        <f>IF(N1043="nulová",J1043,0)</f>
        <v>0</v>
      </c>
      <c r="BJ1043" s="25" t="s">
        <v>17</v>
      </c>
      <c r="BK1043" s="193">
        <f>ROUND(I1043*H1043,2)</f>
        <v>0</v>
      </c>
      <c r="BL1043" s="25" t="s">
        <v>92</v>
      </c>
      <c r="BM1043" s="25" t="s">
        <v>1300</v>
      </c>
    </row>
    <row r="1044" spans="2:51" s="12" customFormat="1" ht="13.5">
      <c r="B1044" s="194"/>
      <c r="D1044" s="195" t="s">
        <v>198</v>
      </c>
      <c r="E1044" s="196" t="s">
        <v>5</v>
      </c>
      <c r="F1044" s="197" t="s">
        <v>1149</v>
      </c>
      <c r="H1044" s="196" t="s">
        <v>5</v>
      </c>
      <c r="I1044" s="198"/>
      <c r="L1044" s="194"/>
      <c r="M1044" s="199"/>
      <c r="N1044" s="200"/>
      <c r="O1044" s="200"/>
      <c r="P1044" s="200"/>
      <c r="Q1044" s="200"/>
      <c r="R1044" s="200"/>
      <c r="S1044" s="200"/>
      <c r="T1044" s="201"/>
      <c r="AT1044" s="196" t="s">
        <v>198</v>
      </c>
      <c r="AU1044" s="196" t="s">
        <v>86</v>
      </c>
      <c r="AV1044" s="12" t="s">
        <v>17</v>
      </c>
      <c r="AW1044" s="12" t="s">
        <v>35</v>
      </c>
      <c r="AX1044" s="12" t="s">
        <v>72</v>
      </c>
      <c r="AY1044" s="196" t="s">
        <v>190</v>
      </c>
    </row>
    <row r="1045" spans="2:51" s="12" customFormat="1" ht="13.5">
      <c r="B1045" s="194"/>
      <c r="D1045" s="195" t="s">
        <v>198</v>
      </c>
      <c r="E1045" s="196" t="s">
        <v>5</v>
      </c>
      <c r="F1045" s="197" t="s">
        <v>738</v>
      </c>
      <c r="H1045" s="196" t="s">
        <v>5</v>
      </c>
      <c r="I1045" s="198"/>
      <c r="L1045" s="194"/>
      <c r="M1045" s="199"/>
      <c r="N1045" s="200"/>
      <c r="O1045" s="200"/>
      <c r="P1045" s="200"/>
      <c r="Q1045" s="200"/>
      <c r="R1045" s="200"/>
      <c r="S1045" s="200"/>
      <c r="T1045" s="201"/>
      <c r="AT1045" s="196" t="s">
        <v>198</v>
      </c>
      <c r="AU1045" s="196" t="s">
        <v>86</v>
      </c>
      <c r="AV1045" s="12" t="s">
        <v>17</v>
      </c>
      <c r="AW1045" s="12" t="s">
        <v>35</v>
      </c>
      <c r="AX1045" s="12" t="s">
        <v>72</v>
      </c>
      <c r="AY1045" s="196" t="s">
        <v>190</v>
      </c>
    </row>
    <row r="1046" spans="2:51" s="13" customFormat="1" ht="13.5">
      <c r="B1046" s="202"/>
      <c r="D1046" s="195" t="s">
        <v>198</v>
      </c>
      <c r="E1046" s="203" t="s">
        <v>5</v>
      </c>
      <c r="F1046" s="204" t="s">
        <v>1150</v>
      </c>
      <c r="H1046" s="205">
        <v>4.5</v>
      </c>
      <c r="I1046" s="206"/>
      <c r="L1046" s="202"/>
      <c r="M1046" s="207"/>
      <c r="N1046" s="208"/>
      <c r="O1046" s="208"/>
      <c r="P1046" s="208"/>
      <c r="Q1046" s="208"/>
      <c r="R1046" s="208"/>
      <c r="S1046" s="208"/>
      <c r="T1046" s="209"/>
      <c r="AT1046" s="203" t="s">
        <v>198</v>
      </c>
      <c r="AU1046" s="203" t="s">
        <v>86</v>
      </c>
      <c r="AV1046" s="13" t="s">
        <v>80</v>
      </c>
      <c r="AW1046" s="13" t="s">
        <v>35</v>
      </c>
      <c r="AX1046" s="13" t="s">
        <v>72</v>
      </c>
      <c r="AY1046" s="203" t="s">
        <v>190</v>
      </c>
    </row>
    <row r="1047" spans="2:51" s="12" customFormat="1" ht="13.5">
      <c r="B1047" s="194"/>
      <c r="D1047" s="195" t="s">
        <v>198</v>
      </c>
      <c r="E1047" s="196" t="s">
        <v>5</v>
      </c>
      <c r="F1047" s="197" t="s">
        <v>1151</v>
      </c>
      <c r="H1047" s="196" t="s">
        <v>5</v>
      </c>
      <c r="I1047" s="198"/>
      <c r="L1047" s="194"/>
      <c r="M1047" s="199"/>
      <c r="N1047" s="200"/>
      <c r="O1047" s="200"/>
      <c r="P1047" s="200"/>
      <c r="Q1047" s="200"/>
      <c r="R1047" s="200"/>
      <c r="S1047" s="200"/>
      <c r="T1047" s="201"/>
      <c r="AT1047" s="196" t="s">
        <v>198</v>
      </c>
      <c r="AU1047" s="196" t="s">
        <v>86</v>
      </c>
      <c r="AV1047" s="12" t="s">
        <v>17</v>
      </c>
      <c r="AW1047" s="12" t="s">
        <v>35</v>
      </c>
      <c r="AX1047" s="12" t="s">
        <v>72</v>
      </c>
      <c r="AY1047" s="196" t="s">
        <v>190</v>
      </c>
    </row>
    <row r="1048" spans="2:51" s="13" customFormat="1" ht="13.5">
      <c r="B1048" s="202"/>
      <c r="D1048" s="195" t="s">
        <v>198</v>
      </c>
      <c r="E1048" s="203" t="s">
        <v>5</v>
      </c>
      <c r="F1048" s="204" t="s">
        <v>1152</v>
      </c>
      <c r="H1048" s="205">
        <v>4</v>
      </c>
      <c r="I1048" s="206"/>
      <c r="L1048" s="202"/>
      <c r="M1048" s="207"/>
      <c r="N1048" s="208"/>
      <c r="O1048" s="208"/>
      <c r="P1048" s="208"/>
      <c r="Q1048" s="208"/>
      <c r="R1048" s="208"/>
      <c r="S1048" s="208"/>
      <c r="T1048" s="209"/>
      <c r="AT1048" s="203" t="s">
        <v>198</v>
      </c>
      <c r="AU1048" s="203" t="s">
        <v>86</v>
      </c>
      <c r="AV1048" s="13" t="s">
        <v>80</v>
      </c>
      <c r="AW1048" s="13" t="s">
        <v>35</v>
      </c>
      <c r="AX1048" s="13" t="s">
        <v>72</v>
      </c>
      <c r="AY1048" s="203" t="s">
        <v>190</v>
      </c>
    </row>
    <row r="1049" spans="2:51" s="12" customFormat="1" ht="13.5">
      <c r="B1049" s="194"/>
      <c r="D1049" s="195" t="s">
        <v>198</v>
      </c>
      <c r="E1049" s="196" t="s">
        <v>5</v>
      </c>
      <c r="F1049" s="197" t="s">
        <v>743</v>
      </c>
      <c r="H1049" s="196" t="s">
        <v>5</v>
      </c>
      <c r="I1049" s="198"/>
      <c r="L1049" s="194"/>
      <c r="M1049" s="199"/>
      <c r="N1049" s="200"/>
      <c r="O1049" s="200"/>
      <c r="P1049" s="200"/>
      <c r="Q1049" s="200"/>
      <c r="R1049" s="200"/>
      <c r="S1049" s="200"/>
      <c r="T1049" s="201"/>
      <c r="AT1049" s="196" t="s">
        <v>198</v>
      </c>
      <c r="AU1049" s="196" t="s">
        <v>86</v>
      </c>
      <c r="AV1049" s="12" t="s">
        <v>17</v>
      </c>
      <c r="AW1049" s="12" t="s">
        <v>35</v>
      </c>
      <c r="AX1049" s="12" t="s">
        <v>72</v>
      </c>
      <c r="AY1049" s="196" t="s">
        <v>190</v>
      </c>
    </row>
    <row r="1050" spans="2:51" s="13" customFormat="1" ht="13.5">
      <c r="B1050" s="202"/>
      <c r="D1050" s="195" t="s">
        <v>198</v>
      </c>
      <c r="E1050" s="203" t="s">
        <v>5</v>
      </c>
      <c r="F1050" s="204" t="s">
        <v>1153</v>
      </c>
      <c r="H1050" s="205">
        <v>1</v>
      </c>
      <c r="I1050" s="206"/>
      <c r="L1050" s="202"/>
      <c r="M1050" s="207"/>
      <c r="N1050" s="208"/>
      <c r="O1050" s="208"/>
      <c r="P1050" s="208"/>
      <c r="Q1050" s="208"/>
      <c r="R1050" s="208"/>
      <c r="S1050" s="208"/>
      <c r="T1050" s="209"/>
      <c r="AT1050" s="203" t="s">
        <v>198</v>
      </c>
      <c r="AU1050" s="203" t="s">
        <v>86</v>
      </c>
      <c r="AV1050" s="13" t="s">
        <v>80</v>
      </c>
      <c r="AW1050" s="13" t="s">
        <v>35</v>
      </c>
      <c r="AX1050" s="13" t="s">
        <v>72</v>
      </c>
      <c r="AY1050" s="203" t="s">
        <v>190</v>
      </c>
    </row>
    <row r="1051" spans="2:51" s="12" customFormat="1" ht="13.5">
      <c r="B1051" s="194"/>
      <c r="D1051" s="195" t="s">
        <v>198</v>
      </c>
      <c r="E1051" s="196" t="s">
        <v>5</v>
      </c>
      <c r="F1051" s="197" t="s">
        <v>745</v>
      </c>
      <c r="H1051" s="196" t="s">
        <v>5</v>
      </c>
      <c r="I1051" s="198"/>
      <c r="L1051" s="194"/>
      <c r="M1051" s="199"/>
      <c r="N1051" s="200"/>
      <c r="O1051" s="200"/>
      <c r="P1051" s="200"/>
      <c r="Q1051" s="200"/>
      <c r="R1051" s="200"/>
      <c r="S1051" s="200"/>
      <c r="T1051" s="201"/>
      <c r="AT1051" s="196" t="s">
        <v>198</v>
      </c>
      <c r="AU1051" s="196" t="s">
        <v>86</v>
      </c>
      <c r="AV1051" s="12" t="s">
        <v>17</v>
      </c>
      <c r="AW1051" s="12" t="s">
        <v>35</v>
      </c>
      <c r="AX1051" s="12" t="s">
        <v>72</v>
      </c>
      <c r="AY1051" s="196" t="s">
        <v>190</v>
      </c>
    </row>
    <row r="1052" spans="2:51" s="13" customFormat="1" ht="13.5">
      <c r="B1052" s="202"/>
      <c r="D1052" s="195" t="s">
        <v>198</v>
      </c>
      <c r="E1052" s="203" t="s">
        <v>5</v>
      </c>
      <c r="F1052" s="204" t="s">
        <v>1154</v>
      </c>
      <c r="H1052" s="205">
        <v>6</v>
      </c>
      <c r="I1052" s="206"/>
      <c r="L1052" s="202"/>
      <c r="M1052" s="207"/>
      <c r="N1052" s="208"/>
      <c r="O1052" s="208"/>
      <c r="P1052" s="208"/>
      <c r="Q1052" s="208"/>
      <c r="R1052" s="208"/>
      <c r="S1052" s="208"/>
      <c r="T1052" s="209"/>
      <c r="AT1052" s="203" t="s">
        <v>198</v>
      </c>
      <c r="AU1052" s="203" t="s">
        <v>86</v>
      </c>
      <c r="AV1052" s="13" t="s">
        <v>80</v>
      </c>
      <c r="AW1052" s="13" t="s">
        <v>35</v>
      </c>
      <c r="AX1052" s="13" t="s">
        <v>72</v>
      </c>
      <c r="AY1052" s="203" t="s">
        <v>190</v>
      </c>
    </row>
    <row r="1053" spans="2:51" s="14" customFormat="1" ht="13.5">
      <c r="B1053" s="210"/>
      <c r="D1053" s="195" t="s">
        <v>198</v>
      </c>
      <c r="E1053" s="211" t="s">
        <v>5</v>
      </c>
      <c r="F1053" s="212" t="s">
        <v>221</v>
      </c>
      <c r="H1053" s="213">
        <v>15.5</v>
      </c>
      <c r="I1053" s="214"/>
      <c r="L1053" s="210"/>
      <c r="M1053" s="215"/>
      <c r="N1053" s="216"/>
      <c r="O1053" s="216"/>
      <c r="P1053" s="216"/>
      <c r="Q1053" s="216"/>
      <c r="R1053" s="216"/>
      <c r="S1053" s="216"/>
      <c r="T1053" s="217"/>
      <c r="AT1053" s="211" t="s">
        <v>198</v>
      </c>
      <c r="AU1053" s="211" t="s">
        <v>86</v>
      </c>
      <c r="AV1053" s="14" t="s">
        <v>92</v>
      </c>
      <c r="AW1053" s="14" t="s">
        <v>35</v>
      </c>
      <c r="AX1053" s="14" t="s">
        <v>17</v>
      </c>
      <c r="AY1053" s="211" t="s">
        <v>190</v>
      </c>
    </row>
    <row r="1054" spans="2:65" s="1" customFormat="1" ht="25.5" customHeight="1">
      <c r="B1054" s="181"/>
      <c r="C1054" s="182" t="s">
        <v>1301</v>
      </c>
      <c r="D1054" s="182" t="s">
        <v>192</v>
      </c>
      <c r="E1054" s="183" t="s">
        <v>1302</v>
      </c>
      <c r="F1054" s="184" t="s">
        <v>1303</v>
      </c>
      <c r="G1054" s="185" t="s">
        <v>275</v>
      </c>
      <c r="H1054" s="186">
        <v>380.24</v>
      </c>
      <c r="I1054" s="187"/>
      <c r="J1054" s="188">
        <f>ROUND(I1054*H1054,2)</f>
        <v>0</v>
      </c>
      <c r="K1054" s="184" t="s">
        <v>5</v>
      </c>
      <c r="L1054" s="42"/>
      <c r="M1054" s="189" t="s">
        <v>5</v>
      </c>
      <c r="N1054" s="190" t="s">
        <v>43</v>
      </c>
      <c r="O1054" s="43"/>
      <c r="P1054" s="191">
        <f>O1054*H1054</f>
        <v>0</v>
      </c>
      <c r="Q1054" s="191">
        <v>0.00489</v>
      </c>
      <c r="R1054" s="191">
        <f>Q1054*H1054</f>
        <v>1.8593736</v>
      </c>
      <c r="S1054" s="191">
        <v>0</v>
      </c>
      <c r="T1054" s="192">
        <f>S1054*H1054</f>
        <v>0</v>
      </c>
      <c r="AR1054" s="25" t="s">
        <v>92</v>
      </c>
      <c r="AT1054" s="25" t="s">
        <v>192</v>
      </c>
      <c r="AU1054" s="25" t="s">
        <v>86</v>
      </c>
      <c r="AY1054" s="25" t="s">
        <v>190</v>
      </c>
      <c r="BE1054" s="193">
        <f>IF(N1054="základní",J1054,0)</f>
        <v>0</v>
      </c>
      <c r="BF1054" s="193">
        <f>IF(N1054="snížená",J1054,0)</f>
        <v>0</v>
      </c>
      <c r="BG1054" s="193">
        <f>IF(N1054="zákl. přenesená",J1054,0)</f>
        <v>0</v>
      </c>
      <c r="BH1054" s="193">
        <f>IF(N1054="sníž. přenesená",J1054,0)</f>
        <v>0</v>
      </c>
      <c r="BI1054" s="193">
        <f>IF(N1054="nulová",J1054,0)</f>
        <v>0</v>
      </c>
      <c r="BJ1054" s="25" t="s">
        <v>17</v>
      </c>
      <c r="BK1054" s="193">
        <f>ROUND(I1054*H1054,2)</f>
        <v>0</v>
      </c>
      <c r="BL1054" s="25" t="s">
        <v>92</v>
      </c>
      <c r="BM1054" s="25" t="s">
        <v>1304</v>
      </c>
    </row>
    <row r="1055" spans="2:51" s="12" customFormat="1" ht="13.5">
      <c r="B1055" s="194"/>
      <c r="D1055" s="195" t="s">
        <v>198</v>
      </c>
      <c r="E1055" s="196" t="s">
        <v>5</v>
      </c>
      <c r="F1055" s="197" t="s">
        <v>1289</v>
      </c>
      <c r="H1055" s="196" t="s">
        <v>5</v>
      </c>
      <c r="I1055" s="198"/>
      <c r="L1055" s="194"/>
      <c r="M1055" s="199"/>
      <c r="N1055" s="200"/>
      <c r="O1055" s="200"/>
      <c r="P1055" s="200"/>
      <c r="Q1055" s="200"/>
      <c r="R1055" s="200"/>
      <c r="S1055" s="200"/>
      <c r="T1055" s="201"/>
      <c r="AT1055" s="196" t="s">
        <v>198</v>
      </c>
      <c r="AU1055" s="196" t="s">
        <v>86</v>
      </c>
      <c r="AV1055" s="12" t="s">
        <v>17</v>
      </c>
      <c r="AW1055" s="12" t="s">
        <v>35</v>
      </c>
      <c r="AX1055" s="12" t="s">
        <v>72</v>
      </c>
      <c r="AY1055" s="196" t="s">
        <v>190</v>
      </c>
    </row>
    <row r="1056" spans="2:51" s="13" customFormat="1" ht="13.5">
      <c r="B1056" s="202"/>
      <c r="D1056" s="195" t="s">
        <v>198</v>
      </c>
      <c r="E1056" s="203" t="s">
        <v>5</v>
      </c>
      <c r="F1056" s="204" t="s">
        <v>1290</v>
      </c>
      <c r="H1056" s="205">
        <v>301.037</v>
      </c>
      <c r="I1056" s="206"/>
      <c r="L1056" s="202"/>
      <c r="M1056" s="207"/>
      <c r="N1056" s="208"/>
      <c r="O1056" s="208"/>
      <c r="P1056" s="208"/>
      <c r="Q1056" s="208"/>
      <c r="R1056" s="208"/>
      <c r="S1056" s="208"/>
      <c r="T1056" s="209"/>
      <c r="AT1056" s="203" t="s">
        <v>198</v>
      </c>
      <c r="AU1056" s="203" t="s">
        <v>86</v>
      </c>
      <c r="AV1056" s="13" t="s">
        <v>80</v>
      </c>
      <c r="AW1056" s="13" t="s">
        <v>35</v>
      </c>
      <c r="AX1056" s="13" t="s">
        <v>72</v>
      </c>
      <c r="AY1056" s="203" t="s">
        <v>190</v>
      </c>
    </row>
    <row r="1057" spans="2:51" s="12" customFormat="1" ht="13.5">
      <c r="B1057" s="194"/>
      <c r="D1057" s="195" t="s">
        <v>198</v>
      </c>
      <c r="E1057" s="196" t="s">
        <v>5</v>
      </c>
      <c r="F1057" s="197" t="s">
        <v>1291</v>
      </c>
      <c r="H1057" s="196" t="s">
        <v>5</v>
      </c>
      <c r="I1057" s="198"/>
      <c r="L1057" s="194"/>
      <c r="M1057" s="199"/>
      <c r="N1057" s="200"/>
      <c r="O1057" s="200"/>
      <c r="P1057" s="200"/>
      <c r="Q1057" s="200"/>
      <c r="R1057" s="200"/>
      <c r="S1057" s="200"/>
      <c r="T1057" s="201"/>
      <c r="AT1057" s="196" t="s">
        <v>198</v>
      </c>
      <c r="AU1057" s="196" t="s">
        <v>86</v>
      </c>
      <c r="AV1057" s="12" t="s">
        <v>17</v>
      </c>
      <c r="AW1057" s="12" t="s">
        <v>35</v>
      </c>
      <c r="AX1057" s="12" t="s">
        <v>72</v>
      </c>
      <c r="AY1057" s="196" t="s">
        <v>190</v>
      </c>
    </row>
    <row r="1058" spans="2:51" s="13" customFormat="1" ht="13.5">
      <c r="B1058" s="202"/>
      <c r="D1058" s="195" t="s">
        <v>198</v>
      </c>
      <c r="E1058" s="203" t="s">
        <v>5</v>
      </c>
      <c r="F1058" s="204" t="s">
        <v>1292</v>
      </c>
      <c r="H1058" s="205">
        <v>22.8</v>
      </c>
      <c r="I1058" s="206"/>
      <c r="L1058" s="202"/>
      <c r="M1058" s="207"/>
      <c r="N1058" s="208"/>
      <c r="O1058" s="208"/>
      <c r="P1058" s="208"/>
      <c r="Q1058" s="208"/>
      <c r="R1058" s="208"/>
      <c r="S1058" s="208"/>
      <c r="T1058" s="209"/>
      <c r="AT1058" s="203" t="s">
        <v>198</v>
      </c>
      <c r="AU1058" s="203" t="s">
        <v>86</v>
      </c>
      <c r="AV1058" s="13" t="s">
        <v>80</v>
      </c>
      <c r="AW1058" s="13" t="s">
        <v>35</v>
      </c>
      <c r="AX1058" s="13" t="s">
        <v>72</v>
      </c>
      <c r="AY1058" s="203" t="s">
        <v>190</v>
      </c>
    </row>
    <row r="1059" spans="2:51" s="12" customFormat="1" ht="13.5">
      <c r="B1059" s="194"/>
      <c r="D1059" s="195" t="s">
        <v>198</v>
      </c>
      <c r="E1059" s="196" t="s">
        <v>5</v>
      </c>
      <c r="F1059" s="197" t="s">
        <v>1293</v>
      </c>
      <c r="H1059" s="196" t="s">
        <v>5</v>
      </c>
      <c r="I1059" s="198"/>
      <c r="L1059" s="194"/>
      <c r="M1059" s="199"/>
      <c r="N1059" s="200"/>
      <c r="O1059" s="200"/>
      <c r="P1059" s="200"/>
      <c r="Q1059" s="200"/>
      <c r="R1059" s="200"/>
      <c r="S1059" s="200"/>
      <c r="T1059" s="201"/>
      <c r="AT1059" s="196" t="s">
        <v>198</v>
      </c>
      <c r="AU1059" s="196" t="s">
        <v>86</v>
      </c>
      <c r="AV1059" s="12" t="s">
        <v>17</v>
      </c>
      <c r="AW1059" s="12" t="s">
        <v>35</v>
      </c>
      <c r="AX1059" s="12" t="s">
        <v>72</v>
      </c>
      <c r="AY1059" s="196" t="s">
        <v>190</v>
      </c>
    </row>
    <row r="1060" spans="2:51" s="13" customFormat="1" ht="13.5">
      <c r="B1060" s="202"/>
      <c r="D1060" s="195" t="s">
        <v>198</v>
      </c>
      <c r="E1060" s="203" t="s">
        <v>5</v>
      </c>
      <c r="F1060" s="204" t="s">
        <v>10</v>
      </c>
      <c r="H1060" s="205">
        <v>21</v>
      </c>
      <c r="I1060" s="206"/>
      <c r="L1060" s="202"/>
      <c r="M1060" s="207"/>
      <c r="N1060" s="208"/>
      <c r="O1060" s="208"/>
      <c r="P1060" s="208"/>
      <c r="Q1060" s="208"/>
      <c r="R1060" s="208"/>
      <c r="S1060" s="208"/>
      <c r="T1060" s="209"/>
      <c r="AT1060" s="203" t="s">
        <v>198</v>
      </c>
      <c r="AU1060" s="203" t="s">
        <v>86</v>
      </c>
      <c r="AV1060" s="13" t="s">
        <v>80</v>
      </c>
      <c r="AW1060" s="13" t="s">
        <v>35</v>
      </c>
      <c r="AX1060" s="13" t="s">
        <v>72</v>
      </c>
      <c r="AY1060" s="203" t="s">
        <v>190</v>
      </c>
    </row>
    <row r="1061" spans="2:51" s="12" customFormat="1" ht="13.5">
      <c r="B1061" s="194"/>
      <c r="D1061" s="195" t="s">
        <v>198</v>
      </c>
      <c r="E1061" s="196" t="s">
        <v>5</v>
      </c>
      <c r="F1061" s="197" t="s">
        <v>1294</v>
      </c>
      <c r="H1061" s="196" t="s">
        <v>5</v>
      </c>
      <c r="I1061" s="198"/>
      <c r="L1061" s="194"/>
      <c r="M1061" s="199"/>
      <c r="N1061" s="200"/>
      <c r="O1061" s="200"/>
      <c r="P1061" s="200"/>
      <c r="Q1061" s="200"/>
      <c r="R1061" s="200"/>
      <c r="S1061" s="200"/>
      <c r="T1061" s="201"/>
      <c r="AT1061" s="196" t="s">
        <v>198</v>
      </c>
      <c r="AU1061" s="196" t="s">
        <v>86</v>
      </c>
      <c r="AV1061" s="12" t="s">
        <v>17</v>
      </c>
      <c r="AW1061" s="12" t="s">
        <v>35</v>
      </c>
      <c r="AX1061" s="12" t="s">
        <v>72</v>
      </c>
      <c r="AY1061" s="196" t="s">
        <v>190</v>
      </c>
    </row>
    <row r="1062" spans="2:51" s="13" customFormat="1" ht="13.5">
      <c r="B1062" s="202"/>
      <c r="D1062" s="195" t="s">
        <v>198</v>
      </c>
      <c r="E1062" s="203" t="s">
        <v>5</v>
      </c>
      <c r="F1062" s="204" t="s">
        <v>1295</v>
      </c>
      <c r="H1062" s="205">
        <v>24.903</v>
      </c>
      <c r="I1062" s="206"/>
      <c r="L1062" s="202"/>
      <c r="M1062" s="207"/>
      <c r="N1062" s="208"/>
      <c r="O1062" s="208"/>
      <c r="P1062" s="208"/>
      <c r="Q1062" s="208"/>
      <c r="R1062" s="208"/>
      <c r="S1062" s="208"/>
      <c r="T1062" s="209"/>
      <c r="AT1062" s="203" t="s">
        <v>198</v>
      </c>
      <c r="AU1062" s="203" t="s">
        <v>86</v>
      </c>
      <c r="AV1062" s="13" t="s">
        <v>80</v>
      </c>
      <c r="AW1062" s="13" t="s">
        <v>35</v>
      </c>
      <c r="AX1062" s="13" t="s">
        <v>72</v>
      </c>
      <c r="AY1062" s="203" t="s">
        <v>190</v>
      </c>
    </row>
    <row r="1063" spans="2:51" s="12" customFormat="1" ht="13.5">
      <c r="B1063" s="194"/>
      <c r="D1063" s="195" t="s">
        <v>198</v>
      </c>
      <c r="E1063" s="196" t="s">
        <v>5</v>
      </c>
      <c r="F1063" s="197" t="s">
        <v>689</v>
      </c>
      <c r="H1063" s="196" t="s">
        <v>5</v>
      </c>
      <c r="I1063" s="198"/>
      <c r="L1063" s="194"/>
      <c r="M1063" s="199"/>
      <c r="N1063" s="200"/>
      <c r="O1063" s="200"/>
      <c r="P1063" s="200"/>
      <c r="Q1063" s="200"/>
      <c r="R1063" s="200"/>
      <c r="S1063" s="200"/>
      <c r="T1063" s="201"/>
      <c r="AT1063" s="196" t="s">
        <v>198</v>
      </c>
      <c r="AU1063" s="196" t="s">
        <v>86</v>
      </c>
      <c r="AV1063" s="12" t="s">
        <v>17</v>
      </c>
      <c r="AW1063" s="12" t="s">
        <v>35</v>
      </c>
      <c r="AX1063" s="12" t="s">
        <v>72</v>
      </c>
      <c r="AY1063" s="196" t="s">
        <v>190</v>
      </c>
    </row>
    <row r="1064" spans="2:51" s="13" customFormat="1" ht="13.5">
      <c r="B1064" s="202"/>
      <c r="D1064" s="195" t="s">
        <v>198</v>
      </c>
      <c r="E1064" s="203" t="s">
        <v>5</v>
      </c>
      <c r="F1064" s="204" t="s">
        <v>1296</v>
      </c>
      <c r="H1064" s="205">
        <v>10.5</v>
      </c>
      <c r="I1064" s="206"/>
      <c r="L1064" s="202"/>
      <c r="M1064" s="207"/>
      <c r="N1064" s="208"/>
      <c r="O1064" s="208"/>
      <c r="P1064" s="208"/>
      <c r="Q1064" s="208"/>
      <c r="R1064" s="208"/>
      <c r="S1064" s="208"/>
      <c r="T1064" s="209"/>
      <c r="AT1064" s="203" t="s">
        <v>198</v>
      </c>
      <c r="AU1064" s="203" t="s">
        <v>86</v>
      </c>
      <c r="AV1064" s="13" t="s">
        <v>80</v>
      </c>
      <c r="AW1064" s="13" t="s">
        <v>35</v>
      </c>
      <c r="AX1064" s="13" t="s">
        <v>72</v>
      </c>
      <c r="AY1064" s="203" t="s">
        <v>190</v>
      </c>
    </row>
    <row r="1065" spans="2:51" s="14" customFormat="1" ht="13.5">
      <c r="B1065" s="210"/>
      <c r="D1065" s="195" t="s">
        <v>198</v>
      </c>
      <c r="E1065" s="211" t="s">
        <v>5</v>
      </c>
      <c r="F1065" s="212" t="s">
        <v>221</v>
      </c>
      <c r="H1065" s="213">
        <v>380.24</v>
      </c>
      <c r="I1065" s="214"/>
      <c r="L1065" s="210"/>
      <c r="M1065" s="215"/>
      <c r="N1065" s="216"/>
      <c r="O1065" s="216"/>
      <c r="P1065" s="216"/>
      <c r="Q1065" s="216"/>
      <c r="R1065" s="216"/>
      <c r="S1065" s="216"/>
      <c r="T1065" s="217"/>
      <c r="AT1065" s="211" t="s">
        <v>198</v>
      </c>
      <c r="AU1065" s="211" t="s">
        <v>86</v>
      </c>
      <c r="AV1065" s="14" t="s">
        <v>92</v>
      </c>
      <c r="AW1065" s="14" t="s">
        <v>35</v>
      </c>
      <c r="AX1065" s="14" t="s">
        <v>17</v>
      </c>
      <c r="AY1065" s="211" t="s">
        <v>190</v>
      </c>
    </row>
    <row r="1066" spans="2:65" s="1" customFormat="1" ht="25.5" customHeight="1">
      <c r="B1066" s="181"/>
      <c r="C1066" s="182" t="s">
        <v>1305</v>
      </c>
      <c r="D1066" s="182" t="s">
        <v>192</v>
      </c>
      <c r="E1066" s="183" t="s">
        <v>1306</v>
      </c>
      <c r="F1066" s="184" t="s">
        <v>1307</v>
      </c>
      <c r="G1066" s="185" t="s">
        <v>275</v>
      </c>
      <c r="H1066" s="186">
        <v>142.01</v>
      </c>
      <c r="I1066" s="187"/>
      <c r="J1066" s="188">
        <f>ROUND(I1066*H1066,2)</f>
        <v>0</v>
      </c>
      <c r="K1066" s="184" t="s">
        <v>196</v>
      </c>
      <c r="L1066" s="42"/>
      <c r="M1066" s="189" t="s">
        <v>5</v>
      </c>
      <c r="N1066" s="190" t="s">
        <v>43</v>
      </c>
      <c r="O1066" s="43"/>
      <c r="P1066" s="191">
        <f>O1066*H1066</f>
        <v>0</v>
      </c>
      <c r="Q1066" s="191">
        <v>0.02048</v>
      </c>
      <c r="R1066" s="191">
        <f>Q1066*H1066</f>
        <v>2.9083648</v>
      </c>
      <c r="S1066" s="191">
        <v>0</v>
      </c>
      <c r="T1066" s="192">
        <f>S1066*H1066</f>
        <v>0</v>
      </c>
      <c r="AR1066" s="25" t="s">
        <v>92</v>
      </c>
      <c r="AT1066" s="25" t="s">
        <v>192</v>
      </c>
      <c r="AU1066" s="25" t="s">
        <v>86</v>
      </c>
      <c r="AY1066" s="25" t="s">
        <v>190</v>
      </c>
      <c r="BE1066" s="193">
        <f>IF(N1066="základní",J1066,0)</f>
        <v>0</v>
      </c>
      <c r="BF1066" s="193">
        <f>IF(N1066="snížená",J1066,0)</f>
        <v>0</v>
      </c>
      <c r="BG1066" s="193">
        <f>IF(N1066="zákl. přenesená",J1066,0)</f>
        <v>0</v>
      </c>
      <c r="BH1066" s="193">
        <f>IF(N1066="sníž. přenesená",J1066,0)</f>
        <v>0</v>
      </c>
      <c r="BI1066" s="193">
        <f>IF(N1066="nulová",J1066,0)</f>
        <v>0</v>
      </c>
      <c r="BJ1066" s="25" t="s">
        <v>17</v>
      </c>
      <c r="BK1066" s="193">
        <f>ROUND(I1066*H1066,2)</f>
        <v>0</v>
      </c>
      <c r="BL1066" s="25" t="s">
        <v>92</v>
      </c>
      <c r="BM1066" s="25" t="s">
        <v>1308</v>
      </c>
    </row>
    <row r="1067" spans="2:51" s="12" customFormat="1" ht="13.5">
      <c r="B1067" s="194"/>
      <c r="D1067" s="195" t="s">
        <v>198</v>
      </c>
      <c r="E1067" s="196" t="s">
        <v>5</v>
      </c>
      <c r="F1067" s="197" t="s">
        <v>1309</v>
      </c>
      <c r="H1067" s="196" t="s">
        <v>5</v>
      </c>
      <c r="I1067" s="198"/>
      <c r="L1067" s="194"/>
      <c r="M1067" s="199"/>
      <c r="N1067" s="200"/>
      <c r="O1067" s="200"/>
      <c r="P1067" s="200"/>
      <c r="Q1067" s="200"/>
      <c r="R1067" s="200"/>
      <c r="S1067" s="200"/>
      <c r="T1067" s="201"/>
      <c r="AT1067" s="196" t="s">
        <v>198</v>
      </c>
      <c r="AU1067" s="196" t="s">
        <v>86</v>
      </c>
      <c r="AV1067" s="12" t="s">
        <v>17</v>
      </c>
      <c r="AW1067" s="12" t="s">
        <v>35</v>
      </c>
      <c r="AX1067" s="12" t="s">
        <v>72</v>
      </c>
      <c r="AY1067" s="196" t="s">
        <v>190</v>
      </c>
    </row>
    <row r="1068" spans="2:51" s="12" customFormat="1" ht="13.5">
      <c r="B1068" s="194"/>
      <c r="D1068" s="195" t="s">
        <v>198</v>
      </c>
      <c r="E1068" s="196" t="s">
        <v>5</v>
      </c>
      <c r="F1068" s="197" t="s">
        <v>1164</v>
      </c>
      <c r="H1068" s="196" t="s">
        <v>5</v>
      </c>
      <c r="I1068" s="198"/>
      <c r="L1068" s="194"/>
      <c r="M1068" s="199"/>
      <c r="N1068" s="200"/>
      <c r="O1068" s="200"/>
      <c r="P1068" s="200"/>
      <c r="Q1068" s="200"/>
      <c r="R1068" s="200"/>
      <c r="S1068" s="200"/>
      <c r="T1068" s="201"/>
      <c r="AT1068" s="196" t="s">
        <v>198</v>
      </c>
      <c r="AU1068" s="196" t="s">
        <v>86</v>
      </c>
      <c r="AV1068" s="12" t="s">
        <v>17</v>
      </c>
      <c r="AW1068" s="12" t="s">
        <v>35</v>
      </c>
      <c r="AX1068" s="12" t="s">
        <v>72</v>
      </c>
      <c r="AY1068" s="196" t="s">
        <v>190</v>
      </c>
    </row>
    <row r="1069" spans="2:51" s="12" customFormat="1" ht="13.5">
      <c r="B1069" s="194"/>
      <c r="D1069" s="195" t="s">
        <v>198</v>
      </c>
      <c r="E1069" s="196" t="s">
        <v>5</v>
      </c>
      <c r="F1069" s="197" t="s">
        <v>738</v>
      </c>
      <c r="H1069" s="196" t="s">
        <v>5</v>
      </c>
      <c r="I1069" s="198"/>
      <c r="L1069" s="194"/>
      <c r="M1069" s="199"/>
      <c r="N1069" s="200"/>
      <c r="O1069" s="200"/>
      <c r="P1069" s="200"/>
      <c r="Q1069" s="200"/>
      <c r="R1069" s="200"/>
      <c r="S1069" s="200"/>
      <c r="T1069" s="201"/>
      <c r="AT1069" s="196" t="s">
        <v>198</v>
      </c>
      <c r="AU1069" s="196" t="s">
        <v>86</v>
      </c>
      <c r="AV1069" s="12" t="s">
        <v>17</v>
      </c>
      <c r="AW1069" s="12" t="s">
        <v>35</v>
      </c>
      <c r="AX1069" s="12" t="s">
        <v>72</v>
      </c>
      <c r="AY1069" s="196" t="s">
        <v>190</v>
      </c>
    </row>
    <row r="1070" spans="2:51" s="13" customFormat="1" ht="13.5">
      <c r="B1070" s="202"/>
      <c r="D1070" s="195" t="s">
        <v>198</v>
      </c>
      <c r="E1070" s="203" t="s">
        <v>5</v>
      </c>
      <c r="F1070" s="204" t="s">
        <v>1310</v>
      </c>
      <c r="H1070" s="205">
        <v>60</v>
      </c>
      <c r="I1070" s="206"/>
      <c r="L1070" s="202"/>
      <c r="M1070" s="207"/>
      <c r="N1070" s="208"/>
      <c r="O1070" s="208"/>
      <c r="P1070" s="208"/>
      <c r="Q1070" s="208"/>
      <c r="R1070" s="208"/>
      <c r="S1070" s="208"/>
      <c r="T1070" s="209"/>
      <c r="AT1070" s="203" t="s">
        <v>198</v>
      </c>
      <c r="AU1070" s="203" t="s">
        <v>86</v>
      </c>
      <c r="AV1070" s="13" t="s">
        <v>80</v>
      </c>
      <c r="AW1070" s="13" t="s">
        <v>35</v>
      </c>
      <c r="AX1070" s="13" t="s">
        <v>72</v>
      </c>
      <c r="AY1070" s="203" t="s">
        <v>190</v>
      </c>
    </row>
    <row r="1071" spans="2:51" s="12" customFormat="1" ht="13.5">
      <c r="B1071" s="194"/>
      <c r="D1071" s="195" t="s">
        <v>198</v>
      </c>
      <c r="E1071" s="196" t="s">
        <v>5</v>
      </c>
      <c r="F1071" s="197" t="s">
        <v>1151</v>
      </c>
      <c r="H1071" s="196" t="s">
        <v>5</v>
      </c>
      <c r="I1071" s="198"/>
      <c r="L1071" s="194"/>
      <c r="M1071" s="199"/>
      <c r="N1071" s="200"/>
      <c r="O1071" s="200"/>
      <c r="P1071" s="200"/>
      <c r="Q1071" s="200"/>
      <c r="R1071" s="200"/>
      <c r="S1071" s="200"/>
      <c r="T1071" s="201"/>
      <c r="AT1071" s="196" t="s">
        <v>198</v>
      </c>
      <c r="AU1071" s="196" t="s">
        <v>86</v>
      </c>
      <c r="AV1071" s="12" t="s">
        <v>17</v>
      </c>
      <c r="AW1071" s="12" t="s">
        <v>35</v>
      </c>
      <c r="AX1071" s="12" t="s">
        <v>72</v>
      </c>
      <c r="AY1071" s="196" t="s">
        <v>190</v>
      </c>
    </row>
    <row r="1072" spans="2:51" s="13" customFormat="1" ht="13.5">
      <c r="B1072" s="202"/>
      <c r="D1072" s="195" t="s">
        <v>198</v>
      </c>
      <c r="E1072" s="203" t="s">
        <v>5</v>
      </c>
      <c r="F1072" s="204" t="s">
        <v>1311</v>
      </c>
      <c r="H1072" s="205">
        <v>65</v>
      </c>
      <c r="I1072" s="206"/>
      <c r="L1072" s="202"/>
      <c r="M1072" s="207"/>
      <c r="N1072" s="208"/>
      <c r="O1072" s="208"/>
      <c r="P1072" s="208"/>
      <c r="Q1072" s="208"/>
      <c r="R1072" s="208"/>
      <c r="S1072" s="208"/>
      <c r="T1072" s="209"/>
      <c r="AT1072" s="203" t="s">
        <v>198</v>
      </c>
      <c r="AU1072" s="203" t="s">
        <v>86</v>
      </c>
      <c r="AV1072" s="13" t="s">
        <v>80</v>
      </c>
      <c r="AW1072" s="13" t="s">
        <v>35</v>
      </c>
      <c r="AX1072" s="13" t="s">
        <v>72</v>
      </c>
      <c r="AY1072" s="203" t="s">
        <v>190</v>
      </c>
    </row>
    <row r="1073" spans="2:51" s="12" customFormat="1" ht="13.5">
      <c r="B1073" s="194"/>
      <c r="D1073" s="195" t="s">
        <v>198</v>
      </c>
      <c r="E1073" s="196" t="s">
        <v>5</v>
      </c>
      <c r="F1073" s="197" t="s">
        <v>743</v>
      </c>
      <c r="H1073" s="196" t="s">
        <v>5</v>
      </c>
      <c r="I1073" s="198"/>
      <c r="L1073" s="194"/>
      <c r="M1073" s="199"/>
      <c r="N1073" s="200"/>
      <c r="O1073" s="200"/>
      <c r="P1073" s="200"/>
      <c r="Q1073" s="200"/>
      <c r="R1073" s="200"/>
      <c r="S1073" s="200"/>
      <c r="T1073" s="201"/>
      <c r="AT1073" s="196" t="s">
        <v>198</v>
      </c>
      <c r="AU1073" s="196" t="s">
        <v>86</v>
      </c>
      <c r="AV1073" s="12" t="s">
        <v>17</v>
      </c>
      <c r="AW1073" s="12" t="s">
        <v>35</v>
      </c>
      <c r="AX1073" s="12" t="s">
        <v>72</v>
      </c>
      <c r="AY1073" s="196" t="s">
        <v>190</v>
      </c>
    </row>
    <row r="1074" spans="2:51" s="13" customFormat="1" ht="13.5">
      <c r="B1074" s="202"/>
      <c r="D1074" s="195" t="s">
        <v>198</v>
      </c>
      <c r="E1074" s="203" t="s">
        <v>5</v>
      </c>
      <c r="F1074" s="204" t="s">
        <v>1312</v>
      </c>
      <c r="H1074" s="205">
        <v>50</v>
      </c>
      <c r="I1074" s="206"/>
      <c r="L1074" s="202"/>
      <c r="M1074" s="207"/>
      <c r="N1074" s="208"/>
      <c r="O1074" s="208"/>
      <c r="P1074" s="208"/>
      <c r="Q1074" s="208"/>
      <c r="R1074" s="208"/>
      <c r="S1074" s="208"/>
      <c r="T1074" s="209"/>
      <c r="AT1074" s="203" t="s">
        <v>198</v>
      </c>
      <c r="AU1074" s="203" t="s">
        <v>86</v>
      </c>
      <c r="AV1074" s="13" t="s">
        <v>80</v>
      </c>
      <c r="AW1074" s="13" t="s">
        <v>35</v>
      </c>
      <c r="AX1074" s="13" t="s">
        <v>72</v>
      </c>
      <c r="AY1074" s="203" t="s">
        <v>190</v>
      </c>
    </row>
    <row r="1075" spans="2:51" s="12" customFormat="1" ht="13.5">
      <c r="B1075" s="194"/>
      <c r="D1075" s="195" t="s">
        <v>198</v>
      </c>
      <c r="E1075" s="196" t="s">
        <v>5</v>
      </c>
      <c r="F1075" s="197" t="s">
        <v>745</v>
      </c>
      <c r="H1075" s="196" t="s">
        <v>5</v>
      </c>
      <c r="I1075" s="198"/>
      <c r="L1075" s="194"/>
      <c r="M1075" s="199"/>
      <c r="N1075" s="200"/>
      <c r="O1075" s="200"/>
      <c r="P1075" s="200"/>
      <c r="Q1075" s="200"/>
      <c r="R1075" s="200"/>
      <c r="S1075" s="200"/>
      <c r="T1075" s="201"/>
      <c r="AT1075" s="196" t="s">
        <v>198</v>
      </c>
      <c r="AU1075" s="196" t="s">
        <v>86</v>
      </c>
      <c r="AV1075" s="12" t="s">
        <v>17</v>
      </c>
      <c r="AW1075" s="12" t="s">
        <v>35</v>
      </c>
      <c r="AX1075" s="12" t="s">
        <v>72</v>
      </c>
      <c r="AY1075" s="196" t="s">
        <v>190</v>
      </c>
    </row>
    <row r="1076" spans="2:51" s="13" customFormat="1" ht="13.5">
      <c r="B1076" s="202"/>
      <c r="D1076" s="195" t="s">
        <v>198</v>
      </c>
      <c r="E1076" s="203" t="s">
        <v>5</v>
      </c>
      <c r="F1076" s="204" t="s">
        <v>1313</v>
      </c>
      <c r="H1076" s="205">
        <v>47.5</v>
      </c>
      <c r="I1076" s="206"/>
      <c r="L1076" s="202"/>
      <c r="M1076" s="207"/>
      <c r="N1076" s="208"/>
      <c r="O1076" s="208"/>
      <c r="P1076" s="208"/>
      <c r="Q1076" s="208"/>
      <c r="R1076" s="208"/>
      <c r="S1076" s="208"/>
      <c r="T1076" s="209"/>
      <c r="AT1076" s="203" t="s">
        <v>198</v>
      </c>
      <c r="AU1076" s="203" t="s">
        <v>86</v>
      </c>
      <c r="AV1076" s="13" t="s">
        <v>80</v>
      </c>
      <c r="AW1076" s="13" t="s">
        <v>35</v>
      </c>
      <c r="AX1076" s="13" t="s">
        <v>72</v>
      </c>
      <c r="AY1076" s="203" t="s">
        <v>190</v>
      </c>
    </row>
    <row r="1077" spans="2:51" s="12" customFormat="1" ht="13.5">
      <c r="B1077" s="194"/>
      <c r="D1077" s="195" t="s">
        <v>198</v>
      </c>
      <c r="E1077" s="196" t="s">
        <v>5</v>
      </c>
      <c r="F1077" s="197" t="s">
        <v>691</v>
      </c>
      <c r="H1077" s="196" t="s">
        <v>5</v>
      </c>
      <c r="I1077" s="198"/>
      <c r="L1077" s="194"/>
      <c r="M1077" s="199"/>
      <c r="N1077" s="200"/>
      <c r="O1077" s="200"/>
      <c r="P1077" s="200"/>
      <c r="Q1077" s="200"/>
      <c r="R1077" s="200"/>
      <c r="S1077" s="200"/>
      <c r="T1077" s="201"/>
      <c r="AT1077" s="196" t="s">
        <v>198</v>
      </c>
      <c r="AU1077" s="196" t="s">
        <v>86</v>
      </c>
      <c r="AV1077" s="12" t="s">
        <v>17</v>
      </c>
      <c r="AW1077" s="12" t="s">
        <v>35</v>
      </c>
      <c r="AX1077" s="12" t="s">
        <v>72</v>
      </c>
      <c r="AY1077" s="196" t="s">
        <v>190</v>
      </c>
    </row>
    <row r="1078" spans="2:51" s="13" customFormat="1" ht="13.5">
      <c r="B1078" s="202"/>
      <c r="D1078" s="195" t="s">
        <v>198</v>
      </c>
      <c r="E1078" s="203" t="s">
        <v>5</v>
      </c>
      <c r="F1078" s="204" t="s">
        <v>1314</v>
      </c>
      <c r="H1078" s="205">
        <v>-37.63</v>
      </c>
      <c r="I1078" s="206"/>
      <c r="L1078" s="202"/>
      <c r="M1078" s="207"/>
      <c r="N1078" s="208"/>
      <c r="O1078" s="208"/>
      <c r="P1078" s="208"/>
      <c r="Q1078" s="208"/>
      <c r="R1078" s="208"/>
      <c r="S1078" s="208"/>
      <c r="T1078" s="209"/>
      <c r="AT1078" s="203" t="s">
        <v>198</v>
      </c>
      <c r="AU1078" s="203" t="s">
        <v>86</v>
      </c>
      <c r="AV1078" s="13" t="s">
        <v>80</v>
      </c>
      <c r="AW1078" s="13" t="s">
        <v>35</v>
      </c>
      <c r="AX1078" s="13" t="s">
        <v>72</v>
      </c>
      <c r="AY1078" s="203" t="s">
        <v>190</v>
      </c>
    </row>
    <row r="1079" spans="2:51" s="12" customFormat="1" ht="13.5">
      <c r="B1079" s="194"/>
      <c r="D1079" s="195" t="s">
        <v>198</v>
      </c>
      <c r="E1079" s="196" t="s">
        <v>5</v>
      </c>
      <c r="F1079" s="197" t="s">
        <v>1315</v>
      </c>
      <c r="H1079" s="196" t="s">
        <v>5</v>
      </c>
      <c r="I1079" s="198"/>
      <c r="L1079" s="194"/>
      <c r="M1079" s="199"/>
      <c r="N1079" s="200"/>
      <c r="O1079" s="200"/>
      <c r="P1079" s="200"/>
      <c r="Q1079" s="200"/>
      <c r="R1079" s="200"/>
      <c r="S1079" s="200"/>
      <c r="T1079" s="201"/>
      <c r="AT1079" s="196" t="s">
        <v>198</v>
      </c>
      <c r="AU1079" s="196" t="s">
        <v>86</v>
      </c>
      <c r="AV1079" s="12" t="s">
        <v>17</v>
      </c>
      <c r="AW1079" s="12" t="s">
        <v>35</v>
      </c>
      <c r="AX1079" s="12" t="s">
        <v>72</v>
      </c>
      <c r="AY1079" s="196" t="s">
        <v>190</v>
      </c>
    </row>
    <row r="1080" spans="2:51" s="13" customFormat="1" ht="13.5">
      <c r="B1080" s="202"/>
      <c r="D1080" s="195" t="s">
        <v>198</v>
      </c>
      <c r="E1080" s="203" t="s">
        <v>5</v>
      </c>
      <c r="F1080" s="204" t="s">
        <v>1316</v>
      </c>
      <c r="H1080" s="205">
        <v>-42.86</v>
      </c>
      <c r="I1080" s="206"/>
      <c r="L1080" s="202"/>
      <c r="M1080" s="207"/>
      <c r="N1080" s="208"/>
      <c r="O1080" s="208"/>
      <c r="P1080" s="208"/>
      <c r="Q1080" s="208"/>
      <c r="R1080" s="208"/>
      <c r="S1080" s="208"/>
      <c r="T1080" s="209"/>
      <c r="AT1080" s="203" t="s">
        <v>198</v>
      </c>
      <c r="AU1080" s="203" t="s">
        <v>86</v>
      </c>
      <c r="AV1080" s="13" t="s">
        <v>80</v>
      </c>
      <c r="AW1080" s="13" t="s">
        <v>35</v>
      </c>
      <c r="AX1080" s="13" t="s">
        <v>72</v>
      </c>
      <c r="AY1080" s="203" t="s">
        <v>190</v>
      </c>
    </row>
    <row r="1081" spans="2:51" s="14" customFormat="1" ht="13.5">
      <c r="B1081" s="210"/>
      <c r="D1081" s="195" t="s">
        <v>198</v>
      </c>
      <c r="E1081" s="211" t="s">
        <v>5</v>
      </c>
      <c r="F1081" s="212" t="s">
        <v>221</v>
      </c>
      <c r="H1081" s="213">
        <v>142.01</v>
      </c>
      <c r="I1081" s="214"/>
      <c r="L1081" s="210"/>
      <c r="M1081" s="215"/>
      <c r="N1081" s="216"/>
      <c r="O1081" s="216"/>
      <c r="P1081" s="216"/>
      <c r="Q1081" s="216"/>
      <c r="R1081" s="216"/>
      <c r="S1081" s="216"/>
      <c r="T1081" s="217"/>
      <c r="AT1081" s="211" t="s">
        <v>198</v>
      </c>
      <c r="AU1081" s="211" t="s">
        <v>86</v>
      </c>
      <c r="AV1081" s="14" t="s">
        <v>92</v>
      </c>
      <c r="AW1081" s="14" t="s">
        <v>35</v>
      </c>
      <c r="AX1081" s="14" t="s">
        <v>17</v>
      </c>
      <c r="AY1081" s="211" t="s">
        <v>190</v>
      </c>
    </row>
    <row r="1082" spans="2:65" s="1" customFormat="1" ht="38.25" customHeight="1">
      <c r="B1082" s="181"/>
      <c r="C1082" s="182" t="s">
        <v>1317</v>
      </c>
      <c r="D1082" s="182" t="s">
        <v>192</v>
      </c>
      <c r="E1082" s="183" t="s">
        <v>1318</v>
      </c>
      <c r="F1082" s="184" t="s">
        <v>1319</v>
      </c>
      <c r="G1082" s="185" t="s">
        <v>275</v>
      </c>
      <c r="H1082" s="186">
        <v>142.01</v>
      </c>
      <c r="I1082" s="187"/>
      <c r="J1082" s="188">
        <f>ROUND(I1082*H1082,2)</f>
        <v>0</v>
      </c>
      <c r="K1082" s="184" t="s">
        <v>196</v>
      </c>
      <c r="L1082" s="42"/>
      <c r="M1082" s="189" t="s">
        <v>5</v>
      </c>
      <c r="N1082" s="190" t="s">
        <v>43</v>
      </c>
      <c r="O1082" s="43"/>
      <c r="P1082" s="191">
        <f>O1082*H1082</f>
        <v>0</v>
      </c>
      <c r="Q1082" s="191">
        <v>0.0079</v>
      </c>
      <c r="R1082" s="191">
        <f>Q1082*H1082</f>
        <v>1.121879</v>
      </c>
      <c r="S1082" s="191">
        <v>0</v>
      </c>
      <c r="T1082" s="192">
        <f>S1082*H1082</f>
        <v>0</v>
      </c>
      <c r="AR1082" s="25" t="s">
        <v>92</v>
      </c>
      <c r="AT1082" s="25" t="s">
        <v>192</v>
      </c>
      <c r="AU1082" s="25" t="s">
        <v>86</v>
      </c>
      <c r="AY1082" s="25" t="s">
        <v>190</v>
      </c>
      <c r="BE1082" s="193">
        <f>IF(N1082="základní",J1082,0)</f>
        <v>0</v>
      </c>
      <c r="BF1082" s="193">
        <f>IF(N1082="snížená",J1082,0)</f>
        <v>0</v>
      </c>
      <c r="BG1082" s="193">
        <f>IF(N1082="zákl. přenesená",J1082,0)</f>
        <v>0</v>
      </c>
      <c r="BH1082" s="193">
        <f>IF(N1082="sníž. přenesená",J1082,0)</f>
        <v>0</v>
      </c>
      <c r="BI1082" s="193">
        <f>IF(N1082="nulová",J1082,0)</f>
        <v>0</v>
      </c>
      <c r="BJ1082" s="25" t="s">
        <v>17</v>
      </c>
      <c r="BK1082" s="193">
        <f>ROUND(I1082*H1082,2)</f>
        <v>0</v>
      </c>
      <c r="BL1082" s="25" t="s">
        <v>92</v>
      </c>
      <c r="BM1082" s="25" t="s">
        <v>1320</v>
      </c>
    </row>
    <row r="1083" spans="2:51" s="12" customFormat="1" ht="13.5">
      <c r="B1083" s="194"/>
      <c r="D1083" s="195" t="s">
        <v>198</v>
      </c>
      <c r="E1083" s="196" t="s">
        <v>5</v>
      </c>
      <c r="F1083" s="197" t="s">
        <v>1309</v>
      </c>
      <c r="H1083" s="196" t="s">
        <v>5</v>
      </c>
      <c r="I1083" s="198"/>
      <c r="L1083" s="194"/>
      <c r="M1083" s="199"/>
      <c r="N1083" s="200"/>
      <c r="O1083" s="200"/>
      <c r="P1083" s="200"/>
      <c r="Q1083" s="200"/>
      <c r="R1083" s="200"/>
      <c r="S1083" s="200"/>
      <c r="T1083" s="201"/>
      <c r="AT1083" s="196" t="s">
        <v>198</v>
      </c>
      <c r="AU1083" s="196" t="s">
        <v>86</v>
      </c>
      <c r="AV1083" s="12" t="s">
        <v>17</v>
      </c>
      <c r="AW1083" s="12" t="s">
        <v>35</v>
      </c>
      <c r="AX1083" s="12" t="s">
        <v>72</v>
      </c>
      <c r="AY1083" s="196" t="s">
        <v>190</v>
      </c>
    </row>
    <row r="1084" spans="2:51" s="12" customFormat="1" ht="13.5">
      <c r="B1084" s="194"/>
      <c r="D1084" s="195" t="s">
        <v>198</v>
      </c>
      <c r="E1084" s="196" t="s">
        <v>5</v>
      </c>
      <c r="F1084" s="197" t="s">
        <v>1164</v>
      </c>
      <c r="H1084" s="196" t="s">
        <v>5</v>
      </c>
      <c r="I1084" s="198"/>
      <c r="L1084" s="194"/>
      <c r="M1084" s="199"/>
      <c r="N1084" s="200"/>
      <c r="O1084" s="200"/>
      <c r="P1084" s="200"/>
      <c r="Q1084" s="200"/>
      <c r="R1084" s="200"/>
      <c r="S1084" s="200"/>
      <c r="T1084" s="201"/>
      <c r="AT1084" s="196" t="s">
        <v>198</v>
      </c>
      <c r="AU1084" s="196" t="s">
        <v>86</v>
      </c>
      <c r="AV1084" s="12" t="s">
        <v>17</v>
      </c>
      <c r="AW1084" s="12" t="s">
        <v>35</v>
      </c>
      <c r="AX1084" s="12" t="s">
        <v>72</v>
      </c>
      <c r="AY1084" s="196" t="s">
        <v>190</v>
      </c>
    </row>
    <row r="1085" spans="2:51" s="12" customFormat="1" ht="13.5">
      <c r="B1085" s="194"/>
      <c r="D1085" s="195" t="s">
        <v>198</v>
      </c>
      <c r="E1085" s="196" t="s">
        <v>5</v>
      </c>
      <c r="F1085" s="197" t="s">
        <v>738</v>
      </c>
      <c r="H1085" s="196" t="s">
        <v>5</v>
      </c>
      <c r="I1085" s="198"/>
      <c r="L1085" s="194"/>
      <c r="M1085" s="199"/>
      <c r="N1085" s="200"/>
      <c r="O1085" s="200"/>
      <c r="P1085" s="200"/>
      <c r="Q1085" s="200"/>
      <c r="R1085" s="200"/>
      <c r="S1085" s="200"/>
      <c r="T1085" s="201"/>
      <c r="AT1085" s="196" t="s">
        <v>198</v>
      </c>
      <c r="AU1085" s="196" t="s">
        <v>86</v>
      </c>
      <c r="AV1085" s="12" t="s">
        <v>17</v>
      </c>
      <c r="AW1085" s="12" t="s">
        <v>35</v>
      </c>
      <c r="AX1085" s="12" t="s">
        <v>72</v>
      </c>
      <c r="AY1085" s="196" t="s">
        <v>190</v>
      </c>
    </row>
    <row r="1086" spans="2:51" s="13" customFormat="1" ht="13.5">
      <c r="B1086" s="202"/>
      <c r="D1086" s="195" t="s">
        <v>198</v>
      </c>
      <c r="E1086" s="203" t="s">
        <v>5</v>
      </c>
      <c r="F1086" s="204" t="s">
        <v>1310</v>
      </c>
      <c r="H1086" s="205">
        <v>60</v>
      </c>
      <c r="I1086" s="206"/>
      <c r="L1086" s="202"/>
      <c r="M1086" s="207"/>
      <c r="N1086" s="208"/>
      <c r="O1086" s="208"/>
      <c r="P1086" s="208"/>
      <c r="Q1086" s="208"/>
      <c r="R1086" s="208"/>
      <c r="S1086" s="208"/>
      <c r="T1086" s="209"/>
      <c r="AT1086" s="203" t="s">
        <v>198</v>
      </c>
      <c r="AU1086" s="203" t="s">
        <v>86</v>
      </c>
      <c r="AV1086" s="13" t="s">
        <v>80</v>
      </c>
      <c r="AW1086" s="13" t="s">
        <v>35</v>
      </c>
      <c r="AX1086" s="13" t="s">
        <v>72</v>
      </c>
      <c r="AY1086" s="203" t="s">
        <v>190</v>
      </c>
    </row>
    <row r="1087" spans="2:51" s="12" customFormat="1" ht="13.5">
      <c r="B1087" s="194"/>
      <c r="D1087" s="195" t="s">
        <v>198</v>
      </c>
      <c r="E1087" s="196" t="s">
        <v>5</v>
      </c>
      <c r="F1087" s="197" t="s">
        <v>1151</v>
      </c>
      <c r="H1087" s="196" t="s">
        <v>5</v>
      </c>
      <c r="I1087" s="198"/>
      <c r="L1087" s="194"/>
      <c r="M1087" s="199"/>
      <c r="N1087" s="200"/>
      <c r="O1087" s="200"/>
      <c r="P1087" s="200"/>
      <c r="Q1087" s="200"/>
      <c r="R1087" s="200"/>
      <c r="S1087" s="200"/>
      <c r="T1087" s="201"/>
      <c r="AT1087" s="196" t="s">
        <v>198</v>
      </c>
      <c r="AU1087" s="196" t="s">
        <v>86</v>
      </c>
      <c r="AV1087" s="12" t="s">
        <v>17</v>
      </c>
      <c r="AW1087" s="12" t="s">
        <v>35</v>
      </c>
      <c r="AX1087" s="12" t="s">
        <v>72</v>
      </c>
      <c r="AY1087" s="196" t="s">
        <v>190</v>
      </c>
    </row>
    <row r="1088" spans="2:51" s="13" customFormat="1" ht="13.5">
      <c r="B1088" s="202"/>
      <c r="D1088" s="195" t="s">
        <v>198</v>
      </c>
      <c r="E1088" s="203" t="s">
        <v>5</v>
      </c>
      <c r="F1088" s="204" t="s">
        <v>1311</v>
      </c>
      <c r="H1088" s="205">
        <v>65</v>
      </c>
      <c r="I1088" s="206"/>
      <c r="L1088" s="202"/>
      <c r="M1088" s="207"/>
      <c r="N1088" s="208"/>
      <c r="O1088" s="208"/>
      <c r="P1088" s="208"/>
      <c r="Q1088" s="208"/>
      <c r="R1088" s="208"/>
      <c r="S1088" s="208"/>
      <c r="T1088" s="209"/>
      <c r="AT1088" s="203" t="s">
        <v>198</v>
      </c>
      <c r="AU1088" s="203" t="s">
        <v>86</v>
      </c>
      <c r="AV1088" s="13" t="s">
        <v>80</v>
      </c>
      <c r="AW1088" s="13" t="s">
        <v>35</v>
      </c>
      <c r="AX1088" s="13" t="s">
        <v>72</v>
      </c>
      <c r="AY1088" s="203" t="s">
        <v>190</v>
      </c>
    </row>
    <row r="1089" spans="2:51" s="12" customFormat="1" ht="13.5">
      <c r="B1089" s="194"/>
      <c r="D1089" s="195" t="s">
        <v>198</v>
      </c>
      <c r="E1089" s="196" t="s">
        <v>5</v>
      </c>
      <c r="F1089" s="197" t="s">
        <v>743</v>
      </c>
      <c r="H1089" s="196" t="s">
        <v>5</v>
      </c>
      <c r="I1089" s="198"/>
      <c r="L1089" s="194"/>
      <c r="M1089" s="199"/>
      <c r="N1089" s="200"/>
      <c r="O1089" s="200"/>
      <c r="P1089" s="200"/>
      <c r="Q1089" s="200"/>
      <c r="R1089" s="200"/>
      <c r="S1089" s="200"/>
      <c r="T1089" s="201"/>
      <c r="AT1089" s="196" t="s">
        <v>198</v>
      </c>
      <c r="AU1089" s="196" t="s">
        <v>86</v>
      </c>
      <c r="AV1089" s="12" t="s">
        <v>17</v>
      </c>
      <c r="AW1089" s="12" t="s">
        <v>35</v>
      </c>
      <c r="AX1089" s="12" t="s">
        <v>72</v>
      </c>
      <c r="AY1089" s="196" t="s">
        <v>190</v>
      </c>
    </row>
    <row r="1090" spans="2:51" s="13" customFormat="1" ht="13.5">
      <c r="B1090" s="202"/>
      <c r="D1090" s="195" t="s">
        <v>198</v>
      </c>
      <c r="E1090" s="203" t="s">
        <v>5</v>
      </c>
      <c r="F1090" s="204" t="s">
        <v>1312</v>
      </c>
      <c r="H1090" s="205">
        <v>50</v>
      </c>
      <c r="I1090" s="206"/>
      <c r="L1090" s="202"/>
      <c r="M1090" s="207"/>
      <c r="N1090" s="208"/>
      <c r="O1090" s="208"/>
      <c r="P1090" s="208"/>
      <c r="Q1090" s="208"/>
      <c r="R1090" s="208"/>
      <c r="S1090" s="208"/>
      <c r="T1090" s="209"/>
      <c r="AT1090" s="203" t="s">
        <v>198</v>
      </c>
      <c r="AU1090" s="203" t="s">
        <v>86</v>
      </c>
      <c r="AV1090" s="13" t="s">
        <v>80</v>
      </c>
      <c r="AW1090" s="13" t="s">
        <v>35</v>
      </c>
      <c r="AX1090" s="13" t="s">
        <v>72</v>
      </c>
      <c r="AY1090" s="203" t="s">
        <v>190</v>
      </c>
    </row>
    <row r="1091" spans="2:51" s="12" customFormat="1" ht="13.5">
      <c r="B1091" s="194"/>
      <c r="D1091" s="195" t="s">
        <v>198</v>
      </c>
      <c r="E1091" s="196" t="s">
        <v>5</v>
      </c>
      <c r="F1091" s="197" t="s">
        <v>745</v>
      </c>
      <c r="H1091" s="196" t="s">
        <v>5</v>
      </c>
      <c r="I1091" s="198"/>
      <c r="L1091" s="194"/>
      <c r="M1091" s="199"/>
      <c r="N1091" s="200"/>
      <c r="O1091" s="200"/>
      <c r="P1091" s="200"/>
      <c r="Q1091" s="200"/>
      <c r="R1091" s="200"/>
      <c r="S1091" s="200"/>
      <c r="T1091" s="201"/>
      <c r="AT1091" s="196" t="s">
        <v>198</v>
      </c>
      <c r="AU1091" s="196" t="s">
        <v>86</v>
      </c>
      <c r="AV1091" s="12" t="s">
        <v>17</v>
      </c>
      <c r="AW1091" s="12" t="s">
        <v>35</v>
      </c>
      <c r="AX1091" s="12" t="s">
        <v>72</v>
      </c>
      <c r="AY1091" s="196" t="s">
        <v>190</v>
      </c>
    </row>
    <row r="1092" spans="2:51" s="13" customFormat="1" ht="13.5">
      <c r="B1092" s="202"/>
      <c r="D1092" s="195" t="s">
        <v>198</v>
      </c>
      <c r="E1092" s="203" t="s">
        <v>5</v>
      </c>
      <c r="F1092" s="204" t="s">
        <v>1313</v>
      </c>
      <c r="H1092" s="205">
        <v>47.5</v>
      </c>
      <c r="I1092" s="206"/>
      <c r="L1092" s="202"/>
      <c r="M1092" s="207"/>
      <c r="N1092" s="208"/>
      <c r="O1092" s="208"/>
      <c r="P1092" s="208"/>
      <c r="Q1092" s="208"/>
      <c r="R1092" s="208"/>
      <c r="S1092" s="208"/>
      <c r="T1092" s="209"/>
      <c r="AT1092" s="203" t="s">
        <v>198</v>
      </c>
      <c r="AU1092" s="203" t="s">
        <v>86</v>
      </c>
      <c r="AV1092" s="13" t="s">
        <v>80</v>
      </c>
      <c r="AW1092" s="13" t="s">
        <v>35</v>
      </c>
      <c r="AX1092" s="13" t="s">
        <v>72</v>
      </c>
      <c r="AY1092" s="203" t="s">
        <v>190</v>
      </c>
    </row>
    <row r="1093" spans="2:51" s="12" customFormat="1" ht="13.5">
      <c r="B1093" s="194"/>
      <c r="D1093" s="195" t="s">
        <v>198</v>
      </c>
      <c r="E1093" s="196" t="s">
        <v>5</v>
      </c>
      <c r="F1093" s="197" t="s">
        <v>691</v>
      </c>
      <c r="H1093" s="196" t="s">
        <v>5</v>
      </c>
      <c r="I1093" s="198"/>
      <c r="L1093" s="194"/>
      <c r="M1093" s="199"/>
      <c r="N1093" s="200"/>
      <c r="O1093" s="200"/>
      <c r="P1093" s="200"/>
      <c r="Q1093" s="200"/>
      <c r="R1093" s="200"/>
      <c r="S1093" s="200"/>
      <c r="T1093" s="201"/>
      <c r="AT1093" s="196" t="s">
        <v>198</v>
      </c>
      <c r="AU1093" s="196" t="s">
        <v>86</v>
      </c>
      <c r="AV1093" s="12" t="s">
        <v>17</v>
      </c>
      <c r="AW1093" s="12" t="s">
        <v>35</v>
      </c>
      <c r="AX1093" s="12" t="s">
        <v>72</v>
      </c>
      <c r="AY1093" s="196" t="s">
        <v>190</v>
      </c>
    </row>
    <row r="1094" spans="2:51" s="13" customFormat="1" ht="13.5">
      <c r="B1094" s="202"/>
      <c r="D1094" s="195" t="s">
        <v>198</v>
      </c>
      <c r="E1094" s="203" t="s">
        <v>5</v>
      </c>
      <c r="F1094" s="204" t="s">
        <v>1314</v>
      </c>
      <c r="H1094" s="205">
        <v>-37.63</v>
      </c>
      <c r="I1094" s="206"/>
      <c r="L1094" s="202"/>
      <c r="M1094" s="207"/>
      <c r="N1094" s="208"/>
      <c r="O1094" s="208"/>
      <c r="P1094" s="208"/>
      <c r="Q1094" s="208"/>
      <c r="R1094" s="208"/>
      <c r="S1094" s="208"/>
      <c r="T1094" s="209"/>
      <c r="AT1094" s="203" t="s">
        <v>198</v>
      </c>
      <c r="AU1094" s="203" t="s">
        <v>86</v>
      </c>
      <c r="AV1094" s="13" t="s">
        <v>80</v>
      </c>
      <c r="AW1094" s="13" t="s">
        <v>35</v>
      </c>
      <c r="AX1094" s="13" t="s">
        <v>72</v>
      </c>
      <c r="AY1094" s="203" t="s">
        <v>190</v>
      </c>
    </row>
    <row r="1095" spans="2:51" s="12" customFormat="1" ht="13.5">
      <c r="B1095" s="194"/>
      <c r="D1095" s="195" t="s">
        <v>198</v>
      </c>
      <c r="E1095" s="196" t="s">
        <v>5</v>
      </c>
      <c r="F1095" s="197" t="s">
        <v>1315</v>
      </c>
      <c r="H1095" s="196" t="s">
        <v>5</v>
      </c>
      <c r="I1095" s="198"/>
      <c r="L1095" s="194"/>
      <c r="M1095" s="199"/>
      <c r="N1095" s="200"/>
      <c r="O1095" s="200"/>
      <c r="P1095" s="200"/>
      <c r="Q1095" s="200"/>
      <c r="R1095" s="200"/>
      <c r="S1095" s="200"/>
      <c r="T1095" s="201"/>
      <c r="AT1095" s="196" t="s">
        <v>198</v>
      </c>
      <c r="AU1095" s="196" t="s">
        <v>86</v>
      </c>
      <c r="AV1095" s="12" t="s">
        <v>17</v>
      </c>
      <c r="AW1095" s="12" t="s">
        <v>35</v>
      </c>
      <c r="AX1095" s="12" t="s">
        <v>72</v>
      </c>
      <c r="AY1095" s="196" t="s">
        <v>190</v>
      </c>
    </row>
    <row r="1096" spans="2:51" s="13" customFormat="1" ht="13.5">
      <c r="B1096" s="202"/>
      <c r="D1096" s="195" t="s">
        <v>198</v>
      </c>
      <c r="E1096" s="203" t="s">
        <v>5</v>
      </c>
      <c r="F1096" s="204" t="s">
        <v>1316</v>
      </c>
      <c r="H1096" s="205">
        <v>-42.86</v>
      </c>
      <c r="I1096" s="206"/>
      <c r="L1096" s="202"/>
      <c r="M1096" s="207"/>
      <c r="N1096" s="208"/>
      <c r="O1096" s="208"/>
      <c r="P1096" s="208"/>
      <c r="Q1096" s="208"/>
      <c r="R1096" s="208"/>
      <c r="S1096" s="208"/>
      <c r="T1096" s="209"/>
      <c r="AT1096" s="203" t="s">
        <v>198</v>
      </c>
      <c r="AU1096" s="203" t="s">
        <v>86</v>
      </c>
      <c r="AV1096" s="13" t="s">
        <v>80</v>
      </c>
      <c r="AW1096" s="13" t="s">
        <v>35</v>
      </c>
      <c r="AX1096" s="13" t="s">
        <v>72</v>
      </c>
      <c r="AY1096" s="203" t="s">
        <v>190</v>
      </c>
    </row>
    <row r="1097" spans="2:51" s="14" customFormat="1" ht="13.5">
      <c r="B1097" s="210"/>
      <c r="D1097" s="195" t="s">
        <v>198</v>
      </c>
      <c r="E1097" s="211" t="s">
        <v>5</v>
      </c>
      <c r="F1097" s="212" t="s">
        <v>221</v>
      </c>
      <c r="H1097" s="213">
        <v>142.01</v>
      </c>
      <c r="I1097" s="214"/>
      <c r="L1097" s="210"/>
      <c r="M1097" s="215"/>
      <c r="N1097" s="216"/>
      <c r="O1097" s="216"/>
      <c r="P1097" s="216"/>
      <c r="Q1097" s="216"/>
      <c r="R1097" s="216"/>
      <c r="S1097" s="216"/>
      <c r="T1097" s="217"/>
      <c r="AT1097" s="211" t="s">
        <v>198</v>
      </c>
      <c r="AU1097" s="211" t="s">
        <v>86</v>
      </c>
      <c r="AV1097" s="14" t="s">
        <v>92</v>
      </c>
      <c r="AW1097" s="14" t="s">
        <v>35</v>
      </c>
      <c r="AX1097" s="14" t="s">
        <v>17</v>
      </c>
      <c r="AY1097" s="211" t="s">
        <v>190</v>
      </c>
    </row>
    <row r="1098" spans="2:65" s="1" customFormat="1" ht="25.5" customHeight="1">
      <c r="B1098" s="181"/>
      <c r="C1098" s="182" t="s">
        <v>1321</v>
      </c>
      <c r="D1098" s="182" t="s">
        <v>192</v>
      </c>
      <c r="E1098" s="183" t="s">
        <v>1322</v>
      </c>
      <c r="F1098" s="184" t="s">
        <v>1323</v>
      </c>
      <c r="G1098" s="185" t="s">
        <v>275</v>
      </c>
      <c r="H1098" s="186">
        <v>85.72</v>
      </c>
      <c r="I1098" s="187"/>
      <c r="J1098" s="188">
        <f>ROUND(I1098*H1098,2)</f>
        <v>0</v>
      </c>
      <c r="K1098" s="184" t="s">
        <v>196</v>
      </c>
      <c r="L1098" s="42"/>
      <c r="M1098" s="189" t="s">
        <v>5</v>
      </c>
      <c r="N1098" s="190" t="s">
        <v>43</v>
      </c>
      <c r="O1098" s="43"/>
      <c r="P1098" s="191">
        <f>O1098*H1098</f>
        <v>0</v>
      </c>
      <c r="Q1098" s="191">
        <v>0.02363</v>
      </c>
      <c r="R1098" s="191">
        <f>Q1098*H1098</f>
        <v>2.0255636</v>
      </c>
      <c r="S1098" s="191">
        <v>0</v>
      </c>
      <c r="T1098" s="192">
        <f>S1098*H1098</f>
        <v>0</v>
      </c>
      <c r="AR1098" s="25" t="s">
        <v>92</v>
      </c>
      <c r="AT1098" s="25" t="s">
        <v>192</v>
      </c>
      <c r="AU1098" s="25" t="s">
        <v>86</v>
      </c>
      <c r="AY1098" s="25" t="s">
        <v>190</v>
      </c>
      <c r="BE1098" s="193">
        <f>IF(N1098="základní",J1098,0)</f>
        <v>0</v>
      </c>
      <c r="BF1098" s="193">
        <f>IF(N1098="snížená",J1098,0)</f>
        <v>0</v>
      </c>
      <c r="BG1098" s="193">
        <f>IF(N1098="zákl. přenesená",J1098,0)</f>
        <v>0</v>
      </c>
      <c r="BH1098" s="193">
        <f>IF(N1098="sníž. přenesená",J1098,0)</f>
        <v>0</v>
      </c>
      <c r="BI1098" s="193">
        <f>IF(N1098="nulová",J1098,0)</f>
        <v>0</v>
      </c>
      <c r="BJ1098" s="25" t="s">
        <v>17</v>
      </c>
      <c r="BK1098" s="193">
        <f>ROUND(I1098*H1098,2)</f>
        <v>0</v>
      </c>
      <c r="BL1098" s="25" t="s">
        <v>92</v>
      </c>
      <c r="BM1098" s="25" t="s">
        <v>1324</v>
      </c>
    </row>
    <row r="1099" spans="2:51" s="12" customFormat="1" ht="13.5">
      <c r="B1099" s="194"/>
      <c r="D1099" s="195" t="s">
        <v>198</v>
      </c>
      <c r="E1099" s="196" t="s">
        <v>5</v>
      </c>
      <c r="F1099" s="197" t="s">
        <v>1325</v>
      </c>
      <c r="H1099" s="196" t="s">
        <v>5</v>
      </c>
      <c r="I1099" s="198"/>
      <c r="L1099" s="194"/>
      <c r="M1099" s="199"/>
      <c r="N1099" s="200"/>
      <c r="O1099" s="200"/>
      <c r="P1099" s="200"/>
      <c r="Q1099" s="200"/>
      <c r="R1099" s="200"/>
      <c r="S1099" s="200"/>
      <c r="T1099" s="201"/>
      <c r="AT1099" s="196" t="s">
        <v>198</v>
      </c>
      <c r="AU1099" s="196" t="s">
        <v>86</v>
      </c>
      <c r="AV1099" s="12" t="s">
        <v>17</v>
      </c>
      <c r="AW1099" s="12" t="s">
        <v>35</v>
      </c>
      <c r="AX1099" s="12" t="s">
        <v>72</v>
      </c>
      <c r="AY1099" s="196" t="s">
        <v>190</v>
      </c>
    </row>
    <row r="1100" spans="2:51" s="13" customFormat="1" ht="13.5">
      <c r="B1100" s="202"/>
      <c r="D1100" s="195" t="s">
        <v>198</v>
      </c>
      <c r="E1100" s="203" t="s">
        <v>5</v>
      </c>
      <c r="F1100" s="204" t="s">
        <v>1326</v>
      </c>
      <c r="H1100" s="205">
        <v>94.3</v>
      </c>
      <c r="I1100" s="206"/>
      <c r="L1100" s="202"/>
      <c r="M1100" s="207"/>
      <c r="N1100" s="208"/>
      <c r="O1100" s="208"/>
      <c r="P1100" s="208"/>
      <c r="Q1100" s="208"/>
      <c r="R1100" s="208"/>
      <c r="S1100" s="208"/>
      <c r="T1100" s="209"/>
      <c r="AT1100" s="203" t="s">
        <v>198</v>
      </c>
      <c r="AU1100" s="203" t="s">
        <v>86</v>
      </c>
      <c r="AV1100" s="13" t="s">
        <v>80</v>
      </c>
      <c r="AW1100" s="13" t="s">
        <v>35</v>
      </c>
      <c r="AX1100" s="13" t="s">
        <v>72</v>
      </c>
      <c r="AY1100" s="203" t="s">
        <v>190</v>
      </c>
    </row>
    <row r="1101" spans="2:51" s="13" customFormat="1" ht="13.5">
      <c r="B1101" s="202"/>
      <c r="D1101" s="195" t="s">
        <v>198</v>
      </c>
      <c r="E1101" s="203" t="s">
        <v>5</v>
      </c>
      <c r="F1101" s="204" t="s">
        <v>1327</v>
      </c>
      <c r="H1101" s="205">
        <v>-8.58</v>
      </c>
      <c r="I1101" s="206"/>
      <c r="L1101" s="202"/>
      <c r="M1101" s="207"/>
      <c r="N1101" s="208"/>
      <c r="O1101" s="208"/>
      <c r="P1101" s="208"/>
      <c r="Q1101" s="208"/>
      <c r="R1101" s="208"/>
      <c r="S1101" s="208"/>
      <c r="T1101" s="209"/>
      <c r="AT1101" s="203" t="s">
        <v>198</v>
      </c>
      <c r="AU1101" s="203" t="s">
        <v>86</v>
      </c>
      <c r="AV1101" s="13" t="s">
        <v>80</v>
      </c>
      <c r="AW1101" s="13" t="s">
        <v>35</v>
      </c>
      <c r="AX1101" s="13" t="s">
        <v>72</v>
      </c>
      <c r="AY1101" s="203" t="s">
        <v>190</v>
      </c>
    </row>
    <row r="1102" spans="2:51" s="14" customFormat="1" ht="13.5">
      <c r="B1102" s="210"/>
      <c r="D1102" s="195" t="s">
        <v>198</v>
      </c>
      <c r="E1102" s="211" t="s">
        <v>5</v>
      </c>
      <c r="F1102" s="212" t="s">
        <v>221</v>
      </c>
      <c r="H1102" s="213">
        <v>85.72</v>
      </c>
      <c r="I1102" s="214"/>
      <c r="L1102" s="210"/>
      <c r="M1102" s="215"/>
      <c r="N1102" s="216"/>
      <c r="O1102" s="216"/>
      <c r="P1102" s="216"/>
      <c r="Q1102" s="216"/>
      <c r="R1102" s="216"/>
      <c r="S1102" s="216"/>
      <c r="T1102" s="217"/>
      <c r="AT1102" s="211" t="s">
        <v>198</v>
      </c>
      <c r="AU1102" s="211" t="s">
        <v>86</v>
      </c>
      <c r="AV1102" s="14" t="s">
        <v>92</v>
      </c>
      <c r="AW1102" s="14" t="s">
        <v>35</v>
      </c>
      <c r="AX1102" s="14" t="s">
        <v>17</v>
      </c>
      <c r="AY1102" s="211" t="s">
        <v>190</v>
      </c>
    </row>
    <row r="1103" spans="2:65" s="1" customFormat="1" ht="25.5" customHeight="1">
      <c r="B1103" s="181"/>
      <c r="C1103" s="182" t="s">
        <v>1328</v>
      </c>
      <c r="D1103" s="182" t="s">
        <v>192</v>
      </c>
      <c r="E1103" s="183" t="s">
        <v>1329</v>
      </c>
      <c r="F1103" s="184" t="s">
        <v>1330</v>
      </c>
      <c r="G1103" s="185" t="s">
        <v>625</v>
      </c>
      <c r="H1103" s="186">
        <v>32</v>
      </c>
      <c r="I1103" s="187"/>
      <c r="J1103" s="188">
        <f>ROUND(I1103*H1103,2)</f>
        <v>0</v>
      </c>
      <c r="K1103" s="184" t="s">
        <v>196</v>
      </c>
      <c r="L1103" s="42"/>
      <c r="M1103" s="189" t="s">
        <v>5</v>
      </c>
      <c r="N1103" s="190" t="s">
        <v>43</v>
      </c>
      <c r="O1103" s="43"/>
      <c r="P1103" s="191">
        <f>O1103*H1103</f>
        <v>0</v>
      </c>
      <c r="Q1103" s="191">
        <v>0</v>
      </c>
      <c r="R1103" s="191">
        <f>Q1103*H1103</f>
        <v>0</v>
      </c>
      <c r="S1103" s="191">
        <v>0</v>
      </c>
      <c r="T1103" s="192">
        <f>S1103*H1103</f>
        <v>0</v>
      </c>
      <c r="AR1103" s="25" t="s">
        <v>92</v>
      </c>
      <c r="AT1103" s="25" t="s">
        <v>192</v>
      </c>
      <c r="AU1103" s="25" t="s">
        <v>86</v>
      </c>
      <c r="AY1103" s="25" t="s">
        <v>190</v>
      </c>
      <c r="BE1103" s="193">
        <f>IF(N1103="základní",J1103,0)</f>
        <v>0</v>
      </c>
      <c r="BF1103" s="193">
        <f>IF(N1103="snížená",J1103,0)</f>
        <v>0</v>
      </c>
      <c r="BG1103" s="193">
        <f>IF(N1103="zákl. přenesená",J1103,0)</f>
        <v>0</v>
      </c>
      <c r="BH1103" s="193">
        <f>IF(N1103="sníž. přenesená",J1103,0)</f>
        <v>0</v>
      </c>
      <c r="BI1103" s="193">
        <f>IF(N1103="nulová",J1103,0)</f>
        <v>0</v>
      </c>
      <c r="BJ1103" s="25" t="s">
        <v>17</v>
      </c>
      <c r="BK1103" s="193">
        <f>ROUND(I1103*H1103,2)</f>
        <v>0</v>
      </c>
      <c r="BL1103" s="25" t="s">
        <v>92</v>
      </c>
      <c r="BM1103" s="25" t="s">
        <v>1331</v>
      </c>
    </row>
    <row r="1104" spans="2:51" s="12" customFormat="1" ht="13.5">
      <c r="B1104" s="194"/>
      <c r="D1104" s="195" t="s">
        <v>198</v>
      </c>
      <c r="E1104" s="196" t="s">
        <v>5</v>
      </c>
      <c r="F1104" s="197" t="s">
        <v>1332</v>
      </c>
      <c r="H1104" s="196" t="s">
        <v>5</v>
      </c>
      <c r="I1104" s="198"/>
      <c r="L1104" s="194"/>
      <c r="M1104" s="199"/>
      <c r="N1104" s="200"/>
      <c r="O1104" s="200"/>
      <c r="P1104" s="200"/>
      <c r="Q1104" s="200"/>
      <c r="R1104" s="200"/>
      <c r="S1104" s="200"/>
      <c r="T1104" s="201"/>
      <c r="AT1104" s="196" t="s">
        <v>198</v>
      </c>
      <c r="AU1104" s="196" t="s">
        <v>86</v>
      </c>
      <c r="AV1104" s="12" t="s">
        <v>17</v>
      </c>
      <c r="AW1104" s="12" t="s">
        <v>35</v>
      </c>
      <c r="AX1104" s="12" t="s">
        <v>72</v>
      </c>
      <c r="AY1104" s="196" t="s">
        <v>190</v>
      </c>
    </row>
    <row r="1105" spans="2:51" s="13" customFormat="1" ht="13.5">
      <c r="B1105" s="202"/>
      <c r="D1105" s="195" t="s">
        <v>198</v>
      </c>
      <c r="E1105" s="203" t="s">
        <v>5</v>
      </c>
      <c r="F1105" s="204" t="s">
        <v>1333</v>
      </c>
      <c r="H1105" s="205">
        <v>16</v>
      </c>
      <c r="I1105" s="206"/>
      <c r="L1105" s="202"/>
      <c r="M1105" s="207"/>
      <c r="N1105" s="208"/>
      <c r="O1105" s="208"/>
      <c r="P1105" s="208"/>
      <c r="Q1105" s="208"/>
      <c r="R1105" s="208"/>
      <c r="S1105" s="208"/>
      <c r="T1105" s="209"/>
      <c r="AT1105" s="203" t="s">
        <v>198</v>
      </c>
      <c r="AU1105" s="203" t="s">
        <v>86</v>
      </c>
      <c r="AV1105" s="13" t="s">
        <v>80</v>
      </c>
      <c r="AW1105" s="13" t="s">
        <v>35</v>
      </c>
      <c r="AX1105" s="13" t="s">
        <v>72</v>
      </c>
      <c r="AY1105" s="203" t="s">
        <v>190</v>
      </c>
    </row>
    <row r="1106" spans="2:51" s="12" customFormat="1" ht="13.5">
      <c r="B1106" s="194"/>
      <c r="D1106" s="195" t="s">
        <v>198</v>
      </c>
      <c r="E1106" s="196" t="s">
        <v>5</v>
      </c>
      <c r="F1106" s="197" t="s">
        <v>1334</v>
      </c>
      <c r="H1106" s="196" t="s">
        <v>5</v>
      </c>
      <c r="I1106" s="198"/>
      <c r="L1106" s="194"/>
      <c r="M1106" s="199"/>
      <c r="N1106" s="200"/>
      <c r="O1106" s="200"/>
      <c r="P1106" s="200"/>
      <c r="Q1106" s="200"/>
      <c r="R1106" s="200"/>
      <c r="S1106" s="200"/>
      <c r="T1106" s="201"/>
      <c r="AT1106" s="196" t="s">
        <v>198</v>
      </c>
      <c r="AU1106" s="196" t="s">
        <v>86</v>
      </c>
      <c r="AV1106" s="12" t="s">
        <v>17</v>
      </c>
      <c r="AW1106" s="12" t="s">
        <v>35</v>
      </c>
      <c r="AX1106" s="12" t="s">
        <v>72</v>
      </c>
      <c r="AY1106" s="196" t="s">
        <v>190</v>
      </c>
    </row>
    <row r="1107" spans="2:51" s="13" customFormat="1" ht="13.5">
      <c r="B1107" s="202"/>
      <c r="D1107" s="195" t="s">
        <v>198</v>
      </c>
      <c r="E1107" s="203" t="s">
        <v>5</v>
      </c>
      <c r="F1107" s="204" t="s">
        <v>1333</v>
      </c>
      <c r="H1107" s="205">
        <v>16</v>
      </c>
      <c r="I1107" s="206"/>
      <c r="L1107" s="202"/>
      <c r="M1107" s="207"/>
      <c r="N1107" s="208"/>
      <c r="O1107" s="208"/>
      <c r="P1107" s="208"/>
      <c r="Q1107" s="208"/>
      <c r="R1107" s="208"/>
      <c r="S1107" s="208"/>
      <c r="T1107" s="209"/>
      <c r="AT1107" s="203" t="s">
        <v>198</v>
      </c>
      <c r="AU1107" s="203" t="s">
        <v>86</v>
      </c>
      <c r="AV1107" s="13" t="s">
        <v>80</v>
      </c>
      <c r="AW1107" s="13" t="s">
        <v>35</v>
      </c>
      <c r="AX1107" s="13" t="s">
        <v>72</v>
      </c>
      <c r="AY1107" s="203" t="s">
        <v>190</v>
      </c>
    </row>
    <row r="1108" spans="2:51" s="14" customFormat="1" ht="13.5">
      <c r="B1108" s="210"/>
      <c r="D1108" s="195" t="s">
        <v>198</v>
      </c>
      <c r="E1108" s="211" t="s">
        <v>5</v>
      </c>
      <c r="F1108" s="212" t="s">
        <v>221</v>
      </c>
      <c r="H1108" s="213">
        <v>32</v>
      </c>
      <c r="I1108" s="214"/>
      <c r="L1108" s="210"/>
      <c r="M1108" s="215"/>
      <c r="N1108" s="216"/>
      <c r="O1108" s="216"/>
      <c r="P1108" s="216"/>
      <c r="Q1108" s="216"/>
      <c r="R1108" s="216"/>
      <c r="S1108" s="216"/>
      <c r="T1108" s="217"/>
      <c r="AT1108" s="211" t="s">
        <v>198</v>
      </c>
      <c r="AU1108" s="211" t="s">
        <v>86</v>
      </c>
      <c r="AV1108" s="14" t="s">
        <v>92</v>
      </c>
      <c r="AW1108" s="14" t="s">
        <v>35</v>
      </c>
      <c r="AX1108" s="14" t="s">
        <v>17</v>
      </c>
      <c r="AY1108" s="211" t="s">
        <v>190</v>
      </c>
    </row>
    <row r="1109" spans="2:65" s="1" customFormat="1" ht="16.5" customHeight="1">
      <c r="B1109" s="181"/>
      <c r="C1109" s="218" t="s">
        <v>1335</v>
      </c>
      <c r="D1109" s="218" t="s">
        <v>465</v>
      </c>
      <c r="E1109" s="219" t="s">
        <v>1336</v>
      </c>
      <c r="F1109" s="220" t="s">
        <v>1337</v>
      </c>
      <c r="G1109" s="221" t="s">
        <v>625</v>
      </c>
      <c r="H1109" s="222">
        <v>33.6</v>
      </c>
      <c r="I1109" s="223"/>
      <c r="J1109" s="224">
        <f>ROUND(I1109*H1109,2)</f>
        <v>0</v>
      </c>
      <c r="K1109" s="220" t="s">
        <v>196</v>
      </c>
      <c r="L1109" s="225"/>
      <c r="M1109" s="226" t="s">
        <v>5</v>
      </c>
      <c r="N1109" s="227" t="s">
        <v>43</v>
      </c>
      <c r="O1109" s="43"/>
      <c r="P1109" s="191">
        <f>O1109*H1109</f>
        <v>0</v>
      </c>
      <c r="Q1109" s="191">
        <v>0.0001</v>
      </c>
      <c r="R1109" s="191">
        <f>Q1109*H1109</f>
        <v>0.00336</v>
      </c>
      <c r="S1109" s="191">
        <v>0</v>
      </c>
      <c r="T1109" s="192">
        <f>S1109*H1109</f>
        <v>0</v>
      </c>
      <c r="AR1109" s="25" t="s">
        <v>238</v>
      </c>
      <c r="AT1109" s="25" t="s">
        <v>465</v>
      </c>
      <c r="AU1109" s="25" t="s">
        <v>86</v>
      </c>
      <c r="AY1109" s="25" t="s">
        <v>190</v>
      </c>
      <c r="BE1109" s="193">
        <f>IF(N1109="základní",J1109,0)</f>
        <v>0</v>
      </c>
      <c r="BF1109" s="193">
        <f>IF(N1109="snížená",J1109,0)</f>
        <v>0</v>
      </c>
      <c r="BG1109" s="193">
        <f>IF(N1109="zákl. přenesená",J1109,0)</f>
        <v>0</v>
      </c>
      <c r="BH1109" s="193">
        <f>IF(N1109="sníž. přenesená",J1109,0)</f>
        <v>0</v>
      </c>
      <c r="BI1109" s="193">
        <f>IF(N1109="nulová",J1109,0)</f>
        <v>0</v>
      </c>
      <c r="BJ1109" s="25" t="s">
        <v>17</v>
      </c>
      <c r="BK1109" s="193">
        <f>ROUND(I1109*H1109,2)</f>
        <v>0</v>
      </c>
      <c r="BL1109" s="25" t="s">
        <v>92</v>
      </c>
      <c r="BM1109" s="25" t="s">
        <v>1338</v>
      </c>
    </row>
    <row r="1110" spans="2:51" s="13" customFormat="1" ht="13.5">
      <c r="B1110" s="202"/>
      <c r="D1110" s="195" t="s">
        <v>198</v>
      </c>
      <c r="F1110" s="204" t="s">
        <v>1339</v>
      </c>
      <c r="H1110" s="205">
        <v>33.6</v>
      </c>
      <c r="I1110" s="206"/>
      <c r="L1110" s="202"/>
      <c r="M1110" s="207"/>
      <c r="N1110" s="208"/>
      <c r="O1110" s="208"/>
      <c r="P1110" s="208"/>
      <c r="Q1110" s="208"/>
      <c r="R1110" s="208"/>
      <c r="S1110" s="208"/>
      <c r="T1110" s="209"/>
      <c r="AT1110" s="203" t="s">
        <v>198</v>
      </c>
      <c r="AU1110" s="203" t="s">
        <v>86</v>
      </c>
      <c r="AV1110" s="13" t="s">
        <v>80</v>
      </c>
      <c r="AW1110" s="13" t="s">
        <v>6</v>
      </c>
      <c r="AX1110" s="13" t="s">
        <v>17</v>
      </c>
      <c r="AY1110" s="203" t="s">
        <v>190</v>
      </c>
    </row>
    <row r="1111" spans="2:65" s="1" customFormat="1" ht="25.5" customHeight="1">
      <c r="B1111" s="181"/>
      <c r="C1111" s="182" t="s">
        <v>1340</v>
      </c>
      <c r="D1111" s="182" t="s">
        <v>192</v>
      </c>
      <c r="E1111" s="183" t="s">
        <v>1341</v>
      </c>
      <c r="F1111" s="184" t="s">
        <v>1342</v>
      </c>
      <c r="G1111" s="185" t="s">
        <v>625</v>
      </c>
      <c r="H1111" s="186">
        <v>32</v>
      </c>
      <c r="I1111" s="187"/>
      <c r="J1111" s="188">
        <f>ROUND(I1111*H1111,2)</f>
        <v>0</v>
      </c>
      <c r="K1111" s="184" t="s">
        <v>5</v>
      </c>
      <c r="L1111" s="42"/>
      <c r="M1111" s="189" t="s">
        <v>5</v>
      </c>
      <c r="N1111" s="190" t="s">
        <v>43</v>
      </c>
      <c r="O1111" s="43"/>
      <c r="P1111" s="191">
        <f>O1111*H1111</f>
        <v>0</v>
      </c>
      <c r="Q1111" s="191">
        <v>8E-05</v>
      </c>
      <c r="R1111" s="191">
        <f>Q1111*H1111</f>
        <v>0.00256</v>
      </c>
      <c r="S1111" s="191">
        <v>0</v>
      </c>
      <c r="T1111" s="192">
        <f>S1111*H1111</f>
        <v>0</v>
      </c>
      <c r="AR1111" s="25" t="s">
        <v>92</v>
      </c>
      <c r="AT1111" s="25" t="s">
        <v>192</v>
      </c>
      <c r="AU1111" s="25" t="s">
        <v>86</v>
      </c>
      <c r="AY1111" s="25" t="s">
        <v>190</v>
      </c>
      <c r="BE1111" s="193">
        <f>IF(N1111="základní",J1111,0)</f>
        <v>0</v>
      </c>
      <c r="BF1111" s="193">
        <f>IF(N1111="snížená",J1111,0)</f>
        <v>0</v>
      </c>
      <c r="BG1111" s="193">
        <f>IF(N1111="zákl. přenesená",J1111,0)</f>
        <v>0</v>
      </c>
      <c r="BH1111" s="193">
        <f>IF(N1111="sníž. přenesená",J1111,0)</f>
        <v>0</v>
      </c>
      <c r="BI1111" s="193">
        <f>IF(N1111="nulová",J1111,0)</f>
        <v>0</v>
      </c>
      <c r="BJ1111" s="25" t="s">
        <v>17</v>
      </c>
      <c r="BK1111" s="193">
        <f>ROUND(I1111*H1111,2)</f>
        <v>0</v>
      </c>
      <c r="BL1111" s="25" t="s">
        <v>92</v>
      </c>
      <c r="BM1111" s="25" t="s">
        <v>1343</v>
      </c>
    </row>
    <row r="1112" spans="2:63" s="11" customFormat="1" ht="22.35" customHeight="1">
      <c r="B1112" s="168"/>
      <c r="D1112" s="169" t="s">
        <v>71</v>
      </c>
      <c r="E1112" s="179" t="s">
        <v>631</v>
      </c>
      <c r="F1112" s="179" t="s">
        <v>1344</v>
      </c>
      <c r="I1112" s="171"/>
      <c r="J1112" s="180">
        <f>BK1112</f>
        <v>0</v>
      </c>
      <c r="L1112" s="168"/>
      <c r="M1112" s="173"/>
      <c r="N1112" s="174"/>
      <c r="O1112" s="174"/>
      <c r="P1112" s="175">
        <f>SUM(P1113:P1214)</f>
        <v>0</v>
      </c>
      <c r="Q1112" s="174"/>
      <c r="R1112" s="175">
        <f>SUM(R1113:R1214)</f>
        <v>6.075965</v>
      </c>
      <c r="S1112" s="174"/>
      <c r="T1112" s="176">
        <f>SUM(T1113:T1214)</f>
        <v>0</v>
      </c>
      <c r="AR1112" s="169" t="s">
        <v>17</v>
      </c>
      <c r="AT1112" s="177" t="s">
        <v>71</v>
      </c>
      <c r="AU1112" s="177" t="s">
        <v>80</v>
      </c>
      <c r="AY1112" s="169" t="s">
        <v>190</v>
      </c>
      <c r="BK1112" s="178">
        <f>SUM(BK1113:BK1214)</f>
        <v>0</v>
      </c>
    </row>
    <row r="1113" spans="2:65" s="1" customFormat="1" ht="16.5" customHeight="1">
      <c r="B1113" s="181"/>
      <c r="C1113" s="182" t="s">
        <v>1345</v>
      </c>
      <c r="D1113" s="182" t="s">
        <v>192</v>
      </c>
      <c r="E1113" s="183" t="s">
        <v>1346</v>
      </c>
      <c r="F1113" s="184" t="s">
        <v>1347</v>
      </c>
      <c r="G1113" s="185" t="s">
        <v>275</v>
      </c>
      <c r="H1113" s="186">
        <v>169.45</v>
      </c>
      <c r="I1113" s="187"/>
      <c r="J1113" s="188">
        <f>ROUND(I1113*H1113,2)</f>
        <v>0</v>
      </c>
      <c r="K1113" s="184" t="s">
        <v>196</v>
      </c>
      <c r="L1113" s="42"/>
      <c r="M1113" s="189" t="s">
        <v>5</v>
      </c>
      <c r="N1113" s="190" t="s">
        <v>43</v>
      </c>
      <c r="O1113" s="43"/>
      <c r="P1113" s="191">
        <f>O1113*H1113</f>
        <v>0</v>
      </c>
      <c r="Q1113" s="191">
        <v>0.00012</v>
      </c>
      <c r="R1113" s="191">
        <f>Q1113*H1113</f>
        <v>0.020333999999999998</v>
      </c>
      <c r="S1113" s="191">
        <v>0</v>
      </c>
      <c r="T1113" s="192">
        <f>S1113*H1113</f>
        <v>0</v>
      </c>
      <c r="AR1113" s="25" t="s">
        <v>92</v>
      </c>
      <c r="AT1113" s="25" t="s">
        <v>192</v>
      </c>
      <c r="AU1113" s="25" t="s">
        <v>86</v>
      </c>
      <c r="AY1113" s="25" t="s">
        <v>190</v>
      </c>
      <c r="BE1113" s="193">
        <f>IF(N1113="základní",J1113,0)</f>
        <v>0</v>
      </c>
      <c r="BF1113" s="193">
        <f>IF(N1113="snížená",J1113,0)</f>
        <v>0</v>
      </c>
      <c r="BG1113" s="193">
        <f>IF(N1113="zákl. přenesená",J1113,0)</f>
        <v>0</v>
      </c>
      <c r="BH1113" s="193">
        <f>IF(N1113="sníž. přenesená",J1113,0)</f>
        <v>0</v>
      </c>
      <c r="BI1113" s="193">
        <f>IF(N1113="nulová",J1113,0)</f>
        <v>0</v>
      </c>
      <c r="BJ1113" s="25" t="s">
        <v>17</v>
      </c>
      <c r="BK1113" s="193">
        <f>ROUND(I1113*H1113,2)</f>
        <v>0</v>
      </c>
      <c r="BL1113" s="25" t="s">
        <v>92</v>
      </c>
      <c r="BM1113" s="25" t="s">
        <v>1348</v>
      </c>
    </row>
    <row r="1114" spans="2:51" s="12" customFormat="1" ht="13.5">
      <c r="B1114" s="194"/>
      <c r="D1114" s="195" t="s">
        <v>198</v>
      </c>
      <c r="E1114" s="196" t="s">
        <v>5</v>
      </c>
      <c r="F1114" s="197" t="s">
        <v>1349</v>
      </c>
      <c r="H1114" s="196" t="s">
        <v>5</v>
      </c>
      <c r="I1114" s="198"/>
      <c r="L1114" s="194"/>
      <c r="M1114" s="199"/>
      <c r="N1114" s="200"/>
      <c r="O1114" s="200"/>
      <c r="P1114" s="200"/>
      <c r="Q1114" s="200"/>
      <c r="R1114" s="200"/>
      <c r="S1114" s="200"/>
      <c r="T1114" s="201"/>
      <c r="AT1114" s="196" t="s">
        <v>198</v>
      </c>
      <c r="AU1114" s="196" t="s">
        <v>86</v>
      </c>
      <c r="AV1114" s="12" t="s">
        <v>17</v>
      </c>
      <c r="AW1114" s="12" t="s">
        <v>35</v>
      </c>
      <c r="AX1114" s="12" t="s">
        <v>72</v>
      </c>
      <c r="AY1114" s="196" t="s">
        <v>190</v>
      </c>
    </row>
    <row r="1115" spans="2:51" s="13" customFormat="1" ht="13.5">
      <c r="B1115" s="202"/>
      <c r="D1115" s="195" t="s">
        <v>198</v>
      </c>
      <c r="E1115" s="203" t="s">
        <v>5</v>
      </c>
      <c r="F1115" s="204" t="s">
        <v>1350</v>
      </c>
      <c r="H1115" s="205">
        <v>8.5</v>
      </c>
      <c r="I1115" s="206"/>
      <c r="L1115" s="202"/>
      <c r="M1115" s="207"/>
      <c r="N1115" s="208"/>
      <c r="O1115" s="208"/>
      <c r="P1115" s="208"/>
      <c r="Q1115" s="208"/>
      <c r="R1115" s="208"/>
      <c r="S1115" s="208"/>
      <c r="T1115" s="209"/>
      <c r="AT1115" s="203" t="s">
        <v>198</v>
      </c>
      <c r="AU1115" s="203" t="s">
        <v>86</v>
      </c>
      <c r="AV1115" s="13" t="s">
        <v>80</v>
      </c>
      <c r="AW1115" s="13" t="s">
        <v>35</v>
      </c>
      <c r="AX1115" s="13" t="s">
        <v>72</v>
      </c>
      <c r="AY1115" s="203" t="s">
        <v>190</v>
      </c>
    </row>
    <row r="1116" spans="2:51" s="12" customFormat="1" ht="13.5">
      <c r="B1116" s="194"/>
      <c r="D1116" s="195" t="s">
        <v>198</v>
      </c>
      <c r="E1116" s="196" t="s">
        <v>5</v>
      </c>
      <c r="F1116" s="197" t="s">
        <v>1351</v>
      </c>
      <c r="H1116" s="196" t="s">
        <v>5</v>
      </c>
      <c r="I1116" s="198"/>
      <c r="L1116" s="194"/>
      <c r="M1116" s="199"/>
      <c r="N1116" s="200"/>
      <c r="O1116" s="200"/>
      <c r="P1116" s="200"/>
      <c r="Q1116" s="200"/>
      <c r="R1116" s="200"/>
      <c r="S1116" s="200"/>
      <c r="T1116" s="201"/>
      <c r="AT1116" s="196" t="s">
        <v>198</v>
      </c>
      <c r="AU1116" s="196" t="s">
        <v>86</v>
      </c>
      <c r="AV1116" s="12" t="s">
        <v>17</v>
      </c>
      <c r="AW1116" s="12" t="s">
        <v>35</v>
      </c>
      <c r="AX1116" s="12" t="s">
        <v>72</v>
      </c>
      <c r="AY1116" s="196" t="s">
        <v>190</v>
      </c>
    </row>
    <row r="1117" spans="2:51" s="13" customFormat="1" ht="13.5">
      <c r="B1117" s="202"/>
      <c r="D1117" s="195" t="s">
        <v>198</v>
      </c>
      <c r="E1117" s="203" t="s">
        <v>5</v>
      </c>
      <c r="F1117" s="204" t="s">
        <v>1352</v>
      </c>
      <c r="H1117" s="205">
        <v>4.95</v>
      </c>
      <c r="I1117" s="206"/>
      <c r="L1117" s="202"/>
      <c r="M1117" s="207"/>
      <c r="N1117" s="208"/>
      <c r="O1117" s="208"/>
      <c r="P1117" s="208"/>
      <c r="Q1117" s="208"/>
      <c r="R1117" s="208"/>
      <c r="S1117" s="208"/>
      <c r="T1117" s="209"/>
      <c r="AT1117" s="203" t="s">
        <v>198</v>
      </c>
      <c r="AU1117" s="203" t="s">
        <v>86</v>
      </c>
      <c r="AV1117" s="13" t="s">
        <v>80</v>
      </c>
      <c r="AW1117" s="13" t="s">
        <v>35</v>
      </c>
      <c r="AX1117" s="13" t="s">
        <v>72</v>
      </c>
      <c r="AY1117" s="203" t="s">
        <v>190</v>
      </c>
    </row>
    <row r="1118" spans="2:51" s="12" customFormat="1" ht="13.5">
      <c r="B1118" s="194"/>
      <c r="D1118" s="195" t="s">
        <v>198</v>
      </c>
      <c r="E1118" s="196" t="s">
        <v>5</v>
      </c>
      <c r="F1118" s="197" t="s">
        <v>1353</v>
      </c>
      <c r="H1118" s="196" t="s">
        <v>5</v>
      </c>
      <c r="I1118" s="198"/>
      <c r="L1118" s="194"/>
      <c r="M1118" s="199"/>
      <c r="N1118" s="200"/>
      <c r="O1118" s="200"/>
      <c r="P1118" s="200"/>
      <c r="Q1118" s="200"/>
      <c r="R1118" s="200"/>
      <c r="S1118" s="200"/>
      <c r="T1118" s="201"/>
      <c r="AT1118" s="196" t="s">
        <v>198</v>
      </c>
      <c r="AU1118" s="196" t="s">
        <v>86</v>
      </c>
      <c r="AV1118" s="12" t="s">
        <v>17</v>
      </c>
      <c r="AW1118" s="12" t="s">
        <v>35</v>
      </c>
      <c r="AX1118" s="12" t="s">
        <v>72</v>
      </c>
      <c r="AY1118" s="196" t="s">
        <v>190</v>
      </c>
    </row>
    <row r="1119" spans="2:51" s="13" customFormat="1" ht="13.5">
      <c r="B1119" s="202"/>
      <c r="D1119" s="195" t="s">
        <v>198</v>
      </c>
      <c r="E1119" s="203" t="s">
        <v>5</v>
      </c>
      <c r="F1119" s="204" t="s">
        <v>1354</v>
      </c>
      <c r="H1119" s="205">
        <v>15.55</v>
      </c>
      <c r="I1119" s="206"/>
      <c r="L1119" s="202"/>
      <c r="M1119" s="207"/>
      <c r="N1119" s="208"/>
      <c r="O1119" s="208"/>
      <c r="P1119" s="208"/>
      <c r="Q1119" s="208"/>
      <c r="R1119" s="208"/>
      <c r="S1119" s="208"/>
      <c r="T1119" s="209"/>
      <c r="AT1119" s="203" t="s">
        <v>198</v>
      </c>
      <c r="AU1119" s="203" t="s">
        <v>86</v>
      </c>
      <c r="AV1119" s="13" t="s">
        <v>80</v>
      </c>
      <c r="AW1119" s="13" t="s">
        <v>35</v>
      </c>
      <c r="AX1119" s="13" t="s">
        <v>72</v>
      </c>
      <c r="AY1119" s="203" t="s">
        <v>190</v>
      </c>
    </row>
    <row r="1120" spans="2:51" s="12" customFormat="1" ht="13.5">
      <c r="B1120" s="194"/>
      <c r="D1120" s="195" t="s">
        <v>198</v>
      </c>
      <c r="E1120" s="196" t="s">
        <v>5</v>
      </c>
      <c r="F1120" s="197" t="s">
        <v>1355</v>
      </c>
      <c r="H1120" s="196" t="s">
        <v>5</v>
      </c>
      <c r="I1120" s="198"/>
      <c r="L1120" s="194"/>
      <c r="M1120" s="199"/>
      <c r="N1120" s="200"/>
      <c r="O1120" s="200"/>
      <c r="P1120" s="200"/>
      <c r="Q1120" s="200"/>
      <c r="R1120" s="200"/>
      <c r="S1120" s="200"/>
      <c r="T1120" s="201"/>
      <c r="AT1120" s="196" t="s">
        <v>198</v>
      </c>
      <c r="AU1120" s="196" t="s">
        <v>86</v>
      </c>
      <c r="AV1120" s="12" t="s">
        <v>17</v>
      </c>
      <c r="AW1120" s="12" t="s">
        <v>35</v>
      </c>
      <c r="AX1120" s="12" t="s">
        <v>72</v>
      </c>
      <c r="AY1120" s="196" t="s">
        <v>190</v>
      </c>
    </row>
    <row r="1121" spans="2:51" s="13" customFormat="1" ht="13.5">
      <c r="B1121" s="202"/>
      <c r="D1121" s="195" t="s">
        <v>198</v>
      </c>
      <c r="E1121" s="203" t="s">
        <v>5</v>
      </c>
      <c r="F1121" s="204" t="s">
        <v>1356</v>
      </c>
      <c r="H1121" s="205">
        <v>27.6</v>
      </c>
      <c r="I1121" s="206"/>
      <c r="L1121" s="202"/>
      <c r="M1121" s="207"/>
      <c r="N1121" s="208"/>
      <c r="O1121" s="208"/>
      <c r="P1121" s="208"/>
      <c r="Q1121" s="208"/>
      <c r="R1121" s="208"/>
      <c r="S1121" s="208"/>
      <c r="T1121" s="209"/>
      <c r="AT1121" s="203" t="s">
        <v>198</v>
      </c>
      <c r="AU1121" s="203" t="s">
        <v>86</v>
      </c>
      <c r="AV1121" s="13" t="s">
        <v>80</v>
      </c>
      <c r="AW1121" s="13" t="s">
        <v>35</v>
      </c>
      <c r="AX1121" s="13" t="s">
        <v>72</v>
      </c>
      <c r="AY1121" s="203" t="s">
        <v>190</v>
      </c>
    </row>
    <row r="1122" spans="2:51" s="12" customFormat="1" ht="13.5">
      <c r="B1122" s="194"/>
      <c r="D1122" s="195" t="s">
        <v>198</v>
      </c>
      <c r="E1122" s="196" t="s">
        <v>5</v>
      </c>
      <c r="F1122" s="197" t="s">
        <v>1357</v>
      </c>
      <c r="H1122" s="196" t="s">
        <v>5</v>
      </c>
      <c r="I1122" s="198"/>
      <c r="L1122" s="194"/>
      <c r="M1122" s="199"/>
      <c r="N1122" s="200"/>
      <c r="O1122" s="200"/>
      <c r="P1122" s="200"/>
      <c r="Q1122" s="200"/>
      <c r="R1122" s="200"/>
      <c r="S1122" s="200"/>
      <c r="T1122" s="201"/>
      <c r="AT1122" s="196" t="s">
        <v>198</v>
      </c>
      <c r="AU1122" s="196" t="s">
        <v>86</v>
      </c>
      <c r="AV1122" s="12" t="s">
        <v>17</v>
      </c>
      <c r="AW1122" s="12" t="s">
        <v>35</v>
      </c>
      <c r="AX1122" s="12" t="s">
        <v>72</v>
      </c>
      <c r="AY1122" s="196" t="s">
        <v>190</v>
      </c>
    </row>
    <row r="1123" spans="2:51" s="13" customFormat="1" ht="13.5">
      <c r="B1123" s="202"/>
      <c r="D1123" s="195" t="s">
        <v>198</v>
      </c>
      <c r="E1123" s="203" t="s">
        <v>5</v>
      </c>
      <c r="F1123" s="204" t="s">
        <v>1358</v>
      </c>
      <c r="H1123" s="205">
        <v>27.65</v>
      </c>
      <c r="I1123" s="206"/>
      <c r="L1123" s="202"/>
      <c r="M1123" s="207"/>
      <c r="N1123" s="208"/>
      <c r="O1123" s="208"/>
      <c r="P1123" s="208"/>
      <c r="Q1123" s="208"/>
      <c r="R1123" s="208"/>
      <c r="S1123" s="208"/>
      <c r="T1123" s="209"/>
      <c r="AT1123" s="203" t="s">
        <v>198</v>
      </c>
      <c r="AU1123" s="203" t="s">
        <v>86</v>
      </c>
      <c r="AV1123" s="13" t="s">
        <v>80</v>
      </c>
      <c r="AW1123" s="13" t="s">
        <v>35</v>
      </c>
      <c r="AX1123" s="13" t="s">
        <v>72</v>
      </c>
      <c r="AY1123" s="203" t="s">
        <v>190</v>
      </c>
    </row>
    <row r="1124" spans="2:51" s="12" customFormat="1" ht="13.5">
      <c r="B1124" s="194"/>
      <c r="D1124" s="195" t="s">
        <v>198</v>
      </c>
      <c r="E1124" s="196" t="s">
        <v>5</v>
      </c>
      <c r="F1124" s="197" t="s">
        <v>1359</v>
      </c>
      <c r="H1124" s="196" t="s">
        <v>5</v>
      </c>
      <c r="I1124" s="198"/>
      <c r="L1124" s="194"/>
      <c r="M1124" s="199"/>
      <c r="N1124" s="200"/>
      <c r="O1124" s="200"/>
      <c r="P1124" s="200"/>
      <c r="Q1124" s="200"/>
      <c r="R1124" s="200"/>
      <c r="S1124" s="200"/>
      <c r="T1124" s="201"/>
      <c r="AT1124" s="196" t="s">
        <v>198</v>
      </c>
      <c r="AU1124" s="196" t="s">
        <v>86</v>
      </c>
      <c r="AV1124" s="12" t="s">
        <v>17</v>
      </c>
      <c r="AW1124" s="12" t="s">
        <v>35</v>
      </c>
      <c r="AX1124" s="12" t="s">
        <v>72</v>
      </c>
      <c r="AY1124" s="196" t="s">
        <v>190</v>
      </c>
    </row>
    <row r="1125" spans="2:51" s="13" customFormat="1" ht="13.5">
      <c r="B1125" s="202"/>
      <c r="D1125" s="195" t="s">
        <v>198</v>
      </c>
      <c r="E1125" s="203" t="s">
        <v>5</v>
      </c>
      <c r="F1125" s="204" t="s">
        <v>1360</v>
      </c>
      <c r="H1125" s="205">
        <v>17.3</v>
      </c>
      <c r="I1125" s="206"/>
      <c r="L1125" s="202"/>
      <c r="M1125" s="207"/>
      <c r="N1125" s="208"/>
      <c r="O1125" s="208"/>
      <c r="P1125" s="208"/>
      <c r="Q1125" s="208"/>
      <c r="R1125" s="208"/>
      <c r="S1125" s="208"/>
      <c r="T1125" s="209"/>
      <c r="AT1125" s="203" t="s">
        <v>198</v>
      </c>
      <c r="AU1125" s="203" t="s">
        <v>86</v>
      </c>
      <c r="AV1125" s="13" t="s">
        <v>80</v>
      </c>
      <c r="AW1125" s="13" t="s">
        <v>35</v>
      </c>
      <c r="AX1125" s="13" t="s">
        <v>72</v>
      </c>
      <c r="AY1125" s="203" t="s">
        <v>190</v>
      </c>
    </row>
    <row r="1126" spans="2:51" s="12" customFormat="1" ht="13.5">
      <c r="B1126" s="194"/>
      <c r="D1126" s="195" t="s">
        <v>198</v>
      </c>
      <c r="E1126" s="196" t="s">
        <v>5</v>
      </c>
      <c r="F1126" s="197" t="s">
        <v>1361</v>
      </c>
      <c r="H1126" s="196" t="s">
        <v>5</v>
      </c>
      <c r="I1126" s="198"/>
      <c r="L1126" s="194"/>
      <c r="M1126" s="199"/>
      <c r="N1126" s="200"/>
      <c r="O1126" s="200"/>
      <c r="P1126" s="200"/>
      <c r="Q1126" s="200"/>
      <c r="R1126" s="200"/>
      <c r="S1126" s="200"/>
      <c r="T1126" s="201"/>
      <c r="AT1126" s="196" t="s">
        <v>198</v>
      </c>
      <c r="AU1126" s="196" t="s">
        <v>86</v>
      </c>
      <c r="AV1126" s="12" t="s">
        <v>17</v>
      </c>
      <c r="AW1126" s="12" t="s">
        <v>35</v>
      </c>
      <c r="AX1126" s="12" t="s">
        <v>72</v>
      </c>
      <c r="AY1126" s="196" t="s">
        <v>190</v>
      </c>
    </row>
    <row r="1127" spans="2:51" s="13" customFormat="1" ht="13.5">
      <c r="B1127" s="202"/>
      <c r="D1127" s="195" t="s">
        <v>198</v>
      </c>
      <c r="E1127" s="203" t="s">
        <v>5</v>
      </c>
      <c r="F1127" s="204" t="s">
        <v>1362</v>
      </c>
      <c r="H1127" s="205">
        <v>18.95</v>
      </c>
      <c r="I1127" s="206"/>
      <c r="L1127" s="202"/>
      <c r="M1127" s="207"/>
      <c r="N1127" s="208"/>
      <c r="O1127" s="208"/>
      <c r="P1127" s="208"/>
      <c r="Q1127" s="208"/>
      <c r="R1127" s="208"/>
      <c r="S1127" s="208"/>
      <c r="T1127" s="209"/>
      <c r="AT1127" s="203" t="s">
        <v>198</v>
      </c>
      <c r="AU1127" s="203" t="s">
        <v>86</v>
      </c>
      <c r="AV1127" s="13" t="s">
        <v>80</v>
      </c>
      <c r="AW1127" s="13" t="s">
        <v>35</v>
      </c>
      <c r="AX1127" s="13" t="s">
        <v>72</v>
      </c>
      <c r="AY1127" s="203" t="s">
        <v>190</v>
      </c>
    </row>
    <row r="1128" spans="2:51" s="12" customFormat="1" ht="13.5">
      <c r="B1128" s="194"/>
      <c r="D1128" s="195" t="s">
        <v>198</v>
      </c>
      <c r="E1128" s="196" t="s">
        <v>5</v>
      </c>
      <c r="F1128" s="197" t="s">
        <v>1363</v>
      </c>
      <c r="H1128" s="196" t="s">
        <v>5</v>
      </c>
      <c r="I1128" s="198"/>
      <c r="L1128" s="194"/>
      <c r="M1128" s="199"/>
      <c r="N1128" s="200"/>
      <c r="O1128" s="200"/>
      <c r="P1128" s="200"/>
      <c r="Q1128" s="200"/>
      <c r="R1128" s="200"/>
      <c r="S1128" s="200"/>
      <c r="T1128" s="201"/>
      <c r="AT1128" s="196" t="s">
        <v>198</v>
      </c>
      <c r="AU1128" s="196" t="s">
        <v>86</v>
      </c>
      <c r="AV1128" s="12" t="s">
        <v>17</v>
      </c>
      <c r="AW1128" s="12" t="s">
        <v>35</v>
      </c>
      <c r="AX1128" s="12" t="s">
        <v>72</v>
      </c>
      <c r="AY1128" s="196" t="s">
        <v>190</v>
      </c>
    </row>
    <row r="1129" spans="2:51" s="13" customFormat="1" ht="13.5">
      <c r="B1129" s="202"/>
      <c r="D1129" s="195" t="s">
        <v>198</v>
      </c>
      <c r="E1129" s="203" t="s">
        <v>5</v>
      </c>
      <c r="F1129" s="204" t="s">
        <v>1364</v>
      </c>
      <c r="H1129" s="205">
        <v>23.85</v>
      </c>
      <c r="I1129" s="206"/>
      <c r="L1129" s="202"/>
      <c r="M1129" s="207"/>
      <c r="N1129" s="208"/>
      <c r="O1129" s="208"/>
      <c r="P1129" s="208"/>
      <c r="Q1129" s="208"/>
      <c r="R1129" s="208"/>
      <c r="S1129" s="208"/>
      <c r="T1129" s="209"/>
      <c r="AT1129" s="203" t="s">
        <v>198</v>
      </c>
      <c r="AU1129" s="203" t="s">
        <v>86</v>
      </c>
      <c r="AV1129" s="13" t="s">
        <v>80</v>
      </c>
      <c r="AW1129" s="13" t="s">
        <v>35</v>
      </c>
      <c r="AX1129" s="13" t="s">
        <v>72</v>
      </c>
      <c r="AY1129" s="203" t="s">
        <v>190</v>
      </c>
    </row>
    <row r="1130" spans="2:51" s="12" customFormat="1" ht="13.5">
      <c r="B1130" s="194"/>
      <c r="D1130" s="195" t="s">
        <v>198</v>
      </c>
      <c r="E1130" s="196" t="s">
        <v>5</v>
      </c>
      <c r="F1130" s="197" t="s">
        <v>1365</v>
      </c>
      <c r="H1130" s="196" t="s">
        <v>5</v>
      </c>
      <c r="I1130" s="198"/>
      <c r="L1130" s="194"/>
      <c r="M1130" s="199"/>
      <c r="N1130" s="200"/>
      <c r="O1130" s="200"/>
      <c r="P1130" s="200"/>
      <c r="Q1130" s="200"/>
      <c r="R1130" s="200"/>
      <c r="S1130" s="200"/>
      <c r="T1130" s="201"/>
      <c r="AT1130" s="196" t="s">
        <v>198</v>
      </c>
      <c r="AU1130" s="196" t="s">
        <v>86</v>
      </c>
      <c r="AV1130" s="12" t="s">
        <v>17</v>
      </c>
      <c r="AW1130" s="12" t="s">
        <v>35</v>
      </c>
      <c r="AX1130" s="12" t="s">
        <v>72</v>
      </c>
      <c r="AY1130" s="196" t="s">
        <v>190</v>
      </c>
    </row>
    <row r="1131" spans="2:51" s="13" customFormat="1" ht="13.5">
      <c r="B1131" s="202"/>
      <c r="D1131" s="195" t="s">
        <v>198</v>
      </c>
      <c r="E1131" s="203" t="s">
        <v>5</v>
      </c>
      <c r="F1131" s="204" t="s">
        <v>1350</v>
      </c>
      <c r="H1131" s="205">
        <v>8.5</v>
      </c>
      <c r="I1131" s="206"/>
      <c r="L1131" s="202"/>
      <c r="M1131" s="207"/>
      <c r="N1131" s="208"/>
      <c r="O1131" s="208"/>
      <c r="P1131" s="208"/>
      <c r="Q1131" s="208"/>
      <c r="R1131" s="208"/>
      <c r="S1131" s="208"/>
      <c r="T1131" s="209"/>
      <c r="AT1131" s="203" t="s">
        <v>198</v>
      </c>
      <c r="AU1131" s="203" t="s">
        <v>86</v>
      </c>
      <c r="AV1131" s="13" t="s">
        <v>80</v>
      </c>
      <c r="AW1131" s="13" t="s">
        <v>35</v>
      </c>
      <c r="AX1131" s="13" t="s">
        <v>72</v>
      </c>
      <c r="AY1131" s="203" t="s">
        <v>190</v>
      </c>
    </row>
    <row r="1132" spans="2:51" s="12" customFormat="1" ht="13.5">
      <c r="B1132" s="194"/>
      <c r="D1132" s="195" t="s">
        <v>198</v>
      </c>
      <c r="E1132" s="196" t="s">
        <v>5</v>
      </c>
      <c r="F1132" s="197" t="s">
        <v>1366</v>
      </c>
      <c r="H1132" s="196" t="s">
        <v>5</v>
      </c>
      <c r="I1132" s="198"/>
      <c r="L1132" s="194"/>
      <c r="M1132" s="199"/>
      <c r="N1132" s="200"/>
      <c r="O1132" s="200"/>
      <c r="P1132" s="200"/>
      <c r="Q1132" s="200"/>
      <c r="R1132" s="200"/>
      <c r="S1132" s="200"/>
      <c r="T1132" s="201"/>
      <c r="AT1132" s="196" t="s">
        <v>198</v>
      </c>
      <c r="AU1132" s="196" t="s">
        <v>86</v>
      </c>
      <c r="AV1132" s="12" t="s">
        <v>17</v>
      </c>
      <c r="AW1132" s="12" t="s">
        <v>35</v>
      </c>
      <c r="AX1132" s="12" t="s">
        <v>72</v>
      </c>
      <c r="AY1132" s="196" t="s">
        <v>190</v>
      </c>
    </row>
    <row r="1133" spans="2:51" s="13" customFormat="1" ht="13.5">
      <c r="B1133" s="202"/>
      <c r="D1133" s="195" t="s">
        <v>198</v>
      </c>
      <c r="E1133" s="203" t="s">
        <v>5</v>
      </c>
      <c r="F1133" s="204" t="s">
        <v>1367</v>
      </c>
      <c r="H1133" s="205">
        <v>16.6</v>
      </c>
      <c r="I1133" s="206"/>
      <c r="L1133" s="202"/>
      <c r="M1133" s="207"/>
      <c r="N1133" s="208"/>
      <c r="O1133" s="208"/>
      <c r="P1133" s="208"/>
      <c r="Q1133" s="208"/>
      <c r="R1133" s="208"/>
      <c r="S1133" s="208"/>
      <c r="T1133" s="209"/>
      <c r="AT1133" s="203" t="s">
        <v>198</v>
      </c>
      <c r="AU1133" s="203" t="s">
        <v>86</v>
      </c>
      <c r="AV1133" s="13" t="s">
        <v>80</v>
      </c>
      <c r="AW1133" s="13" t="s">
        <v>35</v>
      </c>
      <c r="AX1133" s="13" t="s">
        <v>72</v>
      </c>
      <c r="AY1133" s="203" t="s">
        <v>190</v>
      </c>
    </row>
    <row r="1134" spans="2:51" s="14" customFormat="1" ht="13.5">
      <c r="B1134" s="210"/>
      <c r="D1134" s="195" t="s">
        <v>198</v>
      </c>
      <c r="E1134" s="211" t="s">
        <v>5</v>
      </c>
      <c r="F1134" s="212" t="s">
        <v>221</v>
      </c>
      <c r="H1134" s="213">
        <v>169.45</v>
      </c>
      <c r="I1134" s="214"/>
      <c r="L1134" s="210"/>
      <c r="M1134" s="215"/>
      <c r="N1134" s="216"/>
      <c r="O1134" s="216"/>
      <c r="P1134" s="216"/>
      <c r="Q1134" s="216"/>
      <c r="R1134" s="216"/>
      <c r="S1134" s="216"/>
      <c r="T1134" s="217"/>
      <c r="AT1134" s="211" t="s">
        <v>198</v>
      </c>
      <c r="AU1134" s="211" t="s">
        <v>86</v>
      </c>
      <c r="AV1134" s="14" t="s">
        <v>92</v>
      </c>
      <c r="AW1134" s="14" t="s">
        <v>35</v>
      </c>
      <c r="AX1134" s="14" t="s">
        <v>17</v>
      </c>
      <c r="AY1134" s="211" t="s">
        <v>190</v>
      </c>
    </row>
    <row r="1135" spans="2:65" s="1" customFormat="1" ht="25.5" customHeight="1">
      <c r="B1135" s="181"/>
      <c r="C1135" s="182" t="s">
        <v>1368</v>
      </c>
      <c r="D1135" s="182" t="s">
        <v>192</v>
      </c>
      <c r="E1135" s="183" t="s">
        <v>1369</v>
      </c>
      <c r="F1135" s="184" t="s">
        <v>1370</v>
      </c>
      <c r="G1135" s="185" t="s">
        <v>625</v>
      </c>
      <c r="H1135" s="186">
        <v>217.1</v>
      </c>
      <c r="I1135" s="187"/>
      <c r="J1135" s="188">
        <f>ROUND(I1135*H1135,2)</f>
        <v>0</v>
      </c>
      <c r="K1135" s="184" t="s">
        <v>196</v>
      </c>
      <c r="L1135" s="42"/>
      <c r="M1135" s="189" t="s">
        <v>5</v>
      </c>
      <c r="N1135" s="190" t="s">
        <v>43</v>
      </c>
      <c r="O1135" s="43"/>
      <c r="P1135" s="191">
        <f>O1135*H1135</f>
        <v>0</v>
      </c>
      <c r="Q1135" s="191">
        <v>1E-05</v>
      </c>
      <c r="R1135" s="191">
        <f>Q1135*H1135</f>
        <v>0.002171</v>
      </c>
      <c r="S1135" s="191">
        <v>0</v>
      </c>
      <c r="T1135" s="192">
        <f>S1135*H1135</f>
        <v>0</v>
      </c>
      <c r="AR1135" s="25" t="s">
        <v>92</v>
      </c>
      <c r="AT1135" s="25" t="s">
        <v>192</v>
      </c>
      <c r="AU1135" s="25" t="s">
        <v>86</v>
      </c>
      <c r="AY1135" s="25" t="s">
        <v>190</v>
      </c>
      <c r="BE1135" s="193">
        <f>IF(N1135="základní",J1135,0)</f>
        <v>0</v>
      </c>
      <c r="BF1135" s="193">
        <f>IF(N1135="snížená",J1135,0)</f>
        <v>0</v>
      </c>
      <c r="BG1135" s="193">
        <f>IF(N1135="zákl. přenesená",J1135,0)</f>
        <v>0</v>
      </c>
      <c r="BH1135" s="193">
        <f>IF(N1135="sníž. přenesená",J1135,0)</f>
        <v>0</v>
      </c>
      <c r="BI1135" s="193">
        <f>IF(N1135="nulová",J1135,0)</f>
        <v>0</v>
      </c>
      <c r="BJ1135" s="25" t="s">
        <v>17</v>
      </c>
      <c r="BK1135" s="193">
        <f>ROUND(I1135*H1135,2)</f>
        <v>0</v>
      </c>
      <c r="BL1135" s="25" t="s">
        <v>92</v>
      </c>
      <c r="BM1135" s="25" t="s">
        <v>1371</v>
      </c>
    </row>
    <row r="1136" spans="2:51" s="12" customFormat="1" ht="13.5">
      <c r="B1136" s="194"/>
      <c r="D1136" s="195" t="s">
        <v>198</v>
      </c>
      <c r="E1136" s="196" t="s">
        <v>5</v>
      </c>
      <c r="F1136" s="197" t="s">
        <v>1372</v>
      </c>
      <c r="H1136" s="196" t="s">
        <v>5</v>
      </c>
      <c r="I1136" s="198"/>
      <c r="L1136" s="194"/>
      <c r="M1136" s="199"/>
      <c r="N1136" s="200"/>
      <c r="O1136" s="200"/>
      <c r="P1136" s="200"/>
      <c r="Q1136" s="200"/>
      <c r="R1136" s="200"/>
      <c r="S1136" s="200"/>
      <c r="T1136" s="201"/>
      <c r="AT1136" s="196" t="s">
        <v>198</v>
      </c>
      <c r="AU1136" s="196" t="s">
        <v>86</v>
      </c>
      <c r="AV1136" s="12" t="s">
        <v>17</v>
      </c>
      <c r="AW1136" s="12" t="s">
        <v>35</v>
      </c>
      <c r="AX1136" s="12" t="s">
        <v>72</v>
      </c>
      <c r="AY1136" s="196" t="s">
        <v>190</v>
      </c>
    </row>
    <row r="1137" spans="2:51" s="13" customFormat="1" ht="13.5">
      <c r="B1137" s="202"/>
      <c r="D1137" s="195" t="s">
        <v>198</v>
      </c>
      <c r="E1137" s="203" t="s">
        <v>5</v>
      </c>
      <c r="F1137" s="204" t="s">
        <v>1373</v>
      </c>
      <c r="H1137" s="205">
        <v>15.5</v>
      </c>
      <c r="I1137" s="206"/>
      <c r="L1137" s="202"/>
      <c r="M1137" s="207"/>
      <c r="N1137" s="208"/>
      <c r="O1137" s="208"/>
      <c r="P1137" s="208"/>
      <c r="Q1137" s="208"/>
      <c r="R1137" s="208"/>
      <c r="S1137" s="208"/>
      <c r="T1137" s="209"/>
      <c r="AT1137" s="203" t="s">
        <v>198</v>
      </c>
      <c r="AU1137" s="203" t="s">
        <v>86</v>
      </c>
      <c r="AV1137" s="13" t="s">
        <v>80</v>
      </c>
      <c r="AW1137" s="13" t="s">
        <v>35</v>
      </c>
      <c r="AX1137" s="13" t="s">
        <v>72</v>
      </c>
      <c r="AY1137" s="203" t="s">
        <v>190</v>
      </c>
    </row>
    <row r="1138" spans="2:51" s="12" customFormat="1" ht="13.5">
      <c r="B1138" s="194"/>
      <c r="D1138" s="195" t="s">
        <v>198</v>
      </c>
      <c r="E1138" s="196" t="s">
        <v>5</v>
      </c>
      <c r="F1138" s="197" t="s">
        <v>1351</v>
      </c>
      <c r="H1138" s="196" t="s">
        <v>5</v>
      </c>
      <c r="I1138" s="198"/>
      <c r="L1138" s="194"/>
      <c r="M1138" s="199"/>
      <c r="N1138" s="200"/>
      <c r="O1138" s="200"/>
      <c r="P1138" s="200"/>
      <c r="Q1138" s="200"/>
      <c r="R1138" s="200"/>
      <c r="S1138" s="200"/>
      <c r="T1138" s="201"/>
      <c r="AT1138" s="196" t="s">
        <v>198</v>
      </c>
      <c r="AU1138" s="196" t="s">
        <v>86</v>
      </c>
      <c r="AV1138" s="12" t="s">
        <v>17</v>
      </c>
      <c r="AW1138" s="12" t="s">
        <v>35</v>
      </c>
      <c r="AX1138" s="12" t="s">
        <v>72</v>
      </c>
      <c r="AY1138" s="196" t="s">
        <v>190</v>
      </c>
    </row>
    <row r="1139" spans="2:51" s="13" customFormat="1" ht="13.5">
      <c r="B1139" s="202"/>
      <c r="D1139" s="195" t="s">
        <v>198</v>
      </c>
      <c r="E1139" s="203" t="s">
        <v>5</v>
      </c>
      <c r="F1139" s="204" t="s">
        <v>1374</v>
      </c>
      <c r="H1139" s="205">
        <v>9.2</v>
      </c>
      <c r="I1139" s="206"/>
      <c r="L1139" s="202"/>
      <c r="M1139" s="207"/>
      <c r="N1139" s="208"/>
      <c r="O1139" s="208"/>
      <c r="P1139" s="208"/>
      <c r="Q1139" s="208"/>
      <c r="R1139" s="208"/>
      <c r="S1139" s="208"/>
      <c r="T1139" s="209"/>
      <c r="AT1139" s="203" t="s">
        <v>198</v>
      </c>
      <c r="AU1139" s="203" t="s">
        <v>86</v>
      </c>
      <c r="AV1139" s="13" t="s">
        <v>80</v>
      </c>
      <c r="AW1139" s="13" t="s">
        <v>35</v>
      </c>
      <c r="AX1139" s="13" t="s">
        <v>72</v>
      </c>
      <c r="AY1139" s="203" t="s">
        <v>190</v>
      </c>
    </row>
    <row r="1140" spans="2:51" s="12" customFormat="1" ht="13.5">
      <c r="B1140" s="194"/>
      <c r="D1140" s="195" t="s">
        <v>198</v>
      </c>
      <c r="E1140" s="196" t="s">
        <v>5</v>
      </c>
      <c r="F1140" s="197" t="s">
        <v>1375</v>
      </c>
      <c r="H1140" s="196" t="s">
        <v>5</v>
      </c>
      <c r="I1140" s="198"/>
      <c r="L1140" s="194"/>
      <c r="M1140" s="199"/>
      <c r="N1140" s="200"/>
      <c r="O1140" s="200"/>
      <c r="P1140" s="200"/>
      <c r="Q1140" s="200"/>
      <c r="R1140" s="200"/>
      <c r="S1140" s="200"/>
      <c r="T1140" s="201"/>
      <c r="AT1140" s="196" t="s">
        <v>198</v>
      </c>
      <c r="AU1140" s="196" t="s">
        <v>86</v>
      </c>
      <c r="AV1140" s="12" t="s">
        <v>17</v>
      </c>
      <c r="AW1140" s="12" t="s">
        <v>35</v>
      </c>
      <c r="AX1140" s="12" t="s">
        <v>72</v>
      </c>
      <c r="AY1140" s="196" t="s">
        <v>190</v>
      </c>
    </row>
    <row r="1141" spans="2:51" s="13" customFormat="1" ht="13.5">
      <c r="B1141" s="202"/>
      <c r="D1141" s="195" t="s">
        <v>198</v>
      </c>
      <c r="E1141" s="203" t="s">
        <v>5</v>
      </c>
      <c r="F1141" s="204" t="s">
        <v>1376</v>
      </c>
      <c r="H1141" s="205">
        <v>12.3</v>
      </c>
      <c r="I1141" s="206"/>
      <c r="L1141" s="202"/>
      <c r="M1141" s="207"/>
      <c r="N1141" s="208"/>
      <c r="O1141" s="208"/>
      <c r="P1141" s="208"/>
      <c r="Q1141" s="208"/>
      <c r="R1141" s="208"/>
      <c r="S1141" s="208"/>
      <c r="T1141" s="209"/>
      <c r="AT1141" s="203" t="s">
        <v>198</v>
      </c>
      <c r="AU1141" s="203" t="s">
        <v>86</v>
      </c>
      <c r="AV1141" s="13" t="s">
        <v>80</v>
      </c>
      <c r="AW1141" s="13" t="s">
        <v>35</v>
      </c>
      <c r="AX1141" s="13" t="s">
        <v>72</v>
      </c>
      <c r="AY1141" s="203" t="s">
        <v>190</v>
      </c>
    </row>
    <row r="1142" spans="2:51" s="12" customFormat="1" ht="13.5">
      <c r="B1142" s="194"/>
      <c r="D1142" s="195" t="s">
        <v>198</v>
      </c>
      <c r="E1142" s="196" t="s">
        <v>5</v>
      </c>
      <c r="F1142" s="197" t="s">
        <v>1377</v>
      </c>
      <c r="H1142" s="196" t="s">
        <v>5</v>
      </c>
      <c r="I1142" s="198"/>
      <c r="L1142" s="194"/>
      <c r="M1142" s="199"/>
      <c r="N1142" s="200"/>
      <c r="O1142" s="200"/>
      <c r="P1142" s="200"/>
      <c r="Q1142" s="200"/>
      <c r="R1142" s="200"/>
      <c r="S1142" s="200"/>
      <c r="T1142" s="201"/>
      <c r="AT1142" s="196" t="s">
        <v>198</v>
      </c>
      <c r="AU1142" s="196" t="s">
        <v>86</v>
      </c>
      <c r="AV1142" s="12" t="s">
        <v>17</v>
      </c>
      <c r="AW1142" s="12" t="s">
        <v>35</v>
      </c>
      <c r="AX1142" s="12" t="s">
        <v>72</v>
      </c>
      <c r="AY1142" s="196" t="s">
        <v>190</v>
      </c>
    </row>
    <row r="1143" spans="2:51" s="13" customFormat="1" ht="13.5">
      <c r="B1143" s="202"/>
      <c r="D1143" s="195" t="s">
        <v>198</v>
      </c>
      <c r="E1143" s="203" t="s">
        <v>5</v>
      </c>
      <c r="F1143" s="204" t="s">
        <v>1378</v>
      </c>
      <c r="H1143" s="205">
        <v>10.3</v>
      </c>
      <c r="I1143" s="206"/>
      <c r="L1143" s="202"/>
      <c r="M1143" s="207"/>
      <c r="N1143" s="208"/>
      <c r="O1143" s="208"/>
      <c r="P1143" s="208"/>
      <c r="Q1143" s="208"/>
      <c r="R1143" s="208"/>
      <c r="S1143" s="208"/>
      <c r="T1143" s="209"/>
      <c r="AT1143" s="203" t="s">
        <v>198</v>
      </c>
      <c r="AU1143" s="203" t="s">
        <v>86</v>
      </c>
      <c r="AV1143" s="13" t="s">
        <v>80</v>
      </c>
      <c r="AW1143" s="13" t="s">
        <v>35</v>
      </c>
      <c r="AX1143" s="13" t="s">
        <v>72</v>
      </c>
      <c r="AY1143" s="203" t="s">
        <v>190</v>
      </c>
    </row>
    <row r="1144" spans="2:51" s="12" customFormat="1" ht="13.5">
      <c r="B1144" s="194"/>
      <c r="D1144" s="195" t="s">
        <v>198</v>
      </c>
      <c r="E1144" s="196" t="s">
        <v>5</v>
      </c>
      <c r="F1144" s="197" t="s">
        <v>1353</v>
      </c>
      <c r="H1144" s="196" t="s">
        <v>5</v>
      </c>
      <c r="I1144" s="198"/>
      <c r="L1144" s="194"/>
      <c r="M1144" s="199"/>
      <c r="N1144" s="200"/>
      <c r="O1144" s="200"/>
      <c r="P1144" s="200"/>
      <c r="Q1144" s="200"/>
      <c r="R1144" s="200"/>
      <c r="S1144" s="200"/>
      <c r="T1144" s="201"/>
      <c r="AT1144" s="196" t="s">
        <v>198</v>
      </c>
      <c r="AU1144" s="196" t="s">
        <v>86</v>
      </c>
      <c r="AV1144" s="12" t="s">
        <v>17</v>
      </c>
      <c r="AW1144" s="12" t="s">
        <v>35</v>
      </c>
      <c r="AX1144" s="12" t="s">
        <v>72</v>
      </c>
      <c r="AY1144" s="196" t="s">
        <v>190</v>
      </c>
    </row>
    <row r="1145" spans="2:51" s="13" customFormat="1" ht="13.5">
      <c r="B1145" s="202"/>
      <c r="D1145" s="195" t="s">
        <v>198</v>
      </c>
      <c r="E1145" s="203" t="s">
        <v>5</v>
      </c>
      <c r="F1145" s="204" t="s">
        <v>1379</v>
      </c>
      <c r="H1145" s="205">
        <v>19.8</v>
      </c>
      <c r="I1145" s="206"/>
      <c r="L1145" s="202"/>
      <c r="M1145" s="207"/>
      <c r="N1145" s="208"/>
      <c r="O1145" s="208"/>
      <c r="P1145" s="208"/>
      <c r="Q1145" s="208"/>
      <c r="R1145" s="208"/>
      <c r="S1145" s="208"/>
      <c r="T1145" s="209"/>
      <c r="AT1145" s="203" t="s">
        <v>198</v>
      </c>
      <c r="AU1145" s="203" t="s">
        <v>86</v>
      </c>
      <c r="AV1145" s="13" t="s">
        <v>80</v>
      </c>
      <c r="AW1145" s="13" t="s">
        <v>35</v>
      </c>
      <c r="AX1145" s="13" t="s">
        <v>72</v>
      </c>
      <c r="AY1145" s="203" t="s">
        <v>190</v>
      </c>
    </row>
    <row r="1146" spans="2:51" s="12" customFormat="1" ht="13.5">
      <c r="B1146" s="194"/>
      <c r="D1146" s="195" t="s">
        <v>198</v>
      </c>
      <c r="E1146" s="196" t="s">
        <v>5</v>
      </c>
      <c r="F1146" s="197" t="s">
        <v>1380</v>
      </c>
      <c r="H1146" s="196" t="s">
        <v>5</v>
      </c>
      <c r="I1146" s="198"/>
      <c r="L1146" s="194"/>
      <c r="M1146" s="199"/>
      <c r="N1146" s="200"/>
      <c r="O1146" s="200"/>
      <c r="P1146" s="200"/>
      <c r="Q1146" s="200"/>
      <c r="R1146" s="200"/>
      <c r="S1146" s="200"/>
      <c r="T1146" s="201"/>
      <c r="AT1146" s="196" t="s">
        <v>198</v>
      </c>
      <c r="AU1146" s="196" t="s">
        <v>86</v>
      </c>
      <c r="AV1146" s="12" t="s">
        <v>17</v>
      </c>
      <c r="AW1146" s="12" t="s">
        <v>35</v>
      </c>
      <c r="AX1146" s="12" t="s">
        <v>72</v>
      </c>
      <c r="AY1146" s="196" t="s">
        <v>190</v>
      </c>
    </row>
    <row r="1147" spans="2:51" s="13" customFormat="1" ht="13.5">
      <c r="B1147" s="202"/>
      <c r="D1147" s="195" t="s">
        <v>198</v>
      </c>
      <c r="E1147" s="203" t="s">
        <v>5</v>
      </c>
      <c r="F1147" s="204" t="s">
        <v>1381</v>
      </c>
      <c r="H1147" s="205">
        <v>36.5</v>
      </c>
      <c r="I1147" s="206"/>
      <c r="L1147" s="202"/>
      <c r="M1147" s="207"/>
      <c r="N1147" s="208"/>
      <c r="O1147" s="208"/>
      <c r="P1147" s="208"/>
      <c r="Q1147" s="208"/>
      <c r="R1147" s="208"/>
      <c r="S1147" s="208"/>
      <c r="T1147" s="209"/>
      <c r="AT1147" s="203" t="s">
        <v>198</v>
      </c>
      <c r="AU1147" s="203" t="s">
        <v>86</v>
      </c>
      <c r="AV1147" s="13" t="s">
        <v>80</v>
      </c>
      <c r="AW1147" s="13" t="s">
        <v>35</v>
      </c>
      <c r="AX1147" s="13" t="s">
        <v>72</v>
      </c>
      <c r="AY1147" s="203" t="s">
        <v>190</v>
      </c>
    </row>
    <row r="1148" spans="2:51" s="12" customFormat="1" ht="13.5">
      <c r="B1148" s="194"/>
      <c r="D1148" s="195" t="s">
        <v>198</v>
      </c>
      <c r="E1148" s="196" t="s">
        <v>5</v>
      </c>
      <c r="F1148" s="197" t="s">
        <v>1359</v>
      </c>
      <c r="H1148" s="196" t="s">
        <v>5</v>
      </c>
      <c r="I1148" s="198"/>
      <c r="L1148" s="194"/>
      <c r="M1148" s="199"/>
      <c r="N1148" s="200"/>
      <c r="O1148" s="200"/>
      <c r="P1148" s="200"/>
      <c r="Q1148" s="200"/>
      <c r="R1148" s="200"/>
      <c r="S1148" s="200"/>
      <c r="T1148" s="201"/>
      <c r="AT1148" s="196" t="s">
        <v>198</v>
      </c>
      <c r="AU1148" s="196" t="s">
        <v>86</v>
      </c>
      <c r="AV1148" s="12" t="s">
        <v>17</v>
      </c>
      <c r="AW1148" s="12" t="s">
        <v>35</v>
      </c>
      <c r="AX1148" s="12" t="s">
        <v>72</v>
      </c>
      <c r="AY1148" s="196" t="s">
        <v>190</v>
      </c>
    </row>
    <row r="1149" spans="2:51" s="13" customFormat="1" ht="13.5">
      <c r="B1149" s="202"/>
      <c r="D1149" s="195" t="s">
        <v>198</v>
      </c>
      <c r="E1149" s="203" t="s">
        <v>5</v>
      </c>
      <c r="F1149" s="204" t="s">
        <v>1382</v>
      </c>
      <c r="H1149" s="205">
        <v>16.2</v>
      </c>
      <c r="I1149" s="206"/>
      <c r="L1149" s="202"/>
      <c r="M1149" s="207"/>
      <c r="N1149" s="208"/>
      <c r="O1149" s="208"/>
      <c r="P1149" s="208"/>
      <c r="Q1149" s="208"/>
      <c r="R1149" s="208"/>
      <c r="S1149" s="208"/>
      <c r="T1149" s="209"/>
      <c r="AT1149" s="203" t="s">
        <v>198</v>
      </c>
      <c r="AU1149" s="203" t="s">
        <v>86</v>
      </c>
      <c r="AV1149" s="13" t="s">
        <v>80</v>
      </c>
      <c r="AW1149" s="13" t="s">
        <v>35</v>
      </c>
      <c r="AX1149" s="13" t="s">
        <v>72</v>
      </c>
      <c r="AY1149" s="203" t="s">
        <v>190</v>
      </c>
    </row>
    <row r="1150" spans="2:51" s="12" customFormat="1" ht="13.5">
      <c r="B1150" s="194"/>
      <c r="D1150" s="195" t="s">
        <v>198</v>
      </c>
      <c r="E1150" s="196" t="s">
        <v>5</v>
      </c>
      <c r="F1150" s="197" t="s">
        <v>1361</v>
      </c>
      <c r="H1150" s="196" t="s">
        <v>5</v>
      </c>
      <c r="I1150" s="198"/>
      <c r="L1150" s="194"/>
      <c r="M1150" s="199"/>
      <c r="N1150" s="200"/>
      <c r="O1150" s="200"/>
      <c r="P1150" s="200"/>
      <c r="Q1150" s="200"/>
      <c r="R1150" s="200"/>
      <c r="S1150" s="200"/>
      <c r="T1150" s="201"/>
      <c r="AT1150" s="196" t="s">
        <v>198</v>
      </c>
      <c r="AU1150" s="196" t="s">
        <v>86</v>
      </c>
      <c r="AV1150" s="12" t="s">
        <v>17</v>
      </c>
      <c r="AW1150" s="12" t="s">
        <v>35</v>
      </c>
      <c r="AX1150" s="12" t="s">
        <v>72</v>
      </c>
      <c r="AY1150" s="196" t="s">
        <v>190</v>
      </c>
    </row>
    <row r="1151" spans="2:51" s="13" customFormat="1" ht="13.5">
      <c r="B1151" s="202"/>
      <c r="D1151" s="195" t="s">
        <v>198</v>
      </c>
      <c r="E1151" s="203" t="s">
        <v>5</v>
      </c>
      <c r="F1151" s="204" t="s">
        <v>1383</v>
      </c>
      <c r="H1151" s="205">
        <v>16.9</v>
      </c>
      <c r="I1151" s="206"/>
      <c r="L1151" s="202"/>
      <c r="M1151" s="207"/>
      <c r="N1151" s="208"/>
      <c r="O1151" s="208"/>
      <c r="P1151" s="208"/>
      <c r="Q1151" s="208"/>
      <c r="R1151" s="208"/>
      <c r="S1151" s="208"/>
      <c r="T1151" s="209"/>
      <c r="AT1151" s="203" t="s">
        <v>198</v>
      </c>
      <c r="AU1151" s="203" t="s">
        <v>86</v>
      </c>
      <c r="AV1151" s="13" t="s">
        <v>80</v>
      </c>
      <c r="AW1151" s="13" t="s">
        <v>35</v>
      </c>
      <c r="AX1151" s="13" t="s">
        <v>72</v>
      </c>
      <c r="AY1151" s="203" t="s">
        <v>190</v>
      </c>
    </row>
    <row r="1152" spans="2:51" s="12" customFormat="1" ht="13.5">
      <c r="B1152" s="194"/>
      <c r="D1152" s="195" t="s">
        <v>198</v>
      </c>
      <c r="E1152" s="196" t="s">
        <v>5</v>
      </c>
      <c r="F1152" s="197" t="s">
        <v>1363</v>
      </c>
      <c r="H1152" s="196" t="s">
        <v>5</v>
      </c>
      <c r="I1152" s="198"/>
      <c r="L1152" s="194"/>
      <c r="M1152" s="199"/>
      <c r="N1152" s="200"/>
      <c r="O1152" s="200"/>
      <c r="P1152" s="200"/>
      <c r="Q1152" s="200"/>
      <c r="R1152" s="200"/>
      <c r="S1152" s="200"/>
      <c r="T1152" s="201"/>
      <c r="AT1152" s="196" t="s">
        <v>198</v>
      </c>
      <c r="AU1152" s="196" t="s">
        <v>86</v>
      </c>
      <c r="AV1152" s="12" t="s">
        <v>17</v>
      </c>
      <c r="AW1152" s="12" t="s">
        <v>35</v>
      </c>
      <c r="AX1152" s="12" t="s">
        <v>72</v>
      </c>
      <c r="AY1152" s="196" t="s">
        <v>190</v>
      </c>
    </row>
    <row r="1153" spans="2:51" s="13" customFormat="1" ht="13.5">
      <c r="B1153" s="202"/>
      <c r="D1153" s="195" t="s">
        <v>198</v>
      </c>
      <c r="E1153" s="203" t="s">
        <v>5</v>
      </c>
      <c r="F1153" s="204" t="s">
        <v>1384</v>
      </c>
      <c r="H1153" s="205">
        <v>19.1</v>
      </c>
      <c r="I1153" s="206"/>
      <c r="L1153" s="202"/>
      <c r="M1153" s="207"/>
      <c r="N1153" s="208"/>
      <c r="O1153" s="208"/>
      <c r="P1153" s="208"/>
      <c r="Q1153" s="208"/>
      <c r="R1153" s="208"/>
      <c r="S1153" s="208"/>
      <c r="T1153" s="209"/>
      <c r="AT1153" s="203" t="s">
        <v>198</v>
      </c>
      <c r="AU1153" s="203" t="s">
        <v>86</v>
      </c>
      <c r="AV1153" s="13" t="s">
        <v>80</v>
      </c>
      <c r="AW1153" s="13" t="s">
        <v>35</v>
      </c>
      <c r="AX1153" s="13" t="s">
        <v>72</v>
      </c>
      <c r="AY1153" s="203" t="s">
        <v>190</v>
      </c>
    </row>
    <row r="1154" spans="2:51" s="12" customFormat="1" ht="13.5">
      <c r="B1154" s="194"/>
      <c r="D1154" s="195" t="s">
        <v>198</v>
      </c>
      <c r="E1154" s="196" t="s">
        <v>5</v>
      </c>
      <c r="F1154" s="197" t="s">
        <v>1365</v>
      </c>
      <c r="H1154" s="196" t="s">
        <v>5</v>
      </c>
      <c r="I1154" s="198"/>
      <c r="L1154" s="194"/>
      <c r="M1154" s="199"/>
      <c r="N1154" s="200"/>
      <c r="O1154" s="200"/>
      <c r="P1154" s="200"/>
      <c r="Q1154" s="200"/>
      <c r="R1154" s="200"/>
      <c r="S1154" s="200"/>
      <c r="T1154" s="201"/>
      <c r="AT1154" s="196" t="s">
        <v>198</v>
      </c>
      <c r="AU1154" s="196" t="s">
        <v>86</v>
      </c>
      <c r="AV1154" s="12" t="s">
        <v>17</v>
      </c>
      <c r="AW1154" s="12" t="s">
        <v>35</v>
      </c>
      <c r="AX1154" s="12" t="s">
        <v>72</v>
      </c>
      <c r="AY1154" s="196" t="s">
        <v>190</v>
      </c>
    </row>
    <row r="1155" spans="2:51" s="13" customFormat="1" ht="13.5">
      <c r="B1155" s="202"/>
      <c r="D1155" s="195" t="s">
        <v>198</v>
      </c>
      <c r="E1155" s="203" t="s">
        <v>5</v>
      </c>
      <c r="F1155" s="204" t="s">
        <v>1385</v>
      </c>
      <c r="H1155" s="205">
        <v>18</v>
      </c>
      <c r="I1155" s="206"/>
      <c r="L1155" s="202"/>
      <c r="M1155" s="207"/>
      <c r="N1155" s="208"/>
      <c r="O1155" s="208"/>
      <c r="P1155" s="208"/>
      <c r="Q1155" s="208"/>
      <c r="R1155" s="208"/>
      <c r="S1155" s="208"/>
      <c r="T1155" s="209"/>
      <c r="AT1155" s="203" t="s">
        <v>198</v>
      </c>
      <c r="AU1155" s="203" t="s">
        <v>86</v>
      </c>
      <c r="AV1155" s="13" t="s">
        <v>80</v>
      </c>
      <c r="AW1155" s="13" t="s">
        <v>35</v>
      </c>
      <c r="AX1155" s="13" t="s">
        <v>72</v>
      </c>
      <c r="AY1155" s="203" t="s">
        <v>190</v>
      </c>
    </row>
    <row r="1156" spans="2:51" s="12" customFormat="1" ht="13.5">
      <c r="B1156" s="194"/>
      <c r="D1156" s="195" t="s">
        <v>198</v>
      </c>
      <c r="E1156" s="196" t="s">
        <v>5</v>
      </c>
      <c r="F1156" s="197" t="s">
        <v>1386</v>
      </c>
      <c r="H1156" s="196" t="s">
        <v>5</v>
      </c>
      <c r="I1156" s="198"/>
      <c r="L1156" s="194"/>
      <c r="M1156" s="199"/>
      <c r="N1156" s="200"/>
      <c r="O1156" s="200"/>
      <c r="P1156" s="200"/>
      <c r="Q1156" s="200"/>
      <c r="R1156" s="200"/>
      <c r="S1156" s="200"/>
      <c r="T1156" s="201"/>
      <c r="AT1156" s="196" t="s">
        <v>198</v>
      </c>
      <c r="AU1156" s="196" t="s">
        <v>86</v>
      </c>
      <c r="AV1156" s="12" t="s">
        <v>17</v>
      </c>
      <c r="AW1156" s="12" t="s">
        <v>35</v>
      </c>
      <c r="AX1156" s="12" t="s">
        <v>72</v>
      </c>
      <c r="AY1156" s="196" t="s">
        <v>190</v>
      </c>
    </row>
    <row r="1157" spans="2:51" s="13" customFormat="1" ht="13.5">
      <c r="B1157" s="202"/>
      <c r="D1157" s="195" t="s">
        <v>198</v>
      </c>
      <c r="E1157" s="203" t="s">
        <v>5</v>
      </c>
      <c r="F1157" s="204" t="s">
        <v>1387</v>
      </c>
      <c r="H1157" s="205">
        <v>12</v>
      </c>
      <c r="I1157" s="206"/>
      <c r="L1157" s="202"/>
      <c r="M1157" s="207"/>
      <c r="N1157" s="208"/>
      <c r="O1157" s="208"/>
      <c r="P1157" s="208"/>
      <c r="Q1157" s="208"/>
      <c r="R1157" s="208"/>
      <c r="S1157" s="208"/>
      <c r="T1157" s="209"/>
      <c r="AT1157" s="203" t="s">
        <v>198</v>
      </c>
      <c r="AU1157" s="203" t="s">
        <v>86</v>
      </c>
      <c r="AV1157" s="13" t="s">
        <v>80</v>
      </c>
      <c r="AW1157" s="13" t="s">
        <v>35</v>
      </c>
      <c r="AX1157" s="13" t="s">
        <v>72</v>
      </c>
      <c r="AY1157" s="203" t="s">
        <v>190</v>
      </c>
    </row>
    <row r="1158" spans="2:51" s="12" customFormat="1" ht="13.5">
      <c r="B1158" s="194"/>
      <c r="D1158" s="195" t="s">
        <v>198</v>
      </c>
      <c r="E1158" s="196" t="s">
        <v>5</v>
      </c>
      <c r="F1158" s="197" t="s">
        <v>1388</v>
      </c>
      <c r="H1158" s="196" t="s">
        <v>5</v>
      </c>
      <c r="I1158" s="198"/>
      <c r="L1158" s="194"/>
      <c r="M1158" s="199"/>
      <c r="N1158" s="200"/>
      <c r="O1158" s="200"/>
      <c r="P1158" s="200"/>
      <c r="Q1158" s="200"/>
      <c r="R1158" s="200"/>
      <c r="S1158" s="200"/>
      <c r="T1158" s="201"/>
      <c r="AT1158" s="196" t="s">
        <v>198</v>
      </c>
      <c r="AU1158" s="196" t="s">
        <v>86</v>
      </c>
      <c r="AV1158" s="12" t="s">
        <v>17</v>
      </c>
      <c r="AW1158" s="12" t="s">
        <v>35</v>
      </c>
      <c r="AX1158" s="12" t="s">
        <v>72</v>
      </c>
      <c r="AY1158" s="196" t="s">
        <v>190</v>
      </c>
    </row>
    <row r="1159" spans="2:51" s="13" customFormat="1" ht="13.5">
      <c r="B1159" s="202"/>
      <c r="D1159" s="195" t="s">
        <v>198</v>
      </c>
      <c r="E1159" s="203" t="s">
        <v>5</v>
      </c>
      <c r="F1159" s="204" t="s">
        <v>1378</v>
      </c>
      <c r="H1159" s="205">
        <v>10.3</v>
      </c>
      <c r="I1159" s="206"/>
      <c r="L1159" s="202"/>
      <c r="M1159" s="207"/>
      <c r="N1159" s="208"/>
      <c r="O1159" s="208"/>
      <c r="P1159" s="208"/>
      <c r="Q1159" s="208"/>
      <c r="R1159" s="208"/>
      <c r="S1159" s="208"/>
      <c r="T1159" s="209"/>
      <c r="AT1159" s="203" t="s">
        <v>198</v>
      </c>
      <c r="AU1159" s="203" t="s">
        <v>86</v>
      </c>
      <c r="AV1159" s="13" t="s">
        <v>80</v>
      </c>
      <c r="AW1159" s="13" t="s">
        <v>35</v>
      </c>
      <c r="AX1159" s="13" t="s">
        <v>72</v>
      </c>
      <c r="AY1159" s="203" t="s">
        <v>190</v>
      </c>
    </row>
    <row r="1160" spans="2:51" s="12" customFormat="1" ht="13.5">
      <c r="B1160" s="194"/>
      <c r="D1160" s="195" t="s">
        <v>198</v>
      </c>
      <c r="E1160" s="196" t="s">
        <v>5</v>
      </c>
      <c r="F1160" s="197" t="s">
        <v>1366</v>
      </c>
      <c r="H1160" s="196" t="s">
        <v>5</v>
      </c>
      <c r="I1160" s="198"/>
      <c r="L1160" s="194"/>
      <c r="M1160" s="199"/>
      <c r="N1160" s="200"/>
      <c r="O1160" s="200"/>
      <c r="P1160" s="200"/>
      <c r="Q1160" s="200"/>
      <c r="R1160" s="200"/>
      <c r="S1160" s="200"/>
      <c r="T1160" s="201"/>
      <c r="AT1160" s="196" t="s">
        <v>198</v>
      </c>
      <c r="AU1160" s="196" t="s">
        <v>86</v>
      </c>
      <c r="AV1160" s="12" t="s">
        <v>17</v>
      </c>
      <c r="AW1160" s="12" t="s">
        <v>35</v>
      </c>
      <c r="AX1160" s="12" t="s">
        <v>72</v>
      </c>
      <c r="AY1160" s="196" t="s">
        <v>190</v>
      </c>
    </row>
    <row r="1161" spans="2:51" s="13" customFormat="1" ht="13.5">
      <c r="B1161" s="202"/>
      <c r="D1161" s="195" t="s">
        <v>198</v>
      </c>
      <c r="E1161" s="203" t="s">
        <v>5</v>
      </c>
      <c r="F1161" s="204" t="s">
        <v>1389</v>
      </c>
      <c r="H1161" s="205">
        <v>21</v>
      </c>
      <c r="I1161" s="206"/>
      <c r="L1161" s="202"/>
      <c r="M1161" s="207"/>
      <c r="N1161" s="208"/>
      <c r="O1161" s="208"/>
      <c r="P1161" s="208"/>
      <c r="Q1161" s="208"/>
      <c r="R1161" s="208"/>
      <c r="S1161" s="208"/>
      <c r="T1161" s="209"/>
      <c r="AT1161" s="203" t="s">
        <v>198</v>
      </c>
      <c r="AU1161" s="203" t="s">
        <v>86</v>
      </c>
      <c r="AV1161" s="13" t="s">
        <v>80</v>
      </c>
      <c r="AW1161" s="13" t="s">
        <v>35</v>
      </c>
      <c r="AX1161" s="13" t="s">
        <v>72</v>
      </c>
      <c r="AY1161" s="203" t="s">
        <v>190</v>
      </c>
    </row>
    <row r="1162" spans="2:51" s="14" customFormat="1" ht="13.5">
      <c r="B1162" s="210"/>
      <c r="D1162" s="195" t="s">
        <v>198</v>
      </c>
      <c r="E1162" s="211" t="s">
        <v>5</v>
      </c>
      <c r="F1162" s="212" t="s">
        <v>221</v>
      </c>
      <c r="H1162" s="213">
        <v>217.1</v>
      </c>
      <c r="I1162" s="214"/>
      <c r="L1162" s="210"/>
      <c r="M1162" s="215"/>
      <c r="N1162" s="216"/>
      <c r="O1162" s="216"/>
      <c r="P1162" s="216"/>
      <c r="Q1162" s="216"/>
      <c r="R1162" s="216"/>
      <c r="S1162" s="216"/>
      <c r="T1162" s="217"/>
      <c r="AT1162" s="211" t="s">
        <v>198</v>
      </c>
      <c r="AU1162" s="211" t="s">
        <v>86</v>
      </c>
      <c r="AV1162" s="14" t="s">
        <v>92</v>
      </c>
      <c r="AW1162" s="14" t="s">
        <v>35</v>
      </c>
      <c r="AX1162" s="14" t="s">
        <v>17</v>
      </c>
      <c r="AY1162" s="211" t="s">
        <v>190</v>
      </c>
    </row>
    <row r="1163" spans="2:65" s="1" customFormat="1" ht="38.25" customHeight="1">
      <c r="B1163" s="181"/>
      <c r="C1163" s="182" t="s">
        <v>1390</v>
      </c>
      <c r="D1163" s="182" t="s">
        <v>192</v>
      </c>
      <c r="E1163" s="183" t="s">
        <v>1391</v>
      </c>
      <c r="F1163" s="184" t="s">
        <v>1392</v>
      </c>
      <c r="G1163" s="185" t="s">
        <v>209</v>
      </c>
      <c r="H1163" s="186">
        <v>14.413</v>
      </c>
      <c r="I1163" s="187"/>
      <c r="J1163" s="188">
        <f>ROUND(I1163*H1163,2)</f>
        <v>0</v>
      </c>
      <c r="K1163" s="184" t="s">
        <v>5</v>
      </c>
      <c r="L1163" s="42"/>
      <c r="M1163" s="189" t="s">
        <v>5</v>
      </c>
      <c r="N1163" s="190" t="s">
        <v>43</v>
      </c>
      <c r="O1163" s="43"/>
      <c r="P1163" s="191">
        <f>O1163*H1163</f>
        <v>0</v>
      </c>
      <c r="Q1163" s="191">
        <v>0.42</v>
      </c>
      <c r="R1163" s="191">
        <f>Q1163*H1163</f>
        <v>6.05346</v>
      </c>
      <c r="S1163" s="191">
        <v>0</v>
      </c>
      <c r="T1163" s="192">
        <f>S1163*H1163</f>
        <v>0</v>
      </c>
      <c r="AR1163" s="25" t="s">
        <v>92</v>
      </c>
      <c r="AT1163" s="25" t="s">
        <v>192</v>
      </c>
      <c r="AU1163" s="25" t="s">
        <v>86</v>
      </c>
      <c r="AY1163" s="25" t="s">
        <v>190</v>
      </c>
      <c r="BE1163" s="193">
        <f>IF(N1163="základní",J1163,0)</f>
        <v>0</v>
      </c>
      <c r="BF1163" s="193">
        <f>IF(N1163="snížená",J1163,0)</f>
        <v>0</v>
      </c>
      <c r="BG1163" s="193">
        <f>IF(N1163="zákl. přenesená",J1163,0)</f>
        <v>0</v>
      </c>
      <c r="BH1163" s="193">
        <f>IF(N1163="sníž. přenesená",J1163,0)</f>
        <v>0</v>
      </c>
      <c r="BI1163" s="193">
        <f>IF(N1163="nulová",J1163,0)</f>
        <v>0</v>
      </c>
      <c r="BJ1163" s="25" t="s">
        <v>17</v>
      </c>
      <c r="BK1163" s="193">
        <f>ROUND(I1163*H1163,2)</f>
        <v>0</v>
      </c>
      <c r="BL1163" s="25" t="s">
        <v>92</v>
      </c>
      <c r="BM1163" s="25" t="s">
        <v>1393</v>
      </c>
    </row>
    <row r="1164" spans="2:51" s="12" customFormat="1" ht="13.5">
      <c r="B1164" s="194"/>
      <c r="D1164" s="195" t="s">
        <v>198</v>
      </c>
      <c r="E1164" s="196" t="s">
        <v>5</v>
      </c>
      <c r="F1164" s="197" t="s">
        <v>1372</v>
      </c>
      <c r="H1164" s="196" t="s">
        <v>5</v>
      </c>
      <c r="I1164" s="198"/>
      <c r="L1164" s="194"/>
      <c r="M1164" s="199"/>
      <c r="N1164" s="200"/>
      <c r="O1164" s="200"/>
      <c r="P1164" s="200"/>
      <c r="Q1164" s="200"/>
      <c r="R1164" s="200"/>
      <c r="S1164" s="200"/>
      <c r="T1164" s="201"/>
      <c r="AT1164" s="196" t="s">
        <v>198</v>
      </c>
      <c r="AU1164" s="196" t="s">
        <v>86</v>
      </c>
      <c r="AV1164" s="12" t="s">
        <v>17</v>
      </c>
      <c r="AW1164" s="12" t="s">
        <v>35</v>
      </c>
      <c r="AX1164" s="12" t="s">
        <v>72</v>
      </c>
      <c r="AY1164" s="196" t="s">
        <v>190</v>
      </c>
    </row>
    <row r="1165" spans="2:51" s="13" customFormat="1" ht="13.5">
      <c r="B1165" s="202"/>
      <c r="D1165" s="195" t="s">
        <v>198</v>
      </c>
      <c r="E1165" s="203" t="s">
        <v>5</v>
      </c>
      <c r="F1165" s="204" t="s">
        <v>1394</v>
      </c>
      <c r="H1165" s="205">
        <v>0.66</v>
      </c>
      <c r="I1165" s="206"/>
      <c r="L1165" s="202"/>
      <c r="M1165" s="207"/>
      <c r="N1165" s="208"/>
      <c r="O1165" s="208"/>
      <c r="P1165" s="208"/>
      <c r="Q1165" s="208"/>
      <c r="R1165" s="208"/>
      <c r="S1165" s="208"/>
      <c r="T1165" s="209"/>
      <c r="AT1165" s="203" t="s">
        <v>198</v>
      </c>
      <c r="AU1165" s="203" t="s">
        <v>86</v>
      </c>
      <c r="AV1165" s="13" t="s">
        <v>80</v>
      </c>
      <c r="AW1165" s="13" t="s">
        <v>35</v>
      </c>
      <c r="AX1165" s="13" t="s">
        <v>72</v>
      </c>
      <c r="AY1165" s="203" t="s">
        <v>190</v>
      </c>
    </row>
    <row r="1166" spans="2:51" s="12" customFormat="1" ht="13.5">
      <c r="B1166" s="194"/>
      <c r="D1166" s="195" t="s">
        <v>198</v>
      </c>
      <c r="E1166" s="196" t="s">
        <v>5</v>
      </c>
      <c r="F1166" s="197" t="s">
        <v>1375</v>
      </c>
      <c r="H1166" s="196" t="s">
        <v>5</v>
      </c>
      <c r="I1166" s="198"/>
      <c r="L1166" s="194"/>
      <c r="M1166" s="199"/>
      <c r="N1166" s="200"/>
      <c r="O1166" s="200"/>
      <c r="P1166" s="200"/>
      <c r="Q1166" s="200"/>
      <c r="R1166" s="200"/>
      <c r="S1166" s="200"/>
      <c r="T1166" s="201"/>
      <c r="AT1166" s="196" t="s">
        <v>198</v>
      </c>
      <c r="AU1166" s="196" t="s">
        <v>86</v>
      </c>
      <c r="AV1166" s="12" t="s">
        <v>17</v>
      </c>
      <c r="AW1166" s="12" t="s">
        <v>35</v>
      </c>
      <c r="AX1166" s="12" t="s">
        <v>72</v>
      </c>
      <c r="AY1166" s="196" t="s">
        <v>190</v>
      </c>
    </row>
    <row r="1167" spans="2:51" s="13" customFormat="1" ht="13.5">
      <c r="B1167" s="202"/>
      <c r="D1167" s="195" t="s">
        <v>198</v>
      </c>
      <c r="E1167" s="203" t="s">
        <v>5</v>
      </c>
      <c r="F1167" s="204" t="s">
        <v>1395</v>
      </c>
      <c r="H1167" s="205">
        <v>0.88</v>
      </c>
      <c r="I1167" s="206"/>
      <c r="L1167" s="202"/>
      <c r="M1167" s="207"/>
      <c r="N1167" s="208"/>
      <c r="O1167" s="208"/>
      <c r="P1167" s="208"/>
      <c r="Q1167" s="208"/>
      <c r="R1167" s="208"/>
      <c r="S1167" s="208"/>
      <c r="T1167" s="209"/>
      <c r="AT1167" s="203" t="s">
        <v>198</v>
      </c>
      <c r="AU1167" s="203" t="s">
        <v>86</v>
      </c>
      <c r="AV1167" s="13" t="s">
        <v>80</v>
      </c>
      <c r="AW1167" s="13" t="s">
        <v>35</v>
      </c>
      <c r="AX1167" s="13" t="s">
        <v>72</v>
      </c>
      <c r="AY1167" s="203" t="s">
        <v>190</v>
      </c>
    </row>
    <row r="1168" spans="2:51" s="12" customFormat="1" ht="13.5">
      <c r="B1168" s="194"/>
      <c r="D1168" s="195" t="s">
        <v>198</v>
      </c>
      <c r="E1168" s="196" t="s">
        <v>5</v>
      </c>
      <c r="F1168" s="197" t="s">
        <v>1377</v>
      </c>
      <c r="H1168" s="196" t="s">
        <v>5</v>
      </c>
      <c r="I1168" s="198"/>
      <c r="L1168" s="194"/>
      <c r="M1168" s="199"/>
      <c r="N1168" s="200"/>
      <c r="O1168" s="200"/>
      <c r="P1168" s="200"/>
      <c r="Q1168" s="200"/>
      <c r="R1168" s="200"/>
      <c r="S1168" s="200"/>
      <c r="T1168" s="201"/>
      <c r="AT1168" s="196" t="s">
        <v>198</v>
      </c>
      <c r="AU1168" s="196" t="s">
        <v>86</v>
      </c>
      <c r="AV1168" s="12" t="s">
        <v>17</v>
      </c>
      <c r="AW1168" s="12" t="s">
        <v>35</v>
      </c>
      <c r="AX1168" s="12" t="s">
        <v>72</v>
      </c>
      <c r="AY1168" s="196" t="s">
        <v>190</v>
      </c>
    </row>
    <row r="1169" spans="2:51" s="13" customFormat="1" ht="13.5">
      <c r="B1169" s="202"/>
      <c r="D1169" s="195" t="s">
        <v>198</v>
      </c>
      <c r="E1169" s="203" t="s">
        <v>5</v>
      </c>
      <c r="F1169" s="204" t="s">
        <v>1396</v>
      </c>
      <c r="H1169" s="205">
        <v>0.314</v>
      </c>
      <c r="I1169" s="206"/>
      <c r="L1169" s="202"/>
      <c r="M1169" s="207"/>
      <c r="N1169" s="208"/>
      <c r="O1169" s="208"/>
      <c r="P1169" s="208"/>
      <c r="Q1169" s="208"/>
      <c r="R1169" s="208"/>
      <c r="S1169" s="208"/>
      <c r="T1169" s="209"/>
      <c r="AT1169" s="203" t="s">
        <v>198</v>
      </c>
      <c r="AU1169" s="203" t="s">
        <v>86</v>
      </c>
      <c r="AV1169" s="13" t="s">
        <v>80</v>
      </c>
      <c r="AW1169" s="13" t="s">
        <v>35</v>
      </c>
      <c r="AX1169" s="13" t="s">
        <v>72</v>
      </c>
      <c r="AY1169" s="203" t="s">
        <v>190</v>
      </c>
    </row>
    <row r="1170" spans="2:51" s="12" customFormat="1" ht="13.5">
      <c r="B1170" s="194"/>
      <c r="D1170" s="195" t="s">
        <v>198</v>
      </c>
      <c r="E1170" s="196" t="s">
        <v>5</v>
      </c>
      <c r="F1170" s="197" t="s">
        <v>1365</v>
      </c>
      <c r="H1170" s="196" t="s">
        <v>5</v>
      </c>
      <c r="I1170" s="198"/>
      <c r="L1170" s="194"/>
      <c r="M1170" s="199"/>
      <c r="N1170" s="200"/>
      <c r="O1170" s="200"/>
      <c r="P1170" s="200"/>
      <c r="Q1170" s="200"/>
      <c r="R1170" s="200"/>
      <c r="S1170" s="200"/>
      <c r="T1170" s="201"/>
      <c r="AT1170" s="196" t="s">
        <v>198</v>
      </c>
      <c r="AU1170" s="196" t="s">
        <v>86</v>
      </c>
      <c r="AV1170" s="12" t="s">
        <v>17</v>
      </c>
      <c r="AW1170" s="12" t="s">
        <v>35</v>
      </c>
      <c r="AX1170" s="12" t="s">
        <v>72</v>
      </c>
      <c r="AY1170" s="196" t="s">
        <v>190</v>
      </c>
    </row>
    <row r="1171" spans="2:51" s="13" customFormat="1" ht="13.5">
      <c r="B1171" s="202"/>
      <c r="D1171" s="195" t="s">
        <v>198</v>
      </c>
      <c r="E1171" s="203" t="s">
        <v>5</v>
      </c>
      <c r="F1171" s="204" t="s">
        <v>1397</v>
      </c>
      <c r="H1171" s="205">
        <v>1.75</v>
      </c>
      <c r="I1171" s="206"/>
      <c r="L1171" s="202"/>
      <c r="M1171" s="207"/>
      <c r="N1171" s="208"/>
      <c r="O1171" s="208"/>
      <c r="P1171" s="208"/>
      <c r="Q1171" s="208"/>
      <c r="R1171" s="208"/>
      <c r="S1171" s="208"/>
      <c r="T1171" s="209"/>
      <c r="AT1171" s="203" t="s">
        <v>198</v>
      </c>
      <c r="AU1171" s="203" t="s">
        <v>86</v>
      </c>
      <c r="AV1171" s="13" t="s">
        <v>80</v>
      </c>
      <c r="AW1171" s="13" t="s">
        <v>35</v>
      </c>
      <c r="AX1171" s="13" t="s">
        <v>72</v>
      </c>
      <c r="AY1171" s="203" t="s">
        <v>190</v>
      </c>
    </row>
    <row r="1172" spans="2:51" s="12" customFormat="1" ht="13.5">
      <c r="B1172" s="194"/>
      <c r="D1172" s="195" t="s">
        <v>198</v>
      </c>
      <c r="E1172" s="196" t="s">
        <v>5</v>
      </c>
      <c r="F1172" s="197" t="s">
        <v>1386</v>
      </c>
      <c r="H1172" s="196" t="s">
        <v>5</v>
      </c>
      <c r="I1172" s="198"/>
      <c r="L1172" s="194"/>
      <c r="M1172" s="199"/>
      <c r="N1172" s="200"/>
      <c r="O1172" s="200"/>
      <c r="P1172" s="200"/>
      <c r="Q1172" s="200"/>
      <c r="R1172" s="200"/>
      <c r="S1172" s="200"/>
      <c r="T1172" s="201"/>
      <c r="AT1172" s="196" t="s">
        <v>198</v>
      </c>
      <c r="AU1172" s="196" t="s">
        <v>86</v>
      </c>
      <c r="AV1172" s="12" t="s">
        <v>17</v>
      </c>
      <c r="AW1172" s="12" t="s">
        <v>35</v>
      </c>
      <c r="AX1172" s="12" t="s">
        <v>72</v>
      </c>
      <c r="AY1172" s="196" t="s">
        <v>190</v>
      </c>
    </row>
    <row r="1173" spans="2:51" s="13" customFormat="1" ht="13.5">
      <c r="B1173" s="202"/>
      <c r="D1173" s="195" t="s">
        <v>198</v>
      </c>
      <c r="E1173" s="203" t="s">
        <v>5</v>
      </c>
      <c r="F1173" s="204" t="s">
        <v>1398</v>
      </c>
      <c r="H1173" s="205">
        <v>1.95</v>
      </c>
      <c r="I1173" s="206"/>
      <c r="L1173" s="202"/>
      <c r="M1173" s="207"/>
      <c r="N1173" s="208"/>
      <c r="O1173" s="208"/>
      <c r="P1173" s="208"/>
      <c r="Q1173" s="208"/>
      <c r="R1173" s="208"/>
      <c r="S1173" s="208"/>
      <c r="T1173" s="209"/>
      <c r="AT1173" s="203" t="s">
        <v>198</v>
      </c>
      <c r="AU1173" s="203" t="s">
        <v>86</v>
      </c>
      <c r="AV1173" s="13" t="s">
        <v>80</v>
      </c>
      <c r="AW1173" s="13" t="s">
        <v>35</v>
      </c>
      <c r="AX1173" s="13" t="s">
        <v>72</v>
      </c>
      <c r="AY1173" s="203" t="s">
        <v>190</v>
      </c>
    </row>
    <row r="1174" spans="2:51" s="12" customFormat="1" ht="13.5">
      <c r="B1174" s="194"/>
      <c r="D1174" s="195" t="s">
        <v>198</v>
      </c>
      <c r="E1174" s="196" t="s">
        <v>5</v>
      </c>
      <c r="F1174" s="197" t="s">
        <v>1388</v>
      </c>
      <c r="H1174" s="196" t="s">
        <v>5</v>
      </c>
      <c r="I1174" s="198"/>
      <c r="L1174" s="194"/>
      <c r="M1174" s="199"/>
      <c r="N1174" s="200"/>
      <c r="O1174" s="200"/>
      <c r="P1174" s="200"/>
      <c r="Q1174" s="200"/>
      <c r="R1174" s="200"/>
      <c r="S1174" s="200"/>
      <c r="T1174" s="201"/>
      <c r="AT1174" s="196" t="s">
        <v>198</v>
      </c>
      <c r="AU1174" s="196" t="s">
        <v>86</v>
      </c>
      <c r="AV1174" s="12" t="s">
        <v>17</v>
      </c>
      <c r="AW1174" s="12" t="s">
        <v>35</v>
      </c>
      <c r="AX1174" s="12" t="s">
        <v>72</v>
      </c>
      <c r="AY1174" s="196" t="s">
        <v>190</v>
      </c>
    </row>
    <row r="1175" spans="2:51" s="13" customFormat="1" ht="13.5">
      <c r="B1175" s="202"/>
      <c r="D1175" s="195" t="s">
        <v>198</v>
      </c>
      <c r="E1175" s="203" t="s">
        <v>5</v>
      </c>
      <c r="F1175" s="204" t="s">
        <v>1399</v>
      </c>
      <c r="H1175" s="205">
        <v>1.112</v>
      </c>
      <c r="I1175" s="206"/>
      <c r="L1175" s="202"/>
      <c r="M1175" s="207"/>
      <c r="N1175" s="208"/>
      <c r="O1175" s="208"/>
      <c r="P1175" s="208"/>
      <c r="Q1175" s="208"/>
      <c r="R1175" s="208"/>
      <c r="S1175" s="208"/>
      <c r="T1175" s="209"/>
      <c r="AT1175" s="203" t="s">
        <v>198</v>
      </c>
      <c r="AU1175" s="203" t="s">
        <v>86</v>
      </c>
      <c r="AV1175" s="13" t="s">
        <v>80</v>
      </c>
      <c r="AW1175" s="13" t="s">
        <v>35</v>
      </c>
      <c r="AX1175" s="13" t="s">
        <v>72</v>
      </c>
      <c r="AY1175" s="203" t="s">
        <v>190</v>
      </c>
    </row>
    <row r="1176" spans="2:51" s="12" customFormat="1" ht="13.5">
      <c r="B1176" s="194"/>
      <c r="D1176" s="195" t="s">
        <v>198</v>
      </c>
      <c r="E1176" s="196" t="s">
        <v>5</v>
      </c>
      <c r="F1176" s="197" t="s">
        <v>1400</v>
      </c>
      <c r="H1176" s="196" t="s">
        <v>5</v>
      </c>
      <c r="I1176" s="198"/>
      <c r="L1176" s="194"/>
      <c r="M1176" s="199"/>
      <c r="N1176" s="200"/>
      <c r="O1176" s="200"/>
      <c r="P1176" s="200"/>
      <c r="Q1176" s="200"/>
      <c r="R1176" s="200"/>
      <c r="S1176" s="200"/>
      <c r="T1176" s="201"/>
      <c r="AT1176" s="196" t="s">
        <v>198</v>
      </c>
      <c r="AU1176" s="196" t="s">
        <v>86</v>
      </c>
      <c r="AV1176" s="12" t="s">
        <v>17</v>
      </c>
      <c r="AW1176" s="12" t="s">
        <v>35</v>
      </c>
      <c r="AX1176" s="12" t="s">
        <v>72</v>
      </c>
      <c r="AY1176" s="196" t="s">
        <v>190</v>
      </c>
    </row>
    <row r="1177" spans="2:51" s="13" customFormat="1" ht="13.5">
      <c r="B1177" s="202"/>
      <c r="D1177" s="195" t="s">
        <v>198</v>
      </c>
      <c r="E1177" s="203" t="s">
        <v>5</v>
      </c>
      <c r="F1177" s="204" t="s">
        <v>1401</v>
      </c>
      <c r="H1177" s="205">
        <v>2.795</v>
      </c>
      <c r="I1177" s="206"/>
      <c r="L1177" s="202"/>
      <c r="M1177" s="207"/>
      <c r="N1177" s="208"/>
      <c r="O1177" s="208"/>
      <c r="P1177" s="208"/>
      <c r="Q1177" s="208"/>
      <c r="R1177" s="208"/>
      <c r="S1177" s="208"/>
      <c r="T1177" s="209"/>
      <c r="AT1177" s="203" t="s">
        <v>198</v>
      </c>
      <c r="AU1177" s="203" t="s">
        <v>86</v>
      </c>
      <c r="AV1177" s="13" t="s">
        <v>80</v>
      </c>
      <c r="AW1177" s="13" t="s">
        <v>35</v>
      </c>
      <c r="AX1177" s="13" t="s">
        <v>72</v>
      </c>
      <c r="AY1177" s="203" t="s">
        <v>190</v>
      </c>
    </row>
    <row r="1178" spans="2:51" s="12" customFormat="1" ht="13.5">
      <c r="B1178" s="194"/>
      <c r="D1178" s="195" t="s">
        <v>198</v>
      </c>
      <c r="E1178" s="196" t="s">
        <v>5</v>
      </c>
      <c r="F1178" s="197" t="s">
        <v>786</v>
      </c>
      <c r="H1178" s="196" t="s">
        <v>5</v>
      </c>
      <c r="I1178" s="198"/>
      <c r="L1178" s="194"/>
      <c r="M1178" s="199"/>
      <c r="N1178" s="200"/>
      <c r="O1178" s="200"/>
      <c r="P1178" s="200"/>
      <c r="Q1178" s="200"/>
      <c r="R1178" s="200"/>
      <c r="S1178" s="200"/>
      <c r="T1178" s="201"/>
      <c r="AT1178" s="196" t="s">
        <v>198</v>
      </c>
      <c r="AU1178" s="196" t="s">
        <v>86</v>
      </c>
      <c r="AV1178" s="12" t="s">
        <v>17</v>
      </c>
      <c r="AW1178" s="12" t="s">
        <v>35</v>
      </c>
      <c r="AX1178" s="12" t="s">
        <v>72</v>
      </c>
      <c r="AY1178" s="196" t="s">
        <v>190</v>
      </c>
    </row>
    <row r="1179" spans="2:51" s="13" customFormat="1" ht="13.5">
      <c r="B1179" s="202"/>
      <c r="D1179" s="195" t="s">
        <v>198</v>
      </c>
      <c r="E1179" s="203" t="s">
        <v>5</v>
      </c>
      <c r="F1179" s="204" t="s">
        <v>1402</v>
      </c>
      <c r="H1179" s="205">
        <v>4.322</v>
      </c>
      <c r="I1179" s="206"/>
      <c r="L1179" s="202"/>
      <c r="M1179" s="207"/>
      <c r="N1179" s="208"/>
      <c r="O1179" s="208"/>
      <c r="P1179" s="208"/>
      <c r="Q1179" s="208"/>
      <c r="R1179" s="208"/>
      <c r="S1179" s="208"/>
      <c r="T1179" s="209"/>
      <c r="AT1179" s="203" t="s">
        <v>198</v>
      </c>
      <c r="AU1179" s="203" t="s">
        <v>86</v>
      </c>
      <c r="AV1179" s="13" t="s">
        <v>80</v>
      </c>
      <c r="AW1179" s="13" t="s">
        <v>35</v>
      </c>
      <c r="AX1179" s="13" t="s">
        <v>72</v>
      </c>
      <c r="AY1179" s="203" t="s">
        <v>190</v>
      </c>
    </row>
    <row r="1180" spans="2:51" s="12" customFormat="1" ht="13.5">
      <c r="B1180" s="194"/>
      <c r="D1180" s="195" t="s">
        <v>198</v>
      </c>
      <c r="E1180" s="196" t="s">
        <v>5</v>
      </c>
      <c r="F1180" s="197" t="s">
        <v>1403</v>
      </c>
      <c r="H1180" s="196" t="s">
        <v>5</v>
      </c>
      <c r="I1180" s="198"/>
      <c r="L1180" s="194"/>
      <c r="M1180" s="199"/>
      <c r="N1180" s="200"/>
      <c r="O1180" s="200"/>
      <c r="P1180" s="200"/>
      <c r="Q1180" s="200"/>
      <c r="R1180" s="200"/>
      <c r="S1180" s="200"/>
      <c r="T1180" s="201"/>
      <c r="AT1180" s="196" t="s">
        <v>198</v>
      </c>
      <c r="AU1180" s="196" t="s">
        <v>86</v>
      </c>
      <c r="AV1180" s="12" t="s">
        <v>17</v>
      </c>
      <c r="AW1180" s="12" t="s">
        <v>35</v>
      </c>
      <c r="AX1180" s="12" t="s">
        <v>72</v>
      </c>
      <c r="AY1180" s="196" t="s">
        <v>190</v>
      </c>
    </row>
    <row r="1181" spans="2:51" s="13" customFormat="1" ht="13.5">
      <c r="B1181" s="202"/>
      <c r="D1181" s="195" t="s">
        <v>198</v>
      </c>
      <c r="E1181" s="203" t="s">
        <v>5</v>
      </c>
      <c r="F1181" s="204" t="s">
        <v>1404</v>
      </c>
      <c r="H1181" s="205">
        <v>0.63</v>
      </c>
      <c r="I1181" s="206"/>
      <c r="L1181" s="202"/>
      <c r="M1181" s="207"/>
      <c r="N1181" s="208"/>
      <c r="O1181" s="208"/>
      <c r="P1181" s="208"/>
      <c r="Q1181" s="208"/>
      <c r="R1181" s="208"/>
      <c r="S1181" s="208"/>
      <c r="T1181" s="209"/>
      <c r="AT1181" s="203" t="s">
        <v>198</v>
      </c>
      <c r="AU1181" s="203" t="s">
        <v>86</v>
      </c>
      <c r="AV1181" s="13" t="s">
        <v>80</v>
      </c>
      <c r="AW1181" s="13" t="s">
        <v>35</v>
      </c>
      <c r="AX1181" s="13" t="s">
        <v>72</v>
      </c>
      <c r="AY1181" s="203" t="s">
        <v>190</v>
      </c>
    </row>
    <row r="1182" spans="2:51" s="14" customFormat="1" ht="13.5">
      <c r="B1182" s="210"/>
      <c r="D1182" s="195" t="s">
        <v>198</v>
      </c>
      <c r="E1182" s="211" t="s">
        <v>5</v>
      </c>
      <c r="F1182" s="212" t="s">
        <v>221</v>
      </c>
      <c r="H1182" s="213">
        <v>14.413</v>
      </c>
      <c r="I1182" s="214"/>
      <c r="L1182" s="210"/>
      <c r="M1182" s="215"/>
      <c r="N1182" s="216"/>
      <c r="O1182" s="216"/>
      <c r="P1182" s="216"/>
      <c r="Q1182" s="216"/>
      <c r="R1182" s="216"/>
      <c r="S1182" s="216"/>
      <c r="T1182" s="217"/>
      <c r="AT1182" s="211" t="s">
        <v>198</v>
      </c>
      <c r="AU1182" s="211" t="s">
        <v>86</v>
      </c>
      <c r="AV1182" s="14" t="s">
        <v>92</v>
      </c>
      <c r="AW1182" s="14" t="s">
        <v>35</v>
      </c>
      <c r="AX1182" s="14" t="s">
        <v>17</v>
      </c>
      <c r="AY1182" s="211" t="s">
        <v>190</v>
      </c>
    </row>
    <row r="1183" spans="2:65" s="1" customFormat="1" ht="25.5" customHeight="1">
      <c r="B1183" s="181"/>
      <c r="C1183" s="182" t="s">
        <v>1405</v>
      </c>
      <c r="D1183" s="182" t="s">
        <v>192</v>
      </c>
      <c r="E1183" s="183" t="s">
        <v>1406</v>
      </c>
      <c r="F1183" s="184" t="s">
        <v>1407</v>
      </c>
      <c r="G1183" s="185" t="s">
        <v>209</v>
      </c>
      <c r="H1183" s="186">
        <v>13.676</v>
      </c>
      <c r="I1183" s="187"/>
      <c r="J1183" s="188">
        <f>ROUND(I1183*H1183,2)</f>
        <v>0</v>
      </c>
      <c r="K1183" s="184" t="s">
        <v>5</v>
      </c>
      <c r="L1183" s="42"/>
      <c r="M1183" s="189" t="s">
        <v>5</v>
      </c>
      <c r="N1183" s="190" t="s">
        <v>43</v>
      </c>
      <c r="O1183" s="43"/>
      <c r="P1183" s="191">
        <f>O1183*H1183</f>
        <v>0</v>
      </c>
      <c r="Q1183" s="191">
        <v>0</v>
      </c>
      <c r="R1183" s="191">
        <f>Q1183*H1183</f>
        <v>0</v>
      </c>
      <c r="S1183" s="191">
        <v>0</v>
      </c>
      <c r="T1183" s="192">
        <f>S1183*H1183</f>
        <v>0</v>
      </c>
      <c r="AR1183" s="25" t="s">
        <v>92</v>
      </c>
      <c r="AT1183" s="25" t="s">
        <v>192</v>
      </c>
      <c r="AU1183" s="25" t="s">
        <v>86</v>
      </c>
      <c r="AY1183" s="25" t="s">
        <v>190</v>
      </c>
      <c r="BE1183" s="193">
        <f>IF(N1183="základní",J1183,0)</f>
        <v>0</v>
      </c>
      <c r="BF1183" s="193">
        <f>IF(N1183="snížená",J1183,0)</f>
        <v>0</v>
      </c>
      <c r="BG1183" s="193">
        <f>IF(N1183="zákl. přenesená",J1183,0)</f>
        <v>0</v>
      </c>
      <c r="BH1183" s="193">
        <f>IF(N1183="sníž. přenesená",J1183,0)</f>
        <v>0</v>
      </c>
      <c r="BI1183" s="193">
        <f>IF(N1183="nulová",J1183,0)</f>
        <v>0</v>
      </c>
      <c r="BJ1183" s="25" t="s">
        <v>17</v>
      </c>
      <c r="BK1183" s="193">
        <f>ROUND(I1183*H1183,2)</f>
        <v>0</v>
      </c>
      <c r="BL1183" s="25" t="s">
        <v>92</v>
      </c>
      <c r="BM1183" s="25" t="s">
        <v>1408</v>
      </c>
    </row>
    <row r="1184" spans="2:51" s="12" customFormat="1" ht="13.5">
      <c r="B1184" s="194"/>
      <c r="D1184" s="195" t="s">
        <v>198</v>
      </c>
      <c r="E1184" s="196" t="s">
        <v>5</v>
      </c>
      <c r="F1184" s="197" t="s">
        <v>1372</v>
      </c>
      <c r="H1184" s="196" t="s">
        <v>5</v>
      </c>
      <c r="I1184" s="198"/>
      <c r="L1184" s="194"/>
      <c r="M1184" s="199"/>
      <c r="N1184" s="200"/>
      <c r="O1184" s="200"/>
      <c r="P1184" s="200"/>
      <c r="Q1184" s="200"/>
      <c r="R1184" s="200"/>
      <c r="S1184" s="200"/>
      <c r="T1184" s="201"/>
      <c r="AT1184" s="196" t="s">
        <v>198</v>
      </c>
      <c r="AU1184" s="196" t="s">
        <v>86</v>
      </c>
      <c r="AV1184" s="12" t="s">
        <v>17</v>
      </c>
      <c r="AW1184" s="12" t="s">
        <v>35</v>
      </c>
      <c r="AX1184" s="12" t="s">
        <v>72</v>
      </c>
      <c r="AY1184" s="196" t="s">
        <v>190</v>
      </c>
    </row>
    <row r="1185" spans="2:51" s="13" customFormat="1" ht="13.5">
      <c r="B1185" s="202"/>
      <c r="D1185" s="195" t="s">
        <v>198</v>
      </c>
      <c r="E1185" s="203" t="s">
        <v>5</v>
      </c>
      <c r="F1185" s="204" t="s">
        <v>1409</v>
      </c>
      <c r="H1185" s="205">
        <v>0.899</v>
      </c>
      <c r="I1185" s="206"/>
      <c r="L1185" s="202"/>
      <c r="M1185" s="207"/>
      <c r="N1185" s="208"/>
      <c r="O1185" s="208"/>
      <c r="P1185" s="208"/>
      <c r="Q1185" s="208"/>
      <c r="R1185" s="208"/>
      <c r="S1185" s="208"/>
      <c r="T1185" s="209"/>
      <c r="AT1185" s="203" t="s">
        <v>198</v>
      </c>
      <c r="AU1185" s="203" t="s">
        <v>86</v>
      </c>
      <c r="AV1185" s="13" t="s">
        <v>80</v>
      </c>
      <c r="AW1185" s="13" t="s">
        <v>35</v>
      </c>
      <c r="AX1185" s="13" t="s">
        <v>72</v>
      </c>
      <c r="AY1185" s="203" t="s">
        <v>190</v>
      </c>
    </row>
    <row r="1186" spans="2:51" s="12" customFormat="1" ht="13.5">
      <c r="B1186" s="194"/>
      <c r="D1186" s="195" t="s">
        <v>198</v>
      </c>
      <c r="E1186" s="196" t="s">
        <v>5</v>
      </c>
      <c r="F1186" s="197" t="s">
        <v>1351</v>
      </c>
      <c r="H1186" s="196" t="s">
        <v>5</v>
      </c>
      <c r="I1186" s="198"/>
      <c r="L1186" s="194"/>
      <c r="M1186" s="199"/>
      <c r="N1186" s="200"/>
      <c r="O1186" s="200"/>
      <c r="P1186" s="200"/>
      <c r="Q1186" s="200"/>
      <c r="R1186" s="200"/>
      <c r="S1186" s="200"/>
      <c r="T1186" s="201"/>
      <c r="AT1186" s="196" t="s">
        <v>198</v>
      </c>
      <c r="AU1186" s="196" t="s">
        <v>86</v>
      </c>
      <c r="AV1186" s="12" t="s">
        <v>17</v>
      </c>
      <c r="AW1186" s="12" t="s">
        <v>35</v>
      </c>
      <c r="AX1186" s="12" t="s">
        <v>72</v>
      </c>
      <c r="AY1186" s="196" t="s">
        <v>190</v>
      </c>
    </row>
    <row r="1187" spans="2:51" s="13" customFormat="1" ht="13.5">
      <c r="B1187" s="202"/>
      <c r="D1187" s="195" t="s">
        <v>198</v>
      </c>
      <c r="E1187" s="203" t="s">
        <v>5</v>
      </c>
      <c r="F1187" s="204" t="s">
        <v>1410</v>
      </c>
      <c r="H1187" s="205">
        <v>0.282</v>
      </c>
      <c r="I1187" s="206"/>
      <c r="L1187" s="202"/>
      <c r="M1187" s="207"/>
      <c r="N1187" s="208"/>
      <c r="O1187" s="208"/>
      <c r="P1187" s="208"/>
      <c r="Q1187" s="208"/>
      <c r="R1187" s="208"/>
      <c r="S1187" s="208"/>
      <c r="T1187" s="209"/>
      <c r="AT1187" s="203" t="s">
        <v>198</v>
      </c>
      <c r="AU1187" s="203" t="s">
        <v>86</v>
      </c>
      <c r="AV1187" s="13" t="s">
        <v>80</v>
      </c>
      <c r="AW1187" s="13" t="s">
        <v>35</v>
      </c>
      <c r="AX1187" s="13" t="s">
        <v>72</v>
      </c>
      <c r="AY1187" s="203" t="s">
        <v>190</v>
      </c>
    </row>
    <row r="1188" spans="2:51" s="12" customFormat="1" ht="13.5">
      <c r="B1188" s="194"/>
      <c r="D1188" s="195" t="s">
        <v>198</v>
      </c>
      <c r="E1188" s="196" t="s">
        <v>5</v>
      </c>
      <c r="F1188" s="197" t="s">
        <v>1375</v>
      </c>
      <c r="H1188" s="196" t="s">
        <v>5</v>
      </c>
      <c r="I1188" s="198"/>
      <c r="L1188" s="194"/>
      <c r="M1188" s="199"/>
      <c r="N1188" s="200"/>
      <c r="O1188" s="200"/>
      <c r="P1188" s="200"/>
      <c r="Q1188" s="200"/>
      <c r="R1188" s="200"/>
      <c r="S1188" s="200"/>
      <c r="T1188" s="201"/>
      <c r="AT1188" s="196" t="s">
        <v>198</v>
      </c>
      <c r="AU1188" s="196" t="s">
        <v>86</v>
      </c>
      <c r="AV1188" s="12" t="s">
        <v>17</v>
      </c>
      <c r="AW1188" s="12" t="s">
        <v>35</v>
      </c>
      <c r="AX1188" s="12" t="s">
        <v>72</v>
      </c>
      <c r="AY1188" s="196" t="s">
        <v>190</v>
      </c>
    </row>
    <row r="1189" spans="2:51" s="13" customFormat="1" ht="13.5">
      <c r="B1189" s="202"/>
      <c r="D1189" s="195" t="s">
        <v>198</v>
      </c>
      <c r="E1189" s="203" t="s">
        <v>5</v>
      </c>
      <c r="F1189" s="204" t="s">
        <v>1411</v>
      </c>
      <c r="H1189" s="205">
        <v>0.568</v>
      </c>
      <c r="I1189" s="206"/>
      <c r="L1189" s="202"/>
      <c r="M1189" s="207"/>
      <c r="N1189" s="208"/>
      <c r="O1189" s="208"/>
      <c r="P1189" s="208"/>
      <c r="Q1189" s="208"/>
      <c r="R1189" s="208"/>
      <c r="S1189" s="208"/>
      <c r="T1189" s="209"/>
      <c r="AT1189" s="203" t="s">
        <v>198</v>
      </c>
      <c r="AU1189" s="203" t="s">
        <v>86</v>
      </c>
      <c r="AV1189" s="13" t="s">
        <v>80</v>
      </c>
      <c r="AW1189" s="13" t="s">
        <v>35</v>
      </c>
      <c r="AX1189" s="13" t="s">
        <v>72</v>
      </c>
      <c r="AY1189" s="203" t="s">
        <v>190</v>
      </c>
    </row>
    <row r="1190" spans="2:51" s="12" customFormat="1" ht="13.5">
      <c r="B1190" s="194"/>
      <c r="D1190" s="195" t="s">
        <v>198</v>
      </c>
      <c r="E1190" s="196" t="s">
        <v>5</v>
      </c>
      <c r="F1190" s="197" t="s">
        <v>1377</v>
      </c>
      <c r="H1190" s="196" t="s">
        <v>5</v>
      </c>
      <c r="I1190" s="198"/>
      <c r="L1190" s="194"/>
      <c r="M1190" s="199"/>
      <c r="N1190" s="200"/>
      <c r="O1190" s="200"/>
      <c r="P1190" s="200"/>
      <c r="Q1190" s="200"/>
      <c r="R1190" s="200"/>
      <c r="S1190" s="200"/>
      <c r="T1190" s="201"/>
      <c r="AT1190" s="196" t="s">
        <v>198</v>
      </c>
      <c r="AU1190" s="196" t="s">
        <v>86</v>
      </c>
      <c r="AV1190" s="12" t="s">
        <v>17</v>
      </c>
      <c r="AW1190" s="12" t="s">
        <v>35</v>
      </c>
      <c r="AX1190" s="12" t="s">
        <v>72</v>
      </c>
      <c r="AY1190" s="196" t="s">
        <v>190</v>
      </c>
    </row>
    <row r="1191" spans="2:51" s="13" customFormat="1" ht="13.5">
      <c r="B1191" s="202"/>
      <c r="D1191" s="195" t="s">
        <v>198</v>
      </c>
      <c r="E1191" s="203" t="s">
        <v>5</v>
      </c>
      <c r="F1191" s="204" t="s">
        <v>1412</v>
      </c>
      <c r="H1191" s="205">
        <v>0.388</v>
      </c>
      <c r="I1191" s="206"/>
      <c r="L1191" s="202"/>
      <c r="M1191" s="207"/>
      <c r="N1191" s="208"/>
      <c r="O1191" s="208"/>
      <c r="P1191" s="208"/>
      <c r="Q1191" s="208"/>
      <c r="R1191" s="208"/>
      <c r="S1191" s="208"/>
      <c r="T1191" s="209"/>
      <c r="AT1191" s="203" t="s">
        <v>198</v>
      </c>
      <c r="AU1191" s="203" t="s">
        <v>86</v>
      </c>
      <c r="AV1191" s="13" t="s">
        <v>80</v>
      </c>
      <c r="AW1191" s="13" t="s">
        <v>35</v>
      </c>
      <c r="AX1191" s="13" t="s">
        <v>72</v>
      </c>
      <c r="AY1191" s="203" t="s">
        <v>190</v>
      </c>
    </row>
    <row r="1192" spans="2:51" s="12" customFormat="1" ht="13.5">
      <c r="B1192" s="194"/>
      <c r="D1192" s="195" t="s">
        <v>198</v>
      </c>
      <c r="E1192" s="196" t="s">
        <v>5</v>
      </c>
      <c r="F1192" s="197" t="s">
        <v>1353</v>
      </c>
      <c r="H1192" s="196" t="s">
        <v>5</v>
      </c>
      <c r="I1192" s="198"/>
      <c r="L1192" s="194"/>
      <c r="M1192" s="199"/>
      <c r="N1192" s="200"/>
      <c r="O1192" s="200"/>
      <c r="P1192" s="200"/>
      <c r="Q1192" s="200"/>
      <c r="R1192" s="200"/>
      <c r="S1192" s="200"/>
      <c r="T1192" s="201"/>
      <c r="AT1192" s="196" t="s">
        <v>198</v>
      </c>
      <c r="AU1192" s="196" t="s">
        <v>86</v>
      </c>
      <c r="AV1192" s="12" t="s">
        <v>17</v>
      </c>
      <c r="AW1192" s="12" t="s">
        <v>35</v>
      </c>
      <c r="AX1192" s="12" t="s">
        <v>72</v>
      </c>
      <c r="AY1192" s="196" t="s">
        <v>190</v>
      </c>
    </row>
    <row r="1193" spans="2:51" s="13" customFormat="1" ht="13.5">
      <c r="B1193" s="202"/>
      <c r="D1193" s="195" t="s">
        <v>198</v>
      </c>
      <c r="E1193" s="203" t="s">
        <v>5</v>
      </c>
      <c r="F1193" s="204" t="s">
        <v>1413</v>
      </c>
      <c r="H1193" s="205">
        <v>0.98</v>
      </c>
      <c r="I1193" s="206"/>
      <c r="L1193" s="202"/>
      <c r="M1193" s="207"/>
      <c r="N1193" s="208"/>
      <c r="O1193" s="208"/>
      <c r="P1193" s="208"/>
      <c r="Q1193" s="208"/>
      <c r="R1193" s="208"/>
      <c r="S1193" s="208"/>
      <c r="T1193" s="209"/>
      <c r="AT1193" s="203" t="s">
        <v>198</v>
      </c>
      <c r="AU1193" s="203" t="s">
        <v>86</v>
      </c>
      <c r="AV1193" s="13" t="s">
        <v>80</v>
      </c>
      <c r="AW1193" s="13" t="s">
        <v>35</v>
      </c>
      <c r="AX1193" s="13" t="s">
        <v>72</v>
      </c>
      <c r="AY1193" s="203" t="s">
        <v>190</v>
      </c>
    </row>
    <row r="1194" spans="2:51" s="12" customFormat="1" ht="13.5">
      <c r="B1194" s="194"/>
      <c r="D1194" s="195" t="s">
        <v>198</v>
      </c>
      <c r="E1194" s="196" t="s">
        <v>5</v>
      </c>
      <c r="F1194" s="197" t="s">
        <v>1355</v>
      </c>
      <c r="H1194" s="196" t="s">
        <v>5</v>
      </c>
      <c r="I1194" s="198"/>
      <c r="L1194" s="194"/>
      <c r="M1194" s="199"/>
      <c r="N1194" s="200"/>
      <c r="O1194" s="200"/>
      <c r="P1194" s="200"/>
      <c r="Q1194" s="200"/>
      <c r="R1194" s="200"/>
      <c r="S1194" s="200"/>
      <c r="T1194" s="201"/>
      <c r="AT1194" s="196" t="s">
        <v>198</v>
      </c>
      <c r="AU1194" s="196" t="s">
        <v>86</v>
      </c>
      <c r="AV1194" s="12" t="s">
        <v>17</v>
      </c>
      <c r="AW1194" s="12" t="s">
        <v>35</v>
      </c>
      <c r="AX1194" s="12" t="s">
        <v>72</v>
      </c>
      <c r="AY1194" s="196" t="s">
        <v>190</v>
      </c>
    </row>
    <row r="1195" spans="2:51" s="13" customFormat="1" ht="13.5">
      <c r="B1195" s="202"/>
      <c r="D1195" s="195" t="s">
        <v>198</v>
      </c>
      <c r="E1195" s="203" t="s">
        <v>5</v>
      </c>
      <c r="F1195" s="204" t="s">
        <v>1414</v>
      </c>
      <c r="H1195" s="205">
        <v>1.822</v>
      </c>
      <c r="I1195" s="206"/>
      <c r="L1195" s="202"/>
      <c r="M1195" s="207"/>
      <c r="N1195" s="208"/>
      <c r="O1195" s="208"/>
      <c r="P1195" s="208"/>
      <c r="Q1195" s="208"/>
      <c r="R1195" s="208"/>
      <c r="S1195" s="208"/>
      <c r="T1195" s="209"/>
      <c r="AT1195" s="203" t="s">
        <v>198</v>
      </c>
      <c r="AU1195" s="203" t="s">
        <v>86</v>
      </c>
      <c r="AV1195" s="13" t="s">
        <v>80</v>
      </c>
      <c r="AW1195" s="13" t="s">
        <v>35</v>
      </c>
      <c r="AX1195" s="13" t="s">
        <v>72</v>
      </c>
      <c r="AY1195" s="203" t="s">
        <v>190</v>
      </c>
    </row>
    <row r="1196" spans="2:51" s="12" customFormat="1" ht="13.5">
      <c r="B1196" s="194"/>
      <c r="D1196" s="195" t="s">
        <v>198</v>
      </c>
      <c r="E1196" s="196" t="s">
        <v>5</v>
      </c>
      <c r="F1196" s="197" t="s">
        <v>1357</v>
      </c>
      <c r="H1196" s="196" t="s">
        <v>5</v>
      </c>
      <c r="I1196" s="198"/>
      <c r="L1196" s="194"/>
      <c r="M1196" s="199"/>
      <c r="N1196" s="200"/>
      <c r="O1196" s="200"/>
      <c r="P1196" s="200"/>
      <c r="Q1196" s="200"/>
      <c r="R1196" s="200"/>
      <c r="S1196" s="200"/>
      <c r="T1196" s="201"/>
      <c r="AT1196" s="196" t="s">
        <v>198</v>
      </c>
      <c r="AU1196" s="196" t="s">
        <v>86</v>
      </c>
      <c r="AV1196" s="12" t="s">
        <v>17</v>
      </c>
      <c r="AW1196" s="12" t="s">
        <v>35</v>
      </c>
      <c r="AX1196" s="12" t="s">
        <v>72</v>
      </c>
      <c r="AY1196" s="196" t="s">
        <v>190</v>
      </c>
    </row>
    <row r="1197" spans="2:51" s="13" customFormat="1" ht="13.5">
      <c r="B1197" s="202"/>
      <c r="D1197" s="195" t="s">
        <v>198</v>
      </c>
      <c r="E1197" s="203" t="s">
        <v>5</v>
      </c>
      <c r="F1197" s="204" t="s">
        <v>1415</v>
      </c>
      <c r="H1197" s="205">
        <v>1.825</v>
      </c>
      <c r="I1197" s="206"/>
      <c r="L1197" s="202"/>
      <c r="M1197" s="207"/>
      <c r="N1197" s="208"/>
      <c r="O1197" s="208"/>
      <c r="P1197" s="208"/>
      <c r="Q1197" s="208"/>
      <c r="R1197" s="208"/>
      <c r="S1197" s="208"/>
      <c r="T1197" s="209"/>
      <c r="AT1197" s="203" t="s">
        <v>198</v>
      </c>
      <c r="AU1197" s="203" t="s">
        <v>86</v>
      </c>
      <c r="AV1197" s="13" t="s">
        <v>80</v>
      </c>
      <c r="AW1197" s="13" t="s">
        <v>35</v>
      </c>
      <c r="AX1197" s="13" t="s">
        <v>72</v>
      </c>
      <c r="AY1197" s="203" t="s">
        <v>190</v>
      </c>
    </row>
    <row r="1198" spans="2:51" s="12" customFormat="1" ht="13.5">
      <c r="B1198" s="194"/>
      <c r="D1198" s="195" t="s">
        <v>198</v>
      </c>
      <c r="E1198" s="196" t="s">
        <v>5</v>
      </c>
      <c r="F1198" s="197" t="s">
        <v>1359</v>
      </c>
      <c r="H1198" s="196" t="s">
        <v>5</v>
      </c>
      <c r="I1198" s="198"/>
      <c r="L1198" s="194"/>
      <c r="M1198" s="199"/>
      <c r="N1198" s="200"/>
      <c r="O1198" s="200"/>
      <c r="P1198" s="200"/>
      <c r="Q1198" s="200"/>
      <c r="R1198" s="200"/>
      <c r="S1198" s="200"/>
      <c r="T1198" s="201"/>
      <c r="AT1198" s="196" t="s">
        <v>198</v>
      </c>
      <c r="AU1198" s="196" t="s">
        <v>86</v>
      </c>
      <c r="AV1198" s="12" t="s">
        <v>17</v>
      </c>
      <c r="AW1198" s="12" t="s">
        <v>35</v>
      </c>
      <c r="AX1198" s="12" t="s">
        <v>72</v>
      </c>
      <c r="AY1198" s="196" t="s">
        <v>190</v>
      </c>
    </row>
    <row r="1199" spans="2:51" s="13" customFormat="1" ht="13.5">
      <c r="B1199" s="202"/>
      <c r="D1199" s="195" t="s">
        <v>198</v>
      </c>
      <c r="E1199" s="203" t="s">
        <v>5</v>
      </c>
      <c r="F1199" s="204" t="s">
        <v>1416</v>
      </c>
      <c r="H1199" s="205">
        <v>1.142</v>
      </c>
      <c r="I1199" s="206"/>
      <c r="L1199" s="202"/>
      <c r="M1199" s="207"/>
      <c r="N1199" s="208"/>
      <c r="O1199" s="208"/>
      <c r="P1199" s="208"/>
      <c r="Q1199" s="208"/>
      <c r="R1199" s="208"/>
      <c r="S1199" s="208"/>
      <c r="T1199" s="209"/>
      <c r="AT1199" s="203" t="s">
        <v>198</v>
      </c>
      <c r="AU1199" s="203" t="s">
        <v>86</v>
      </c>
      <c r="AV1199" s="13" t="s">
        <v>80</v>
      </c>
      <c r="AW1199" s="13" t="s">
        <v>35</v>
      </c>
      <c r="AX1199" s="13" t="s">
        <v>72</v>
      </c>
      <c r="AY1199" s="203" t="s">
        <v>190</v>
      </c>
    </row>
    <row r="1200" spans="2:51" s="12" customFormat="1" ht="13.5">
      <c r="B1200" s="194"/>
      <c r="D1200" s="195" t="s">
        <v>198</v>
      </c>
      <c r="E1200" s="196" t="s">
        <v>5</v>
      </c>
      <c r="F1200" s="197" t="s">
        <v>1361</v>
      </c>
      <c r="H1200" s="196" t="s">
        <v>5</v>
      </c>
      <c r="I1200" s="198"/>
      <c r="L1200" s="194"/>
      <c r="M1200" s="199"/>
      <c r="N1200" s="200"/>
      <c r="O1200" s="200"/>
      <c r="P1200" s="200"/>
      <c r="Q1200" s="200"/>
      <c r="R1200" s="200"/>
      <c r="S1200" s="200"/>
      <c r="T1200" s="201"/>
      <c r="AT1200" s="196" t="s">
        <v>198</v>
      </c>
      <c r="AU1200" s="196" t="s">
        <v>86</v>
      </c>
      <c r="AV1200" s="12" t="s">
        <v>17</v>
      </c>
      <c r="AW1200" s="12" t="s">
        <v>35</v>
      </c>
      <c r="AX1200" s="12" t="s">
        <v>72</v>
      </c>
      <c r="AY1200" s="196" t="s">
        <v>190</v>
      </c>
    </row>
    <row r="1201" spans="2:51" s="13" customFormat="1" ht="13.5">
      <c r="B1201" s="202"/>
      <c r="D1201" s="195" t="s">
        <v>198</v>
      </c>
      <c r="E1201" s="203" t="s">
        <v>5</v>
      </c>
      <c r="F1201" s="204" t="s">
        <v>1417</v>
      </c>
      <c r="H1201" s="205">
        <v>1.251</v>
      </c>
      <c r="I1201" s="206"/>
      <c r="L1201" s="202"/>
      <c r="M1201" s="207"/>
      <c r="N1201" s="208"/>
      <c r="O1201" s="208"/>
      <c r="P1201" s="208"/>
      <c r="Q1201" s="208"/>
      <c r="R1201" s="208"/>
      <c r="S1201" s="208"/>
      <c r="T1201" s="209"/>
      <c r="AT1201" s="203" t="s">
        <v>198</v>
      </c>
      <c r="AU1201" s="203" t="s">
        <v>86</v>
      </c>
      <c r="AV1201" s="13" t="s">
        <v>80</v>
      </c>
      <c r="AW1201" s="13" t="s">
        <v>35</v>
      </c>
      <c r="AX1201" s="13" t="s">
        <v>72</v>
      </c>
      <c r="AY1201" s="203" t="s">
        <v>190</v>
      </c>
    </row>
    <row r="1202" spans="2:51" s="12" customFormat="1" ht="13.5">
      <c r="B1202" s="194"/>
      <c r="D1202" s="195" t="s">
        <v>198</v>
      </c>
      <c r="E1202" s="196" t="s">
        <v>5</v>
      </c>
      <c r="F1202" s="197" t="s">
        <v>1363</v>
      </c>
      <c r="H1202" s="196" t="s">
        <v>5</v>
      </c>
      <c r="I1202" s="198"/>
      <c r="L1202" s="194"/>
      <c r="M1202" s="199"/>
      <c r="N1202" s="200"/>
      <c r="O1202" s="200"/>
      <c r="P1202" s="200"/>
      <c r="Q1202" s="200"/>
      <c r="R1202" s="200"/>
      <c r="S1202" s="200"/>
      <c r="T1202" s="201"/>
      <c r="AT1202" s="196" t="s">
        <v>198</v>
      </c>
      <c r="AU1202" s="196" t="s">
        <v>86</v>
      </c>
      <c r="AV1202" s="12" t="s">
        <v>17</v>
      </c>
      <c r="AW1202" s="12" t="s">
        <v>35</v>
      </c>
      <c r="AX1202" s="12" t="s">
        <v>72</v>
      </c>
      <c r="AY1202" s="196" t="s">
        <v>190</v>
      </c>
    </row>
    <row r="1203" spans="2:51" s="13" customFormat="1" ht="13.5">
      <c r="B1203" s="202"/>
      <c r="D1203" s="195" t="s">
        <v>198</v>
      </c>
      <c r="E1203" s="203" t="s">
        <v>5</v>
      </c>
      <c r="F1203" s="204" t="s">
        <v>1418</v>
      </c>
      <c r="H1203" s="205">
        <v>1.574</v>
      </c>
      <c r="I1203" s="206"/>
      <c r="L1203" s="202"/>
      <c r="M1203" s="207"/>
      <c r="N1203" s="208"/>
      <c r="O1203" s="208"/>
      <c r="P1203" s="208"/>
      <c r="Q1203" s="208"/>
      <c r="R1203" s="208"/>
      <c r="S1203" s="208"/>
      <c r="T1203" s="209"/>
      <c r="AT1203" s="203" t="s">
        <v>198</v>
      </c>
      <c r="AU1203" s="203" t="s">
        <v>86</v>
      </c>
      <c r="AV1203" s="13" t="s">
        <v>80</v>
      </c>
      <c r="AW1203" s="13" t="s">
        <v>35</v>
      </c>
      <c r="AX1203" s="13" t="s">
        <v>72</v>
      </c>
      <c r="AY1203" s="203" t="s">
        <v>190</v>
      </c>
    </row>
    <row r="1204" spans="2:51" s="12" customFormat="1" ht="13.5">
      <c r="B1204" s="194"/>
      <c r="D1204" s="195" t="s">
        <v>198</v>
      </c>
      <c r="E1204" s="196" t="s">
        <v>5</v>
      </c>
      <c r="F1204" s="197" t="s">
        <v>1365</v>
      </c>
      <c r="H1204" s="196" t="s">
        <v>5</v>
      </c>
      <c r="I1204" s="198"/>
      <c r="L1204" s="194"/>
      <c r="M1204" s="199"/>
      <c r="N1204" s="200"/>
      <c r="O1204" s="200"/>
      <c r="P1204" s="200"/>
      <c r="Q1204" s="200"/>
      <c r="R1204" s="200"/>
      <c r="S1204" s="200"/>
      <c r="T1204" s="201"/>
      <c r="AT1204" s="196" t="s">
        <v>198</v>
      </c>
      <c r="AU1204" s="196" t="s">
        <v>86</v>
      </c>
      <c r="AV1204" s="12" t="s">
        <v>17</v>
      </c>
      <c r="AW1204" s="12" t="s">
        <v>35</v>
      </c>
      <c r="AX1204" s="12" t="s">
        <v>72</v>
      </c>
      <c r="AY1204" s="196" t="s">
        <v>190</v>
      </c>
    </row>
    <row r="1205" spans="2:51" s="13" customFormat="1" ht="13.5">
      <c r="B1205" s="202"/>
      <c r="D1205" s="195" t="s">
        <v>198</v>
      </c>
      <c r="E1205" s="203" t="s">
        <v>5</v>
      </c>
      <c r="F1205" s="204" t="s">
        <v>1419</v>
      </c>
      <c r="H1205" s="205">
        <v>0.434</v>
      </c>
      <c r="I1205" s="206"/>
      <c r="L1205" s="202"/>
      <c r="M1205" s="207"/>
      <c r="N1205" s="208"/>
      <c r="O1205" s="208"/>
      <c r="P1205" s="208"/>
      <c r="Q1205" s="208"/>
      <c r="R1205" s="208"/>
      <c r="S1205" s="208"/>
      <c r="T1205" s="209"/>
      <c r="AT1205" s="203" t="s">
        <v>198</v>
      </c>
      <c r="AU1205" s="203" t="s">
        <v>86</v>
      </c>
      <c r="AV1205" s="13" t="s">
        <v>80</v>
      </c>
      <c r="AW1205" s="13" t="s">
        <v>35</v>
      </c>
      <c r="AX1205" s="13" t="s">
        <v>72</v>
      </c>
      <c r="AY1205" s="203" t="s">
        <v>190</v>
      </c>
    </row>
    <row r="1206" spans="2:51" s="13" customFormat="1" ht="13.5">
      <c r="B1206" s="202"/>
      <c r="D1206" s="195" t="s">
        <v>198</v>
      </c>
      <c r="E1206" s="203" t="s">
        <v>5</v>
      </c>
      <c r="F1206" s="204" t="s">
        <v>1420</v>
      </c>
      <c r="H1206" s="205">
        <v>0.51</v>
      </c>
      <c r="I1206" s="206"/>
      <c r="L1206" s="202"/>
      <c r="M1206" s="207"/>
      <c r="N1206" s="208"/>
      <c r="O1206" s="208"/>
      <c r="P1206" s="208"/>
      <c r="Q1206" s="208"/>
      <c r="R1206" s="208"/>
      <c r="S1206" s="208"/>
      <c r="T1206" s="209"/>
      <c r="AT1206" s="203" t="s">
        <v>198</v>
      </c>
      <c r="AU1206" s="203" t="s">
        <v>86</v>
      </c>
      <c r="AV1206" s="13" t="s">
        <v>80</v>
      </c>
      <c r="AW1206" s="13" t="s">
        <v>35</v>
      </c>
      <c r="AX1206" s="13" t="s">
        <v>72</v>
      </c>
      <c r="AY1206" s="203" t="s">
        <v>190</v>
      </c>
    </row>
    <row r="1207" spans="2:51" s="12" customFormat="1" ht="13.5">
      <c r="B1207" s="194"/>
      <c r="D1207" s="195" t="s">
        <v>198</v>
      </c>
      <c r="E1207" s="196" t="s">
        <v>5</v>
      </c>
      <c r="F1207" s="197" t="s">
        <v>1386</v>
      </c>
      <c r="H1207" s="196" t="s">
        <v>5</v>
      </c>
      <c r="I1207" s="198"/>
      <c r="L1207" s="194"/>
      <c r="M1207" s="199"/>
      <c r="N1207" s="200"/>
      <c r="O1207" s="200"/>
      <c r="P1207" s="200"/>
      <c r="Q1207" s="200"/>
      <c r="R1207" s="200"/>
      <c r="S1207" s="200"/>
      <c r="T1207" s="201"/>
      <c r="AT1207" s="196" t="s">
        <v>198</v>
      </c>
      <c r="AU1207" s="196" t="s">
        <v>86</v>
      </c>
      <c r="AV1207" s="12" t="s">
        <v>17</v>
      </c>
      <c r="AW1207" s="12" t="s">
        <v>35</v>
      </c>
      <c r="AX1207" s="12" t="s">
        <v>72</v>
      </c>
      <c r="AY1207" s="196" t="s">
        <v>190</v>
      </c>
    </row>
    <row r="1208" spans="2:51" s="13" customFormat="1" ht="13.5">
      <c r="B1208" s="202"/>
      <c r="D1208" s="195" t="s">
        <v>198</v>
      </c>
      <c r="E1208" s="203" t="s">
        <v>5</v>
      </c>
      <c r="F1208" s="204" t="s">
        <v>1421</v>
      </c>
      <c r="H1208" s="205">
        <v>0.484</v>
      </c>
      <c r="I1208" s="206"/>
      <c r="L1208" s="202"/>
      <c r="M1208" s="207"/>
      <c r="N1208" s="208"/>
      <c r="O1208" s="208"/>
      <c r="P1208" s="208"/>
      <c r="Q1208" s="208"/>
      <c r="R1208" s="208"/>
      <c r="S1208" s="208"/>
      <c r="T1208" s="209"/>
      <c r="AT1208" s="203" t="s">
        <v>198</v>
      </c>
      <c r="AU1208" s="203" t="s">
        <v>86</v>
      </c>
      <c r="AV1208" s="13" t="s">
        <v>80</v>
      </c>
      <c r="AW1208" s="13" t="s">
        <v>35</v>
      </c>
      <c r="AX1208" s="13" t="s">
        <v>72</v>
      </c>
      <c r="AY1208" s="203" t="s">
        <v>190</v>
      </c>
    </row>
    <row r="1209" spans="2:51" s="12" customFormat="1" ht="13.5">
      <c r="B1209" s="194"/>
      <c r="D1209" s="195" t="s">
        <v>198</v>
      </c>
      <c r="E1209" s="196" t="s">
        <v>5</v>
      </c>
      <c r="F1209" s="197" t="s">
        <v>1388</v>
      </c>
      <c r="H1209" s="196" t="s">
        <v>5</v>
      </c>
      <c r="I1209" s="198"/>
      <c r="L1209" s="194"/>
      <c r="M1209" s="199"/>
      <c r="N1209" s="200"/>
      <c r="O1209" s="200"/>
      <c r="P1209" s="200"/>
      <c r="Q1209" s="200"/>
      <c r="R1209" s="200"/>
      <c r="S1209" s="200"/>
      <c r="T1209" s="201"/>
      <c r="AT1209" s="196" t="s">
        <v>198</v>
      </c>
      <c r="AU1209" s="196" t="s">
        <v>86</v>
      </c>
      <c r="AV1209" s="12" t="s">
        <v>17</v>
      </c>
      <c r="AW1209" s="12" t="s">
        <v>35</v>
      </c>
      <c r="AX1209" s="12" t="s">
        <v>72</v>
      </c>
      <c r="AY1209" s="196" t="s">
        <v>190</v>
      </c>
    </row>
    <row r="1210" spans="2:51" s="13" customFormat="1" ht="13.5">
      <c r="B1210" s="202"/>
      <c r="D1210" s="195" t="s">
        <v>198</v>
      </c>
      <c r="E1210" s="203" t="s">
        <v>5</v>
      </c>
      <c r="F1210" s="204" t="s">
        <v>1412</v>
      </c>
      <c r="H1210" s="205">
        <v>0.388</v>
      </c>
      <c r="I1210" s="206"/>
      <c r="L1210" s="202"/>
      <c r="M1210" s="207"/>
      <c r="N1210" s="208"/>
      <c r="O1210" s="208"/>
      <c r="P1210" s="208"/>
      <c r="Q1210" s="208"/>
      <c r="R1210" s="208"/>
      <c r="S1210" s="208"/>
      <c r="T1210" s="209"/>
      <c r="AT1210" s="203" t="s">
        <v>198</v>
      </c>
      <c r="AU1210" s="203" t="s">
        <v>86</v>
      </c>
      <c r="AV1210" s="13" t="s">
        <v>80</v>
      </c>
      <c r="AW1210" s="13" t="s">
        <v>35</v>
      </c>
      <c r="AX1210" s="13" t="s">
        <v>72</v>
      </c>
      <c r="AY1210" s="203" t="s">
        <v>190</v>
      </c>
    </row>
    <row r="1211" spans="2:51" s="12" customFormat="1" ht="13.5">
      <c r="B1211" s="194"/>
      <c r="D1211" s="195" t="s">
        <v>198</v>
      </c>
      <c r="E1211" s="196" t="s">
        <v>5</v>
      </c>
      <c r="F1211" s="197" t="s">
        <v>1366</v>
      </c>
      <c r="H1211" s="196" t="s">
        <v>5</v>
      </c>
      <c r="I1211" s="198"/>
      <c r="L1211" s="194"/>
      <c r="M1211" s="199"/>
      <c r="N1211" s="200"/>
      <c r="O1211" s="200"/>
      <c r="P1211" s="200"/>
      <c r="Q1211" s="200"/>
      <c r="R1211" s="200"/>
      <c r="S1211" s="200"/>
      <c r="T1211" s="201"/>
      <c r="AT1211" s="196" t="s">
        <v>198</v>
      </c>
      <c r="AU1211" s="196" t="s">
        <v>86</v>
      </c>
      <c r="AV1211" s="12" t="s">
        <v>17</v>
      </c>
      <c r="AW1211" s="12" t="s">
        <v>35</v>
      </c>
      <c r="AX1211" s="12" t="s">
        <v>72</v>
      </c>
      <c r="AY1211" s="196" t="s">
        <v>190</v>
      </c>
    </row>
    <row r="1212" spans="2:51" s="13" customFormat="1" ht="13.5">
      <c r="B1212" s="202"/>
      <c r="D1212" s="195" t="s">
        <v>198</v>
      </c>
      <c r="E1212" s="203" t="s">
        <v>5</v>
      </c>
      <c r="F1212" s="204" t="s">
        <v>1422</v>
      </c>
      <c r="H1212" s="205">
        <v>1.129</v>
      </c>
      <c r="I1212" s="206"/>
      <c r="L1212" s="202"/>
      <c r="M1212" s="207"/>
      <c r="N1212" s="208"/>
      <c r="O1212" s="208"/>
      <c r="P1212" s="208"/>
      <c r="Q1212" s="208"/>
      <c r="R1212" s="208"/>
      <c r="S1212" s="208"/>
      <c r="T1212" s="209"/>
      <c r="AT1212" s="203" t="s">
        <v>198</v>
      </c>
      <c r="AU1212" s="203" t="s">
        <v>86</v>
      </c>
      <c r="AV1212" s="13" t="s">
        <v>80</v>
      </c>
      <c r="AW1212" s="13" t="s">
        <v>35</v>
      </c>
      <c r="AX1212" s="13" t="s">
        <v>72</v>
      </c>
      <c r="AY1212" s="203" t="s">
        <v>190</v>
      </c>
    </row>
    <row r="1213" spans="2:51" s="13" customFormat="1" ht="13.5">
      <c r="B1213" s="202"/>
      <c r="D1213" s="195" t="s">
        <v>198</v>
      </c>
      <c r="E1213" s="203" t="s">
        <v>5</v>
      </c>
      <c r="F1213" s="204" t="s">
        <v>5</v>
      </c>
      <c r="H1213" s="205">
        <v>0</v>
      </c>
      <c r="I1213" s="206"/>
      <c r="L1213" s="202"/>
      <c r="M1213" s="207"/>
      <c r="N1213" s="208"/>
      <c r="O1213" s="208"/>
      <c r="P1213" s="208"/>
      <c r="Q1213" s="208"/>
      <c r="R1213" s="208"/>
      <c r="S1213" s="208"/>
      <c r="T1213" s="209"/>
      <c r="AT1213" s="203" t="s">
        <v>198</v>
      </c>
      <c r="AU1213" s="203" t="s">
        <v>86</v>
      </c>
      <c r="AV1213" s="13" t="s">
        <v>80</v>
      </c>
      <c r="AW1213" s="13" t="s">
        <v>35</v>
      </c>
      <c r="AX1213" s="13" t="s">
        <v>72</v>
      </c>
      <c r="AY1213" s="203" t="s">
        <v>190</v>
      </c>
    </row>
    <row r="1214" spans="2:51" s="14" customFormat="1" ht="13.5">
      <c r="B1214" s="210"/>
      <c r="D1214" s="195" t="s">
        <v>198</v>
      </c>
      <c r="E1214" s="211" t="s">
        <v>5</v>
      </c>
      <c r="F1214" s="212" t="s">
        <v>221</v>
      </c>
      <c r="H1214" s="213">
        <v>13.676</v>
      </c>
      <c r="I1214" s="214"/>
      <c r="L1214" s="210"/>
      <c r="M1214" s="215"/>
      <c r="N1214" s="216"/>
      <c r="O1214" s="216"/>
      <c r="P1214" s="216"/>
      <c r="Q1214" s="216"/>
      <c r="R1214" s="216"/>
      <c r="S1214" s="216"/>
      <c r="T1214" s="217"/>
      <c r="AT1214" s="211" t="s">
        <v>198</v>
      </c>
      <c r="AU1214" s="211" t="s">
        <v>86</v>
      </c>
      <c r="AV1214" s="14" t="s">
        <v>92</v>
      </c>
      <c r="AW1214" s="14" t="s">
        <v>35</v>
      </c>
      <c r="AX1214" s="14" t="s">
        <v>17</v>
      </c>
      <c r="AY1214" s="211" t="s">
        <v>190</v>
      </c>
    </row>
    <row r="1215" spans="2:63" s="11" customFormat="1" ht="22.35" customHeight="1">
      <c r="B1215" s="168"/>
      <c r="D1215" s="169" t="s">
        <v>71</v>
      </c>
      <c r="E1215" s="179" t="s">
        <v>638</v>
      </c>
      <c r="F1215" s="179" t="s">
        <v>1423</v>
      </c>
      <c r="I1215" s="171"/>
      <c r="J1215" s="180">
        <f>BK1215</f>
        <v>0</v>
      </c>
      <c r="L1215" s="168"/>
      <c r="M1215" s="173"/>
      <c r="N1215" s="174"/>
      <c r="O1215" s="174"/>
      <c r="P1215" s="175">
        <f>SUM(P1216:P1219)</f>
        <v>0</v>
      </c>
      <c r="Q1215" s="174"/>
      <c r="R1215" s="175">
        <f>SUM(R1216:R1219)</f>
        <v>0.19724</v>
      </c>
      <c r="S1215" s="174"/>
      <c r="T1215" s="176">
        <f>SUM(T1216:T1219)</f>
        <v>0</v>
      </c>
      <c r="AR1215" s="169" t="s">
        <v>17</v>
      </c>
      <c r="AT1215" s="177" t="s">
        <v>71</v>
      </c>
      <c r="AU1215" s="177" t="s">
        <v>80</v>
      </c>
      <c r="AY1215" s="169" t="s">
        <v>190</v>
      </c>
      <c r="BK1215" s="178">
        <f>SUM(BK1216:BK1219)</f>
        <v>0</v>
      </c>
    </row>
    <row r="1216" spans="2:65" s="1" customFormat="1" ht="25.5" customHeight="1">
      <c r="B1216" s="181"/>
      <c r="C1216" s="182" t="s">
        <v>1424</v>
      </c>
      <c r="D1216" s="182" t="s">
        <v>192</v>
      </c>
      <c r="E1216" s="183" t="s">
        <v>1425</v>
      </c>
      <c r="F1216" s="184" t="s">
        <v>1426</v>
      </c>
      <c r="G1216" s="185" t="s">
        <v>410</v>
      </c>
      <c r="H1216" s="186">
        <v>2</v>
      </c>
      <c r="I1216" s="187"/>
      <c r="J1216" s="188">
        <f>ROUND(I1216*H1216,2)</f>
        <v>0</v>
      </c>
      <c r="K1216" s="184" t="s">
        <v>196</v>
      </c>
      <c r="L1216" s="42"/>
      <c r="M1216" s="189" t="s">
        <v>5</v>
      </c>
      <c r="N1216" s="190" t="s">
        <v>43</v>
      </c>
      <c r="O1216" s="43"/>
      <c r="P1216" s="191">
        <f>O1216*H1216</f>
        <v>0</v>
      </c>
      <c r="Q1216" s="191">
        <v>0.05362</v>
      </c>
      <c r="R1216" s="191">
        <f>Q1216*H1216</f>
        <v>0.10724</v>
      </c>
      <c r="S1216" s="191">
        <v>0</v>
      </c>
      <c r="T1216" s="192">
        <f>S1216*H1216</f>
        <v>0</v>
      </c>
      <c r="AR1216" s="25" t="s">
        <v>92</v>
      </c>
      <c r="AT1216" s="25" t="s">
        <v>192</v>
      </c>
      <c r="AU1216" s="25" t="s">
        <v>86</v>
      </c>
      <c r="AY1216" s="25" t="s">
        <v>190</v>
      </c>
      <c r="BE1216" s="193">
        <f>IF(N1216="základní",J1216,0)</f>
        <v>0</v>
      </c>
      <c r="BF1216" s="193">
        <f>IF(N1216="snížená",J1216,0)</f>
        <v>0</v>
      </c>
      <c r="BG1216" s="193">
        <f>IF(N1216="zákl. přenesená",J1216,0)</f>
        <v>0</v>
      </c>
      <c r="BH1216" s="193">
        <f>IF(N1216="sníž. přenesená",J1216,0)</f>
        <v>0</v>
      </c>
      <c r="BI1216" s="193">
        <f>IF(N1216="nulová",J1216,0)</f>
        <v>0</v>
      </c>
      <c r="BJ1216" s="25" t="s">
        <v>17</v>
      </c>
      <c r="BK1216" s="193">
        <f>ROUND(I1216*H1216,2)</f>
        <v>0</v>
      </c>
      <c r="BL1216" s="25" t="s">
        <v>92</v>
      </c>
      <c r="BM1216" s="25" t="s">
        <v>1427</v>
      </c>
    </row>
    <row r="1217" spans="2:51" s="12" customFormat="1" ht="13.5">
      <c r="B1217" s="194"/>
      <c r="D1217" s="195" t="s">
        <v>198</v>
      </c>
      <c r="E1217" s="196" t="s">
        <v>5</v>
      </c>
      <c r="F1217" s="197" t="s">
        <v>1428</v>
      </c>
      <c r="H1217" s="196" t="s">
        <v>5</v>
      </c>
      <c r="I1217" s="198"/>
      <c r="L1217" s="194"/>
      <c r="M1217" s="199"/>
      <c r="N1217" s="200"/>
      <c r="O1217" s="200"/>
      <c r="P1217" s="200"/>
      <c r="Q1217" s="200"/>
      <c r="R1217" s="200"/>
      <c r="S1217" s="200"/>
      <c r="T1217" s="201"/>
      <c r="AT1217" s="196" t="s">
        <v>198</v>
      </c>
      <c r="AU1217" s="196" t="s">
        <v>86</v>
      </c>
      <c r="AV1217" s="12" t="s">
        <v>17</v>
      </c>
      <c r="AW1217" s="12" t="s">
        <v>35</v>
      </c>
      <c r="AX1217" s="12" t="s">
        <v>72</v>
      </c>
      <c r="AY1217" s="196" t="s">
        <v>190</v>
      </c>
    </row>
    <row r="1218" spans="2:51" s="13" customFormat="1" ht="13.5">
      <c r="B1218" s="202"/>
      <c r="D1218" s="195" t="s">
        <v>198</v>
      </c>
      <c r="E1218" s="203" t="s">
        <v>5</v>
      </c>
      <c r="F1218" s="204" t="s">
        <v>80</v>
      </c>
      <c r="H1218" s="205">
        <v>2</v>
      </c>
      <c r="I1218" s="206"/>
      <c r="L1218" s="202"/>
      <c r="M1218" s="207"/>
      <c r="N1218" s="208"/>
      <c r="O1218" s="208"/>
      <c r="P1218" s="208"/>
      <c r="Q1218" s="208"/>
      <c r="R1218" s="208"/>
      <c r="S1218" s="208"/>
      <c r="T1218" s="209"/>
      <c r="AT1218" s="203" t="s">
        <v>198</v>
      </c>
      <c r="AU1218" s="203" t="s">
        <v>86</v>
      </c>
      <c r="AV1218" s="13" t="s">
        <v>80</v>
      </c>
      <c r="AW1218" s="13" t="s">
        <v>35</v>
      </c>
      <c r="AX1218" s="13" t="s">
        <v>17</v>
      </c>
      <c r="AY1218" s="203" t="s">
        <v>190</v>
      </c>
    </row>
    <row r="1219" spans="2:65" s="1" customFormat="1" ht="25.5" customHeight="1">
      <c r="B1219" s="181"/>
      <c r="C1219" s="218" t="s">
        <v>1429</v>
      </c>
      <c r="D1219" s="218" t="s">
        <v>465</v>
      </c>
      <c r="E1219" s="219" t="s">
        <v>1430</v>
      </c>
      <c r="F1219" s="220" t="s">
        <v>1431</v>
      </c>
      <c r="G1219" s="221" t="s">
        <v>410</v>
      </c>
      <c r="H1219" s="222">
        <v>2</v>
      </c>
      <c r="I1219" s="223"/>
      <c r="J1219" s="224">
        <f>ROUND(I1219*H1219,2)</f>
        <v>0</v>
      </c>
      <c r="K1219" s="220" t="s">
        <v>196</v>
      </c>
      <c r="L1219" s="225"/>
      <c r="M1219" s="226" t="s">
        <v>5</v>
      </c>
      <c r="N1219" s="227" t="s">
        <v>43</v>
      </c>
      <c r="O1219" s="43"/>
      <c r="P1219" s="191">
        <f>O1219*H1219</f>
        <v>0</v>
      </c>
      <c r="Q1219" s="191">
        <v>0.045</v>
      </c>
      <c r="R1219" s="191">
        <f>Q1219*H1219</f>
        <v>0.09</v>
      </c>
      <c r="S1219" s="191">
        <v>0</v>
      </c>
      <c r="T1219" s="192">
        <f>S1219*H1219</f>
        <v>0</v>
      </c>
      <c r="AR1219" s="25" t="s">
        <v>238</v>
      </c>
      <c r="AT1219" s="25" t="s">
        <v>465</v>
      </c>
      <c r="AU1219" s="25" t="s">
        <v>86</v>
      </c>
      <c r="AY1219" s="25" t="s">
        <v>190</v>
      </c>
      <c r="BE1219" s="193">
        <f>IF(N1219="základní",J1219,0)</f>
        <v>0</v>
      </c>
      <c r="BF1219" s="193">
        <f>IF(N1219="snížená",J1219,0)</f>
        <v>0</v>
      </c>
      <c r="BG1219" s="193">
        <f>IF(N1219="zákl. přenesená",J1219,0)</f>
        <v>0</v>
      </c>
      <c r="BH1219" s="193">
        <f>IF(N1219="sníž. přenesená",J1219,0)</f>
        <v>0</v>
      </c>
      <c r="BI1219" s="193">
        <f>IF(N1219="nulová",J1219,0)</f>
        <v>0</v>
      </c>
      <c r="BJ1219" s="25" t="s">
        <v>17</v>
      </c>
      <c r="BK1219" s="193">
        <f>ROUND(I1219*H1219,2)</f>
        <v>0</v>
      </c>
      <c r="BL1219" s="25" t="s">
        <v>92</v>
      </c>
      <c r="BM1219" s="25" t="s">
        <v>1432</v>
      </c>
    </row>
    <row r="1220" spans="2:63" s="11" customFormat="1" ht="29.85" customHeight="1">
      <c r="B1220" s="168"/>
      <c r="D1220" s="169" t="s">
        <v>71</v>
      </c>
      <c r="E1220" s="179" t="s">
        <v>244</v>
      </c>
      <c r="F1220" s="179" t="s">
        <v>1433</v>
      </c>
      <c r="I1220" s="171"/>
      <c r="J1220" s="180">
        <f>BK1220</f>
        <v>0</v>
      </c>
      <c r="L1220" s="168"/>
      <c r="M1220" s="173"/>
      <c r="N1220" s="174"/>
      <c r="O1220" s="174"/>
      <c r="P1220" s="175">
        <f>P1221+P1261+P1287</f>
        <v>0</v>
      </c>
      <c r="Q1220" s="174"/>
      <c r="R1220" s="175">
        <f>R1221+R1261+R1287</f>
        <v>0.07967250000000001</v>
      </c>
      <c r="S1220" s="174"/>
      <c r="T1220" s="176">
        <f>T1221+T1261+T1287</f>
        <v>293.01523800000007</v>
      </c>
      <c r="AR1220" s="169" t="s">
        <v>17</v>
      </c>
      <c r="AT1220" s="177" t="s">
        <v>71</v>
      </c>
      <c r="AU1220" s="177" t="s">
        <v>17</v>
      </c>
      <c r="AY1220" s="169" t="s">
        <v>190</v>
      </c>
      <c r="BK1220" s="178">
        <f>BK1221+BK1261+BK1287</f>
        <v>0</v>
      </c>
    </row>
    <row r="1221" spans="2:63" s="11" customFormat="1" ht="14.85" customHeight="1">
      <c r="B1221" s="168"/>
      <c r="D1221" s="169" t="s">
        <v>71</v>
      </c>
      <c r="E1221" s="179" t="s">
        <v>851</v>
      </c>
      <c r="F1221" s="179" t="s">
        <v>1434</v>
      </c>
      <c r="I1221" s="171"/>
      <c r="J1221" s="180">
        <f>BK1221</f>
        <v>0</v>
      </c>
      <c r="L1221" s="168"/>
      <c r="M1221" s="173"/>
      <c r="N1221" s="174"/>
      <c r="O1221" s="174"/>
      <c r="P1221" s="175">
        <f>SUM(P1222:P1260)</f>
        <v>0</v>
      </c>
      <c r="Q1221" s="174"/>
      <c r="R1221" s="175">
        <f>SUM(R1222:R1260)</f>
        <v>0.047385</v>
      </c>
      <c r="S1221" s="174"/>
      <c r="T1221" s="176">
        <f>SUM(T1222:T1260)</f>
        <v>0</v>
      </c>
      <c r="AR1221" s="169" t="s">
        <v>17</v>
      </c>
      <c r="AT1221" s="177" t="s">
        <v>71</v>
      </c>
      <c r="AU1221" s="177" t="s">
        <v>80</v>
      </c>
      <c r="AY1221" s="169" t="s">
        <v>190</v>
      </c>
      <c r="BK1221" s="178">
        <f>SUM(BK1222:BK1260)</f>
        <v>0</v>
      </c>
    </row>
    <row r="1222" spans="2:65" s="1" customFormat="1" ht="38.25" customHeight="1">
      <c r="B1222" s="181"/>
      <c r="C1222" s="182" t="s">
        <v>1435</v>
      </c>
      <c r="D1222" s="182" t="s">
        <v>192</v>
      </c>
      <c r="E1222" s="183" t="s">
        <v>1436</v>
      </c>
      <c r="F1222" s="184" t="s">
        <v>1437</v>
      </c>
      <c r="G1222" s="185" t="s">
        <v>275</v>
      </c>
      <c r="H1222" s="186">
        <v>475</v>
      </c>
      <c r="I1222" s="187"/>
      <c r="J1222" s="188">
        <f>ROUND(I1222*H1222,2)</f>
        <v>0</v>
      </c>
      <c r="K1222" s="184" t="s">
        <v>196</v>
      </c>
      <c r="L1222" s="42"/>
      <c r="M1222" s="189" t="s">
        <v>5</v>
      </c>
      <c r="N1222" s="190" t="s">
        <v>43</v>
      </c>
      <c r="O1222" s="43"/>
      <c r="P1222" s="191">
        <f>O1222*H1222</f>
        <v>0</v>
      </c>
      <c r="Q1222" s="191">
        <v>0</v>
      </c>
      <c r="R1222" s="191">
        <f>Q1222*H1222</f>
        <v>0</v>
      </c>
      <c r="S1222" s="191">
        <v>0</v>
      </c>
      <c r="T1222" s="192">
        <f>S1222*H1222</f>
        <v>0</v>
      </c>
      <c r="AR1222" s="25" t="s">
        <v>92</v>
      </c>
      <c r="AT1222" s="25" t="s">
        <v>192</v>
      </c>
      <c r="AU1222" s="25" t="s">
        <v>86</v>
      </c>
      <c r="AY1222" s="25" t="s">
        <v>190</v>
      </c>
      <c r="BE1222" s="193">
        <f>IF(N1222="základní",J1222,0)</f>
        <v>0</v>
      </c>
      <c r="BF1222" s="193">
        <f>IF(N1222="snížená",J1222,0)</f>
        <v>0</v>
      </c>
      <c r="BG1222" s="193">
        <f>IF(N1222="zákl. přenesená",J1222,0)</f>
        <v>0</v>
      </c>
      <c r="BH1222" s="193">
        <f>IF(N1222="sníž. přenesená",J1222,0)</f>
        <v>0</v>
      </c>
      <c r="BI1222" s="193">
        <f>IF(N1222="nulová",J1222,0)</f>
        <v>0</v>
      </c>
      <c r="BJ1222" s="25" t="s">
        <v>17</v>
      </c>
      <c r="BK1222" s="193">
        <f>ROUND(I1222*H1222,2)</f>
        <v>0</v>
      </c>
      <c r="BL1222" s="25" t="s">
        <v>92</v>
      </c>
      <c r="BM1222" s="25" t="s">
        <v>1438</v>
      </c>
    </row>
    <row r="1223" spans="2:51" s="12" customFormat="1" ht="13.5">
      <c r="B1223" s="194"/>
      <c r="D1223" s="195" t="s">
        <v>198</v>
      </c>
      <c r="E1223" s="196" t="s">
        <v>5</v>
      </c>
      <c r="F1223" s="197" t="s">
        <v>738</v>
      </c>
      <c r="H1223" s="196" t="s">
        <v>5</v>
      </c>
      <c r="I1223" s="198"/>
      <c r="L1223" s="194"/>
      <c r="M1223" s="199"/>
      <c r="N1223" s="200"/>
      <c r="O1223" s="200"/>
      <c r="P1223" s="200"/>
      <c r="Q1223" s="200"/>
      <c r="R1223" s="200"/>
      <c r="S1223" s="200"/>
      <c r="T1223" s="201"/>
      <c r="AT1223" s="196" t="s">
        <v>198</v>
      </c>
      <c r="AU1223" s="196" t="s">
        <v>86</v>
      </c>
      <c r="AV1223" s="12" t="s">
        <v>17</v>
      </c>
      <c r="AW1223" s="12" t="s">
        <v>35</v>
      </c>
      <c r="AX1223" s="12" t="s">
        <v>72</v>
      </c>
      <c r="AY1223" s="196" t="s">
        <v>190</v>
      </c>
    </row>
    <row r="1224" spans="2:51" s="13" customFormat="1" ht="13.5">
      <c r="B1224" s="202"/>
      <c r="D1224" s="195" t="s">
        <v>198</v>
      </c>
      <c r="E1224" s="203" t="s">
        <v>5</v>
      </c>
      <c r="F1224" s="204" t="s">
        <v>1165</v>
      </c>
      <c r="H1224" s="205">
        <v>120</v>
      </c>
      <c r="I1224" s="206"/>
      <c r="L1224" s="202"/>
      <c r="M1224" s="207"/>
      <c r="N1224" s="208"/>
      <c r="O1224" s="208"/>
      <c r="P1224" s="208"/>
      <c r="Q1224" s="208"/>
      <c r="R1224" s="208"/>
      <c r="S1224" s="208"/>
      <c r="T1224" s="209"/>
      <c r="AT1224" s="203" t="s">
        <v>198</v>
      </c>
      <c r="AU1224" s="203" t="s">
        <v>86</v>
      </c>
      <c r="AV1224" s="13" t="s">
        <v>80</v>
      </c>
      <c r="AW1224" s="13" t="s">
        <v>35</v>
      </c>
      <c r="AX1224" s="13" t="s">
        <v>72</v>
      </c>
      <c r="AY1224" s="203" t="s">
        <v>190</v>
      </c>
    </row>
    <row r="1225" spans="2:51" s="12" customFormat="1" ht="13.5">
      <c r="B1225" s="194"/>
      <c r="D1225" s="195" t="s">
        <v>198</v>
      </c>
      <c r="E1225" s="196" t="s">
        <v>5</v>
      </c>
      <c r="F1225" s="197" t="s">
        <v>1151</v>
      </c>
      <c r="H1225" s="196" t="s">
        <v>5</v>
      </c>
      <c r="I1225" s="198"/>
      <c r="L1225" s="194"/>
      <c r="M1225" s="199"/>
      <c r="N1225" s="200"/>
      <c r="O1225" s="200"/>
      <c r="P1225" s="200"/>
      <c r="Q1225" s="200"/>
      <c r="R1225" s="200"/>
      <c r="S1225" s="200"/>
      <c r="T1225" s="201"/>
      <c r="AT1225" s="196" t="s">
        <v>198</v>
      </c>
      <c r="AU1225" s="196" t="s">
        <v>86</v>
      </c>
      <c r="AV1225" s="12" t="s">
        <v>17</v>
      </c>
      <c r="AW1225" s="12" t="s">
        <v>35</v>
      </c>
      <c r="AX1225" s="12" t="s">
        <v>72</v>
      </c>
      <c r="AY1225" s="196" t="s">
        <v>190</v>
      </c>
    </row>
    <row r="1226" spans="2:51" s="13" customFormat="1" ht="13.5">
      <c r="B1226" s="202"/>
      <c r="D1226" s="195" t="s">
        <v>198</v>
      </c>
      <c r="E1226" s="203" t="s">
        <v>5</v>
      </c>
      <c r="F1226" s="204" t="s">
        <v>1439</v>
      </c>
      <c r="H1226" s="205">
        <v>140</v>
      </c>
      <c r="I1226" s="206"/>
      <c r="L1226" s="202"/>
      <c r="M1226" s="207"/>
      <c r="N1226" s="208"/>
      <c r="O1226" s="208"/>
      <c r="P1226" s="208"/>
      <c r="Q1226" s="208"/>
      <c r="R1226" s="208"/>
      <c r="S1226" s="208"/>
      <c r="T1226" s="209"/>
      <c r="AT1226" s="203" t="s">
        <v>198</v>
      </c>
      <c r="AU1226" s="203" t="s">
        <v>86</v>
      </c>
      <c r="AV1226" s="13" t="s">
        <v>80</v>
      </c>
      <c r="AW1226" s="13" t="s">
        <v>35</v>
      </c>
      <c r="AX1226" s="13" t="s">
        <v>72</v>
      </c>
      <c r="AY1226" s="203" t="s">
        <v>190</v>
      </c>
    </row>
    <row r="1227" spans="2:51" s="12" customFormat="1" ht="13.5">
      <c r="B1227" s="194"/>
      <c r="D1227" s="195" t="s">
        <v>198</v>
      </c>
      <c r="E1227" s="196" t="s">
        <v>5</v>
      </c>
      <c r="F1227" s="197" t="s">
        <v>743</v>
      </c>
      <c r="H1227" s="196" t="s">
        <v>5</v>
      </c>
      <c r="I1227" s="198"/>
      <c r="L1227" s="194"/>
      <c r="M1227" s="199"/>
      <c r="N1227" s="200"/>
      <c r="O1227" s="200"/>
      <c r="P1227" s="200"/>
      <c r="Q1227" s="200"/>
      <c r="R1227" s="200"/>
      <c r="S1227" s="200"/>
      <c r="T1227" s="201"/>
      <c r="AT1227" s="196" t="s">
        <v>198</v>
      </c>
      <c r="AU1227" s="196" t="s">
        <v>86</v>
      </c>
      <c r="AV1227" s="12" t="s">
        <v>17</v>
      </c>
      <c r="AW1227" s="12" t="s">
        <v>35</v>
      </c>
      <c r="AX1227" s="12" t="s">
        <v>72</v>
      </c>
      <c r="AY1227" s="196" t="s">
        <v>190</v>
      </c>
    </row>
    <row r="1228" spans="2:51" s="13" customFormat="1" ht="13.5">
      <c r="B1228" s="202"/>
      <c r="D1228" s="195" t="s">
        <v>198</v>
      </c>
      <c r="E1228" s="203" t="s">
        <v>5</v>
      </c>
      <c r="F1228" s="204" t="s">
        <v>1440</v>
      </c>
      <c r="H1228" s="205">
        <v>110</v>
      </c>
      <c r="I1228" s="206"/>
      <c r="L1228" s="202"/>
      <c r="M1228" s="207"/>
      <c r="N1228" s="208"/>
      <c r="O1228" s="208"/>
      <c r="P1228" s="208"/>
      <c r="Q1228" s="208"/>
      <c r="R1228" s="208"/>
      <c r="S1228" s="208"/>
      <c r="T1228" s="209"/>
      <c r="AT1228" s="203" t="s">
        <v>198</v>
      </c>
      <c r="AU1228" s="203" t="s">
        <v>86</v>
      </c>
      <c r="AV1228" s="13" t="s">
        <v>80</v>
      </c>
      <c r="AW1228" s="13" t="s">
        <v>35</v>
      </c>
      <c r="AX1228" s="13" t="s">
        <v>72</v>
      </c>
      <c r="AY1228" s="203" t="s">
        <v>190</v>
      </c>
    </row>
    <row r="1229" spans="2:51" s="12" customFormat="1" ht="13.5">
      <c r="B1229" s="194"/>
      <c r="D1229" s="195" t="s">
        <v>198</v>
      </c>
      <c r="E1229" s="196" t="s">
        <v>5</v>
      </c>
      <c r="F1229" s="197" t="s">
        <v>745</v>
      </c>
      <c r="H1229" s="196" t="s">
        <v>5</v>
      </c>
      <c r="I1229" s="198"/>
      <c r="L1229" s="194"/>
      <c r="M1229" s="199"/>
      <c r="N1229" s="200"/>
      <c r="O1229" s="200"/>
      <c r="P1229" s="200"/>
      <c r="Q1229" s="200"/>
      <c r="R1229" s="200"/>
      <c r="S1229" s="200"/>
      <c r="T1229" s="201"/>
      <c r="AT1229" s="196" t="s">
        <v>198</v>
      </c>
      <c r="AU1229" s="196" t="s">
        <v>86</v>
      </c>
      <c r="AV1229" s="12" t="s">
        <v>17</v>
      </c>
      <c r="AW1229" s="12" t="s">
        <v>35</v>
      </c>
      <c r="AX1229" s="12" t="s">
        <v>72</v>
      </c>
      <c r="AY1229" s="196" t="s">
        <v>190</v>
      </c>
    </row>
    <row r="1230" spans="2:51" s="13" customFormat="1" ht="13.5">
      <c r="B1230" s="202"/>
      <c r="D1230" s="195" t="s">
        <v>198</v>
      </c>
      <c r="E1230" s="203" t="s">
        <v>5</v>
      </c>
      <c r="F1230" s="204" t="s">
        <v>1441</v>
      </c>
      <c r="H1230" s="205">
        <v>105</v>
      </c>
      <c r="I1230" s="206"/>
      <c r="L1230" s="202"/>
      <c r="M1230" s="207"/>
      <c r="N1230" s="208"/>
      <c r="O1230" s="208"/>
      <c r="P1230" s="208"/>
      <c r="Q1230" s="208"/>
      <c r="R1230" s="208"/>
      <c r="S1230" s="208"/>
      <c r="T1230" s="209"/>
      <c r="AT1230" s="203" t="s">
        <v>198</v>
      </c>
      <c r="AU1230" s="203" t="s">
        <v>86</v>
      </c>
      <c r="AV1230" s="13" t="s">
        <v>80</v>
      </c>
      <c r="AW1230" s="13" t="s">
        <v>35</v>
      </c>
      <c r="AX1230" s="13" t="s">
        <v>72</v>
      </c>
      <c r="AY1230" s="203" t="s">
        <v>190</v>
      </c>
    </row>
    <row r="1231" spans="2:51" s="14" customFormat="1" ht="13.5">
      <c r="B1231" s="210"/>
      <c r="D1231" s="195" t="s">
        <v>198</v>
      </c>
      <c r="E1231" s="211" t="s">
        <v>5</v>
      </c>
      <c r="F1231" s="212" t="s">
        <v>221</v>
      </c>
      <c r="H1231" s="213">
        <v>475</v>
      </c>
      <c r="I1231" s="214"/>
      <c r="L1231" s="210"/>
      <c r="M1231" s="215"/>
      <c r="N1231" s="216"/>
      <c r="O1231" s="216"/>
      <c r="P1231" s="216"/>
      <c r="Q1231" s="216"/>
      <c r="R1231" s="216"/>
      <c r="S1231" s="216"/>
      <c r="T1231" s="217"/>
      <c r="AT1231" s="211" t="s">
        <v>198</v>
      </c>
      <c r="AU1231" s="211" t="s">
        <v>86</v>
      </c>
      <c r="AV1231" s="14" t="s">
        <v>92</v>
      </c>
      <c r="AW1231" s="14" t="s">
        <v>35</v>
      </c>
      <c r="AX1231" s="14" t="s">
        <v>17</v>
      </c>
      <c r="AY1231" s="211" t="s">
        <v>190</v>
      </c>
    </row>
    <row r="1232" spans="2:65" s="1" customFormat="1" ht="38.25" customHeight="1">
      <c r="B1232" s="181"/>
      <c r="C1232" s="182" t="s">
        <v>1442</v>
      </c>
      <c r="D1232" s="182" t="s">
        <v>192</v>
      </c>
      <c r="E1232" s="183" t="s">
        <v>1443</v>
      </c>
      <c r="F1232" s="184" t="s">
        <v>1444</v>
      </c>
      <c r="G1232" s="185" t="s">
        <v>275</v>
      </c>
      <c r="H1232" s="186">
        <v>88350</v>
      </c>
      <c r="I1232" s="187"/>
      <c r="J1232" s="188">
        <f>ROUND(I1232*H1232,2)</f>
        <v>0</v>
      </c>
      <c r="K1232" s="184" t="s">
        <v>196</v>
      </c>
      <c r="L1232" s="42"/>
      <c r="M1232" s="189" t="s">
        <v>5</v>
      </c>
      <c r="N1232" s="190" t="s">
        <v>43</v>
      </c>
      <c r="O1232" s="43"/>
      <c r="P1232" s="191">
        <f>O1232*H1232</f>
        <v>0</v>
      </c>
      <c r="Q1232" s="191">
        <v>0</v>
      </c>
      <c r="R1232" s="191">
        <f>Q1232*H1232</f>
        <v>0</v>
      </c>
      <c r="S1232" s="191">
        <v>0</v>
      </c>
      <c r="T1232" s="192">
        <f>S1232*H1232</f>
        <v>0</v>
      </c>
      <c r="AR1232" s="25" t="s">
        <v>92</v>
      </c>
      <c r="AT1232" s="25" t="s">
        <v>192</v>
      </c>
      <c r="AU1232" s="25" t="s">
        <v>86</v>
      </c>
      <c r="AY1232" s="25" t="s">
        <v>190</v>
      </c>
      <c r="BE1232" s="193">
        <f>IF(N1232="základní",J1232,0)</f>
        <v>0</v>
      </c>
      <c r="BF1232" s="193">
        <f>IF(N1232="snížená",J1232,0)</f>
        <v>0</v>
      </c>
      <c r="BG1232" s="193">
        <f>IF(N1232="zákl. přenesená",J1232,0)</f>
        <v>0</v>
      </c>
      <c r="BH1232" s="193">
        <f>IF(N1232="sníž. přenesená",J1232,0)</f>
        <v>0</v>
      </c>
      <c r="BI1232" s="193">
        <f>IF(N1232="nulová",J1232,0)</f>
        <v>0</v>
      </c>
      <c r="BJ1232" s="25" t="s">
        <v>17</v>
      </c>
      <c r="BK1232" s="193">
        <f>ROUND(I1232*H1232,2)</f>
        <v>0</v>
      </c>
      <c r="BL1232" s="25" t="s">
        <v>92</v>
      </c>
      <c r="BM1232" s="25" t="s">
        <v>1445</v>
      </c>
    </row>
    <row r="1233" spans="2:51" s="13" customFormat="1" ht="13.5">
      <c r="B1233" s="202"/>
      <c r="D1233" s="195" t="s">
        <v>198</v>
      </c>
      <c r="E1233" s="203" t="s">
        <v>5</v>
      </c>
      <c r="F1233" s="204" t="s">
        <v>1446</v>
      </c>
      <c r="H1233" s="205">
        <v>88350</v>
      </c>
      <c r="I1233" s="206"/>
      <c r="L1233" s="202"/>
      <c r="M1233" s="207"/>
      <c r="N1233" s="208"/>
      <c r="O1233" s="208"/>
      <c r="P1233" s="208"/>
      <c r="Q1233" s="208"/>
      <c r="R1233" s="208"/>
      <c r="S1233" s="208"/>
      <c r="T1233" s="209"/>
      <c r="AT1233" s="203" t="s">
        <v>198</v>
      </c>
      <c r="AU1233" s="203" t="s">
        <v>86</v>
      </c>
      <c r="AV1233" s="13" t="s">
        <v>80</v>
      </c>
      <c r="AW1233" s="13" t="s">
        <v>35</v>
      </c>
      <c r="AX1233" s="13" t="s">
        <v>17</v>
      </c>
      <c r="AY1233" s="203" t="s">
        <v>190</v>
      </c>
    </row>
    <row r="1234" spans="2:65" s="1" customFormat="1" ht="38.25" customHeight="1">
      <c r="B1234" s="181"/>
      <c r="C1234" s="182" t="s">
        <v>1447</v>
      </c>
      <c r="D1234" s="182" t="s">
        <v>192</v>
      </c>
      <c r="E1234" s="183" t="s">
        <v>1448</v>
      </c>
      <c r="F1234" s="184" t="s">
        <v>1449</v>
      </c>
      <c r="G1234" s="185" t="s">
        <v>275</v>
      </c>
      <c r="H1234" s="186">
        <v>475</v>
      </c>
      <c r="I1234" s="187"/>
      <c r="J1234" s="188">
        <f>ROUND(I1234*H1234,2)</f>
        <v>0</v>
      </c>
      <c r="K1234" s="184" t="s">
        <v>196</v>
      </c>
      <c r="L1234" s="42"/>
      <c r="M1234" s="189" t="s">
        <v>5</v>
      </c>
      <c r="N1234" s="190" t="s">
        <v>43</v>
      </c>
      <c r="O1234" s="43"/>
      <c r="P1234" s="191">
        <f>O1234*H1234</f>
        <v>0</v>
      </c>
      <c r="Q1234" s="191">
        <v>0</v>
      </c>
      <c r="R1234" s="191">
        <f>Q1234*H1234</f>
        <v>0</v>
      </c>
      <c r="S1234" s="191">
        <v>0</v>
      </c>
      <c r="T1234" s="192">
        <f>S1234*H1234</f>
        <v>0</v>
      </c>
      <c r="AR1234" s="25" t="s">
        <v>92</v>
      </c>
      <c r="AT1234" s="25" t="s">
        <v>192</v>
      </c>
      <c r="AU1234" s="25" t="s">
        <v>86</v>
      </c>
      <c r="AY1234" s="25" t="s">
        <v>190</v>
      </c>
      <c r="BE1234" s="193">
        <f>IF(N1234="základní",J1234,0)</f>
        <v>0</v>
      </c>
      <c r="BF1234" s="193">
        <f>IF(N1234="snížená",J1234,0)</f>
        <v>0</v>
      </c>
      <c r="BG1234" s="193">
        <f>IF(N1234="zákl. přenesená",J1234,0)</f>
        <v>0</v>
      </c>
      <c r="BH1234" s="193">
        <f>IF(N1234="sníž. přenesená",J1234,0)</f>
        <v>0</v>
      </c>
      <c r="BI1234" s="193">
        <f>IF(N1234="nulová",J1234,0)</f>
        <v>0</v>
      </c>
      <c r="BJ1234" s="25" t="s">
        <v>17</v>
      </c>
      <c r="BK1234" s="193">
        <f>ROUND(I1234*H1234,2)</f>
        <v>0</v>
      </c>
      <c r="BL1234" s="25" t="s">
        <v>92</v>
      </c>
      <c r="BM1234" s="25" t="s">
        <v>1450</v>
      </c>
    </row>
    <row r="1235" spans="2:51" s="12" customFormat="1" ht="13.5">
      <c r="B1235" s="194"/>
      <c r="D1235" s="195" t="s">
        <v>198</v>
      </c>
      <c r="E1235" s="196" t="s">
        <v>5</v>
      </c>
      <c r="F1235" s="197" t="s">
        <v>1451</v>
      </c>
      <c r="H1235" s="196" t="s">
        <v>5</v>
      </c>
      <c r="I1235" s="198"/>
      <c r="L1235" s="194"/>
      <c r="M1235" s="199"/>
      <c r="N1235" s="200"/>
      <c r="O1235" s="200"/>
      <c r="P1235" s="200"/>
      <c r="Q1235" s="200"/>
      <c r="R1235" s="200"/>
      <c r="S1235" s="200"/>
      <c r="T1235" s="201"/>
      <c r="AT1235" s="196" t="s">
        <v>198</v>
      </c>
      <c r="AU1235" s="196" t="s">
        <v>86</v>
      </c>
      <c r="AV1235" s="12" t="s">
        <v>17</v>
      </c>
      <c r="AW1235" s="12" t="s">
        <v>35</v>
      </c>
      <c r="AX1235" s="12" t="s">
        <v>72</v>
      </c>
      <c r="AY1235" s="196" t="s">
        <v>190</v>
      </c>
    </row>
    <row r="1236" spans="2:51" s="13" customFormat="1" ht="13.5">
      <c r="B1236" s="202"/>
      <c r="D1236" s="195" t="s">
        <v>198</v>
      </c>
      <c r="E1236" s="203" t="s">
        <v>5</v>
      </c>
      <c r="F1236" s="204" t="s">
        <v>1452</v>
      </c>
      <c r="H1236" s="205">
        <v>475</v>
      </c>
      <c r="I1236" s="206"/>
      <c r="L1236" s="202"/>
      <c r="M1236" s="207"/>
      <c r="N1236" s="208"/>
      <c r="O1236" s="208"/>
      <c r="P1236" s="208"/>
      <c r="Q1236" s="208"/>
      <c r="R1236" s="208"/>
      <c r="S1236" s="208"/>
      <c r="T1236" s="209"/>
      <c r="AT1236" s="203" t="s">
        <v>198</v>
      </c>
      <c r="AU1236" s="203" t="s">
        <v>86</v>
      </c>
      <c r="AV1236" s="13" t="s">
        <v>80</v>
      </c>
      <c r="AW1236" s="13" t="s">
        <v>35</v>
      </c>
      <c r="AX1236" s="13" t="s">
        <v>17</v>
      </c>
      <c r="AY1236" s="203" t="s">
        <v>190</v>
      </c>
    </row>
    <row r="1237" spans="2:65" s="1" customFormat="1" ht="25.5" customHeight="1">
      <c r="B1237" s="181"/>
      <c r="C1237" s="182" t="s">
        <v>1453</v>
      </c>
      <c r="D1237" s="182" t="s">
        <v>192</v>
      </c>
      <c r="E1237" s="183" t="s">
        <v>1454</v>
      </c>
      <c r="F1237" s="184" t="s">
        <v>1455</v>
      </c>
      <c r="G1237" s="185" t="s">
        <v>275</v>
      </c>
      <c r="H1237" s="186">
        <v>475</v>
      </c>
      <c r="I1237" s="187"/>
      <c r="J1237" s="188">
        <f>ROUND(I1237*H1237,2)</f>
        <v>0</v>
      </c>
      <c r="K1237" s="184" t="s">
        <v>196</v>
      </c>
      <c r="L1237" s="42"/>
      <c r="M1237" s="189" t="s">
        <v>5</v>
      </c>
      <c r="N1237" s="190" t="s">
        <v>43</v>
      </c>
      <c r="O1237" s="43"/>
      <c r="P1237" s="191">
        <f>O1237*H1237</f>
        <v>0</v>
      </c>
      <c r="Q1237" s="191">
        <v>0</v>
      </c>
      <c r="R1237" s="191">
        <f>Q1237*H1237</f>
        <v>0</v>
      </c>
      <c r="S1237" s="191">
        <v>0</v>
      </c>
      <c r="T1237" s="192">
        <f>S1237*H1237</f>
        <v>0</v>
      </c>
      <c r="AR1237" s="25" t="s">
        <v>92</v>
      </c>
      <c r="AT1237" s="25" t="s">
        <v>192</v>
      </c>
      <c r="AU1237" s="25" t="s">
        <v>86</v>
      </c>
      <c r="AY1237" s="25" t="s">
        <v>190</v>
      </c>
      <c r="BE1237" s="193">
        <f>IF(N1237="základní",J1237,0)</f>
        <v>0</v>
      </c>
      <c r="BF1237" s="193">
        <f>IF(N1237="snížená",J1237,0)</f>
        <v>0</v>
      </c>
      <c r="BG1237" s="193">
        <f>IF(N1237="zákl. přenesená",J1237,0)</f>
        <v>0</v>
      </c>
      <c r="BH1237" s="193">
        <f>IF(N1237="sníž. přenesená",J1237,0)</f>
        <v>0</v>
      </c>
      <c r="BI1237" s="193">
        <f>IF(N1237="nulová",J1237,0)</f>
        <v>0</v>
      </c>
      <c r="BJ1237" s="25" t="s">
        <v>17</v>
      </c>
      <c r="BK1237" s="193">
        <f>ROUND(I1237*H1237,2)</f>
        <v>0</v>
      </c>
      <c r="BL1237" s="25" t="s">
        <v>92</v>
      </c>
      <c r="BM1237" s="25" t="s">
        <v>1456</v>
      </c>
    </row>
    <row r="1238" spans="2:51" s="12" customFormat="1" ht="13.5">
      <c r="B1238" s="194"/>
      <c r="D1238" s="195" t="s">
        <v>198</v>
      </c>
      <c r="E1238" s="196" t="s">
        <v>5</v>
      </c>
      <c r="F1238" s="197" t="s">
        <v>1451</v>
      </c>
      <c r="H1238" s="196" t="s">
        <v>5</v>
      </c>
      <c r="I1238" s="198"/>
      <c r="L1238" s="194"/>
      <c r="M1238" s="199"/>
      <c r="N1238" s="200"/>
      <c r="O1238" s="200"/>
      <c r="P1238" s="200"/>
      <c r="Q1238" s="200"/>
      <c r="R1238" s="200"/>
      <c r="S1238" s="200"/>
      <c r="T1238" s="201"/>
      <c r="AT1238" s="196" t="s">
        <v>198</v>
      </c>
      <c r="AU1238" s="196" t="s">
        <v>86</v>
      </c>
      <c r="AV1238" s="12" t="s">
        <v>17</v>
      </c>
      <c r="AW1238" s="12" t="s">
        <v>35</v>
      </c>
      <c r="AX1238" s="12" t="s">
        <v>72</v>
      </c>
      <c r="AY1238" s="196" t="s">
        <v>190</v>
      </c>
    </row>
    <row r="1239" spans="2:51" s="13" customFormat="1" ht="13.5">
      <c r="B1239" s="202"/>
      <c r="D1239" s="195" t="s">
        <v>198</v>
      </c>
      <c r="E1239" s="203" t="s">
        <v>5</v>
      </c>
      <c r="F1239" s="204" t="s">
        <v>1452</v>
      </c>
      <c r="H1239" s="205">
        <v>475</v>
      </c>
      <c r="I1239" s="206"/>
      <c r="L1239" s="202"/>
      <c r="M1239" s="207"/>
      <c r="N1239" s="208"/>
      <c r="O1239" s="208"/>
      <c r="P1239" s="208"/>
      <c r="Q1239" s="208"/>
      <c r="R1239" s="208"/>
      <c r="S1239" s="208"/>
      <c r="T1239" s="209"/>
      <c r="AT1239" s="203" t="s">
        <v>198</v>
      </c>
      <c r="AU1239" s="203" t="s">
        <v>86</v>
      </c>
      <c r="AV1239" s="13" t="s">
        <v>80</v>
      </c>
      <c r="AW1239" s="13" t="s">
        <v>35</v>
      </c>
      <c r="AX1239" s="13" t="s">
        <v>17</v>
      </c>
      <c r="AY1239" s="203" t="s">
        <v>190</v>
      </c>
    </row>
    <row r="1240" spans="2:65" s="1" customFormat="1" ht="25.5" customHeight="1">
      <c r="B1240" s="181"/>
      <c r="C1240" s="182" t="s">
        <v>1457</v>
      </c>
      <c r="D1240" s="182" t="s">
        <v>192</v>
      </c>
      <c r="E1240" s="183" t="s">
        <v>1458</v>
      </c>
      <c r="F1240" s="184" t="s">
        <v>1459</v>
      </c>
      <c r="G1240" s="185" t="s">
        <v>275</v>
      </c>
      <c r="H1240" s="186">
        <v>88350</v>
      </c>
      <c r="I1240" s="187"/>
      <c r="J1240" s="188">
        <f>ROUND(I1240*H1240,2)</f>
        <v>0</v>
      </c>
      <c r="K1240" s="184" t="s">
        <v>196</v>
      </c>
      <c r="L1240" s="42"/>
      <c r="M1240" s="189" t="s">
        <v>5</v>
      </c>
      <c r="N1240" s="190" t="s">
        <v>43</v>
      </c>
      <c r="O1240" s="43"/>
      <c r="P1240" s="191">
        <f>O1240*H1240</f>
        <v>0</v>
      </c>
      <c r="Q1240" s="191">
        <v>0</v>
      </c>
      <c r="R1240" s="191">
        <f>Q1240*H1240</f>
        <v>0</v>
      </c>
      <c r="S1240" s="191">
        <v>0</v>
      </c>
      <c r="T1240" s="192">
        <f>S1240*H1240</f>
        <v>0</v>
      </c>
      <c r="AR1240" s="25" t="s">
        <v>92</v>
      </c>
      <c r="AT1240" s="25" t="s">
        <v>192</v>
      </c>
      <c r="AU1240" s="25" t="s">
        <v>86</v>
      </c>
      <c r="AY1240" s="25" t="s">
        <v>190</v>
      </c>
      <c r="BE1240" s="193">
        <f>IF(N1240="základní",J1240,0)</f>
        <v>0</v>
      </c>
      <c r="BF1240" s="193">
        <f>IF(N1240="snížená",J1240,0)</f>
        <v>0</v>
      </c>
      <c r="BG1240" s="193">
        <f>IF(N1240="zákl. přenesená",J1240,0)</f>
        <v>0</v>
      </c>
      <c r="BH1240" s="193">
        <f>IF(N1240="sníž. přenesená",J1240,0)</f>
        <v>0</v>
      </c>
      <c r="BI1240" s="193">
        <f>IF(N1240="nulová",J1240,0)</f>
        <v>0</v>
      </c>
      <c r="BJ1240" s="25" t="s">
        <v>17</v>
      </c>
      <c r="BK1240" s="193">
        <f>ROUND(I1240*H1240,2)</f>
        <v>0</v>
      </c>
      <c r="BL1240" s="25" t="s">
        <v>92</v>
      </c>
      <c r="BM1240" s="25" t="s">
        <v>1460</v>
      </c>
    </row>
    <row r="1241" spans="2:51" s="13" customFormat="1" ht="13.5">
      <c r="B1241" s="202"/>
      <c r="D1241" s="195" t="s">
        <v>198</v>
      </c>
      <c r="E1241" s="203" t="s">
        <v>5</v>
      </c>
      <c r="F1241" s="204" t="s">
        <v>1446</v>
      </c>
      <c r="H1241" s="205">
        <v>88350</v>
      </c>
      <c r="I1241" s="206"/>
      <c r="L1241" s="202"/>
      <c r="M1241" s="207"/>
      <c r="N1241" s="208"/>
      <c r="O1241" s="208"/>
      <c r="P1241" s="208"/>
      <c r="Q1241" s="208"/>
      <c r="R1241" s="208"/>
      <c r="S1241" s="208"/>
      <c r="T1241" s="209"/>
      <c r="AT1241" s="203" t="s">
        <v>198</v>
      </c>
      <c r="AU1241" s="203" t="s">
        <v>86</v>
      </c>
      <c r="AV1241" s="13" t="s">
        <v>80</v>
      </c>
      <c r="AW1241" s="13" t="s">
        <v>35</v>
      </c>
      <c r="AX1241" s="13" t="s">
        <v>17</v>
      </c>
      <c r="AY1241" s="203" t="s">
        <v>190</v>
      </c>
    </row>
    <row r="1242" spans="2:65" s="1" customFormat="1" ht="25.5" customHeight="1">
      <c r="B1242" s="181"/>
      <c r="C1242" s="182" t="s">
        <v>1461</v>
      </c>
      <c r="D1242" s="182" t="s">
        <v>192</v>
      </c>
      <c r="E1242" s="183" t="s">
        <v>1462</v>
      </c>
      <c r="F1242" s="184" t="s">
        <v>1463</v>
      </c>
      <c r="G1242" s="185" t="s">
        <v>275</v>
      </c>
      <c r="H1242" s="186">
        <v>475</v>
      </c>
      <c r="I1242" s="187"/>
      <c r="J1242" s="188">
        <f>ROUND(I1242*H1242,2)</f>
        <v>0</v>
      </c>
      <c r="K1242" s="184" t="s">
        <v>196</v>
      </c>
      <c r="L1242" s="42"/>
      <c r="M1242" s="189" t="s">
        <v>5</v>
      </c>
      <c r="N1242" s="190" t="s">
        <v>43</v>
      </c>
      <c r="O1242" s="43"/>
      <c r="P1242" s="191">
        <f>O1242*H1242</f>
        <v>0</v>
      </c>
      <c r="Q1242" s="191">
        <v>0</v>
      </c>
      <c r="R1242" s="191">
        <f>Q1242*H1242</f>
        <v>0</v>
      </c>
      <c r="S1242" s="191">
        <v>0</v>
      </c>
      <c r="T1242" s="192">
        <f>S1242*H1242</f>
        <v>0</v>
      </c>
      <c r="AR1242" s="25" t="s">
        <v>92</v>
      </c>
      <c r="AT1242" s="25" t="s">
        <v>192</v>
      </c>
      <c r="AU1242" s="25" t="s">
        <v>86</v>
      </c>
      <c r="AY1242" s="25" t="s">
        <v>190</v>
      </c>
      <c r="BE1242" s="193">
        <f>IF(N1242="základní",J1242,0)</f>
        <v>0</v>
      </c>
      <c r="BF1242" s="193">
        <f>IF(N1242="snížená",J1242,0)</f>
        <v>0</v>
      </c>
      <c r="BG1242" s="193">
        <f>IF(N1242="zákl. přenesená",J1242,0)</f>
        <v>0</v>
      </c>
      <c r="BH1242" s="193">
        <f>IF(N1242="sníž. přenesená",J1242,0)</f>
        <v>0</v>
      </c>
      <c r="BI1242" s="193">
        <f>IF(N1242="nulová",J1242,0)</f>
        <v>0</v>
      </c>
      <c r="BJ1242" s="25" t="s">
        <v>17</v>
      </c>
      <c r="BK1242" s="193">
        <f>ROUND(I1242*H1242,2)</f>
        <v>0</v>
      </c>
      <c r="BL1242" s="25" t="s">
        <v>92</v>
      </c>
      <c r="BM1242" s="25" t="s">
        <v>1464</v>
      </c>
    </row>
    <row r="1243" spans="2:51" s="12" customFormat="1" ht="13.5">
      <c r="B1243" s="194"/>
      <c r="D1243" s="195" t="s">
        <v>198</v>
      </c>
      <c r="E1243" s="196" t="s">
        <v>5</v>
      </c>
      <c r="F1243" s="197" t="s">
        <v>1451</v>
      </c>
      <c r="H1243" s="196" t="s">
        <v>5</v>
      </c>
      <c r="I1243" s="198"/>
      <c r="L1243" s="194"/>
      <c r="M1243" s="199"/>
      <c r="N1243" s="200"/>
      <c r="O1243" s="200"/>
      <c r="P1243" s="200"/>
      <c r="Q1243" s="200"/>
      <c r="R1243" s="200"/>
      <c r="S1243" s="200"/>
      <c r="T1243" s="201"/>
      <c r="AT1243" s="196" t="s">
        <v>198</v>
      </c>
      <c r="AU1243" s="196" t="s">
        <v>86</v>
      </c>
      <c r="AV1243" s="12" t="s">
        <v>17</v>
      </c>
      <c r="AW1243" s="12" t="s">
        <v>35</v>
      </c>
      <c r="AX1243" s="12" t="s">
        <v>72</v>
      </c>
      <c r="AY1243" s="196" t="s">
        <v>190</v>
      </c>
    </row>
    <row r="1244" spans="2:51" s="13" customFormat="1" ht="13.5">
      <c r="B1244" s="202"/>
      <c r="D1244" s="195" t="s">
        <v>198</v>
      </c>
      <c r="E1244" s="203" t="s">
        <v>5</v>
      </c>
      <c r="F1244" s="204" t="s">
        <v>1452</v>
      </c>
      <c r="H1244" s="205">
        <v>475</v>
      </c>
      <c r="I1244" s="206"/>
      <c r="L1244" s="202"/>
      <c r="M1244" s="207"/>
      <c r="N1244" s="208"/>
      <c r="O1244" s="208"/>
      <c r="P1244" s="208"/>
      <c r="Q1244" s="208"/>
      <c r="R1244" s="208"/>
      <c r="S1244" s="208"/>
      <c r="T1244" s="209"/>
      <c r="AT1244" s="203" t="s">
        <v>198</v>
      </c>
      <c r="AU1244" s="203" t="s">
        <v>86</v>
      </c>
      <c r="AV1244" s="13" t="s">
        <v>80</v>
      </c>
      <c r="AW1244" s="13" t="s">
        <v>35</v>
      </c>
      <c r="AX1244" s="13" t="s">
        <v>17</v>
      </c>
      <c r="AY1244" s="203" t="s">
        <v>190</v>
      </c>
    </row>
    <row r="1245" spans="2:65" s="1" customFormat="1" ht="25.5" customHeight="1">
      <c r="B1245" s="181"/>
      <c r="C1245" s="182" t="s">
        <v>1465</v>
      </c>
      <c r="D1245" s="182" t="s">
        <v>192</v>
      </c>
      <c r="E1245" s="183" t="s">
        <v>1466</v>
      </c>
      <c r="F1245" s="184" t="s">
        <v>1467</v>
      </c>
      <c r="G1245" s="185" t="s">
        <v>275</v>
      </c>
      <c r="H1245" s="186">
        <v>364.5</v>
      </c>
      <c r="I1245" s="187"/>
      <c r="J1245" s="188">
        <f>ROUND(I1245*H1245,2)</f>
        <v>0</v>
      </c>
      <c r="K1245" s="184" t="s">
        <v>196</v>
      </c>
      <c r="L1245" s="42"/>
      <c r="M1245" s="189" t="s">
        <v>5</v>
      </c>
      <c r="N1245" s="190" t="s">
        <v>43</v>
      </c>
      <c r="O1245" s="43"/>
      <c r="P1245" s="191">
        <f>O1245*H1245</f>
        <v>0</v>
      </c>
      <c r="Q1245" s="191">
        <v>0.00013</v>
      </c>
      <c r="R1245" s="191">
        <f>Q1245*H1245</f>
        <v>0.047385</v>
      </c>
      <c r="S1245" s="191">
        <v>0</v>
      </c>
      <c r="T1245" s="192">
        <f>S1245*H1245</f>
        <v>0</v>
      </c>
      <c r="AR1245" s="25" t="s">
        <v>92</v>
      </c>
      <c r="AT1245" s="25" t="s">
        <v>192</v>
      </c>
      <c r="AU1245" s="25" t="s">
        <v>86</v>
      </c>
      <c r="AY1245" s="25" t="s">
        <v>190</v>
      </c>
      <c r="BE1245" s="193">
        <f>IF(N1245="základní",J1245,0)</f>
        <v>0</v>
      </c>
      <c r="BF1245" s="193">
        <f>IF(N1245="snížená",J1245,0)</f>
        <v>0</v>
      </c>
      <c r="BG1245" s="193">
        <f>IF(N1245="zákl. přenesená",J1245,0)</f>
        <v>0</v>
      </c>
      <c r="BH1245" s="193">
        <f>IF(N1245="sníž. přenesená",J1245,0)</f>
        <v>0</v>
      </c>
      <c r="BI1245" s="193">
        <f>IF(N1245="nulová",J1245,0)</f>
        <v>0</v>
      </c>
      <c r="BJ1245" s="25" t="s">
        <v>17</v>
      </c>
      <c r="BK1245" s="193">
        <f>ROUND(I1245*H1245,2)</f>
        <v>0</v>
      </c>
      <c r="BL1245" s="25" t="s">
        <v>92</v>
      </c>
      <c r="BM1245" s="25" t="s">
        <v>1468</v>
      </c>
    </row>
    <row r="1246" spans="2:51" s="12" customFormat="1" ht="13.5">
      <c r="B1246" s="194"/>
      <c r="D1246" s="195" t="s">
        <v>198</v>
      </c>
      <c r="E1246" s="196" t="s">
        <v>5</v>
      </c>
      <c r="F1246" s="197" t="s">
        <v>425</v>
      </c>
      <c r="H1246" s="196" t="s">
        <v>5</v>
      </c>
      <c r="I1246" s="198"/>
      <c r="L1246" s="194"/>
      <c r="M1246" s="199"/>
      <c r="N1246" s="200"/>
      <c r="O1246" s="200"/>
      <c r="P1246" s="200"/>
      <c r="Q1246" s="200"/>
      <c r="R1246" s="200"/>
      <c r="S1246" s="200"/>
      <c r="T1246" s="201"/>
      <c r="AT1246" s="196" t="s">
        <v>198</v>
      </c>
      <c r="AU1246" s="196" t="s">
        <v>86</v>
      </c>
      <c r="AV1246" s="12" t="s">
        <v>17</v>
      </c>
      <c r="AW1246" s="12" t="s">
        <v>35</v>
      </c>
      <c r="AX1246" s="12" t="s">
        <v>72</v>
      </c>
      <c r="AY1246" s="196" t="s">
        <v>190</v>
      </c>
    </row>
    <row r="1247" spans="2:51" s="13" customFormat="1" ht="13.5">
      <c r="B1247" s="202"/>
      <c r="D1247" s="195" t="s">
        <v>198</v>
      </c>
      <c r="E1247" s="203" t="s">
        <v>5</v>
      </c>
      <c r="F1247" s="204" t="s">
        <v>1469</v>
      </c>
      <c r="H1247" s="205">
        <v>31.9</v>
      </c>
      <c r="I1247" s="206"/>
      <c r="L1247" s="202"/>
      <c r="M1247" s="207"/>
      <c r="N1247" s="208"/>
      <c r="O1247" s="208"/>
      <c r="P1247" s="208"/>
      <c r="Q1247" s="208"/>
      <c r="R1247" s="208"/>
      <c r="S1247" s="208"/>
      <c r="T1247" s="209"/>
      <c r="AT1247" s="203" t="s">
        <v>198</v>
      </c>
      <c r="AU1247" s="203" t="s">
        <v>86</v>
      </c>
      <c r="AV1247" s="13" t="s">
        <v>80</v>
      </c>
      <c r="AW1247" s="13" t="s">
        <v>35</v>
      </c>
      <c r="AX1247" s="13" t="s">
        <v>72</v>
      </c>
      <c r="AY1247" s="203" t="s">
        <v>190</v>
      </c>
    </row>
    <row r="1248" spans="2:51" s="12" customFormat="1" ht="13.5">
      <c r="B1248" s="194"/>
      <c r="D1248" s="195" t="s">
        <v>198</v>
      </c>
      <c r="E1248" s="196" t="s">
        <v>5</v>
      </c>
      <c r="F1248" s="197" t="s">
        <v>372</v>
      </c>
      <c r="H1248" s="196" t="s">
        <v>5</v>
      </c>
      <c r="I1248" s="198"/>
      <c r="L1248" s="194"/>
      <c r="M1248" s="199"/>
      <c r="N1248" s="200"/>
      <c r="O1248" s="200"/>
      <c r="P1248" s="200"/>
      <c r="Q1248" s="200"/>
      <c r="R1248" s="200"/>
      <c r="S1248" s="200"/>
      <c r="T1248" s="201"/>
      <c r="AT1248" s="196" t="s">
        <v>198</v>
      </c>
      <c r="AU1248" s="196" t="s">
        <v>86</v>
      </c>
      <c r="AV1248" s="12" t="s">
        <v>17</v>
      </c>
      <c r="AW1248" s="12" t="s">
        <v>35</v>
      </c>
      <c r="AX1248" s="12" t="s">
        <v>72</v>
      </c>
      <c r="AY1248" s="196" t="s">
        <v>190</v>
      </c>
    </row>
    <row r="1249" spans="2:51" s="13" customFormat="1" ht="13.5">
      <c r="B1249" s="202"/>
      <c r="D1249" s="195" t="s">
        <v>198</v>
      </c>
      <c r="E1249" s="203" t="s">
        <v>5</v>
      </c>
      <c r="F1249" s="204" t="s">
        <v>1470</v>
      </c>
      <c r="H1249" s="205">
        <v>164.05</v>
      </c>
      <c r="I1249" s="206"/>
      <c r="L1249" s="202"/>
      <c r="M1249" s="207"/>
      <c r="N1249" s="208"/>
      <c r="O1249" s="208"/>
      <c r="P1249" s="208"/>
      <c r="Q1249" s="208"/>
      <c r="R1249" s="208"/>
      <c r="S1249" s="208"/>
      <c r="T1249" s="209"/>
      <c r="AT1249" s="203" t="s">
        <v>198</v>
      </c>
      <c r="AU1249" s="203" t="s">
        <v>86</v>
      </c>
      <c r="AV1249" s="13" t="s">
        <v>80</v>
      </c>
      <c r="AW1249" s="13" t="s">
        <v>35</v>
      </c>
      <c r="AX1249" s="13" t="s">
        <v>72</v>
      </c>
      <c r="AY1249" s="203" t="s">
        <v>190</v>
      </c>
    </row>
    <row r="1250" spans="2:51" s="12" customFormat="1" ht="13.5">
      <c r="B1250" s="194"/>
      <c r="D1250" s="195" t="s">
        <v>198</v>
      </c>
      <c r="E1250" s="196" t="s">
        <v>5</v>
      </c>
      <c r="F1250" s="197" t="s">
        <v>376</v>
      </c>
      <c r="H1250" s="196" t="s">
        <v>5</v>
      </c>
      <c r="I1250" s="198"/>
      <c r="L1250" s="194"/>
      <c r="M1250" s="199"/>
      <c r="N1250" s="200"/>
      <c r="O1250" s="200"/>
      <c r="P1250" s="200"/>
      <c r="Q1250" s="200"/>
      <c r="R1250" s="200"/>
      <c r="S1250" s="200"/>
      <c r="T1250" s="201"/>
      <c r="AT1250" s="196" t="s">
        <v>198</v>
      </c>
      <c r="AU1250" s="196" t="s">
        <v>86</v>
      </c>
      <c r="AV1250" s="12" t="s">
        <v>17</v>
      </c>
      <c r="AW1250" s="12" t="s">
        <v>35</v>
      </c>
      <c r="AX1250" s="12" t="s">
        <v>72</v>
      </c>
      <c r="AY1250" s="196" t="s">
        <v>190</v>
      </c>
    </row>
    <row r="1251" spans="2:51" s="13" customFormat="1" ht="13.5">
      <c r="B1251" s="202"/>
      <c r="D1251" s="195" t="s">
        <v>198</v>
      </c>
      <c r="E1251" s="203" t="s">
        <v>5</v>
      </c>
      <c r="F1251" s="204" t="s">
        <v>1471</v>
      </c>
      <c r="H1251" s="205">
        <v>168.55</v>
      </c>
      <c r="I1251" s="206"/>
      <c r="L1251" s="202"/>
      <c r="M1251" s="207"/>
      <c r="N1251" s="208"/>
      <c r="O1251" s="208"/>
      <c r="P1251" s="208"/>
      <c r="Q1251" s="208"/>
      <c r="R1251" s="208"/>
      <c r="S1251" s="208"/>
      <c r="T1251" s="209"/>
      <c r="AT1251" s="203" t="s">
        <v>198</v>
      </c>
      <c r="AU1251" s="203" t="s">
        <v>86</v>
      </c>
      <c r="AV1251" s="13" t="s">
        <v>80</v>
      </c>
      <c r="AW1251" s="13" t="s">
        <v>35</v>
      </c>
      <c r="AX1251" s="13" t="s">
        <v>72</v>
      </c>
      <c r="AY1251" s="203" t="s">
        <v>190</v>
      </c>
    </row>
    <row r="1252" spans="2:51" s="14" customFormat="1" ht="13.5">
      <c r="B1252" s="210"/>
      <c r="D1252" s="195" t="s">
        <v>198</v>
      </c>
      <c r="E1252" s="211" t="s">
        <v>5</v>
      </c>
      <c r="F1252" s="212" t="s">
        <v>221</v>
      </c>
      <c r="H1252" s="213">
        <v>364.5</v>
      </c>
      <c r="I1252" s="214"/>
      <c r="L1252" s="210"/>
      <c r="M1252" s="215"/>
      <c r="N1252" s="216"/>
      <c r="O1252" s="216"/>
      <c r="P1252" s="216"/>
      <c r="Q1252" s="216"/>
      <c r="R1252" s="216"/>
      <c r="S1252" s="216"/>
      <c r="T1252" s="217"/>
      <c r="AT1252" s="211" t="s">
        <v>198</v>
      </c>
      <c r="AU1252" s="211" t="s">
        <v>86</v>
      </c>
      <c r="AV1252" s="14" t="s">
        <v>92</v>
      </c>
      <c r="AW1252" s="14" t="s">
        <v>35</v>
      </c>
      <c r="AX1252" s="14" t="s">
        <v>17</v>
      </c>
      <c r="AY1252" s="211" t="s">
        <v>190</v>
      </c>
    </row>
    <row r="1253" spans="2:65" s="1" customFormat="1" ht="25.5" customHeight="1">
      <c r="B1253" s="181"/>
      <c r="C1253" s="182" t="s">
        <v>1472</v>
      </c>
      <c r="D1253" s="182" t="s">
        <v>192</v>
      </c>
      <c r="E1253" s="183" t="s">
        <v>1473</v>
      </c>
      <c r="F1253" s="184" t="s">
        <v>1474</v>
      </c>
      <c r="G1253" s="185" t="s">
        <v>625</v>
      </c>
      <c r="H1253" s="186">
        <v>9</v>
      </c>
      <c r="I1253" s="187"/>
      <c r="J1253" s="188">
        <f>ROUND(I1253*H1253,2)</f>
        <v>0</v>
      </c>
      <c r="K1253" s="184" t="s">
        <v>196</v>
      </c>
      <c r="L1253" s="42"/>
      <c r="M1253" s="189" t="s">
        <v>5</v>
      </c>
      <c r="N1253" s="190" t="s">
        <v>43</v>
      </c>
      <c r="O1253" s="43"/>
      <c r="P1253" s="191">
        <f>O1253*H1253</f>
        <v>0</v>
      </c>
      <c r="Q1253" s="191">
        <v>0</v>
      </c>
      <c r="R1253" s="191">
        <f>Q1253*H1253</f>
        <v>0</v>
      </c>
      <c r="S1253" s="191">
        <v>0</v>
      </c>
      <c r="T1253" s="192">
        <f>S1253*H1253</f>
        <v>0</v>
      </c>
      <c r="AR1253" s="25" t="s">
        <v>92</v>
      </c>
      <c r="AT1253" s="25" t="s">
        <v>192</v>
      </c>
      <c r="AU1253" s="25" t="s">
        <v>86</v>
      </c>
      <c r="AY1253" s="25" t="s">
        <v>190</v>
      </c>
      <c r="BE1253" s="193">
        <f>IF(N1253="základní",J1253,0)</f>
        <v>0</v>
      </c>
      <c r="BF1253" s="193">
        <f>IF(N1253="snížená",J1253,0)</f>
        <v>0</v>
      </c>
      <c r="BG1253" s="193">
        <f>IF(N1253="zákl. přenesená",J1253,0)</f>
        <v>0</v>
      </c>
      <c r="BH1253" s="193">
        <f>IF(N1253="sníž. přenesená",J1253,0)</f>
        <v>0</v>
      </c>
      <c r="BI1253" s="193">
        <f>IF(N1253="nulová",J1253,0)</f>
        <v>0</v>
      </c>
      <c r="BJ1253" s="25" t="s">
        <v>17</v>
      </c>
      <c r="BK1253" s="193">
        <f>ROUND(I1253*H1253,2)</f>
        <v>0</v>
      </c>
      <c r="BL1253" s="25" t="s">
        <v>92</v>
      </c>
      <c r="BM1253" s="25" t="s">
        <v>1475</v>
      </c>
    </row>
    <row r="1254" spans="2:51" s="12" customFormat="1" ht="13.5">
      <c r="B1254" s="194"/>
      <c r="D1254" s="195" t="s">
        <v>198</v>
      </c>
      <c r="E1254" s="196" t="s">
        <v>5</v>
      </c>
      <c r="F1254" s="197" t="s">
        <v>1476</v>
      </c>
      <c r="H1254" s="196" t="s">
        <v>5</v>
      </c>
      <c r="I1254" s="198"/>
      <c r="L1254" s="194"/>
      <c r="M1254" s="199"/>
      <c r="N1254" s="200"/>
      <c r="O1254" s="200"/>
      <c r="P1254" s="200"/>
      <c r="Q1254" s="200"/>
      <c r="R1254" s="200"/>
      <c r="S1254" s="200"/>
      <c r="T1254" s="201"/>
      <c r="AT1254" s="196" t="s">
        <v>198</v>
      </c>
      <c r="AU1254" s="196" t="s">
        <v>86</v>
      </c>
      <c r="AV1254" s="12" t="s">
        <v>17</v>
      </c>
      <c r="AW1254" s="12" t="s">
        <v>35</v>
      </c>
      <c r="AX1254" s="12" t="s">
        <v>72</v>
      </c>
      <c r="AY1254" s="196" t="s">
        <v>190</v>
      </c>
    </row>
    <row r="1255" spans="2:51" s="13" customFormat="1" ht="13.5">
      <c r="B1255" s="202"/>
      <c r="D1255" s="195" t="s">
        <v>198</v>
      </c>
      <c r="E1255" s="203" t="s">
        <v>5</v>
      </c>
      <c r="F1255" s="204" t="s">
        <v>1477</v>
      </c>
      <c r="H1255" s="205">
        <v>9</v>
      </c>
      <c r="I1255" s="206"/>
      <c r="L1255" s="202"/>
      <c r="M1255" s="207"/>
      <c r="N1255" s="208"/>
      <c r="O1255" s="208"/>
      <c r="P1255" s="208"/>
      <c r="Q1255" s="208"/>
      <c r="R1255" s="208"/>
      <c r="S1255" s="208"/>
      <c r="T1255" s="209"/>
      <c r="AT1255" s="203" t="s">
        <v>198</v>
      </c>
      <c r="AU1255" s="203" t="s">
        <v>86</v>
      </c>
      <c r="AV1255" s="13" t="s">
        <v>80</v>
      </c>
      <c r="AW1255" s="13" t="s">
        <v>35</v>
      </c>
      <c r="AX1255" s="13" t="s">
        <v>17</v>
      </c>
      <c r="AY1255" s="203" t="s">
        <v>190</v>
      </c>
    </row>
    <row r="1256" spans="2:65" s="1" customFormat="1" ht="25.5" customHeight="1">
      <c r="B1256" s="181"/>
      <c r="C1256" s="182" t="s">
        <v>1478</v>
      </c>
      <c r="D1256" s="182" t="s">
        <v>192</v>
      </c>
      <c r="E1256" s="183" t="s">
        <v>1479</v>
      </c>
      <c r="F1256" s="184" t="s">
        <v>1480</v>
      </c>
      <c r="G1256" s="185" t="s">
        <v>625</v>
      </c>
      <c r="H1256" s="186">
        <v>279</v>
      </c>
      <c r="I1256" s="187"/>
      <c r="J1256" s="188">
        <f>ROUND(I1256*H1256,2)</f>
        <v>0</v>
      </c>
      <c r="K1256" s="184" t="s">
        <v>196</v>
      </c>
      <c r="L1256" s="42"/>
      <c r="M1256" s="189" t="s">
        <v>5</v>
      </c>
      <c r="N1256" s="190" t="s">
        <v>43</v>
      </c>
      <c r="O1256" s="43"/>
      <c r="P1256" s="191">
        <f>O1256*H1256</f>
        <v>0</v>
      </c>
      <c r="Q1256" s="191">
        <v>0</v>
      </c>
      <c r="R1256" s="191">
        <f>Q1256*H1256</f>
        <v>0</v>
      </c>
      <c r="S1256" s="191">
        <v>0</v>
      </c>
      <c r="T1256" s="192">
        <f>S1256*H1256</f>
        <v>0</v>
      </c>
      <c r="AR1256" s="25" t="s">
        <v>92</v>
      </c>
      <c r="AT1256" s="25" t="s">
        <v>192</v>
      </c>
      <c r="AU1256" s="25" t="s">
        <v>86</v>
      </c>
      <c r="AY1256" s="25" t="s">
        <v>190</v>
      </c>
      <c r="BE1256" s="193">
        <f>IF(N1256="základní",J1256,0)</f>
        <v>0</v>
      </c>
      <c r="BF1256" s="193">
        <f>IF(N1256="snížená",J1256,0)</f>
        <v>0</v>
      </c>
      <c r="BG1256" s="193">
        <f>IF(N1256="zákl. přenesená",J1256,0)</f>
        <v>0</v>
      </c>
      <c r="BH1256" s="193">
        <f>IF(N1256="sníž. přenesená",J1256,0)</f>
        <v>0</v>
      </c>
      <c r="BI1256" s="193">
        <f>IF(N1256="nulová",J1256,0)</f>
        <v>0</v>
      </c>
      <c r="BJ1256" s="25" t="s">
        <v>17</v>
      </c>
      <c r="BK1256" s="193">
        <f>ROUND(I1256*H1256,2)</f>
        <v>0</v>
      </c>
      <c r="BL1256" s="25" t="s">
        <v>92</v>
      </c>
      <c r="BM1256" s="25" t="s">
        <v>1481</v>
      </c>
    </row>
    <row r="1257" spans="2:51" s="13" customFormat="1" ht="13.5">
      <c r="B1257" s="202"/>
      <c r="D1257" s="195" t="s">
        <v>198</v>
      </c>
      <c r="E1257" s="203" t="s">
        <v>5</v>
      </c>
      <c r="F1257" s="204" t="s">
        <v>1482</v>
      </c>
      <c r="H1257" s="205">
        <v>279</v>
      </c>
      <c r="I1257" s="206"/>
      <c r="L1257" s="202"/>
      <c r="M1257" s="207"/>
      <c r="N1257" s="208"/>
      <c r="O1257" s="208"/>
      <c r="P1257" s="208"/>
      <c r="Q1257" s="208"/>
      <c r="R1257" s="208"/>
      <c r="S1257" s="208"/>
      <c r="T1257" s="209"/>
      <c r="AT1257" s="203" t="s">
        <v>198</v>
      </c>
      <c r="AU1257" s="203" t="s">
        <v>86</v>
      </c>
      <c r="AV1257" s="13" t="s">
        <v>80</v>
      </c>
      <c r="AW1257" s="13" t="s">
        <v>35</v>
      </c>
      <c r="AX1257" s="13" t="s">
        <v>17</v>
      </c>
      <c r="AY1257" s="203" t="s">
        <v>190</v>
      </c>
    </row>
    <row r="1258" spans="2:65" s="1" customFormat="1" ht="25.5" customHeight="1">
      <c r="B1258" s="181"/>
      <c r="C1258" s="182" t="s">
        <v>1483</v>
      </c>
      <c r="D1258" s="182" t="s">
        <v>192</v>
      </c>
      <c r="E1258" s="183" t="s">
        <v>1484</v>
      </c>
      <c r="F1258" s="184" t="s">
        <v>1485</v>
      </c>
      <c r="G1258" s="185" t="s">
        <v>203</v>
      </c>
      <c r="H1258" s="186">
        <v>14</v>
      </c>
      <c r="I1258" s="187"/>
      <c r="J1258" s="188">
        <f>ROUND(I1258*H1258,2)</f>
        <v>0</v>
      </c>
      <c r="K1258" s="184" t="s">
        <v>196</v>
      </c>
      <c r="L1258" s="42"/>
      <c r="M1258" s="189" t="s">
        <v>5</v>
      </c>
      <c r="N1258" s="190" t="s">
        <v>43</v>
      </c>
      <c r="O1258" s="43"/>
      <c r="P1258" s="191">
        <f>O1258*H1258</f>
        <v>0</v>
      </c>
      <c r="Q1258" s="191">
        <v>0</v>
      </c>
      <c r="R1258" s="191">
        <f>Q1258*H1258</f>
        <v>0</v>
      </c>
      <c r="S1258" s="191">
        <v>0</v>
      </c>
      <c r="T1258" s="192">
        <f>S1258*H1258</f>
        <v>0</v>
      </c>
      <c r="AR1258" s="25" t="s">
        <v>92</v>
      </c>
      <c r="AT1258" s="25" t="s">
        <v>192</v>
      </c>
      <c r="AU1258" s="25" t="s">
        <v>86</v>
      </c>
      <c r="AY1258" s="25" t="s">
        <v>190</v>
      </c>
      <c r="BE1258" s="193">
        <f>IF(N1258="základní",J1258,0)</f>
        <v>0</v>
      </c>
      <c r="BF1258" s="193">
        <f>IF(N1258="snížená",J1258,0)</f>
        <v>0</v>
      </c>
      <c r="BG1258" s="193">
        <f>IF(N1258="zákl. přenesená",J1258,0)</f>
        <v>0</v>
      </c>
      <c r="BH1258" s="193">
        <f>IF(N1258="sníž. přenesená",J1258,0)</f>
        <v>0</v>
      </c>
      <c r="BI1258" s="193">
        <f>IF(N1258="nulová",J1258,0)</f>
        <v>0</v>
      </c>
      <c r="BJ1258" s="25" t="s">
        <v>17</v>
      </c>
      <c r="BK1258" s="193">
        <f>ROUND(I1258*H1258,2)</f>
        <v>0</v>
      </c>
      <c r="BL1258" s="25" t="s">
        <v>92</v>
      </c>
      <c r="BM1258" s="25" t="s">
        <v>1486</v>
      </c>
    </row>
    <row r="1259" spans="2:51" s="12" customFormat="1" ht="13.5">
      <c r="B1259" s="194"/>
      <c r="D1259" s="195" t="s">
        <v>198</v>
      </c>
      <c r="E1259" s="196" t="s">
        <v>5</v>
      </c>
      <c r="F1259" s="197" t="s">
        <v>205</v>
      </c>
      <c r="H1259" s="196" t="s">
        <v>5</v>
      </c>
      <c r="I1259" s="198"/>
      <c r="L1259" s="194"/>
      <c r="M1259" s="199"/>
      <c r="N1259" s="200"/>
      <c r="O1259" s="200"/>
      <c r="P1259" s="200"/>
      <c r="Q1259" s="200"/>
      <c r="R1259" s="200"/>
      <c r="S1259" s="200"/>
      <c r="T1259" s="201"/>
      <c r="AT1259" s="196" t="s">
        <v>198</v>
      </c>
      <c r="AU1259" s="196" t="s">
        <v>86</v>
      </c>
      <c r="AV1259" s="12" t="s">
        <v>17</v>
      </c>
      <c r="AW1259" s="12" t="s">
        <v>35</v>
      </c>
      <c r="AX1259" s="12" t="s">
        <v>72</v>
      </c>
      <c r="AY1259" s="196" t="s">
        <v>190</v>
      </c>
    </row>
    <row r="1260" spans="2:51" s="13" customFormat="1" ht="13.5">
      <c r="B1260" s="202"/>
      <c r="D1260" s="195" t="s">
        <v>198</v>
      </c>
      <c r="E1260" s="203" t="s">
        <v>5</v>
      </c>
      <c r="F1260" s="204" t="s">
        <v>1487</v>
      </c>
      <c r="H1260" s="205">
        <v>14</v>
      </c>
      <c r="I1260" s="206"/>
      <c r="L1260" s="202"/>
      <c r="M1260" s="207"/>
      <c r="N1260" s="208"/>
      <c r="O1260" s="208"/>
      <c r="P1260" s="208"/>
      <c r="Q1260" s="208"/>
      <c r="R1260" s="208"/>
      <c r="S1260" s="208"/>
      <c r="T1260" s="209"/>
      <c r="AT1260" s="203" t="s">
        <v>198</v>
      </c>
      <c r="AU1260" s="203" t="s">
        <v>86</v>
      </c>
      <c r="AV1260" s="13" t="s">
        <v>80</v>
      </c>
      <c r="AW1260" s="13" t="s">
        <v>35</v>
      </c>
      <c r="AX1260" s="13" t="s">
        <v>17</v>
      </c>
      <c r="AY1260" s="203" t="s">
        <v>190</v>
      </c>
    </row>
    <row r="1261" spans="2:63" s="11" customFormat="1" ht="22.35" customHeight="1">
      <c r="B1261" s="168"/>
      <c r="D1261" s="169" t="s">
        <v>71</v>
      </c>
      <c r="E1261" s="179" t="s">
        <v>862</v>
      </c>
      <c r="F1261" s="179" t="s">
        <v>1488</v>
      </c>
      <c r="I1261" s="171"/>
      <c r="J1261" s="180">
        <f>BK1261</f>
        <v>0</v>
      </c>
      <c r="L1261" s="168"/>
      <c r="M1261" s="173"/>
      <c r="N1261" s="174"/>
      <c r="O1261" s="174"/>
      <c r="P1261" s="175">
        <f>SUM(P1262:P1286)</f>
        <v>0</v>
      </c>
      <c r="Q1261" s="174"/>
      <c r="R1261" s="175">
        <f>SUM(R1262:R1286)</f>
        <v>0.032287500000000004</v>
      </c>
      <c r="S1261" s="174"/>
      <c r="T1261" s="176">
        <f>SUM(T1262:T1286)</f>
        <v>0</v>
      </c>
      <c r="AR1261" s="169" t="s">
        <v>17</v>
      </c>
      <c r="AT1261" s="177" t="s">
        <v>71</v>
      </c>
      <c r="AU1261" s="177" t="s">
        <v>80</v>
      </c>
      <c r="AY1261" s="169" t="s">
        <v>190</v>
      </c>
      <c r="BK1261" s="178">
        <f>SUM(BK1262:BK1286)</f>
        <v>0</v>
      </c>
    </row>
    <row r="1262" spans="2:65" s="1" customFormat="1" ht="16.5" customHeight="1">
      <c r="B1262" s="181"/>
      <c r="C1262" s="182" t="s">
        <v>1489</v>
      </c>
      <c r="D1262" s="182" t="s">
        <v>192</v>
      </c>
      <c r="E1262" s="183" t="s">
        <v>1490</v>
      </c>
      <c r="F1262" s="184" t="s">
        <v>1491</v>
      </c>
      <c r="G1262" s="185" t="s">
        <v>410</v>
      </c>
      <c r="H1262" s="186">
        <v>4</v>
      </c>
      <c r="I1262" s="187"/>
      <c r="J1262" s="188">
        <f>ROUND(I1262*H1262,2)</f>
        <v>0</v>
      </c>
      <c r="K1262" s="184" t="s">
        <v>196</v>
      </c>
      <c r="L1262" s="42"/>
      <c r="M1262" s="189" t="s">
        <v>5</v>
      </c>
      <c r="N1262" s="190" t="s">
        <v>43</v>
      </c>
      <c r="O1262" s="43"/>
      <c r="P1262" s="191">
        <f>O1262*H1262</f>
        <v>0</v>
      </c>
      <c r="Q1262" s="191">
        <v>0</v>
      </c>
      <c r="R1262" s="191">
        <f>Q1262*H1262</f>
        <v>0</v>
      </c>
      <c r="S1262" s="191">
        <v>0</v>
      </c>
      <c r="T1262" s="192">
        <f>S1262*H1262</f>
        <v>0</v>
      </c>
      <c r="AR1262" s="25" t="s">
        <v>283</v>
      </c>
      <c r="AT1262" s="25" t="s">
        <v>192</v>
      </c>
      <c r="AU1262" s="25" t="s">
        <v>86</v>
      </c>
      <c r="AY1262" s="25" t="s">
        <v>190</v>
      </c>
      <c r="BE1262" s="193">
        <f>IF(N1262="základní",J1262,0)</f>
        <v>0</v>
      </c>
      <c r="BF1262" s="193">
        <f>IF(N1262="snížená",J1262,0)</f>
        <v>0</v>
      </c>
      <c r="BG1262" s="193">
        <f>IF(N1262="zákl. přenesená",J1262,0)</f>
        <v>0</v>
      </c>
      <c r="BH1262" s="193">
        <f>IF(N1262="sníž. přenesená",J1262,0)</f>
        <v>0</v>
      </c>
      <c r="BI1262" s="193">
        <f>IF(N1262="nulová",J1262,0)</f>
        <v>0</v>
      </c>
      <c r="BJ1262" s="25" t="s">
        <v>17</v>
      </c>
      <c r="BK1262" s="193">
        <f>ROUND(I1262*H1262,2)</f>
        <v>0</v>
      </c>
      <c r="BL1262" s="25" t="s">
        <v>283</v>
      </c>
      <c r="BM1262" s="25" t="s">
        <v>1492</v>
      </c>
    </row>
    <row r="1263" spans="2:51" s="12" customFormat="1" ht="13.5">
      <c r="B1263" s="194"/>
      <c r="D1263" s="195" t="s">
        <v>198</v>
      </c>
      <c r="E1263" s="196" t="s">
        <v>5</v>
      </c>
      <c r="F1263" s="197" t="s">
        <v>1493</v>
      </c>
      <c r="H1263" s="196" t="s">
        <v>5</v>
      </c>
      <c r="I1263" s="198"/>
      <c r="L1263" s="194"/>
      <c r="M1263" s="199"/>
      <c r="N1263" s="200"/>
      <c r="O1263" s="200"/>
      <c r="P1263" s="200"/>
      <c r="Q1263" s="200"/>
      <c r="R1263" s="200"/>
      <c r="S1263" s="200"/>
      <c r="T1263" s="201"/>
      <c r="AT1263" s="196" t="s">
        <v>198</v>
      </c>
      <c r="AU1263" s="196" t="s">
        <v>86</v>
      </c>
      <c r="AV1263" s="12" t="s">
        <v>17</v>
      </c>
      <c r="AW1263" s="12" t="s">
        <v>35</v>
      </c>
      <c r="AX1263" s="12" t="s">
        <v>72</v>
      </c>
      <c r="AY1263" s="196" t="s">
        <v>190</v>
      </c>
    </row>
    <row r="1264" spans="2:51" s="13" customFormat="1" ht="13.5">
      <c r="B1264" s="202"/>
      <c r="D1264" s="195" t="s">
        <v>198</v>
      </c>
      <c r="E1264" s="203" t="s">
        <v>5</v>
      </c>
      <c r="F1264" s="204" t="s">
        <v>92</v>
      </c>
      <c r="H1264" s="205">
        <v>4</v>
      </c>
      <c r="I1264" s="206"/>
      <c r="L1264" s="202"/>
      <c r="M1264" s="207"/>
      <c r="N1264" s="208"/>
      <c r="O1264" s="208"/>
      <c r="P1264" s="208"/>
      <c r="Q1264" s="208"/>
      <c r="R1264" s="208"/>
      <c r="S1264" s="208"/>
      <c r="T1264" s="209"/>
      <c r="AT1264" s="203" t="s">
        <v>198</v>
      </c>
      <c r="AU1264" s="203" t="s">
        <v>86</v>
      </c>
      <c r="AV1264" s="13" t="s">
        <v>80</v>
      </c>
      <c r="AW1264" s="13" t="s">
        <v>35</v>
      </c>
      <c r="AX1264" s="13" t="s">
        <v>17</v>
      </c>
      <c r="AY1264" s="203" t="s">
        <v>190</v>
      </c>
    </row>
    <row r="1265" spans="2:65" s="1" customFormat="1" ht="16.5" customHeight="1">
      <c r="B1265" s="181"/>
      <c r="C1265" s="218" t="s">
        <v>1494</v>
      </c>
      <c r="D1265" s="218" t="s">
        <v>465</v>
      </c>
      <c r="E1265" s="219" t="s">
        <v>1495</v>
      </c>
      <c r="F1265" s="220" t="s">
        <v>1496</v>
      </c>
      <c r="G1265" s="221" t="s">
        <v>410</v>
      </c>
      <c r="H1265" s="222">
        <v>4</v>
      </c>
      <c r="I1265" s="223"/>
      <c r="J1265" s="224">
        <f>ROUND(I1265*H1265,2)</f>
        <v>0</v>
      </c>
      <c r="K1265" s="220" t="s">
        <v>196</v>
      </c>
      <c r="L1265" s="225"/>
      <c r="M1265" s="226" t="s">
        <v>5</v>
      </c>
      <c r="N1265" s="227" t="s">
        <v>43</v>
      </c>
      <c r="O1265" s="43"/>
      <c r="P1265" s="191">
        <f>O1265*H1265</f>
        <v>0</v>
      </c>
      <c r="Q1265" s="191">
        <v>0.00102</v>
      </c>
      <c r="R1265" s="191">
        <f>Q1265*H1265</f>
        <v>0.00408</v>
      </c>
      <c r="S1265" s="191">
        <v>0</v>
      </c>
      <c r="T1265" s="192">
        <f>S1265*H1265</f>
        <v>0</v>
      </c>
      <c r="AR1265" s="25" t="s">
        <v>407</v>
      </c>
      <c r="AT1265" s="25" t="s">
        <v>465</v>
      </c>
      <c r="AU1265" s="25" t="s">
        <v>86</v>
      </c>
      <c r="AY1265" s="25" t="s">
        <v>190</v>
      </c>
      <c r="BE1265" s="193">
        <f>IF(N1265="základní",J1265,0)</f>
        <v>0</v>
      </c>
      <c r="BF1265" s="193">
        <f>IF(N1265="snížená",J1265,0)</f>
        <v>0</v>
      </c>
      <c r="BG1265" s="193">
        <f>IF(N1265="zákl. přenesená",J1265,0)</f>
        <v>0</v>
      </c>
      <c r="BH1265" s="193">
        <f>IF(N1265="sníž. přenesená",J1265,0)</f>
        <v>0</v>
      </c>
      <c r="BI1265" s="193">
        <f>IF(N1265="nulová",J1265,0)</f>
        <v>0</v>
      </c>
      <c r="BJ1265" s="25" t="s">
        <v>17</v>
      </c>
      <c r="BK1265" s="193">
        <f>ROUND(I1265*H1265,2)</f>
        <v>0</v>
      </c>
      <c r="BL1265" s="25" t="s">
        <v>283</v>
      </c>
      <c r="BM1265" s="25" t="s">
        <v>1497</v>
      </c>
    </row>
    <row r="1266" spans="2:65" s="1" customFormat="1" ht="25.5" customHeight="1">
      <c r="B1266" s="181"/>
      <c r="C1266" s="182" t="s">
        <v>1498</v>
      </c>
      <c r="D1266" s="182" t="s">
        <v>192</v>
      </c>
      <c r="E1266" s="183" t="s">
        <v>1499</v>
      </c>
      <c r="F1266" s="184" t="s">
        <v>1500</v>
      </c>
      <c r="G1266" s="185" t="s">
        <v>275</v>
      </c>
      <c r="H1266" s="186">
        <v>9.75</v>
      </c>
      <c r="I1266" s="187"/>
      <c r="J1266" s="188">
        <f>ROUND(I1266*H1266,2)</f>
        <v>0</v>
      </c>
      <c r="K1266" s="184" t="s">
        <v>196</v>
      </c>
      <c r="L1266" s="42"/>
      <c r="M1266" s="189" t="s">
        <v>5</v>
      </c>
      <c r="N1266" s="190" t="s">
        <v>43</v>
      </c>
      <c r="O1266" s="43"/>
      <c r="P1266" s="191">
        <f>O1266*H1266</f>
        <v>0</v>
      </c>
      <c r="Q1266" s="191">
        <v>0.00069</v>
      </c>
      <c r="R1266" s="191">
        <f>Q1266*H1266</f>
        <v>0.0067275</v>
      </c>
      <c r="S1266" s="191">
        <v>0</v>
      </c>
      <c r="T1266" s="192">
        <f>S1266*H1266</f>
        <v>0</v>
      </c>
      <c r="AR1266" s="25" t="s">
        <v>92</v>
      </c>
      <c r="AT1266" s="25" t="s">
        <v>192</v>
      </c>
      <c r="AU1266" s="25" t="s">
        <v>86</v>
      </c>
      <c r="AY1266" s="25" t="s">
        <v>190</v>
      </c>
      <c r="BE1266" s="193">
        <f>IF(N1266="základní",J1266,0)</f>
        <v>0</v>
      </c>
      <c r="BF1266" s="193">
        <f>IF(N1266="snížená",J1266,0)</f>
        <v>0</v>
      </c>
      <c r="BG1266" s="193">
        <f>IF(N1266="zákl. přenesená",J1266,0)</f>
        <v>0</v>
      </c>
      <c r="BH1266" s="193">
        <f>IF(N1266="sníž. přenesená",J1266,0)</f>
        <v>0</v>
      </c>
      <c r="BI1266" s="193">
        <f>IF(N1266="nulová",J1266,0)</f>
        <v>0</v>
      </c>
      <c r="BJ1266" s="25" t="s">
        <v>17</v>
      </c>
      <c r="BK1266" s="193">
        <f>ROUND(I1266*H1266,2)</f>
        <v>0</v>
      </c>
      <c r="BL1266" s="25" t="s">
        <v>92</v>
      </c>
      <c r="BM1266" s="25" t="s">
        <v>1501</v>
      </c>
    </row>
    <row r="1267" spans="2:51" s="12" customFormat="1" ht="13.5">
      <c r="B1267" s="194"/>
      <c r="D1267" s="195" t="s">
        <v>198</v>
      </c>
      <c r="E1267" s="196" t="s">
        <v>5</v>
      </c>
      <c r="F1267" s="197" t="s">
        <v>866</v>
      </c>
      <c r="H1267" s="196" t="s">
        <v>5</v>
      </c>
      <c r="I1267" s="198"/>
      <c r="L1267" s="194"/>
      <c r="M1267" s="199"/>
      <c r="N1267" s="200"/>
      <c r="O1267" s="200"/>
      <c r="P1267" s="200"/>
      <c r="Q1267" s="200"/>
      <c r="R1267" s="200"/>
      <c r="S1267" s="200"/>
      <c r="T1267" s="201"/>
      <c r="AT1267" s="196" t="s">
        <v>198</v>
      </c>
      <c r="AU1267" s="196" t="s">
        <v>86</v>
      </c>
      <c r="AV1267" s="12" t="s">
        <v>17</v>
      </c>
      <c r="AW1267" s="12" t="s">
        <v>35</v>
      </c>
      <c r="AX1267" s="12" t="s">
        <v>72</v>
      </c>
      <c r="AY1267" s="196" t="s">
        <v>190</v>
      </c>
    </row>
    <row r="1268" spans="2:51" s="13" customFormat="1" ht="13.5">
      <c r="B1268" s="202"/>
      <c r="D1268" s="195" t="s">
        <v>198</v>
      </c>
      <c r="E1268" s="203" t="s">
        <v>5</v>
      </c>
      <c r="F1268" s="204" t="s">
        <v>867</v>
      </c>
      <c r="H1268" s="205">
        <v>9.75</v>
      </c>
      <c r="I1268" s="206"/>
      <c r="L1268" s="202"/>
      <c r="M1268" s="207"/>
      <c r="N1268" s="208"/>
      <c r="O1268" s="208"/>
      <c r="P1268" s="208"/>
      <c r="Q1268" s="208"/>
      <c r="R1268" s="208"/>
      <c r="S1268" s="208"/>
      <c r="T1268" s="209"/>
      <c r="AT1268" s="203" t="s">
        <v>198</v>
      </c>
      <c r="AU1268" s="203" t="s">
        <v>86</v>
      </c>
      <c r="AV1268" s="13" t="s">
        <v>80</v>
      </c>
      <c r="AW1268" s="13" t="s">
        <v>35</v>
      </c>
      <c r="AX1268" s="13" t="s">
        <v>17</v>
      </c>
      <c r="AY1268" s="203" t="s">
        <v>190</v>
      </c>
    </row>
    <row r="1269" spans="2:65" s="1" customFormat="1" ht="63.75" customHeight="1">
      <c r="B1269" s="181"/>
      <c r="C1269" s="182" t="s">
        <v>1502</v>
      </c>
      <c r="D1269" s="182" t="s">
        <v>192</v>
      </c>
      <c r="E1269" s="183" t="s">
        <v>1503</v>
      </c>
      <c r="F1269" s="184" t="s">
        <v>1504</v>
      </c>
      <c r="G1269" s="185" t="s">
        <v>275</v>
      </c>
      <c r="H1269" s="186">
        <v>537</v>
      </c>
      <c r="I1269" s="187"/>
      <c r="J1269" s="188">
        <f>ROUND(I1269*H1269,2)</f>
        <v>0</v>
      </c>
      <c r="K1269" s="184" t="s">
        <v>196</v>
      </c>
      <c r="L1269" s="42"/>
      <c r="M1269" s="189" t="s">
        <v>5</v>
      </c>
      <c r="N1269" s="190" t="s">
        <v>43</v>
      </c>
      <c r="O1269" s="43"/>
      <c r="P1269" s="191">
        <f>O1269*H1269</f>
        <v>0</v>
      </c>
      <c r="Q1269" s="191">
        <v>4E-05</v>
      </c>
      <c r="R1269" s="191">
        <f>Q1269*H1269</f>
        <v>0.021480000000000003</v>
      </c>
      <c r="S1269" s="191">
        <v>0</v>
      </c>
      <c r="T1269" s="192">
        <f>S1269*H1269</f>
        <v>0</v>
      </c>
      <c r="AR1269" s="25" t="s">
        <v>92</v>
      </c>
      <c r="AT1269" s="25" t="s">
        <v>192</v>
      </c>
      <c r="AU1269" s="25" t="s">
        <v>86</v>
      </c>
      <c r="AY1269" s="25" t="s">
        <v>190</v>
      </c>
      <c r="BE1269" s="193">
        <f>IF(N1269="základní",J1269,0)</f>
        <v>0</v>
      </c>
      <c r="BF1269" s="193">
        <f>IF(N1269="snížená",J1269,0)</f>
        <v>0</v>
      </c>
      <c r="BG1269" s="193">
        <f>IF(N1269="zákl. přenesená",J1269,0)</f>
        <v>0</v>
      </c>
      <c r="BH1269" s="193">
        <f>IF(N1269="sníž. přenesená",J1269,0)</f>
        <v>0</v>
      </c>
      <c r="BI1269" s="193">
        <f>IF(N1269="nulová",J1269,0)</f>
        <v>0</v>
      </c>
      <c r="BJ1269" s="25" t="s">
        <v>17</v>
      </c>
      <c r="BK1269" s="193">
        <f>ROUND(I1269*H1269,2)</f>
        <v>0</v>
      </c>
      <c r="BL1269" s="25" t="s">
        <v>92</v>
      </c>
      <c r="BM1269" s="25" t="s">
        <v>1505</v>
      </c>
    </row>
    <row r="1270" spans="2:51" s="12" customFormat="1" ht="13.5">
      <c r="B1270" s="194"/>
      <c r="D1270" s="195" t="s">
        <v>198</v>
      </c>
      <c r="E1270" s="196" t="s">
        <v>5</v>
      </c>
      <c r="F1270" s="197" t="s">
        <v>1506</v>
      </c>
      <c r="H1270" s="196" t="s">
        <v>5</v>
      </c>
      <c r="I1270" s="198"/>
      <c r="L1270" s="194"/>
      <c r="M1270" s="199"/>
      <c r="N1270" s="200"/>
      <c r="O1270" s="200"/>
      <c r="P1270" s="200"/>
      <c r="Q1270" s="200"/>
      <c r="R1270" s="200"/>
      <c r="S1270" s="200"/>
      <c r="T1270" s="201"/>
      <c r="AT1270" s="196" t="s">
        <v>198</v>
      </c>
      <c r="AU1270" s="196" t="s">
        <v>86</v>
      </c>
      <c r="AV1270" s="12" t="s">
        <v>17</v>
      </c>
      <c r="AW1270" s="12" t="s">
        <v>35</v>
      </c>
      <c r="AX1270" s="12" t="s">
        <v>72</v>
      </c>
      <c r="AY1270" s="196" t="s">
        <v>190</v>
      </c>
    </row>
    <row r="1271" spans="2:51" s="13" customFormat="1" ht="13.5">
      <c r="B1271" s="202"/>
      <c r="D1271" s="195" t="s">
        <v>198</v>
      </c>
      <c r="E1271" s="203" t="s">
        <v>5</v>
      </c>
      <c r="F1271" s="204" t="s">
        <v>1507</v>
      </c>
      <c r="H1271" s="205">
        <v>537</v>
      </c>
      <c r="I1271" s="206"/>
      <c r="L1271" s="202"/>
      <c r="M1271" s="207"/>
      <c r="N1271" s="208"/>
      <c r="O1271" s="208"/>
      <c r="P1271" s="208"/>
      <c r="Q1271" s="208"/>
      <c r="R1271" s="208"/>
      <c r="S1271" s="208"/>
      <c r="T1271" s="209"/>
      <c r="AT1271" s="203" t="s">
        <v>198</v>
      </c>
      <c r="AU1271" s="203" t="s">
        <v>86</v>
      </c>
      <c r="AV1271" s="13" t="s">
        <v>80</v>
      </c>
      <c r="AW1271" s="13" t="s">
        <v>35</v>
      </c>
      <c r="AX1271" s="13" t="s">
        <v>17</v>
      </c>
      <c r="AY1271" s="203" t="s">
        <v>190</v>
      </c>
    </row>
    <row r="1272" spans="2:65" s="1" customFormat="1" ht="16.5" customHeight="1">
      <c r="B1272" s="181"/>
      <c r="C1272" s="182" t="s">
        <v>1508</v>
      </c>
      <c r="D1272" s="182" t="s">
        <v>192</v>
      </c>
      <c r="E1272" s="183" t="s">
        <v>1509</v>
      </c>
      <c r="F1272" s="184" t="s">
        <v>1510</v>
      </c>
      <c r="G1272" s="185" t="s">
        <v>410</v>
      </c>
      <c r="H1272" s="186">
        <v>1</v>
      </c>
      <c r="I1272" s="187"/>
      <c r="J1272" s="188">
        <f>ROUND(I1272*H1272,2)</f>
        <v>0</v>
      </c>
      <c r="K1272" s="184" t="s">
        <v>5</v>
      </c>
      <c r="L1272" s="42"/>
      <c r="M1272" s="189" t="s">
        <v>5</v>
      </c>
      <c r="N1272" s="190" t="s">
        <v>43</v>
      </c>
      <c r="O1272" s="43"/>
      <c r="P1272" s="191">
        <f>O1272*H1272</f>
        <v>0</v>
      </c>
      <c r="Q1272" s="191">
        <v>0</v>
      </c>
      <c r="R1272" s="191">
        <f>Q1272*H1272</f>
        <v>0</v>
      </c>
      <c r="S1272" s="191">
        <v>0</v>
      </c>
      <c r="T1272" s="192">
        <f>S1272*H1272</f>
        <v>0</v>
      </c>
      <c r="AR1272" s="25" t="s">
        <v>92</v>
      </c>
      <c r="AT1272" s="25" t="s">
        <v>192</v>
      </c>
      <c r="AU1272" s="25" t="s">
        <v>86</v>
      </c>
      <c r="AY1272" s="25" t="s">
        <v>190</v>
      </c>
      <c r="BE1272" s="193">
        <f>IF(N1272="základní",J1272,0)</f>
        <v>0</v>
      </c>
      <c r="BF1272" s="193">
        <f>IF(N1272="snížená",J1272,0)</f>
        <v>0</v>
      </c>
      <c r="BG1272" s="193">
        <f>IF(N1272="zákl. přenesená",J1272,0)</f>
        <v>0</v>
      </c>
      <c r="BH1272" s="193">
        <f>IF(N1272="sníž. přenesená",J1272,0)</f>
        <v>0</v>
      </c>
      <c r="BI1272" s="193">
        <f>IF(N1272="nulová",J1272,0)</f>
        <v>0</v>
      </c>
      <c r="BJ1272" s="25" t="s">
        <v>17</v>
      </c>
      <c r="BK1272" s="193">
        <f>ROUND(I1272*H1272,2)</f>
        <v>0</v>
      </c>
      <c r="BL1272" s="25" t="s">
        <v>92</v>
      </c>
      <c r="BM1272" s="25" t="s">
        <v>1511</v>
      </c>
    </row>
    <row r="1273" spans="2:65" s="1" customFormat="1" ht="16.5" customHeight="1">
      <c r="B1273" s="181"/>
      <c r="C1273" s="182" t="s">
        <v>1512</v>
      </c>
      <c r="D1273" s="182" t="s">
        <v>192</v>
      </c>
      <c r="E1273" s="183" t="s">
        <v>1513</v>
      </c>
      <c r="F1273" s="184" t="s">
        <v>1514</v>
      </c>
      <c r="G1273" s="185" t="s">
        <v>625</v>
      </c>
      <c r="H1273" s="186">
        <v>170</v>
      </c>
      <c r="I1273" s="187"/>
      <c r="J1273" s="188">
        <f>ROUND(I1273*H1273,2)</f>
        <v>0</v>
      </c>
      <c r="K1273" s="184" t="s">
        <v>5</v>
      </c>
      <c r="L1273" s="42"/>
      <c r="M1273" s="189" t="s">
        <v>5</v>
      </c>
      <c r="N1273" s="190" t="s">
        <v>43</v>
      </c>
      <c r="O1273" s="43"/>
      <c r="P1273" s="191">
        <f>O1273*H1273</f>
        <v>0</v>
      </c>
      <c r="Q1273" s="191">
        <v>0</v>
      </c>
      <c r="R1273" s="191">
        <f>Q1273*H1273</f>
        <v>0</v>
      </c>
      <c r="S1273" s="191">
        <v>0</v>
      </c>
      <c r="T1273" s="192">
        <f>S1273*H1273</f>
        <v>0</v>
      </c>
      <c r="AR1273" s="25" t="s">
        <v>92</v>
      </c>
      <c r="AT1273" s="25" t="s">
        <v>192</v>
      </c>
      <c r="AU1273" s="25" t="s">
        <v>86</v>
      </c>
      <c r="AY1273" s="25" t="s">
        <v>190</v>
      </c>
      <c r="BE1273" s="193">
        <f>IF(N1273="základní",J1273,0)</f>
        <v>0</v>
      </c>
      <c r="BF1273" s="193">
        <f>IF(N1273="snížená",J1273,0)</f>
        <v>0</v>
      </c>
      <c r="BG1273" s="193">
        <f>IF(N1273="zákl. přenesená",J1273,0)</f>
        <v>0</v>
      </c>
      <c r="BH1273" s="193">
        <f>IF(N1273="sníž. přenesená",J1273,0)</f>
        <v>0</v>
      </c>
      <c r="BI1273" s="193">
        <f>IF(N1273="nulová",J1273,0)</f>
        <v>0</v>
      </c>
      <c r="BJ1273" s="25" t="s">
        <v>17</v>
      </c>
      <c r="BK1273" s="193">
        <f>ROUND(I1273*H1273,2)</f>
        <v>0</v>
      </c>
      <c r="BL1273" s="25" t="s">
        <v>92</v>
      </c>
      <c r="BM1273" s="25" t="s">
        <v>1515</v>
      </c>
    </row>
    <row r="1274" spans="2:51" s="12" customFormat="1" ht="13.5">
      <c r="B1274" s="194"/>
      <c r="D1274" s="195" t="s">
        <v>198</v>
      </c>
      <c r="E1274" s="196" t="s">
        <v>5</v>
      </c>
      <c r="F1274" s="197" t="s">
        <v>1516</v>
      </c>
      <c r="H1274" s="196" t="s">
        <v>5</v>
      </c>
      <c r="I1274" s="198"/>
      <c r="L1274" s="194"/>
      <c r="M1274" s="199"/>
      <c r="N1274" s="200"/>
      <c r="O1274" s="200"/>
      <c r="P1274" s="200"/>
      <c r="Q1274" s="200"/>
      <c r="R1274" s="200"/>
      <c r="S1274" s="200"/>
      <c r="T1274" s="201"/>
      <c r="AT1274" s="196" t="s">
        <v>198</v>
      </c>
      <c r="AU1274" s="196" t="s">
        <v>86</v>
      </c>
      <c r="AV1274" s="12" t="s">
        <v>17</v>
      </c>
      <c r="AW1274" s="12" t="s">
        <v>35</v>
      </c>
      <c r="AX1274" s="12" t="s">
        <v>72</v>
      </c>
      <c r="AY1274" s="196" t="s">
        <v>190</v>
      </c>
    </row>
    <row r="1275" spans="2:51" s="13" customFormat="1" ht="13.5">
      <c r="B1275" s="202"/>
      <c r="D1275" s="195" t="s">
        <v>198</v>
      </c>
      <c r="E1275" s="203" t="s">
        <v>5</v>
      </c>
      <c r="F1275" s="204" t="s">
        <v>1461</v>
      </c>
      <c r="H1275" s="205">
        <v>170</v>
      </c>
      <c r="I1275" s="206"/>
      <c r="L1275" s="202"/>
      <c r="M1275" s="207"/>
      <c r="N1275" s="208"/>
      <c r="O1275" s="208"/>
      <c r="P1275" s="208"/>
      <c r="Q1275" s="208"/>
      <c r="R1275" s="208"/>
      <c r="S1275" s="208"/>
      <c r="T1275" s="209"/>
      <c r="AT1275" s="203" t="s">
        <v>198</v>
      </c>
      <c r="AU1275" s="203" t="s">
        <v>86</v>
      </c>
      <c r="AV1275" s="13" t="s">
        <v>80</v>
      </c>
      <c r="AW1275" s="13" t="s">
        <v>35</v>
      </c>
      <c r="AX1275" s="13" t="s">
        <v>17</v>
      </c>
      <c r="AY1275" s="203" t="s">
        <v>190</v>
      </c>
    </row>
    <row r="1276" spans="2:65" s="1" customFormat="1" ht="16.5" customHeight="1">
      <c r="B1276" s="181"/>
      <c r="C1276" s="182" t="s">
        <v>1517</v>
      </c>
      <c r="D1276" s="182" t="s">
        <v>192</v>
      </c>
      <c r="E1276" s="183" t="s">
        <v>1518</v>
      </c>
      <c r="F1276" s="184" t="s">
        <v>1519</v>
      </c>
      <c r="G1276" s="185" t="s">
        <v>410</v>
      </c>
      <c r="H1276" s="186">
        <v>10</v>
      </c>
      <c r="I1276" s="187"/>
      <c r="J1276" s="188">
        <f>ROUND(I1276*H1276,2)</f>
        <v>0</v>
      </c>
      <c r="K1276" s="184" t="s">
        <v>5</v>
      </c>
      <c r="L1276" s="42"/>
      <c r="M1276" s="189" t="s">
        <v>5</v>
      </c>
      <c r="N1276" s="190" t="s">
        <v>43</v>
      </c>
      <c r="O1276" s="43"/>
      <c r="P1276" s="191">
        <f>O1276*H1276</f>
        <v>0</v>
      </c>
      <c r="Q1276" s="191">
        <v>0</v>
      </c>
      <c r="R1276" s="191">
        <f>Q1276*H1276</f>
        <v>0</v>
      </c>
      <c r="S1276" s="191">
        <v>0</v>
      </c>
      <c r="T1276" s="192">
        <f>S1276*H1276</f>
        <v>0</v>
      </c>
      <c r="AR1276" s="25" t="s">
        <v>92</v>
      </c>
      <c r="AT1276" s="25" t="s">
        <v>192</v>
      </c>
      <c r="AU1276" s="25" t="s">
        <v>86</v>
      </c>
      <c r="AY1276" s="25" t="s">
        <v>190</v>
      </c>
      <c r="BE1276" s="193">
        <f>IF(N1276="základní",J1276,0)</f>
        <v>0</v>
      </c>
      <c r="BF1276" s="193">
        <f>IF(N1276="snížená",J1276,0)</f>
        <v>0</v>
      </c>
      <c r="BG1276" s="193">
        <f>IF(N1276="zákl. přenesená",J1276,0)</f>
        <v>0</v>
      </c>
      <c r="BH1276" s="193">
        <f>IF(N1276="sníž. přenesená",J1276,0)</f>
        <v>0</v>
      </c>
      <c r="BI1276" s="193">
        <f>IF(N1276="nulová",J1276,0)</f>
        <v>0</v>
      </c>
      <c r="BJ1276" s="25" t="s">
        <v>17</v>
      </c>
      <c r="BK1276" s="193">
        <f>ROUND(I1276*H1276,2)</f>
        <v>0</v>
      </c>
      <c r="BL1276" s="25" t="s">
        <v>92</v>
      </c>
      <c r="BM1276" s="25" t="s">
        <v>1520</v>
      </c>
    </row>
    <row r="1277" spans="2:65" s="1" customFormat="1" ht="16.5" customHeight="1">
      <c r="B1277" s="181"/>
      <c r="C1277" s="182" t="s">
        <v>1521</v>
      </c>
      <c r="D1277" s="182" t="s">
        <v>192</v>
      </c>
      <c r="E1277" s="183" t="s">
        <v>1522</v>
      </c>
      <c r="F1277" s="184" t="s">
        <v>1523</v>
      </c>
      <c r="G1277" s="185" t="s">
        <v>625</v>
      </c>
      <c r="H1277" s="186">
        <v>10.8</v>
      </c>
      <c r="I1277" s="187"/>
      <c r="J1277" s="188">
        <f>ROUND(I1277*H1277,2)</f>
        <v>0</v>
      </c>
      <c r="K1277" s="184" t="s">
        <v>5</v>
      </c>
      <c r="L1277" s="42"/>
      <c r="M1277" s="189" t="s">
        <v>5</v>
      </c>
      <c r="N1277" s="190" t="s">
        <v>43</v>
      </c>
      <c r="O1277" s="43"/>
      <c r="P1277" s="191">
        <f>O1277*H1277</f>
        <v>0</v>
      </c>
      <c r="Q1277" s="191">
        <v>0</v>
      </c>
      <c r="R1277" s="191">
        <f>Q1277*H1277</f>
        <v>0</v>
      </c>
      <c r="S1277" s="191">
        <v>0</v>
      </c>
      <c r="T1277" s="192">
        <f>S1277*H1277</f>
        <v>0</v>
      </c>
      <c r="AR1277" s="25" t="s">
        <v>92</v>
      </c>
      <c r="AT1277" s="25" t="s">
        <v>192</v>
      </c>
      <c r="AU1277" s="25" t="s">
        <v>86</v>
      </c>
      <c r="AY1277" s="25" t="s">
        <v>190</v>
      </c>
      <c r="BE1277" s="193">
        <f>IF(N1277="základní",J1277,0)</f>
        <v>0</v>
      </c>
      <c r="BF1277" s="193">
        <f>IF(N1277="snížená",J1277,0)</f>
        <v>0</v>
      </c>
      <c r="BG1277" s="193">
        <f>IF(N1277="zákl. přenesená",J1277,0)</f>
        <v>0</v>
      </c>
      <c r="BH1277" s="193">
        <f>IF(N1277="sníž. přenesená",J1277,0)</f>
        <v>0</v>
      </c>
      <c r="BI1277" s="193">
        <f>IF(N1277="nulová",J1277,0)</f>
        <v>0</v>
      </c>
      <c r="BJ1277" s="25" t="s">
        <v>17</v>
      </c>
      <c r="BK1277" s="193">
        <f>ROUND(I1277*H1277,2)</f>
        <v>0</v>
      </c>
      <c r="BL1277" s="25" t="s">
        <v>92</v>
      </c>
      <c r="BM1277" s="25" t="s">
        <v>1524</v>
      </c>
    </row>
    <row r="1278" spans="2:51" s="12" customFormat="1" ht="13.5">
      <c r="B1278" s="194"/>
      <c r="D1278" s="195" t="s">
        <v>198</v>
      </c>
      <c r="E1278" s="196" t="s">
        <v>5</v>
      </c>
      <c r="F1278" s="197" t="s">
        <v>1525</v>
      </c>
      <c r="H1278" s="196" t="s">
        <v>5</v>
      </c>
      <c r="I1278" s="198"/>
      <c r="L1278" s="194"/>
      <c r="M1278" s="199"/>
      <c r="N1278" s="200"/>
      <c r="O1278" s="200"/>
      <c r="P1278" s="200"/>
      <c r="Q1278" s="200"/>
      <c r="R1278" s="200"/>
      <c r="S1278" s="200"/>
      <c r="T1278" s="201"/>
      <c r="AT1278" s="196" t="s">
        <v>198</v>
      </c>
      <c r="AU1278" s="196" t="s">
        <v>86</v>
      </c>
      <c r="AV1278" s="12" t="s">
        <v>17</v>
      </c>
      <c r="AW1278" s="12" t="s">
        <v>35</v>
      </c>
      <c r="AX1278" s="12" t="s">
        <v>72</v>
      </c>
      <c r="AY1278" s="196" t="s">
        <v>190</v>
      </c>
    </row>
    <row r="1279" spans="2:51" s="13" customFormat="1" ht="13.5">
      <c r="B1279" s="202"/>
      <c r="D1279" s="195" t="s">
        <v>198</v>
      </c>
      <c r="E1279" s="203" t="s">
        <v>5</v>
      </c>
      <c r="F1279" s="204" t="s">
        <v>1526</v>
      </c>
      <c r="H1279" s="205">
        <v>10.8</v>
      </c>
      <c r="I1279" s="206"/>
      <c r="L1279" s="202"/>
      <c r="M1279" s="207"/>
      <c r="N1279" s="208"/>
      <c r="O1279" s="208"/>
      <c r="P1279" s="208"/>
      <c r="Q1279" s="208"/>
      <c r="R1279" s="208"/>
      <c r="S1279" s="208"/>
      <c r="T1279" s="209"/>
      <c r="AT1279" s="203" t="s">
        <v>198</v>
      </c>
      <c r="AU1279" s="203" t="s">
        <v>86</v>
      </c>
      <c r="AV1279" s="13" t="s">
        <v>80</v>
      </c>
      <c r="AW1279" s="13" t="s">
        <v>35</v>
      </c>
      <c r="AX1279" s="13" t="s">
        <v>17</v>
      </c>
      <c r="AY1279" s="203" t="s">
        <v>190</v>
      </c>
    </row>
    <row r="1280" spans="2:65" s="1" customFormat="1" ht="16.5" customHeight="1">
      <c r="B1280" s="181"/>
      <c r="C1280" s="182" t="s">
        <v>1527</v>
      </c>
      <c r="D1280" s="182" t="s">
        <v>192</v>
      </c>
      <c r="E1280" s="183" t="s">
        <v>1528</v>
      </c>
      <c r="F1280" s="184" t="s">
        <v>1529</v>
      </c>
      <c r="G1280" s="185" t="s">
        <v>275</v>
      </c>
      <c r="H1280" s="186">
        <v>50</v>
      </c>
      <c r="I1280" s="187"/>
      <c r="J1280" s="188">
        <f>ROUND(I1280*H1280,2)</f>
        <v>0</v>
      </c>
      <c r="K1280" s="184" t="s">
        <v>5</v>
      </c>
      <c r="L1280" s="42"/>
      <c r="M1280" s="189" t="s">
        <v>5</v>
      </c>
      <c r="N1280" s="190" t="s">
        <v>43</v>
      </c>
      <c r="O1280" s="43"/>
      <c r="P1280" s="191">
        <f>O1280*H1280</f>
        <v>0</v>
      </c>
      <c r="Q1280" s="191">
        <v>0</v>
      </c>
      <c r="R1280" s="191">
        <f>Q1280*H1280</f>
        <v>0</v>
      </c>
      <c r="S1280" s="191">
        <v>0</v>
      </c>
      <c r="T1280" s="192">
        <f>S1280*H1280</f>
        <v>0</v>
      </c>
      <c r="AR1280" s="25" t="s">
        <v>92</v>
      </c>
      <c r="AT1280" s="25" t="s">
        <v>192</v>
      </c>
      <c r="AU1280" s="25" t="s">
        <v>86</v>
      </c>
      <c r="AY1280" s="25" t="s">
        <v>190</v>
      </c>
      <c r="BE1280" s="193">
        <f>IF(N1280="základní",J1280,0)</f>
        <v>0</v>
      </c>
      <c r="BF1280" s="193">
        <f>IF(N1280="snížená",J1280,0)</f>
        <v>0</v>
      </c>
      <c r="BG1280" s="193">
        <f>IF(N1280="zákl. přenesená",J1280,0)</f>
        <v>0</v>
      </c>
      <c r="BH1280" s="193">
        <f>IF(N1280="sníž. přenesená",J1280,0)</f>
        <v>0</v>
      </c>
      <c r="BI1280" s="193">
        <f>IF(N1280="nulová",J1280,0)</f>
        <v>0</v>
      </c>
      <c r="BJ1280" s="25" t="s">
        <v>17</v>
      </c>
      <c r="BK1280" s="193">
        <f>ROUND(I1280*H1280,2)</f>
        <v>0</v>
      </c>
      <c r="BL1280" s="25" t="s">
        <v>92</v>
      </c>
      <c r="BM1280" s="25" t="s">
        <v>1530</v>
      </c>
    </row>
    <row r="1281" spans="2:51" s="12" customFormat="1" ht="13.5">
      <c r="B1281" s="194"/>
      <c r="D1281" s="195" t="s">
        <v>198</v>
      </c>
      <c r="E1281" s="196" t="s">
        <v>5</v>
      </c>
      <c r="F1281" s="197" t="s">
        <v>1531</v>
      </c>
      <c r="H1281" s="196" t="s">
        <v>5</v>
      </c>
      <c r="I1281" s="198"/>
      <c r="L1281" s="194"/>
      <c r="M1281" s="199"/>
      <c r="N1281" s="200"/>
      <c r="O1281" s="200"/>
      <c r="P1281" s="200"/>
      <c r="Q1281" s="200"/>
      <c r="R1281" s="200"/>
      <c r="S1281" s="200"/>
      <c r="T1281" s="201"/>
      <c r="AT1281" s="196" t="s">
        <v>198</v>
      </c>
      <c r="AU1281" s="196" t="s">
        <v>86</v>
      </c>
      <c r="AV1281" s="12" t="s">
        <v>17</v>
      </c>
      <c r="AW1281" s="12" t="s">
        <v>35</v>
      </c>
      <c r="AX1281" s="12" t="s">
        <v>72</v>
      </c>
      <c r="AY1281" s="196" t="s">
        <v>190</v>
      </c>
    </row>
    <row r="1282" spans="2:51" s="13" customFormat="1" ht="13.5">
      <c r="B1282" s="202"/>
      <c r="D1282" s="195" t="s">
        <v>198</v>
      </c>
      <c r="E1282" s="203" t="s">
        <v>5</v>
      </c>
      <c r="F1282" s="204" t="s">
        <v>1073</v>
      </c>
      <c r="H1282" s="205">
        <v>50</v>
      </c>
      <c r="I1282" s="206"/>
      <c r="L1282" s="202"/>
      <c r="M1282" s="207"/>
      <c r="N1282" s="208"/>
      <c r="O1282" s="208"/>
      <c r="P1282" s="208"/>
      <c r="Q1282" s="208"/>
      <c r="R1282" s="208"/>
      <c r="S1282" s="208"/>
      <c r="T1282" s="209"/>
      <c r="AT1282" s="203" t="s">
        <v>198</v>
      </c>
      <c r="AU1282" s="203" t="s">
        <v>86</v>
      </c>
      <c r="AV1282" s="13" t="s">
        <v>80</v>
      </c>
      <c r="AW1282" s="13" t="s">
        <v>35</v>
      </c>
      <c r="AX1282" s="13" t="s">
        <v>17</v>
      </c>
      <c r="AY1282" s="203" t="s">
        <v>190</v>
      </c>
    </row>
    <row r="1283" spans="2:65" s="1" customFormat="1" ht="16.5" customHeight="1">
      <c r="B1283" s="181"/>
      <c r="C1283" s="182" t="s">
        <v>1532</v>
      </c>
      <c r="D1283" s="182" t="s">
        <v>192</v>
      </c>
      <c r="E1283" s="183" t="s">
        <v>1533</v>
      </c>
      <c r="F1283" s="184" t="s">
        <v>1534</v>
      </c>
      <c r="G1283" s="185" t="s">
        <v>275</v>
      </c>
      <c r="H1283" s="186">
        <v>27.65</v>
      </c>
      <c r="I1283" s="187"/>
      <c r="J1283" s="188">
        <f>ROUND(I1283*H1283,2)</f>
        <v>0</v>
      </c>
      <c r="K1283" s="184" t="s">
        <v>5</v>
      </c>
      <c r="L1283" s="42"/>
      <c r="M1283" s="189" t="s">
        <v>5</v>
      </c>
      <c r="N1283" s="190" t="s">
        <v>43</v>
      </c>
      <c r="O1283" s="43"/>
      <c r="P1283" s="191">
        <f>O1283*H1283</f>
        <v>0</v>
      </c>
      <c r="Q1283" s="191">
        <v>0</v>
      </c>
      <c r="R1283" s="191">
        <f>Q1283*H1283</f>
        <v>0</v>
      </c>
      <c r="S1283" s="191">
        <v>0</v>
      </c>
      <c r="T1283" s="192">
        <f>S1283*H1283</f>
        <v>0</v>
      </c>
      <c r="AR1283" s="25" t="s">
        <v>92</v>
      </c>
      <c r="AT1283" s="25" t="s">
        <v>192</v>
      </c>
      <c r="AU1283" s="25" t="s">
        <v>86</v>
      </c>
      <c r="AY1283" s="25" t="s">
        <v>190</v>
      </c>
      <c r="BE1283" s="193">
        <f>IF(N1283="základní",J1283,0)</f>
        <v>0</v>
      </c>
      <c r="BF1283" s="193">
        <f>IF(N1283="snížená",J1283,0)</f>
        <v>0</v>
      </c>
      <c r="BG1283" s="193">
        <f>IF(N1283="zákl. přenesená",J1283,0)</f>
        <v>0</v>
      </c>
      <c r="BH1283" s="193">
        <f>IF(N1283="sníž. přenesená",J1283,0)</f>
        <v>0</v>
      </c>
      <c r="BI1283" s="193">
        <f>IF(N1283="nulová",J1283,0)</f>
        <v>0</v>
      </c>
      <c r="BJ1283" s="25" t="s">
        <v>17</v>
      </c>
      <c r="BK1283" s="193">
        <f>ROUND(I1283*H1283,2)</f>
        <v>0</v>
      </c>
      <c r="BL1283" s="25" t="s">
        <v>92</v>
      </c>
      <c r="BM1283" s="25" t="s">
        <v>1535</v>
      </c>
    </row>
    <row r="1284" spans="2:51" s="12" customFormat="1" ht="13.5">
      <c r="B1284" s="194"/>
      <c r="D1284" s="195" t="s">
        <v>198</v>
      </c>
      <c r="E1284" s="196" t="s">
        <v>5</v>
      </c>
      <c r="F1284" s="197" t="s">
        <v>1536</v>
      </c>
      <c r="H1284" s="196" t="s">
        <v>5</v>
      </c>
      <c r="I1284" s="198"/>
      <c r="L1284" s="194"/>
      <c r="M1284" s="199"/>
      <c r="N1284" s="200"/>
      <c r="O1284" s="200"/>
      <c r="P1284" s="200"/>
      <c r="Q1284" s="200"/>
      <c r="R1284" s="200"/>
      <c r="S1284" s="200"/>
      <c r="T1284" s="201"/>
      <c r="AT1284" s="196" t="s">
        <v>198</v>
      </c>
      <c r="AU1284" s="196" t="s">
        <v>86</v>
      </c>
      <c r="AV1284" s="12" t="s">
        <v>17</v>
      </c>
      <c r="AW1284" s="12" t="s">
        <v>35</v>
      </c>
      <c r="AX1284" s="12" t="s">
        <v>72</v>
      </c>
      <c r="AY1284" s="196" t="s">
        <v>190</v>
      </c>
    </row>
    <row r="1285" spans="2:51" s="13" customFormat="1" ht="13.5">
      <c r="B1285" s="202"/>
      <c r="D1285" s="195" t="s">
        <v>198</v>
      </c>
      <c r="E1285" s="203" t="s">
        <v>5</v>
      </c>
      <c r="F1285" s="204" t="s">
        <v>1358</v>
      </c>
      <c r="H1285" s="205">
        <v>27.65</v>
      </c>
      <c r="I1285" s="206"/>
      <c r="L1285" s="202"/>
      <c r="M1285" s="207"/>
      <c r="N1285" s="208"/>
      <c r="O1285" s="208"/>
      <c r="P1285" s="208"/>
      <c r="Q1285" s="208"/>
      <c r="R1285" s="208"/>
      <c r="S1285" s="208"/>
      <c r="T1285" s="209"/>
      <c r="AT1285" s="203" t="s">
        <v>198</v>
      </c>
      <c r="AU1285" s="203" t="s">
        <v>86</v>
      </c>
      <c r="AV1285" s="13" t="s">
        <v>80</v>
      </c>
      <c r="AW1285" s="13" t="s">
        <v>35</v>
      </c>
      <c r="AX1285" s="13" t="s">
        <v>17</v>
      </c>
      <c r="AY1285" s="203" t="s">
        <v>190</v>
      </c>
    </row>
    <row r="1286" spans="2:65" s="1" customFormat="1" ht="25.5" customHeight="1">
      <c r="B1286" s="181"/>
      <c r="C1286" s="182" t="s">
        <v>1537</v>
      </c>
      <c r="D1286" s="182" t="s">
        <v>192</v>
      </c>
      <c r="E1286" s="183" t="s">
        <v>1538</v>
      </c>
      <c r="F1286" s="184" t="s">
        <v>1539</v>
      </c>
      <c r="G1286" s="185" t="s">
        <v>195</v>
      </c>
      <c r="H1286" s="186">
        <v>250</v>
      </c>
      <c r="I1286" s="187"/>
      <c r="J1286" s="188">
        <f>ROUND(I1286*H1286,2)</f>
        <v>0</v>
      </c>
      <c r="K1286" s="184" t="s">
        <v>5</v>
      </c>
      <c r="L1286" s="42"/>
      <c r="M1286" s="189" t="s">
        <v>5</v>
      </c>
      <c r="N1286" s="190" t="s">
        <v>43</v>
      </c>
      <c r="O1286" s="43"/>
      <c r="P1286" s="191">
        <f>O1286*H1286</f>
        <v>0</v>
      </c>
      <c r="Q1286" s="191">
        <v>0</v>
      </c>
      <c r="R1286" s="191">
        <f>Q1286*H1286</f>
        <v>0</v>
      </c>
      <c r="S1286" s="191">
        <v>0</v>
      </c>
      <c r="T1286" s="192">
        <f>S1286*H1286</f>
        <v>0</v>
      </c>
      <c r="AR1286" s="25" t="s">
        <v>92</v>
      </c>
      <c r="AT1286" s="25" t="s">
        <v>192</v>
      </c>
      <c r="AU1286" s="25" t="s">
        <v>86</v>
      </c>
      <c r="AY1286" s="25" t="s">
        <v>190</v>
      </c>
      <c r="BE1286" s="193">
        <f>IF(N1286="základní",J1286,0)</f>
        <v>0</v>
      </c>
      <c r="BF1286" s="193">
        <f>IF(N1286="snížená",J1286,0)</f>
        <v>0</v>
      </c>
      <c r="BG1286" s="193">
        <f>IF(N1286="zákl. přenesená",J1286,0)</f>
        <v>0</v>
      </c>
      <c r="BH1286" s="193">
        <f>IF(N1286="sníž. přenesená",J1286,0)</f>
        <v>0</v>
      </c>
      <c r="BI1286" s="193">
        <f>IF(N1286="nulová",J1286,0)</f>
        <v>0</v>
      </c>
      <c r="BJ1286" s="25" t="s">
        <v>17</v>
      </c>
      <c r="BK1286" s="193">
        <f>ROUND(I1286*H1286,2)</f>
        <v>0</v>
      </c>
      <c r="BL1286" s="25" t="s">
        <v>92</v>
      </c>
      <c r="BM1286" s="25" t="s">
        <v>1540</v>
      </c>
    </row>
    <row r="1287" spans="2:63" s="11" customFormat="1" ht="22.35" customHeight="1">
      <c r="B1287" s="168"/>
      <c r="D1287" s="169" t="s">
        <v>71</v>
      </c>
      <c r="E1287" s="179" t="s">
        <v>868</v>
      </c>
      <c r="F1287" s="179" t="s">
        <v>1541</v>
      </c>
      <c r="I1287" s="171"/>
      <c r="J1287" s="180">
        <f>BK1287</f>
        <v>0</v>
      </c>
      <c r="L1287" s="168"/>
      <c r="M1287" s="173"/>
      <c r="N1287" s="174"/>
      <c r="O1287" s="174"/>
      <c r="P1287" s="175">
        <f>SUM(P1288:P1559)</f>
        <v>0</v>
      </c>
      <c r="Q1287" s="174"/>
      <c r="R1287" s="175">
        <f>SUM(R1288:R1559)</f>
        <v>0</v>
      </c>
      <c r="S1287" s="174"/>
      <c r="T1287" s="176">
        <f>SUM(T1288:T1559)</f>
        <v>293.01523800000007</v>
      </c>
      <c r="AR1287" s="169" t="s">
        <v>17</v>
      </c>
      <c r="AT1287" s="177" t="s">
        <v>71</v>
      </c>
      <c r="AU1287" s="177" t="s">
        <v>80</v>
      </c>
      <c r="AY1287" s="169" t="s">
        <v>190</v>
      </c>
      <c r="BK1287" s="178">
        <f>SUM(BK1288:BK1559)</f>
        <v>0</v>
      </c>
    </row>
    <row r="1288" spans="2:65" s="1" customFormat="1" ht="16.5" customHeight="1">
      <c r="B1288" s="181"/>
      <c r="C1288" s="182" t="s">
        <v>1542</v>
      </c>
      <c r="D1288" s="182" t="s">
        <v>192</v>
      </c>
      <c r="E1288" s="183" t="s">
        <v>1543</v>
      </c>
      <c r="F1288" s="184" t="s">
        <v>1544</v>
      </c>
      <c r="G1288" s="185" t="s">
        <v>209</v>
      </c>
      <c r="H1288" s="186">
        <v>4</v>
      </c>
      <c r="I1288" s="187"/>
      <c r="J1288" s="188">
        <f>ROUND(I1288*H1288,2)</f>
        <v>0</v>
      </c>
      <c r="K1288" s="184" t="s">
        <v>196</v>
      </c>
      <c r="L1288" s="42"/>
      <c r="M1288" s="189" t="s">
        <v>5</v>
      </c>
      <c r="N1288" s="190" t="s">
        <v>43</v>
      </c>
      <c r="O1288" s="43"/>
      <c r="P1288" s="191">
        <f>O1288*H1288</f>
        <v>0</v>
      </c>
      <c r="Q1288" s="191">
        <v>0</v>
      </c>
      <c r="R1288" s="191">
        <f>Q1288*H1288</f>
        <v>0</v>
      </c>
      <c r="S1288" s="191">
        <v>2.4</v>
      </c>
      <c r="T1288" s="192">
        <f>S1288*H1288</f>
        <v>9.6</v>
      </c>
      <c r="AR1288" s="25" t="s">
        <v>92</v>
      </c>
      <c r="AT1288" s="25" t="s">
        <v>192</v>
      </c>
      <c r="AU1288" s="25" t="s">
        <v>86</v>
      </c>
      <c r="AY1288" s="25" t="s">
        <v>190</v>
      </c>
      <c r="BE1288" s="193">
        <f>IF(N1288="základní",J1288,0)</f>
        <v>0</v>
      </c>
      <c r="BF1288" s="193">
        <f>IF(N1288="snížená",J1288,0)</f>
        <v>0</v>
      </c>
      <c r="BG1288" s="193">
        <f>IF(N1288="zákl. přenesená",J1288,0)</f>
        <v>0</v>
      </c>
      <c r="BH1288" s="193">
        <f>IF(N1288="sníž. přenesená",J1288,0)</f>
        <v>0</v>
      </c>
      <c r="BI1288" s="193">
        <f>IF(N1288="nulová",J1288,0)</f>
        <v>0</v>
      </c>
      <c r="BJ1288" s="25" t="s">
        <v>17</v>
      </c>
      <c r="BK1288" s="193">
        <f>ROUND(I1288*H1288,2)</f>
        <v>0</v>
      </c>
      <c r="BL1288" s="25" t="s">
        <v>92</v>
      </c>
      <c r="BM1288" s="25" t="s">
        <v>1545</v>
      </c>
    </row>
    <row r="1289" spans="2:51" s="12" customFormat="1" ht="13.5">
      <c r="B1289" s="194"/>
      <c r="D1289" s="195" t="s">
        <v>198</v>
      </c>
      <c r="E1289" s="196" t="s">
        <v>5</v>
      </c>
      <c r="F1289" s="197" t="s">
        <v>1546</v>
      </c>
      <c r="H1289" s="196" t="s">
        <v>5</v>
      </c>
      <c r="I1289" s="198"/>
      <c r="L1289" s="194"/>
      <c r="M1289" s="199"/>
      <c r="N1289" s="200"/>
      <c r="O1289" s="200"/>
      <c r="P1289" s="200"/>
      <c r="Q1289" s="200"/>
      <c r="R1289" s="200"/>
      <c r="S1289" s="200"/>
      <c r="T1289" s="201"/>
      <c r="AT1289" s="196" t="s">
        <v>198</v>
      </c>
      <c r="AU1289" s="196" t="s">
        <v>86</v>
      </c>
      <c r="AV1289" s="12" t="s">
        <v>17</v>
      </c>
      <c r="AW1289" s="12" t="s">
        <v>35</v>
      </c>
      <c r="AX1289" s="12" t="s">
        <v>72</v>
      </c>
      <c r="AY1289" s="196" t="s">
        <v>190</v>
      </c>
    </row>
    <row r="1290" spans="2:51" s="13" customFormat="1" ht="13.5">
      <c r="B1290" s="202"/>
      <c r="D1290" s="195" t="s">
        <v>198</v>
      </c>
      <c r="E1290" s="203" t="s">
        <v>5</v>
      </c>
      <c r="F1290" s="204" t="s">
        <v>1547</v>
      </c>
      <c r="H1290" s="205">
        <v>4</v>
      </c>
      <c r="I1290" s="206"/>
      <c r="L1290" s="202"/>
      <c r="M1290" s="207"/>
      <c r="N1290" s="208"/>
      <c r="O1290" s="208"/>
      <c r="P1290" s="208"/>
      <c r="Q1290" s="208"/>
      <c r="R1290" s="208"/>
      <c r="S1290" s="208"/>
      <c r="T1290" s="209"/>
      <c r="AT1290" s="203" t="s">
        <v>198</v>
      </c>
      <c r="AU1290" s="203" t="s">
        <v>86</v>
      </c>
      <c r="AV1290" s="13" t="s">
        <v>80</v>
      </c>
      <c r="AW1290" s="13" t="s">
        <v>35</v>
      </c>
      <c r="AX1290" s="13" t="s">
        <v>17</v>
      </c>
      <c r="AY1290" s="203" t="s">
        <v>190</v>
      </c>
    </row>
    <row r="1291" spans="2:65" s="1" customFormat="1" ht="25.5" customHeight="1">
      <c r="B1291" s="181"/>
      <c r="C1291" s="182" t="s">
        <v>1548</v>
      </c>
      <c r="D1291" s="182" t="s">
        <v>192</v>
      </c>
      <c r="E1291" s="183" t="s">
        <v>1549</v>
      </c>
      <c r="F1291" s="184" t="s">
        <v>1550</v>
      </c>
      <c r="G1291" s="185" t="s">
        <v>275</v>
      </c>
      <c r="H1291" s="186">
        <v>48.415</v>
      </c>
      <c r="I1291" s="187"/>
      <c r="J1291" s="188">
        <f>ROUND(I1291*H1291,2)</f>
        <v>0</v>
      </c>
      <c r="K1291" s="184" t="s">
        <v>196</v>
      </c>
      <c r="L1291" s="42"/>
      <c r="M1291" s="189" t="s">
        <v>5</v>
      </c>
      <c r="N1291" s="190" t="s">
        <v>43</v>
      </c>
      <c r="O1291" s="43"/>
      <c r="P1291" s="191">
        <f>O1291*H1291</f>
        <v>0</v>
      </c>
      <c r="Q1291" s="191">
        <v>0</v>
      </c>
      <c r="R1291" s="191">
        <f>Q1291*H1291</f>
        <v>0</v>
      </c>
      <c r="S1291" s="191">
        <v>0.131</v>
      </c>
      <c r="T1291" s="192">
        <f>S1291*H1291</f>
        <v>6.342365</v>
      </c>
      <c r="AR1291" s="25" t="s">
        <v>92</v>
      </c>
      <c r="AT1291" s="25" t="s">
        <v>192</v>
      </c>
      <c r="AU1291" s="25" t="s">
        <v>86</v>
      </c>
      <c r="AY1291" s="25" t="s">
        <v>190</v>
      </c>
      <c r="BE1291" s="193">
        <f>IF(N1291="základní",J1291,0)</f>
        <v>0</v>
      </c>
      <c r="BF1291" s="193">
        <f>IF(N1291="snížená",J1291,0)</f>
        <v>0</v>
      </c>
      <c r="BG1291" s="193">
        <f>IF(N1291="zákl. přenesená",J1291,0)</f>
        <v>0</v>
      </c>
      <c r="BH1291" s="193">
        <f>IF(N1291="sníž. přenesená",J1291,0)</f>
        <v>0</v>
      </c>
      <c r="BI1291" s="193">
        <f>IF(N1291="nulová",J1291,0)</f>
        <v>0</v>
      </c>
      <c r="BJ1291" s="25" t="s">
        <v>17</v>
      </c>
      <c r="BK1291" s="193">
        <f>ROUND(I1291*H1291,2)</f>
        <v>0</v>
      </c>
      <c r="BL1291" s="25" t="s">
        <v>92</v>
      </c>
      <c r="BM1291" s="25" t="s">
        <v>1551</v>
      </c>
    </row>
    <row r="1292" spans="2:51" s="12" customFormat="1" ht="13.5">
      <c r="B1292" s="194"/>
      <c r="D1292" s="195" t="s">
        <v>198</v>
      </c>
      <c r="E1292" s="196" t="s">
        <v>5</v>
      </c>
      <c r="F1292" s="197" t="s">
        <v>372</v>
      </c>
      <c r="H1292" s="196" t="s">
        <v>5</v>
      </c>
      <c r="I1292" s="198"/>
      <c r="L1292" s="194"/>
      <c r="M1292" s="199"/>
      <c r="N1292" s="200"/>
      <c r="O1292" s="200"/>
      <c r="P1292" s="200"/>
      <c r="Q1292" s="200"/>
      <c r="R1292" s="200"/>
      <c r="S1292" s="200"/>
      <c r="T1292" s="201"/>
      <c r="AT1292" s="196" t="s">
        <v>198</v>
      </c>
      <c r="AU1292" s="196" t="s">
        <v>86</v>
      </c>
      <c r="AV1292" s="12" t="s">
        <v>17</v>
      </c>
      <c r="AW1292" s="12" t="s">
        <v>35</v>
      </c>
      <c r="AX1292" s="12" t="s">
        <v>72</v>
      </c>
      <c r="AY1292" s="196" t="s">
        <v>190</v>
      </c>
    </row>
    <row r="1293" spans="2:51" s="13" customFormat="1" ht="13.5">
      <c r="B1293" s="202"/>
      <c r="D1293" s="195" t="s">
        <v>198</v>
      </c>
      <c r="E1293" s="203" t="s">
        <v>5</v>
      </c>
      <c r="F1293" s="204" t="s">
        <v>1552</v>
      </c>
      <c r="H1293" s="205">
        <v>5.6</v>
      </c>
      <c r="I1293" s="206"/>
      <c r="L1293" s="202"/>
      <c r="M1293" s="207"/>
      <c r="N1293" s="208"/>
      <c r="O1293" s="208"/>
      <c r="P1293" s="208"/>
      <c r="Q1293" s="208"/>
      <c r="R1293" s="208"/>
      <c r="S1293" s="208"/>
      <c r="T1293" s="209"/>
      <c r="AT1293" s="203" t="s">
        <v>198</v>
      </c>
      <c r="AU1293" s="203" t="s">
        <v>86</v>
      </c>
      <c r="AV1293" s="13" t="s">
        <v>80</v>
      </c>
      <c r="AW1293" s="13" t="s">
        <v>35</v>
      </c>
      <c r="AX1293" s="13" t="s">
        <v>72</v>
      </c>
      <c r="AY1293" s="203" t="s">
        <v>190</v>
      </c>
    </row>
    <row r="1294" spans="2:51" s="13" customFormat="1" ht="13.5">
      <c r="B1294" s="202"/>
      <c r="D1294" s="195" t="s">
        <v>198</v>
      </c>
      <c r="E1294" s="203" t="s">
        <v>5</v>
      </c>
      <c r="F1294" s="204" t="s">
        <v>1553</v>
      </c>
      <c r="H1294" s="205">
        <v>5.12</v>
      </c>
      <c r="I1294" s="206"/>
      <c r="L1294" s="202"/>
      <c r="M1294" s="207"/>
      <c r="N1294" s="208"/>
      <c r="O1294" s="208"/>
      <c r="P1294" s="208"/>
      <c r="Q1294" s="208"/>
      <c r="R1294" s="208"/>
      <c r="S1294" s="208"/>
      <c r="T1294" s="209"/>
      <c r="AT1294" s="203" t="s">
        <v>198</v>
      </c>
      <c r="AU1294" s="203" t="s">
        <v>86</v>
      </c>
      <c r="AV1294" s="13" t="s">
        <v>80</v>
      </c>
      <c r="AW1294" s="13" t="s">
        <v>35</v>
      </c>
      <c r="AX1294" s="13" t="s">
        <v>72</v>
      </c>
      <c r="AY1294" s="203" t="s">
        <v>190</v>
      </c>
    </row>
    <row r="1295" spans="2:51" s="13" customFormat="1" ht="13.5">
      <c r="B1295" s="202"/>
      <c r="D1295" s="195" t="s">
        <v>198</v>
      </c>
      <c r="E1295" s="203" t="s">
        <v>5</v>
      </c>
      <c r="F1295" s="204" t="s">
        <v>1554</v>
      </c>
      <c r="H1295" s="205">
        <v>2.32</v>
      </c>
      <c r="I1295" s="206"/>
      <c r="L1295" s="202"/>
      <c r="M1295" s="207"/>
      <c r="N1295" s="208"/>
      <c r="O1295" s="208"/>
      <c r="P1295" s="208"/>
      <c r="Q1295" s="208"/>
      <c r="R1295" s="208"/>
      <c r="S1295" s="208"/>
      <c r="T1295" s="209"/>
      <c r="AT1295" s="203" t="s">
        <v>198</v>
      </c>
      <c r="AU1295" s="203" t="s">
        <v>86</v>
      </c>
      <c r="AV1295" s="13" t="s">
        <v>80</v>
      </c>
      <c r="AW1295" s="13" t="s">
        <v>35</v>
      </c>
      <c r="AX1295" s="13" t="s">
        <v>72</v>
      </c>
      <c r="AY1295" s="203" t="s">
        <v>190</v>
      </c>
    </row>
    <row r="1296" spans="2:51" s="13" customFormat="1" ht="13.5">
      <c r="B1296" s="202"/>
      <c r="D1296" s="195" t="s">
        <v>198</v>
      </c>
      <c r="E1296" s="203" t="s">
        <v>5</v>
      </c>
      <c r="F1296" s="204" t="s">
        <v>1555</v>
      </c>
      <c r="H1296" s="205">
        <v>6.8</v>
      </c>
      <c r="I1296" s="206"/>
      <c r="L1296" s="202"/>
      <c r="M1296" s="207"/>
      <c r="N1296" s="208"/>
      <c r="O1296" s="208"/>
      <c r="P1296" s="208"/>
      <c r="Q1296" s="208"/>
      <c r="R1296" s="208"/>
      <c r="S1296" s="208"/>
      <c r="T1296" s="209"/>
      <c r="AT1296" s="203" t="s">
        <v>198</v>
      </c>
      <c r="AU1296" s="203" t="s">
        <v>86</v>
      </c>
      <c r="AV1296" s="13" t="s">
        <v>80</v>
      </c>
      <c r="AW1296" s="13" t="s">
        <v>35</v>
      </c>
      <c r="AX1296" s="13" t="s">
        <v>72</v>
      </c>
      <c r="AY1296" s="203" t="s">
        <v>190</v>
      </c>
    </row>
    <row r="1297" spans="2:51" s="12" customFormat="1" ht="13.5">
      <c r="B1297" s="194"/>
      <c r="D1297" s="195" t="s">
        <v>198</v>
      </c>
      <c r="E1297" s="196" t="s">
        <v>5</v>
      </c>
      <c r="F1297" s="197" t="s">
        <v>376</v>
      </c>
      <c r="H1297" s="196" t="s">
        <v>5</v>
      </c>
      <c r="I1297" s="198"/>
      <c r="L1297" s="194"/>
      <c r="M1297" s="199"/>
      <c r="N1297" s="200"/>
      <c r="O1297" s="200"/>
      <c r="P1297" s="200"/>
      <c r="Q1297" s="200"/>
      <c r="R1297" s="200"/>
      <c r="S1297" s="200"/>
      <c r="T1297" s="201"/>
      <c r="AT1297" s="196" t="s">
        <v>198</v>
      </c>
      <c r="AU1297" s="196" t="s">
        <v>86</v>
      </c>
      <c r="AV1297" s="12" t="s">
        <v>17</v>
      </c>
      <c r="AW1297" s="12" t="s">
        <v>35</v>
      </c>
      <c r="AX1297" s="12" t="s">
        <v>72</v>
      </c>
      <c r="AY1297" s="196" t="s">
        <v>190</v>
      </c>
    </row>
    <row r="1298" spans="2:51" s="13" customFormat="1" ht="13.5">
      <c r="B1298" s="202"/>
      <c r="D1298" s="195" t="s">
        <v>198</v>
      </c>
      <c r="E1298" s="203" t="s">
        <v>5</v>
      </c>
      <c r="F1298" s="204" t="s">
        <v>1556</v>
      </c>
      <c r="H1298" s="205">
        <v>4.475</v>
      </c>
      <c r="I1298" s="206"/>
      <c r="L1298" s="202"/>
      <c r="M1298" s="207"/>
      <c r="N1298" s="208"/>
      <c r="O1298" s="208"/>
      <c r="P1298" s="208"/>
      <c r="Q1298" s="208"/>
      <c r="R1298" s="208"/>
      <c r="S1298" s="208"/>
      <c r="T1298" s="209"/>
      <c r="AT1298" s="203" t="s">
        <v>198</v>
      </c>
      <c r="AU1298" s="203" t="s">
        <v>86</v>
      </c>
      <c r="AV1298" s="13" t="s">
        <v>80</v>
      </c>
      <c r="AW1298" s="13" t="s">
        <v>35</v>
      </c>
      <c r="AX1298" s="13" t="s">
        <v>72</v>
      </c>
      <c r="AY1298" s="203" t="s">
        <v>190</v>
      </c>
    </row>
    <row r="1299" spans="2:51" s="13" customFormat="1" ht="13.5">
      <c r="B1299" s="202"/>
      <c r="D1299" s="195" t="s">
        <v>198</v>
      </c>
      <c r="E1299" s="203" t="s">
        <v>5</v>
      </c>
      <c r="F1299" s="204" t="s">
        <v>1557</v>
      </c>
      <c r="H1299" s="205">
        <v>4.125</v>
      </c>
      <c r="I1299" s="206"/>
      <c r="L1299" s="202"/>
      <c r="M1299" s="207"/>
      <c r="N1299" s="208"/>
      <c r="O1299" s="208"/>
      <c r="P1299" s="208"/>
      <c r="Q1299" s="208"/>
      <c r="R1299" s="208"/>
      <c r="S1299" s="208"/>
      <c r="T1299" s="209"/>
      <c r="AT1299" s="203" t="s">
        <v>198</v>
      </c>
      <c r="AU1299" s="203" t="s">
        <v>86</v>
      </c>
      <c r="AV1299" s="13" t="s">
        <v>80</v>
      </c>
      <c r="AW1299" s="13" t="s">
        <v>35</v>
      </c>
      <c r="AX1299" s="13" t="s">
        <v>72</v>
      </c>
      <c r="AY1299" s="203" t="s">
        <v>190</v>
      </c>
    </row>
    <row r="1300" spans="2:51" s="13" customFormat="1" ht="13.5">
      <c r="B1300" s="202"/>
      <c r="D1300" s="195" t="s">
        <v>198</v>
      </c>
      <c r="E1300" s="203" t="s">
        <v>5</v>
      </c>
      <c r="F1300" s="204" t="s">
        <v>1558</v>
      </c>
      <c r="H1300" s="205">
        <v>5.675</v>
      </c>
      <c r="I1300" s="206"/>
      <c r="L1300" s="202"/>
      <c r="M1300" s="207"/>
      <c r="N1300" s="208"/>
      <c r="O1300" s="208"/>
      <c r="P1300" s="208"/>
      <c r="Q1300" s="208"/>
      <c r="R1300" s="208"/>
      <c r="S1300" s="208"/>
      <c r="T1300" s="209"/>
      <c r="AT1300" s="203" t="s">
        <v>198</v>
      </c>
      <c r="AU1300" s="203" t="s">
        <v>86</v>
      </c>
      <c r="AV1300" s="13" t="s">
        <v>80</v>
      </c>
      <c r="AW1300" s="13" t="s">
        <v>35</v>
      </c>
      <c r="AX1300" s="13" t="s">
        <v>72</v>
      </c>
      <c r="AY1300" s="203" t="s">
        <v>190</v>
      </c>
    </row>
    <row r="1301" spans="2:51" s="13" customFormat="1" ht="13.5">
      <c r="B1301" s="202"/>
      <c r="D1301" s="195" t="s">
        <v>198</v>
      </c>
      <c r="E1301" s="203" t="s">
        <v>5</v>
      </c>
      <c r="F1301" s="204" t="s">
        <v>1559</v>
      </c>
      <c r="H1301" s="205">
        <v>14.3</v>
      </c>
      <c r="I1301" s="206"/>
      <c r="L1301" s="202"/>
      <c r="M1301" s="207"/>
      <c r="N1301" s="208"/>
      <c r="O1301" s="208"/>
      <c r="P1301" s="208"/>
      <c r="Q1301" s="208"/>
      <c r="R1301" s="208"/>
      <c r="S1301" s="208"/>
      <c r="T1301" s="209"/>
      <c r="AT1301" s="203" t="s">
        <v>198</v>
      </c>
      <c r="AU1301" s="203" t="s">
        <v>86</v>
      </c>
      <c r="AV1301" s="13" t="s">
        <v>80</v>
      </c>
      <c r="AW1301" s="13" t="s">
        <v>35</v>
      </c>
      <c r="AX1301" s="13" t="s">
        <v>72</v>
      </c>
      <c r="AY1301" s="203" t="s">
        <v>190</v>
      </c>
    </row>
    <row r="1302" spans="2:51" s="14" customFormat="1" ht="13.5">
      <c r="B1302" s="210"/>
      <c r="D1302" s="195" t="s">
        <v>198</v>
      </c>
      <c r="E1302" s="211" t="s">
        <v>5</v>
      </c>
      <c r="F1302" s="212" t="s">
        <v>221</v>
      </c>
      <c r="H1302" s="213">
        <v>48.415</v>
      </c>
      <c r="I1302" s="214"/>
      <c r="L1302" s="210"/>
      <c r="M1302" s="215"/>
      <c r="N1302" s="216"/>
      <c r="O1302" s="216"/>
      <c r="P1302" s="216"/>
      <c r="Q1302" s="216"/>
      <c r="R1302" s="216"/>
      <c r="S1302" s="216"/>
      <c r="T1302" s="217"/>
      <c r="AT1302" s="211" t="s">
        <v>198</v>
      </c>
      <c r="AU1302" s="211" t="s">
        <v>86</v>
      </c>
      <c r="AV1302" s="14" t="s">
        <v>92</v>
      </c>
      <c r="AW1302" s="14" t="s">
        <v>35</v>
      </c>
      <c r="AX1302" s="14" t="s">
        <v>17</v>
      </c>
      <c r="AY1302" s="211" t="s">
        <v>190</v>
      </c>
    </row>
    <row r="1303" spans="2:65" s="1" customFormat="1" ht="38.25" customHeight="1">
      <c r="B1303" s="181"/>
      <c r="C1303" s="182" t="s">
        <v>1560</v>
      </c>
      <c r="D1303" s="182" t="s">
        <v>192</v>
      </c>
      <c r="E1303" s="183" t="s">
        <v>1561</v>
      </c>
      <c r="F1303" s="184" t="s">
        <v>1562</v>
      </c>
      <c r="G1303" s="185" t="s">
        <v>209</v>
      </c>
      <c r="H1303" s="186">
        <v>40.647</v>
      </c>
      <c r="I1303" s="187"/>
      <c r="J1303" s="188">
        <f>ROUND(I1303*H1303,2)</f>
        <v>0</v>
      </c>
      <c r="K1303" s="184" t="s">
        <v>196</v>
      </c>
      <c r="L1303" s="42"/>
      <c r="M1303" s="189" t="s">
        <v>5</v>
      </c>
      <c r="N1303" s="190" t="s">
        <v>43</v>
      </c>
      <c r="O1303" s="43"/>
      <c r="P1303" s="191">
        <f>O1303*H1303</f>
        <v>0</v>
      </c>
      <c r="Q1303" s="191">
        <v>0</v>
      </c>
      <c r="R1303" s="191">
        <f>Q1303*H1303</f>
        <v>0</v>
      </c>
      <c r="S1303" s="191">
        <v>1.8</v>
      </c>
      <c r="T1303" s="192">
        <f>S1303*H1303</f>
        <v>73.1646</v>
      </c>
      <c r="AR1303" s="25" t="s">
        <v>92</v>
      </c>
      <c r="AT1303" s="25" t="s">
        <v>192</v>
      </c>
      <c r="AU1303" s="25" t="s">
        <v>86</v>
      </c>
      <c r="AY1303" s="25" t="s">
        <v>190</v>
      </c>
      <c r="BE1303" s="193">
        <f>IF(N1303="základní",J1303,0)</f>
        <v>0</v>
      </c>
      <c r="BF1303" s="193">
        <f>IF(N1303="snížená",J1303,0)</f>
        <v>0</v>
      </c>
      <c r="BG1303" s="193">
        <f>IF(N1303="zákl. přenesená",J1303,0)</f>
        <v>0</v>
      </c>
      <c r="BH1303" s="193">
        <f>IF(N1303="sníž. přenesená",J1303,0)</f>
        <v>0</v>
      </c>
      <c r="BI1303" s="193">
        <f>IF(N1303="nulová",J1303,0)</f>
        <v>0</v>
      </c>
      <c r="BJ1303" s="25" t="s">
        <v>17</v>
      </c>
      <c r="BK1303" s="193">
        <f>ROUND(I1303*H1303,2)</f>
        <v>0</v>
      </c>
      <c r="BL1303" s="25" t="s">
        <v>92</v>
      </c>
      <c r="BM1303" s="25" t="s">
        <v>1563</v>
      </c>
    </row>
    <row r="1304" spans="2:51" s="12" customFormat="1" ht="13.5">
      <c r="B1304" s="194"/>
      <c r="D1304" s="195" t="s">
        <v>198</v>
      </c>
      <c r="E1304" s="196" t="s">
        <v>5</v>
      </c>
      <c r="F1304" s="197" t="s">
        <v>425</v>
      </c>
      <c r="H1304" s="196" t="s">
        <v>5</v>
      </c>
      <c r="I1304" s="198"/>
      <c r="L1304" s="194"/>
      <c r="M1304" s="199"/>
      <c r="N1304" s="200"/>
      <c r="O1304" s="200"/>
      <c r="P1304" s="200"/>
      <c r="Q1304" s="200"/>
      <c r="R1304" s="200"/>
      <c r="S1304" s="200"/>
      <c r="T1304" s="201"/>
      <c r="AT1304" s="196" t="s">
        <v>198</v>
      </c>
      <c r="AU1304" s="196" t="s">
        <v>86</v>
      </c>
      <c r="AV1304" s="12" t="s">
        <v>17</v>
      </c>
      <c r="AW1304" s="12" t="s">
        <v>35</v>
      </c>
      <c r="AX1304" s="12" t="s">
        <v>72</v>
      </c>
      <c r="AY1304" s="196" t="s">
        <v>190</v>
      </c>
    </row>
    <row r="1305" spans="2:51" s="13" customFormat="1" ht="13.5">
      <c r="B1305" s="202"/>
      <c r="D1305" s="195" t="s">
        <v>198</v>
      </c>
      <c r="E1305" s="203" t="s">
        <v>5</v>
      </c>
      <c r="F1305" s="204" t="s">
        <v>1564</v>
      </c>
      <c r="H1305" s="205">
        <v>3.052</v>
      </c>
      <c r="I1305" s="206"/>
      <c r="L1305" s="202"/>
      <c r="M1305" s="207"/>
      <c r="N1305" s="208"/>
      <c r="O1305" s="208"/>
      <c r="P1305" s="208"/>
      <c r="Q1305" s="208"/>
      <c r="R1305" s="208"/>
      <c r="S1305" s="208"/>
      <c r="T1305" s="209"/>
      <c r="AT1305" s="203" t="s">
        <v>198</v>
      </c>
      <c r="AU1305" s="203" t="s">
        <v>86</v>
      </c>
      <c r="AV1305" s="13" t="s">
        <v>80</v>
      </c>
      <c r="AW1305" s="13" t="s">
        <v>35</v>
      </c>
      <c r="AX1305" s="13" t="s">
        <v>72</v>
      </c>
      <c r="AY1305" s="203" t="s">
        <v>190</v>
      </c>
    </row>
    <row r="1306" spans="2:51" s="12" customFormat="1" ht="13.5">
      <c r="B1306" s="194"/>
      <c r="D1306" s="195" t="s">
        <v>198</v>
      </c>
      <c r="E1306" s="196" t="s">
        <v>5</v>
      </c>
      <c r="F1306" s="197" t="s">
        <v>372</v>
      </c>
      <c r="H1306" s="196" t="s">
        <v>5</v>
      </c>
      <c r="I1306" s="198"/>
      <c r="L1306" s="194"/>
      <c r="M1306" s="199"/>
      <c r="N1306" s="200"/>
      <c r="O1306" s="200"/>
      <c r="P1306" s="200"/>
      <c r="Q1306" s="200"/>
      <c r="R1306" s="200"/>
      <c r="S1306" s="200"/>
      <c r="T1306" s="201"/>
      <c r="AT1306" s="196" t="s">
        <v>198</v>
      </c>
      <c r="AU1306" s="196" t="s">
        <v>86</v>
      </c>
      <c r="AV1306" s="12" t="s">
        <v>17</v>
      </c>
      <c r="AW1306" s="12" t="s">
        <v>35</v>
      </c>
      <c r="AX1306" s="12" t="s">
        <v>72</v>
      </c>
      <c r="AY1306" s="196" t="s">
        <v>190</v>
      </c>
    </row>
    <row r="1307" spans="2:51" s="13" customFormat="1" ht="13.5">
      <c r="B1307" s="202"/>
      <c r="D1307" s="195" t="s">
        <v>198</v>
      </c>
      <c r="E1307" s="203" t="s">
        <v>5</v>
      </c>
      <c r="F1307" s="204" t="s">
        <v>1565</v>
      </c>
      <c r="H1307" s="205">
        <v>3.081</v>
      </c>
      <c r="I1307" s="206"/>
      <c r="L1307" s="202"/>
      <c r="M1307" s="207"/>
      <c r="N1307" s="208"/>
      <c r="O1307" s="208"/>
      <c r="P1307" s="208"/>
      <c r="Q1307" s="208"/>
      <c r="R1307" s="208"/>
      <c r="S1307" s="208"/>
      <c r="T1307" s="209"/>
      <c r="AT1307" s="203" t="s">
        <v>198</v>
      </c>
      <c r="AU1307" s="203" t="s">
        <v>86</v>
      </c>
      <c r="AV1307" s="13" t="s">
        <v>80</v>
      </c>
      <c r="AW1307" s="13" t="s">
        <v>35</v>
      </c>
      <c r="AX1307" s="13" t="s">
        <v>72</v>
      </c>
      <c r="AY1307" s="203" t="s">
        <v>190</v>
      </c>
    </row>
    <row r="1308" spans="2:51" s="13" customFormat="1" ht="13.5">
      <c r="B1308" s="202"/>
      <c r="D1308" s="195" t="s">
        <v>198</v>
      </c>
      <c r="E1308" s="203" t="s">
        <v>5</v>
      </c>
      <c r="F1308" s="204" t="s">
        <v>1566</v>
      </c>
      <c r="H1308" s="205">
        <v>5.28</v>
      </c>
      <c r="I1308" s="206"/>
      <c r="L1308" s="202"/>
      <c r="M1308" s="207"/>
      <c r="N1308" s="208"/>
      <c r="O1308" s="208"/>
      <c r="P1308" s="208"/>
      <c r="Q1308" s="208"/>
      <c r="R1308" s="208"/>
      <c r="S1308" s="208"/>
      <c r="T1308" s="209"/>
      <c r="AT1308" s="203" t="s">
        <v>198</v>
      </c>
      <c r="AU1308" s="203" t="s">
        <v>86</v>
      </c>
      <c r="AV1308" s="13" t="s">
        <v>80</v>
      </c>
      <c r="AW1308" s="13" t="s">
        <v>35</v>
      </c>
      <c r="AX1308" s="13" t="s">
        <v>72</v>
      </c>
      <c r="AY1308" s="203" t="s">
        <v>190</v>
      </c>
    </row>
    <row r="1309" spans="2:51" s="13" customFormat="1" ht="13.5">
      <c r="B1309" s="202"/>
      <c r="D1309" s="195" t="s">
        <v>198</v>
      </c>
      <c r="E1309" s="203" t="s">
        <v>5</v>
      </c>
      <c r="F1309" s="204" t="s">
        <v>1567</v>
      </c>
      <c r="H1309" s="205">
        <v>4.256</v>
      </c>
      <c r="I1309" s="206"/>
      <c r="L1309" s="202"/>
      <c r="M1309" s="207"/>
      <c r="N1309" s="208"/>
      <c r="O1309" s="208"/>
      <c r="P1309" s="208"/>
      <c r="Q1309" s="208"/>
      <c r="R1309" s="208"/>
      <c r="S1309" s="208"/>
      <c r="T1309" s="209"/>
      <c r="AT1309" s="203" t="s">
        <v>198</v>
      </c>
      <c r="AU1309" s="203" t="s">
        <v>86</v>
      </c>
      <c r="AV1309" s="13" t="s">
        <v>80</v>
      </c>
      <c r="AW1309" s="13" t="s">
        <v>35</v>
      </c>
      <c r="AX1309" s="13" t="s">
        <v>72</v>
      </c>
      <c r="AY1309" s="203" t="s">
        <v>190</v>
      </c>
    </row>
    <row r="1310" spans="2:51" s="13" customFormat="1" ht="13.5">
      <c r="B1310" s="202"/>
      <c r="D1310" s="195" t="s">
        <v>198</v>
      </c>
      <c r="E1310" s="203" t="s">
        <v>5</v>
      </c>
      <c r="F1310" s="204" t="s">
        <v>1568</v>
      </c>
      <c r="H1310" s="205">
        <v>5.376</v>
      </c>
      <c r="I1310" s="206"/>
      <c r="L1310" s="202"/>
      <c r="M1310" s="207"/>
      <c r="N1310" s="208"/>
      <c r="O1310" s="208"/>
      <c r="P1310" s="208"/>
      <c r="Q1310" s="208"/>
      <c r="R1310" s="208"/>
      <c r="S1310" s="208"/>
      <c r="T1310" s="209"/>
      <c r="AT1310" s="203" t="s">
        <v>198</v>
      </c>
      <c r="AU1310" s="203" t="s">
        <v>86</v>
      </c>
      <c r="AV1310" s="13" t="s">
        <v>80</v>
      </c>
      <c r="AW1310" s="13" t="s">
        <v>35</v>
      </c>
      <c r="AX1310" s="13" t="s">
        <v>72</v>
      </c>
      <c r="AY1310" s="203" t="s">
        <v>190</v>
      </c>
    </row>
    <row r="1311" spans="2:51" s="12" customFormat="1" ht="13.5">
      <c r="B1311" s="194"/>
      <c r="D1311" s="195" t="s">
        <v>198</v>
      </c>
      <c r="E1311" s="196" t="s">
        <v>5</v>
      </c>
      <c r="F1311" s="197" t="s">
        <v>376</v>
      </c>
      <c r="H1311" s="196" t="s">
        <v>5</v>
      </c>
      <c r="I1311" s="198"/>
      <c r="L1311" s="194"/>
      <c r="M1311" s="199"/>
      <c r="N1311" s="200"/>
      <c r="O1311" s="200"/>
      <c r="P1311" s="200"/>
      <c r="Q1311" s="200"/>
      <c r="R1311" s="200"/>
      <c r="S1311" s="200"/>
      <c r="T1311" s="201"/>
      <c r="AT1311" s="196" t="s">
        <v>198</v>
      </c>
      <c r="AU1311" s="196" t="s">
        <v>86</v>
      </c>
      <c r="AV1311" s="12" t="s">
        <v>17</v>
      </c>
      <c r="AW1311" s="12" t="s">
        <v>35</v>
      </c>
      <c r="AX1311" s="12" t="s">
        <v>72</v>
      </c>
      <c r="AY1311" s="196" t="s">
        <v>190</v>
      </c>
    </row>
    <row r="1312" spans="2:51" s="13" customFormat="1" ht="13.5">
      <c r="B1312" s="202"/>
      <c r="D1312" s="195" t="s">
        <v>198</v>
      </c>
      <c r="E1312" s="203" t="s">
        <v>5</v>
      </c>
      <c r="F1312" s="204" t="s">
        <v>1569</v>
      </c>
      <c r="H1312" s="205">
        <v>3.187</v>
      </c>
      <c r="I1312" s="206"/>
      <c r="L1312" s="202"/>
      <c r="M1312" s="207"/>
      <c r="N1312" s="208"/>
      <c r="O1312" s="208"/>
      <c r="P1312" s="208"/>
      <c r="Q1312" s="208"/>
      <c r="R1312" s="208"/>
      <c r="S1312" s="208"/>
      <c r="T1312" s="209"/>
      <c r="AT1312" s="203" t="s">
        <v>198</v>
      </c>
      <c r="AU1312" s="203" t="s">
        <v>86</v>
      </c>
      <c r="AV1312" s="13" t="s">
        <v>80</v>
      </c>
      <c r="AW1312" s="13" t="s">
        <v>35</v>
      </c>
      <c r="AX1312" s="13" t="s">
        <v>72</v>
      </c>
      <c r="AY1312" s="203" t="s">
        <v>190</v>
      </c>
    </row>
    <row r="1313" spans="2:51" s="13" customFormat="1" ht="13.5">
      <c r="B1313" s="202"/>
      <c r="D1313" s="195" t="s">
        <v>198</v>
      </c>
      <c r="E1313" s="203" t="s">
        <v>5</v>
      </c>
      <c r="F1313" s="204" t="s">
        <v>1570</v>
      </c>
      <c r="H1313" s="205">
        <v>5.445</v>
      </c>
      <c r="I1313" s="206"/>
      <c r="L1313" s="202"/>
      <c r="M1313" s="207"/>
      <c r="N1313" s="208"/>
      <c r="O1313" s="208"/>
      <c r="P1313" s="208"/>
      <c r="Q1313" s="208"/>
      <c r="R1313" s="208"/>
      <c r="S1313" s="208"/>
      <c r="T1313" s="209"/>
      <c r="AT1313" s="203" t="s">
        <v>198</v>
      </c>
      <c r="AU1313" s="203" t="s">
        <v>86</v>
      </c>
      <c r="AV1313" s="13" t="s">
        <v>80</v>
      </c>
      <c r="AW1313" s="13" t="s">
        <v>35</v>
      </c>
      <c r="AX1313" s="13" t="s">
        <v>72</v>
      </c>
      <c r="AY1313" s="203" t="s">
        <v>190</v>
      </c>
    </row>
    <row r="1314" spans="2:51" s="12" customFormat="1" ht="13.5">
      <c r="B1314" s="194"/>
      <c r="D1314" s="195" t="s">
        <v>198</v>
      </c>
      <c r="E1314" s="196" t="s">
        <v>5</v>
      </c>
      <c r="F1314" s="197" t="s">
        <v>1571</v>
      </c>
      <c r="H1314" s="196" t="s">
        <v>5</v>
      </c>
      <c r="I1314" s="198"/>
      <c r="L1314" s="194"/>
      <c r="M1314" s="199"/>
      <c r="N1314" s="200"/>
      <c r="O1314" s="200"/>
      <c r="P1314" s="200"/>
      <c r="Q1314" s="200"/>
      <c r="R1314" s="200"/>
      <c r="S1314" s="200"/>
      <c r="T1314" s="201"/>
      <c r="AT1314" s="196" t="s">
        <v>198</v>
      </c>
      <c r="AU1314" s="196" t="s">
        <v>86</v>
      </c>
      <c r="AV1314" s="12" t="s">
        <v>17</v>
      </c>
      <c r="AW1314" s="12" t="s">
        <v>35</v>
      </c>
      <c r="AX1314" s="12" t="s">
        <v>72</v>
      </c>
      <c r="AY1314" s="196" t="s">
        <v>190</v>
      </c>
    </row>
    <row r="1315" spans="2:51" s="13" customFormat="1" ht="13.5">
      <c r="B1315" s="202"/>
      <c r="D1315" s="195" t="s">
        <v>198</v>
      </c>
      <c r="E1315" s="203" t="s">
        <v>5</v>
      </c>
      <c r="F1315" s="204" t="s">
        <v>1572</v>
      </c>
      <c r="H1315" s="205">
        <v>2.97</v>
      </c>
      <c r="I1315" s="206"/>
      <c r="L1315" s="202"/>
      <c r="M1315" s="207"/>
      <c r="N1315" s="208"/>
      <c r="O1315" s="208"/>
      <c r="P1315" s="208"/>
      <c r="Q1315" s="208"/>
      <c r="R1315" s="208"/>
      <c r="S1315" s="208"/>
      <c r="T1315" s="209"/>
      <c r="AT1315" s="203" t="s">
        <v>198</v>
      </c>
      <c r="AU1315" s="203" t="s">
        <v>86</v>
      </c>
      <c r="AV1315" s="13" t="s">
        <v>80</v>
      </c>
      <c r="AW1315" s="13" t="s">
        <v>35</v>
      </c>
      <c r="AX1315" s="13" t="s">
        <v>72</v>
      </c>
      <c r="AY1315" s="203" t="s">
        <v>190</v>
      </c>
    </row>
    <row r="1316" spans="2:51" s="12" customFormat="1" ht="13.5">
      <c r="B1316" s="194"/>
      <c r="D1316" s="195" t="s">
        <v>198</v>
      </c>
      <c r="E1316" s="196" t="s">
        <v>5</v>
      </c>
      <c r="F1316" s="197" t="s">
        <v>1573</v>
      </c>
      <c r="H1316" s="196" t="s">
        <v>5</v>
      </c>
      <c r="I1316" s="198"/>
      <c r="L1316" s="194"/>
      <c r="M1316" s="199"/>
      <c r="N1316" s="200"/>
      <c r="O1316" s="200"/>
      <c r="P1316" s="200"/>
      <c r="Q1316" s="200"/>
      <c r="R1316" s="200"/>
      <c r="S1316" s="200"/>
      <c r="T1316" s="201"/>
      <c r="AT1316" s="196" t="s">
        <v>198</v>
      </c>
      <c r="AU1316" s="196" t="s">
        <v>86</v>
      </c>
      <c r="AV1316" s="12" t="s">
        <v>17</v>
      </c>
      <c r="AW1316" s="12" t="s">
        <v>35</v>
      </c>
      <c r="AX1316" s="12" t="s">
        <v>72</v>
      </c>
      <c r="AY1316" s="196" t="s">
        <v>190</v>
      </c>
    </row>
    <row r="1317" spans="2:51" s="13" customFormat="1" ht="13.5">
      <c r="B1317" s="202"/>
      <c r="D1317" s="195" t="s">
        <v>198</v>
      </c>
      <c r="E1317" s="203" t="s">
        <v>5</v>
      </c>
      <c r="F1317" s="204" t="s">
        <v>1574</v>
      </c>
      <c r="H1317" s="205">
        <v>8</v>
      </c>
      <c r="I1317" s="206"/>
      <c r="L1317" s="202"/>
      <c r="M1317" s="207"/>
      <c r="N1317" s="208"/>
      <c r="O1317" s="208"/>
      <c r="P1317" s="208"/>
      <c r="Q1317" s="208"/>
      <c r="R1317" s="208"/>
      <c r="S1317" s="208"/>
      <c r="T1317" s="209"/>
      <c r="AT1317" s="203" t="s">
        <v>198</v>
      </c>
      <c r="AU1317" s="203" t="s">
        <v>86</v>
      </c>
      <c r="AV1317" s="13" t="s">
        <v>80</v>
      </c>
      <c r="AW1317" s="13" t="s">
        <v>35</v>
      </c>
      <c r="AX1317" s="13" t="s">
        <v>72</v>
      </c>
      <c r="AY1317" s="203" t="s">
        <v>190</v>
      </c>
    </row>
    <row r="1318" spans="2:51" s="14" customFormat="1" ht="13.5">
      <c r="B1318" s="210"/>
      <c r="D1318" s="195" t="s">
        <v>198</v>
      </c>
      <c r="E1318" s="211" t="s">
        <v>5</v>
      </c>
      <c r="F1318" s="212" t="s">
        <v>221</v>
      </c>
      <c r="H1318" s="213">
        <v>40.647</v>
      </c>
      <c r="I1318" s="214"/>
      <c r="L1318" s="210"/>
      <c r="M1318" s="215"/>
      <c r="N1318" s="216"/>
      <c r="O1318" s="216"/>
      <c r="P1318" s="216"/>
      <c r="Q1318" s="216"/>
      <c r="R1318" s="216"/>
      <c r="S1318" s="216"/>
      <c r="T1318" s="217"/>
      <c r="AT1318" s="211" t="s">
        <v>198</v>
      </c>
      <c r="AU1318" s="211" t="s">
        <v>86</v>
      </c>
      <c r="AV1318" s="14" t="s">
        <v>92</v>
      </c>
      <c r="AW1318" s="14" t="s">
        <v>35</v>
      </c>
      <c r="AX1318" s="14" t="s">
        <v>17</v>
      </c>
      <c r="AY1318" s="211" t="s">
        <v>190</v>
      </c>
    </row>
    <row r="1319" spans="2:65" s="1" customFormat="1" ht="38.25" customHeight="1">
      <c r="B1319" s="181"/>
      <c r="C1319" s="182" t="s">
        <v>1575</v>
      </c>
      <c r="D1319" s="182" t="s">
        <v>192</v>
      </c>
      <c r="E1319" s="183" t="s">
        <v>1576</v>
      </c>
      <c r="F1319" s="184" t="s">
        <v>1577</v>
      </c>
      <c r="G1319" s="185" t="s">
        <v>209</v>
      </c>
      <c r="H1319" s="186">
        <v>1.688</v>
      </c>
      <c r="I1319" s="187"/>
      <c r="J1319" s="188">
        <f>ROUND(I1319*H1319,2)</f>
        <v>0</v>
      </c>
      <c r="K1319" s="184" t="s">
        <v>196</v>
      </c>
      <c r="L1319" s="42"/>
      <c r="M1319" s="189" t="s">
        <v>5</v>
      </c>
      <c r="N1319" s="190" t="s">
        <v>43</v>
      </c>
      <c r="O1319" s="43"/>
      <c r="P1319" s="191">
        <f>O1319*H1319</f>
        <v>0</v>
      </c>
      <c r="Q1319" s="191">
        <v>0</v>
      </c>
      <c r="R1319" s="191">
        <f>Q1319*H1319</f>
        <v>0</v>
      </c>
      <c r="S1319" s="191">
        <v>1.594</v>
      </c>
      <c r="T1319" s="192">
        <f>S1319*H1319</f>
        <v>2.690672</v>
      </c>
      <c r="AR1319" s="25" t="s">
        <v>92</v>
      </c>
      <c r="AT1319" s="25" t="s">
        <v>192</v>
      </c>
      <c r="AU1319" s="25" t="s">
        <v>86</v>
      </c>
      <c r="AY1319" s="25" t="s">
        <v>190</v>
      </c>
      <c r="BE1319" s="193">
        <f>IF(N1319="základní",J1319,0)</f>
        <v>0</v>
      </c>
      <c r="BF1319" s="193">
        <f>IF(N1319="snížená",J1319,0)</f>
        <v>0</v>
      </c>
      <c r="BG1319" s="193">
        <f>IF(N1319="zákl. přenesená",J1319,0)</f>
        <v>0</v>
      </c>
      <c r="BH1319" s="193">
        <f>IF(N1319="sníž. přenesená",J1319,0)</f>
        <v>0</v>
      </c>
      <c r="BI1319" s="193">
        <f>IF(N1319="nulová",J1319,0)</f>
        <v>0</v>
      </c>
      <c r="BJ1319" s="25" t="s">
        <v>17</v>
      </c>
      <c r="BK1319" s="193">
        <f>ROUND(I1319*H1319,2)</f>
        <v>0</v>
      </c>
      <c r="BL1319" s="25" t="s">
        <v>92</v>
      </c>
      <c r="BM1319" s="25" t="s">
        <v>1578</v>
      </c>
    </row>
    <row r="1320" spans="2:51" s="12" customFormat="1" ht="13.5">
      <c r="B1320" s="194"/>
      <c r="D1320" s="195" t="s">
        <v>198</v>
      </c>
      <c r="E1320" s="196" t="s">
        <v>5</v>
      </c>
      <c r="F1320" s="197" t="s">
        <v>1579</v>
      </c>
      <c r="H1320" s="196" t="s">
        <v>5</v>
      </c>
      <c r="I1320" s="198"/>
      <c r="L1320" s="194"/>
      <c r="M1320" s="199"/>
      <c r="N1320" s="200"/>
      <c r="O1320" s="200"/>
      <c r="P1320" s="200"/>
      <c r="Q1320" s="200"/>
      <c r="R1320" s="200"/>
      <c r="S1320" s="200"/>
      <c r="T1320" s="201"/>
      <c r="AT1320" s="196" t="s">
        <v>198</v>
      </c>
      <c r="AU1320" s="196" t="s">
        <v>86</v>
      </c>
      <c r="AV1320" s="12" t="s">
        <v>17</v>
      </c>
      <c r="AW1320" s="12" t="s">
        <v>35</v>
      </c>
      <c r="AX1320" s="12" t="s">
        <v>72</v>
      </c>
      <c r="AY1320" s="196" t="s">
        <v>190</v>
      </c>
    </row>
    <row r="1321" spans="2:51" s="13" customFormat="1" ht="13.5">
      <c r="B1321" s="202"/>
      <c r="D1321" s="195" t="s">
        <v>198</v>
      </c>
      <c r="E1321" s="203" t="s">
        <v>5</v>
      </c>
      <c r="F1321" s="204" t="s">
        <v>1580</v>
      </c>
      <c r="H1321" s="205">
        <v>0.75</v>
      </c>
      <c r="I1321" s="206"/>
      <c r="L1321" s="202"/>
      <c r="M1321" s="207"/>
      <c r="N1321" s="208"/>
      <c r="O1321" s="208"/>
      <c r="P1321" s="208"/>
      <c r="Q1321" s="208"/>
      <c r="R1321" s="208"/>
      <c r="S1321" s="208"/>
      <c r="T1321" s="209"/>
      <c r="AT1321" s="203" t="s">
        <v>198</v>
      </c>
      <c r="AU1321" s="203" t="s">
        <v>86</v>
      </c>
      <c r="AV1321" s="13" t="s">
        <v>80</v>
      </c>
      <c r="AW1321" s="13" t="s">
        <v>35</v>
      </c>
      <c r="AX1321" s="13" t="s">
        <v>72</v>
      </c>
      <c r="AY1321" s="203" t="s">
        <v>190</v>
      </c>
    </row>
    <row r="1322" spans="2:51" s="12" customFormat="1" ht="13.5">
      <c r="B1322" s="194"/>
      <c r="D1322" s="195" t="s">
        <v>198</v>
      </c>
      <c r="E1322" s="196" t="s">
        <v>5</v>
      </c>
      <c r="F1322" s="197" t="s">
        <v>403</v>
      </c>
      <c r="H1322" s="196" t="s">
        <v>5</v>
      </c>
      <c r="I1322" s="198"/>
      <c r="L1322" s="194"/>
      <c r="M1322" s="199"/>
      <c r="N1322" s="200"/>
      <c r="O1322" s="200"/>
      <c r="P1322" s="200"/>
      <c r="Q1322" s="200"/>
      <c r="R1322" s="200"/>
      <c r="S1322" s="200"/>
      <c r="T1322" s="201"/>
      <c r="AT1322" s="196" t="s">
        <v>198</v>
      </c>
      <c r="AU1322" s="196" t="s">
        <v>86</v>
      </c>
      <c r="AV1322" s="12" t="s">
        <v>17</v>
      </c>
      <c r="AW1322" s="12" t="s">
        <v>35</v>
      </c>
      <c r="AX1322" s="12" t="s">
        <v>72</v>
      </c>
      <c r="AY1322" s="196" t="s">
        <v>190</v>
      </c>
    </row>
    <row r="1323" spans="2:51" s="13" customFormat="1" ht="13.5">
      <c r="B1323" s="202"/>
      <c r="D1323" s="195" t="s">
        <v>198</v>
      </c>
      <c r="E1323" s="203" t="s">
        <v>5</v>
      </c>
      <c r="F1323" s="204" t="s">
        <v>404</v>
      </c>
      <c r="H1323" s="205">
        <v>0.938</v>
      </c>
      <c r="I1323" s="206"/>
      <c r="L1323" s="202"/>
      <c r="M1323" s="207"/>
      <c r="N1323" s="208"/>
      <c r="O1323" s="208"/>
      <c r="P1323" s="208"/>
      <c r="Q1323" s="208"/>
      <c r="R1323" s="208"/>
      <c r="S1323" s="208"/>
      <c r="T1323" s="209"/>
      <c r="AT1323" s="203" t="s">
        <v>198</v>
      </c>
      <c r="AU1323" s="203" t="s">
        <v>86</v>
      </c>
      <c r="AV1323" s="13" t="s">
        <v>80</v>
      </c>
      <c r="AW1323" s="13" t="s">
        <v>35</v>
      </c>
      <c r="AX1323" s="13" t="s">
        <v>72</v>
      </c>
      <c r="AY1323" s="203" t="s">
        <v>190</v>
      </c>
    </row>
    <row r="1324" spans="2:51" s="14" customFormat="1" ht="13.5">
      <c r="B1324" s="210"/>
      <c r="D1324" s="195" t="s">
        <v>198</v>
      </c>
      <c r="E1324" s="211" t="s">
        <v>5</v>
      </c>
      <c r="F1324" s="212" t="s">
        <v>221</v>
      </c>
      <c r="H1324" s="213">
        <v>1.688</v>
      </c>
      <c r="I1324" s="214"/>
      <c r="L1324" s="210"/>
      <c r="M1324" s="215"/>
      <c r="N1324" s="216"/>
      <c r="O1324" s="216"/>
      <c r="P1324" s="216"/>
      <c r="Q1324" s="216"/>
      <c r="R1324" s="216"/>
      <c r="S1324" s="216"/>
      <c r="T1324" s="217"/>
      <c r="AT1324" s="211" t="s">
        <v>198</v>
      </c>
      <c r="AU1324" s="211" t="s">
        <v>86</v>
      </c>
      <c r="AV1324" s="14" t="s">
        <v>92</v>
      </c>
      <c r="AW1324" s="14" t="s">
        <v>35</v>
      </c>
      <c r="AX1324" s="14" t="s">
        <v>17</v>
      </c>
      <c r="AY1324" s="211" t="s">
        <v>190</v>
      </c>
    </row>
    <row r="1325" spans="2:65" s="1" customFormat="1" ht="25.5" customHeight="1">
      <c r="B1325" s="181"/>
      <c r="C1325" s="182" t="s">
        <v>1581</v>
      </c>
      <c r="D1325" s="182" t="s">
        <v>192</v>
      </c>
      <c r="E1325" s="183" t="s">
        <v>1582</v>
      </c>
      <c r="F1325" s="184" t="s">
        <v>1583</v>
      </c>
      <c r="G1325" s="185" t="s">
        <v>275</v>
      </c>
      <c r="H1325" s="186">
        <v>3.96</v>
      </c>
      <c r="I1325" s="187"/>
      <c r="J1325" s="188">
        <f>ROUND(I1325*H1325,2)</f>
        <v>0</v>
      </c>
      <c r="K1325" s="184" t="s">
        <v>196</v>
      </c>
      <c r="L1325" s="42"/>
      <c r="M1325" s="189" t="s">
        <v>5</v>
      </c>
      <c r="N1325" s="190" t="s">
        <v>43</v>
      </c>
      <c r="O1325" s="43"/>
      <c r="P1325" s="191">
        <f>O1325*H1325</f>
        <v>0</v>
      </c>
      <c r="Q1325" s="191">
        <v>0</v>
      </c>
      <c r="R1325" s="191">
        <f>Q1325*H1325</f>
        <v>0</v>
      </c>
      <c r="S1325" s="191">
        <v>0.082</v>
      </c>
      <c r="T1325" s="192">
        <f>S1325*H1325</f>
        <v>0.32472</v>
      </c>
      <c r="AR1325" s="25" t="s">
        <v>92</v>
      </c>
      <c r="AT1325" s="25" t="s">
        <v>192</v>
      </c>
      <c r="AU1325" s="25" t="s">
        <v>86</v>
      </c>
      <c r="AY1325" s="25" t="s">
        <v>190</v>
      </c>
      <c r="BE1325" s="193">
        <f>IF(N1325="základní",J1325,0)</f>
        <v>0</v>
      </c>
      <c r="BF1325" s="193">
        <f>IF(N1325="snížená",J1325,0)</f>
        <v>0</v>
      </c>
      <c r="BG1325" s="193">
        <f>IF(N1325="zákl. přenesená",J1325,0)</f>
        <v>0</v>
      </c>
      <c r="BH1325" s="193">
        <f>IF(N1325="sníž. přenesená",J1325,0)</f>
        <v>0</v>
      </c>
      <c r="BI1325" s="193">
        <f>IF(N1325="nulová",J1325,0)</f>
        <v>0</v>
      </c>
      <c r="BJ1325" s="25" t="s">
        <v>17</v>
      </c>
      <c r="BK1325" s="193">
        <f>ROUND(I1325*H1325,2)</f>
        <v>0</v>
      </c>
      <c r="BL1325" s="25" t="s">
        <v>92</v>
      </c>
      <c r="BM1325" s="25" t="s">
        <v>1584</v>
      </c>
    </row>
    <row r="1326" spans="2:51" s="12" customFormat="1" ht="13.5">
      <c r="B1326" s="194"/>
      <c r="D1326" s="195" t="s">
        <v>198</v>
      </c>
      <c r="E1326" s="196" t="s">
        <v>5</v>
      </c>
      <c r="F1326" s="197" t="s">
        <v>372</v>
      </c>
      <c r="H1326" s="196" t="s">
        <v>5</v>
      </c>
      <c r="I1326" s="198"/>
      <c r="L1326" s="194"/>
      <c r="M1326" s="199"/>
      <c r="N1326" s="200"/>
      <c r="O1326" s="200"/>
      <c r="P1326" s="200"/>
      <c r="Q1326" s="200"/>
      <c r="R1326" s="200"/>
      <c r="S1326" s="200"/>
      <c r="T1326" s="201"/>
      <c r="AT1326" s="196" t="s">
        <v>198</v>
      </c>
      <c r="AU1326" s="196" t="s">
        <v>86</v>
      </c>
      <c r="AV1326" s="12" t="s">
        <v>17</v>
      </c>
      <c r="AW1326" s="12" t="s">
        <v>35</v>
      </c>
      <c r="AX1326" s="12" t="s">
        <v>72</v>
      </c>
      <c r="AY1326" s="196" t="s">
        <v>190</v>
      </c>
    </row>
    <row r="1327" spans="2:51" s="13" customFormat="1" ht="13.5">
      <c r="B1327" s="202"/>
      <c r="D1327" s="195" t="s">
        <v>198</v>
      </c>
      <c r="E1327" s="203" t="s">
        <v>5</v>
      </c>
      <c r="F1327" s="204" t="s">
        <v>1585</v>
      </c>
      <c r="H1327" s="205">
        <v>1.43</v>
      </c>
      <c r="I1327" s="206"/>
      <c r="L1327" s="202"/>
      <c r="M1327" s="207"/>
      <c r="N1327" s="208"/>
      <c r="O1327" s="208"/>
      <c r="P1327" s="208"/>
      <c r="Q1327" s="208"/>
      <c r="R1327" s="208"/>
      <c r="S1327" s="208"/>
      <c r="T1327" s="209"/>
      <c r="AT1327" s="203" t="s">
        <v>198</v>
      </c>
      <c r="AU1327" s="203" t="s">
        <v>86</v>
      </c>
      <c r="AV1327" s="13" t="s">
        <v>80</v>
      </c>
      <c r="AW1327" s="13" t="s">
        <v>35</v>
      </c>
      <c r="AX1327" s="13" t="s">
        <v>72</v>
      </c>
      <c r="AY1327" s="203" t="s">
        <v>190</v>
      </c>
    </row>
    <row r="1328" spans="2:51" s="12" customFormat="1" ht="13.5">
      <c r="B1328" s="194"/>
      <c r="D1328" s="195" t="s">
        <v>198</v>
      </c>
      <c r="E1328" s="196" t="s">
        <v>5</v>
      </c>
      <c r="F1328" s="197" t="s">
        <v>376</v>
      </c>
      <c r="H1328" s="196" t="s">
        <v>5</v>
      </c>
      <c r="I1328" s="198"/>
      <c r="L1328" s="194"/>
      <c r="M1328" s="199"/>
      <c r="N1328" s="200"/>
      <c r="O1328" s="200"/>
      <c r="P1328" s="200"/>
      <c r="Q1328" s="200"/>
      <c r="R1328" s="200"/>
      <c r="S1328" s="200"/>
      <c r="T1328" s="201"/>
      <c r="AT1328" s="196" t="s">
        <v>198</v>
      </c>
      <c r="AU1328" s="196" t="s">
        <v>86</v>
      </c>
      <c r="AV1328" s="12" t="s">
        <v>17</v>
      </c>
      <c r="AW1328" s="12" t="s">
        <v>35</v>
      </c>
      <c r="AX1328" s="12" t="s">
        <v>72</v>
      </c>
      <c r="AY1328" s="196" t="s">
        <v>190</v>
      </c>
    </row>
    <row r="1329" spans="2:51" s="13" customFormat="1" ht="13.5">
      <c r="B1329" s="202"/>
      <c r="D1329" s="195" t="s">
        <v>198</v>
      </c>
      <c r="E1329" s="203" t="s">
        <v>5</v>
      </c>
      <c r="F1329" s="204" t="s">
        <v>1586</v>
      </c>
      <c r="H1329" s="205">
        <v>2.53</v>
      </c>
      <c r="I1329" s="206"/>
      <c r="L1329" s="202"/>
      <c r="M1329" s="207"/>
      <c r="N1329" s="208"/>
      <c r="O1329" s="208"/>
      <c r="P1329" s="208"/>
      <c r="Q1329" s="208"/>
      <c r="R1329" s="208"/>
      <c r="S1329" s="208"/>
      <c r="T1329" s="209"/>
      <c r="AT1329" s="203" t="s">
        <v>198</v>
      </c>
      <c r="AU1329" s="203" t="s">
        <v>86</v>
      </c>
      <c r="AV1329" s="13" t="s">
        <v>80</v>
      </c>
      <c r="AW1329" s="13" t="s">
        <v>35</v>
      </c>
      <c r="AX1329" s="13" t="s">
        <v>72</v>
      </c>
      <c r="AY1329" s="203" t="s">
        <v>190</v>
      </c>
    </row>
    <row r="1330" spans="2:51" s="14" customFormat="1" ht="13.5">
      <c r="B1330" s="210"/>
      <c r="D1330" s="195" t="s">
        <v>198</v>
      </c>
      <c r="E1330" s="211" t="s">
        <v>5</v>
      </c>
      <c r="F1330" s="212" t="s">
        <v>221</v>
      </c>
      <c r="H1330" s="213">
        <v>3.96</v>
      </c>
      <c r="I1330" s="214"/>
      <c r="L1330" s="210"/>
      <c r="M1330" s="215"/>
      <c r="N1330" s="216"/>
      <c r="O1330" s="216"/>
      <c r="P1330" s="216"/>
      <c r="Q1330" s="216"/>
      <c r="R1330" s="216"/>
      <c r="S1330" s="216"/>
      <c r="T1330" s="217"/>
      <c r="AT1330" s="211" t="s">
        <v>198</v>
      </c>
      <c r="AU1330" s="211" t="s">
        <v>86</v>
      </c>
      <c r="AV1330" s="14" t="s">
        <v>92</v>
      </c>
      <c r="AW1330" s="14" t="s">
        <v>35</v>
      </c>
      <c r="AX1330" s="14" t="s">
        <v>17</v>
      </c>
      <c r="AY1330" s="211" t="s">
        <v>190</v>
      </c>
    </row>
    <row r="1331" spans="2:65" s="1" customFormat="1" ht="25.5" customHeight="1">
      <c r="B1331" s="181"/>
      <c r="C1331" s="182" t="s">
        <v>1587</v>
      </c>
      <c r="D1331" s="182" t="s">
        <v>192</v>
      </c>
      <c r="E1331" s="183" t="s">
        <v>1588</v>
      </c>
      <c r="F1331" s="184" t="s">
        <v>1589</v>
      </c>
      <c r="G1331" s="185" t="s">
        <v>625</v>
      </c>
      <c r="H1331" s="186">
        <v>5.6</v>
      </c>
      <c r="I1331" s="187"/>
      <c r="J1331" s="188">
        <f>ROUND(I1331*H1331,2)</f>
        <v>0</v>
      </c>
      <c r="K1331" s="184" t="s">
        <v>196</v>
      </c>
      <c r="L1331" s="42"/>
      <c r="M1331" s="189" t="s">
        <v>5</v>
      </c>
      <c r="N1331" s="190" t="s">
        <v>43</v>
      </c>
      <c r="O1331" s="43"/>
      <c r="P1331" s="191">
        <f>O1331*H1331</f>
        <v>0</v>
      </c>
      <c r="Q1331" s="191">
        <v>0</v>
      </c>
      <c r="R1331" s="191">
        <f>Q1331*H1331</f>
        <v>0</v>
      </c>
      <c r="S1331" s="191">
        <v>0.37</v>
      </c>
      <c r="T1331" s="192">
        <f>S1331*H1331</f>
        <v>2.072</v>
      </c>
      <c r="AR1331" s="25" t="s">
        <v>92</v>
      </c>
      <c r="AT1331" s="25" t="s">
        <v>192</v>
      </c>
      <c r="AU1331" s="25" t="s">
        <v>86</v>
      </c>
      <c r="AY1331" s="25" t="s">
        <v>190</v>
      </c>
      <c r="BE1331" s="193">
        <f>IF(N1331="základní",J1331,0)</f>
        <v>0</v>
      </c>
      <c r="BF1331" s="193">
        <f>IF(N1331="snížená",J1331,0)</f>
        <v>0</v>
      </c>
      <c r="BG1331" s="193">
        <f>IF(N1331="zákl. přenesená",J1331,0)</f>
        <v>0</v>
      </c>
      <c r="BH1331" s="193">
        <f>IF(N1331="sníž. přenesená",J1331,0)</f>
        <v>0</v>
      </c>
      <c r="BI1331" s="193">
        <f>IF(N1331="nulová",J1331,0)</f>
        <v>0</v>
      </c>
      <c r="BJ1331" s="25" t="s">
        <v>17</v>
      </c>
      <c r="BK1331" s="193">
        <f>ROUND(I1331*H1331,2)</f>
        <v>0</v>
      </c>
      <c r="BL1331" s="25" t="s">
        <v>92</v>
      </c>
      <c r="BM1331" s="25" t="s">
        <v>1590</v>
      </c>
    </row>
    <row r="1332" spans="2:51" s="12" customFormat="1" ht="13.5">
      <c r="B1332" s="194"/>
      <c r="D1332" s="195" t="s">
        <v>198</v>
      </c>
      <c r="E1332" s="196" t="s">
        <v>5</v>
      </c>
      <c r="F1332" s="197" t="s">
        <v>1591</v>
      </c>
      <c r="H1332" s="196" t="s">
        <v>5</v>
      </c>
      <c r="I1332" s="198"/>
      <c r="L1332" s="194"/>
      <c r="M1332" s="199"/>
      <c r="N1332" s="200"/>
      <c r="O1332" s="200"/>
      <c r="P1332" s="200"/>
      <c r="Q1332" s="200"/>
      <c r="R1332" s="200"/>
      <c r="S1332" s="200"/>
      <c r="T1332" s="201"/>
      <c r="AT1332" s="196" t="s">
        <v>198</v>
      </c>
      <c r="AU1332" s="196" t="s">
        <v>86</v>
      </c>
      <c r="AV1332" s="12" t="s">
        <v>17</v>
      </c>
      <c r="AW1332" s="12" t="s">
        <v>35</v>
      </c>
      <c r="AX1332" s="12" t="s">
        <v>72</v>
      </c>
      <c r="AY1332" s="196" t="s">
        <v>190</v>
      </c>
    </row>
    <row r="1333" spans="2:51" s="13" customFormat="1" ht="13.5">
      <c r="B1333" s="202"/>
      <c r="D1333" s="195" t="s">
        <v>198</v>
      </c>
      <c r="E1333" s="203" t="s">
        <v>5</v>
      </c>
      <c r="F1333" s="204" t="s">
        <v>1592</v>
      </c>
      <c r="H1333" s="205">
        <v>5.6</v>
      </c>
      <c r="I1333" s="206"/>
      <c r="L1333" s="202"/>
      <c r="M1333" s="207"/>
      <c r="N1333" s="208"/>
      <c r="O1333" s="208"/>
      <c r="P1333" s="208"/>
      <c r="Q1333" s="208"/>
      <c r="R1333" s="208"/>
      <c r="S1333" s="208"/>
      <c r="T1333" s="209"/>
      <c r="AT1333" s="203" t="s">
        <v>198</v>
      </c>
      <c r="AU1333" s="203" t="s">
        <v>86</v>
      </c>
      <c r="AV1333" s="13" t="s">
        <v>80</v>
      </c>
      <c r="AW1333" s="13" t="s">
        <v>35</v>
      </c>
      <c r="AX1333" s="13" t="s">
        <v>17</v>
      </c>
      <c r="AY1333" s="203" t="s">
        <v>190</v>
      </c>
    </row>
    <row r="1334" spans="2:65" s="1" customFormat="1" ht="25.5" customHeight="1">
      <c r="B1334" s="181"/>
      <c r="C1334" s="182" t="s">
        <v>1593</v>
      </c>
      <c r="D1334" s="182" t="s">
        <v>192</v>
      </c>
      <c r="E1334" s="183" t="s">
        <v>1594</v>
      </c>
      <c r="F1334" s="184" t="s">
        <v>1595</v>
      </c>
      <c r="G1334" s="185" t="s">
        <v>275</v>
      </c>
      <c r="H1334" s="186">
        <v>19.35</v>
      </c>
      <c r="I1334" s="187"/>
      <c r="J1334" s="188">
        <f>ROUND(I1334*H1334,2)</f>
        <v>0</v>
      </c>
      <c r="K1334" s="184" t="s">
        <v>196</v>
      </c>
      <c r="L1334" s="42"/>
      <c r="M1334" s="189" t="s">
        <v>5</v>
      </c>
      <c r="N1334" s="190" t="s">
        <v>43</v>
      </c>
      <c r="O1334" s="43"/>
      <c r="P1334" s="191">
        <f>O1334*H1334</f>
        <v>0</v>
      </c>
      <c r="Q1334" s="191">
        <v>0</v>
      </c>
      <c r="R1334" s="191">
        <f>Q1334*H1334</f>
        <v>0</v>
      </c>
      <c r="S1334" s="191">
        <v>0.279</v>
      </c>
      <c r="T1334" s="192">
        <f>S1334*H1334</f>
        <v>5.398650000000001</v>
      </c>
      <c r="AR1334" s="25" t="s">
        <v>92</v>
      </c>
      <c r="AT1334" s="25" t="s">
        <v>192</v>
      </c>
      <c r="AU1334" s="25" t="s">
        <v>86</v>
      </c>
      <c r="AY1334" s="25" t="s">
        <v>190</v>
      </c>
      <c r="BE1334" s="193">
        <f>IF(N1334="základní",J1334,0)</f>
        <v>0</v>
      </c>
      <c r="BF1334" s="193">
        <f>IF(N1334="snížená",J1334,0)</f>
        <v>0</v>
      </c>
      <c r="BG1334" s="193">
        <f>IF(N1334="zákl. přenesená",J1334,0)</f>
        <v>0</v>
      </c>
      <c r="BH1334" s="193">
        <f>IF(N1334="sníž. přenesená",J1334,0)</f>
        <v>0</v>
      </c>
      <c r="BI1334" s="193">
        <f>IF(N1334="nulová",J1334,0)</f>
        <v>0</v>
      </c>
      <c r="BJ1334" s="25" t="s">
        <v>17</v>
      </c>
      <c r="BK1334" s="193">
        <f>ROUND(I1334*H1334,2)</f>
        <v>0</v>
      </c>
      <c r="BL1334" s="25" t="s">
        <v>92</v>
      </c>
      <c r="BM1334" s="25" t="s">
        <v>1596</v>
      </c>
    </row>
    <row r="1335" spans="2:51" s="12" customFormat="1" ht="13.5">
      <c r="B1335" s="194"/>
      <c r="D1335" s="195" t="s">
        <v>198</v>
      </c>
      <c r="E1335" s="196" t="s">
        <v>5</v>
      </c>
      <c r="F1335" s="197" t="s">
        <v>1597</v>
      </c>
      <c r="H1335" s="196" t="s">
        <v>5</v>
      </c>
      <c r="I1335" s="198"/>
      <c r="L1335" s="194"/>
      <c r="M1335" s="199"/>
      <c r="N1335" s="200"/>
      <c r="O1335" s="200"/>
      <c r="P1335" s="200"/>
      <c r="Q1335" s="200"/>
      <c r="R1335" s="200"/>
      <c r="S1335" s="200"/>
      <c r="T1335" s="201"/>
      <c r="AT1335" s="196" t="s">
        <v>198</v>
      </c>
      <c r="AU1335" s="196" t="s">
        <v>86</v>
      </c>
      <c r="AV1335" s="12" t="s">
        <v>17</v>
      </c>
      <c r="AW1335" s="12" t="s">
        <v>35</v>
      </c>
      <c r="AX1335" s="12" t="s">
        <v>72</v>
      </c>
      <c r="AY1335" s="196" t="s">
        <v>190</v>
      </c>
    </row>
    <row r="1336" spans="2:51" s="13" customFormat="1" ht="13.5">
      <c r="B1336" s="202"/>
      <c r="D1336" s="195" t="s">
        <v>198</v>
      </c>
      <c r="E1336" s="203" t="s">
        <v>5</v>
      </c>
      <c r="F1336" s="204" t="s">
        <v>1598</v>
      </c>
      <c r="H1336" s="205">
        <v>9.1</v>
      </c>
      <c r="I1336" s="206"/>
      <c r="L1336" s="202"/>
      <c r="M1336" s="207"/>
      <c r="N1336" s="208"/>
      <c r="O1336" s="208"/>
      <c r="P1336" s="208"/>
      <c r="Q1336" s="208"/>
      <c r="R1336" s="208"/>
      <c r="S1336" s="208"/>
      <c r="T1336" s="209"/>
      <c r="AT1336" s="203" t="s">
        <v>198</v>
      </c>
      <c r="AU1336" s="203" t="s">
        <v>86</v>
      </c>
      <c r="AV1336" s="13" t="s">
        <v>80</v>
      </c>
      <c r="AW1336" s="13" t="s">
        <v>35</v>
      </c>
      <c r="AX1336" s="13" t="s">
        <v>72</v>
      </c>
      <c r="AY1336" s="203" t="s">
        <v>190</v>
      </c>
    </row>
    <row r="1337" spans="2:51" s="12" customFormat="1" ht="13.5">
      <c r="B1337" s="194"/>
      <c r="D1337" s="195" t="s">
        <v>198</v>
      </c>
      <c r="E1337" s="196" t="s">
        <v>5</v>
      </c>
      <c r="F1337" s="197" t="s">
        <v>1599</v>
      </c>
      <c r="H1337" s="196" t="s">
        <v>5</v>
      </c>
      <c r="I1337" s="198"/>
      <c r="L1337" s="194"/>
      <c r="M1337" s="199"/>
      <c r="N1337" s="200"/>
      <c r="O1337" s="200"/>
      <c r="P1337" s="200"/>
      <c r="Q1337" s="200"/>
      <c r="R1337" s="200"/>
      <c r="S1337" s="200"/>
      <c r="T1337" s="201"/>
      <c r="AT1337" s="196" t="s">
        <v>198</v>
      </c>
      <c r="AU1337" s="196" t="s">
        <v>86</v>
      </c>
      <c r="AV1337" s="12" t="s">
        <v>17</v>
      </c>
      <c r="AW1337" s="12" t="s">
        <v>35</v>
      </c>
      <c r="AX1337" s="12" t="s">
        <v>72</v>
      </c>
      <c r="AY1337" s="196" t="s">
        <v>190</v>
      </c>
    </row>
    <row r="1338" spans="2:51" s="13" customFormat="1" ht="13.5">
      <c r="B1338" s="202"/>
      <c r="D1338" s="195" t="s">
        <v>198</v>
      </c>
      <c r="E1338" s="203" t="s">
        <v>5</v>
      </c>
      <c r="F1338" s="204" t="s">
        <v>1600</v>
      </c>
      <c r="H1338" s="205">
        <v>10.25</v>
      </c>
      <c r="I1338" s="206"/>
      <c r="L1338" s="202"/>
      <c r="M1338" s="207"/>
      <c r="N1338" s="208"/>
      <c r="O1338" s="208"/>
      <c r="P1338" s="208"/>
      <c r="Q1338" s="208"/>
      <c r="R1338" s="208"/>
      <c r="S1338" s="208"/>
      <c r="T1338" s="209"/>
      <c r="AT1338" s="203" t="s">
        <v>198</v>
      </c>
      <c r="AU1338" s="203" t="s">
        <v>86</v>
      </c>
      <c r="AV1338" s="13" t="s">
        <v>80</v>
      </c>
      <c r="AW1338" s="13" t="s">
        <v>35</v>
      </c>
      <c r="AX1338" s="13" t="s">
        <v>72</v>
      </c>
      <c r="AY1338" s="203" t="s">
        <v>190</v>
      </c>
    </row>
    <row r="1339" spans="2:51" s="14" customFormat="1" ht="13.5">
      <c r="B1339" s="210"/>
      <c r="D1339" s="195" t="s">
        <v>198</v>
      </c>
      <c r="E1339" s="211" t="s">
        <v>5</v>
      </c>
      <c r="F1339" s="212" t="s">
        <v>221</v>
      </c>
      <c r="H1339" s="213">
        <v>19.35</v>
      </c>
      <c r="I1339" s="214"/>
      <c r="L1339" s="210"/>
      <c r="M1339" s="215"/>
      <c r="N1339" s="216"/>
      <c r="O1339" s="216"/>
      <c r="P1339" s="216"/>
      <c r="Q1339" s="216"/>
      <c r="R1339" s="216"/>
      <c r="S1339" s="216"/>
      <c r="T1339" s="217"/>
      <c r="AT1339" s="211" t="s">
        <v>198</v>
      </c>
      <c r="AU1339" s="211" t="s">
        <v>86</v>
      </c>
      <c r="AV1339" s="14" t="s">
        <v>92</v>
      </c>
      <c r="AW1339" s="14" t="s">
        <v>35</v>
      </c>
      <c r="AX1339" s="14" t="s">
        <v>17</v>
      </c>
      <c r="AY1339" s="211" t="s">
        <v>190</v>
      </c>
    </row>
    <row r="1340" spans="2:65" s="1" customFormat="1" ht="25.5" customHeight="1">
      <c r="B1340" s="181"/>
      <c r="C1340" s="182" t="s">
        <v>1601</v>
      </c>
      <c r="D1340" s="182" t="s">
        <v>192</v>
      </c>
      <c r="E1340" s="183" t="s">
        <v>1602</v>
      </c>
      <c r="F1340" s="184" t="s">
        <v>1603</v>
      </c>
      <c r="G1340" s="185" t="s">
        <v>209</v>
      </c>
      <c r="H1340" s="186">
        <v>0.416</v>
      </c>
      <c r="I1340" s="187"/>
      <c r="J1340" s="188">
        <f>ROUND(I1340*H1340,2)</f>
        <v>0</v>
      </c>
      <c r="K1340" s="184" t="s">
        <v>196</v>
      </c>
      <c r="L1340" s="42"/>
      <c r="M1340" s="189" t="s">
        <v>5</v>
      </c>
      <c r="N1340" s="190" t="s">
        <v>43</v>
      </c>
      <c r="O1340" s="43"/>
      <c r="P1340" s="191">
        <f>O1340*H1340</f>
        <v>0</v>
      </c>
      <c r="Q1340" s="191">
        <v>0</v>
      </c>
      <c r="R1340" s="191">
        <f>Q1340*H1340</f>
        <v>0</v>
      </c>
      <c r="S1340" s="191">
        <v>2.4</v>
      </c>
      <c r="T1340" s="192">
        <f>S1340*H1340</f>
        <v>0.9984</v>
      </c>
      <c r="AR1340" s="25" t="s">
        <v>92</v>
      </c>
      <c r="AT1340" s="25" t="s">
        <v>192</v>
      </c>
      <c r="AU1340" s="25" t="s">
        <v>86</v>
      </c>
      <c r="AY1340" s="25" t="s">
        <v>190</v>
      </c>
      <c r="BE1340" s="193">
        <f>IF(N1340="základní",J1340,0)</f>
        <v>0</v>
      </c>
      <c r="BF1340" s="193">
        <f>IF(N1340="snížená",J1340,0)</f>
        <v>0</v>
      </c>
      <c r="BG1340" s="193">
        <f>IF(N1340="zákl. přenesená",J1340,0)</f>
        <v>0</v>
      </c>
      <c r="BH1340" s="193">
        <f>IF(N1340="sníž. přenesená",J1340,0)</f>
        <v>0</v>
      </c>
      <c r="BI1340" s="193">
        <f>IF(N1340="nulová",J1340,0)</f>
        <v>0</v>
      </c>
      <c r="BJ1340" s="25" t="s">
        <v>17</v>
      </c>
      <c r="BK1340" s="193">
        <f>ROUND(I1340*H1340,2)</f>
        <v>0</v>
      </c>
      <c r="BL1340" s="25" t="s">
        <v>92</v>
      </c>
      <c r="BM1340" s="25" t="s">
        <v>1604</v>
      </c>
    </row>
    <row r="1341" spans="2:51" s="12" customFormat="1" ht="13.5">
      <c r="B1341" s="194"/>
      <c r="D1341" s="195" t="s">
        <v>198</v>
      </c>
      <c r="E1341" s="196" t="s">
        <v>5</v>
      </c>
      <c r="F1341" s="197" t="s">
        <v>1605</v>
      </c>
      <c r="H1341" s="196" t="s">
        <v>5</v>
      </c>
      <c r="I1341" s="198"/>
      <c r="L1341" s="194"/>
      <c r="M1341" s="199"/>
      <c r="N1341" s="200"/>
      <c r="O1341" s="200"/>
      <c r="P1341" s="200"/>
      <c r="Q1341" s="200"/>
      <c r="R1341" s="200"/>
      <c r="S1341" s="200"/>
      <c r="T1341" s="201"/>
      <c r="AT1341" s="196" t="s">
        <v>198</v>
      </c>
      <c r="AU1341" s="196" t="s">
        <v>86</v>
      </c>
      <c r="AV1341" s="12" t="s">
        <v>17</v>
      </c>
      <c r="AW1341" s="12" t="s">
        <v>35</v>
      </c>
      <c r="AX1341" s="12" t="s">
        <v>72</v>
      </c>
      <c r="AY1341" s="196" t="s">
        <v>190</v>
      </c>
    </row>
    <row r="1342" spans="2:51" s="12" customFormat="1" ht="13.5">
      <c r="B1342" s="194"/>
      <c r="D1342" s="195" t="s">
        <v>198</v>
      </c>
      <c r="E1342" s="196" t="s">
        <v>5</v>
      </c>
      <c r="F1342" s="197" t="s">
        <v>372</v>
      </c>
      <c r="H1342" s="196" t="s">
        <v>5</v>
      </c>
      <c r="I1342" s="198"/>
      <c r="L1342" s="194"/>
      <c r="M1342" s="199"/>
      <c r="N1342" s="200"/>
      <c r="O1342" s="200"/>
      <c r="P1342" s="200"/>
      <c r="Q1342" s="200"/>
      <c r="R1342" s="200"/>
      <c r="S1342" s="200"/>
      <c r="T1342" s="201"/>
      <c r="AT1342" s="196" t="s">
        <v>198</v>
      </c>
      <c r="AU1342" s="196" t="s">
        <v>86</v>
      </c>
      <c r="AV1342" s="12" t="s">
        <v>17</v>
      </c>
      <c r="AW1342" s="12" t="s">
        <v>35</v>
      </c>
      <c r="AX1342" s="12" t="s">
        <v>72</v>
      </c>
      <c r="AY1342" s="196" t="s">
        <v>190</v>
      </c>
    </row>
    <row r="1343" spans="2:51" s="13" customFormat="1" ht="13.5">
      <c r="B1343" s="202"/>
      <c r="D1343" s="195" t="s">
        <v>198</v>
      </c>
      <c r="E1343" s="203" t="s">
        <v>5</v>
      </c>
      <c r="F1343" s="204" t="s">
        <v>1606</v>
      </c>
      <c r="H1343" s="205">
        <v>0.208</v>
      </c>
      <c r="I1343" s="206"/>
      <c r="L1343" s="202"/>
      <c r="M1343" s="207"/>
      <c r="N1343" s="208"/>
      <c r="O1343" s="208"/>
      <c r="P1343" s="208"/>
      <c r="Q1343" s="208"/>
      <c r="R1343" s="208"/>
      <c r="S1343" s="208"/>
      <c r="T1343" s="209"/>
      <c r="AT1343" s="203" t="s">
        <v>198</v>
      </c>
      <c r="AU1343" s="203" t="s">
        <v>86</v>
      </c>
      <c r="AV1343" s="13" t="s">
        <v>80</v>
      </c>
      <c r="AW1343" s="13" t="s">
        <v>35</v>
      </c>
      <c r="AX1343" s="13" t="s">
        <v>72</v>
      </c>
      <c r="AY1343" s="203" t="s">
        <v>190</v>
      </c>
    </row>
    <row r="1344" spans="2:51" s="12" customFormat="1" ht="13.5">
      <c r="B1344" s="194"/>
      <c r="D1344" s="195" t="s">
        <v>198</v>
      </c>
      <c r="E1344" s="196" t="s">
        <v>5</v>
      </c>
      <c r="F1344" s="197" t="s">
        <v>376</v>
      </c>
      <c r="H1344" s="196" t="s">
        <v>5</v>
      </c>
      <c r="I1344" s="198"/>
      <c r="L1344" s="194"/>
      <c r="M1344" s="199"/>
      <c r="N1344" s="200"/>
      <c r="O1344" s="200"/>
      <c r="P1344" s="200"/>
      <c r="Q1344" s="200"/>
      <c r="R1344" s="200"/>
      <c r="S1344" s="200"/>
      <c r="T1344" s="201"/>
      <c r="AT1344" s="196" t="s">
        <v>198</v>
      </c>
      <c r="AU1344" s="196" t="s">
        <v>86</v>
      </c>
      <c r="AV1344" s="12" t="s">
        <v>17</v>
      </c>
      <c r="AW1344" s="12" t="s">
        <v>35</v>
      </c>
      <c r="AX1344" s="12" t="s">
        <v>72</v>
      </c>
      <c r="AY1344" s="196" t="s">
        <v>190</v>
      </c>
    </row>
    <row r="1345" spans="2:51" s="13" customFormat="1" ht="13.5">
      <c r="B1345" s="202"/>
      <c r="D1345" s="195" t="s">
        <v>198</v>
      </c>
      <c r="E1345" s="203" t="s">
        <v>5</v>
      </c>
      <c r="F1345" s="204" t="s">
        <v>1606</v>
      </c>
      <c r="H1345" s="205">
        <v>0.208</v>
      </c>
      <c r="I1345" s="206"/>
      <c r="L1345" s="202"/>
      <c r="M1345" s="207"/>
      <c r="N1345" s="208"/>
      <c r="O1345" s="208"/>
      <c r="P1345" s="208"/>
      <c r="Q1345" s="208"/>
      <c r="R1345" s="208"/>
      <c r="S1345" s="208"/>
      <c r="T1345" s="209"/>
      <c r="AT1345" s="203" t="s">
        <v>198</v>
      </c>
      <c r="AU1345" s="203" t="s">
        <v>86</v>
      </c>
      <c r="AV1345" s="13" t="s">
        <v>80</v>
      </c>
      <c r="AW1345" s="13" t="s">
        <v>35</v>
      </c>
      <c r="AX1345" s="13" t="s">
        <v>72</v>
      </c>
      <c r="AY1345" s="203" t="s">
        <v>190</v>
      </c>
    </row>
    <row r="1346" spans="2:51" s="14" customFormat="1" ht="13.5">
      <c r="B1346" s="210"/>
      <c r="D1346" s="195" t="s">
        <v>198</v>
      </c>
      <c r="E1346" s="211" t="s">
        <v>5</v>
      </c>
      <c r="F1346" s="212" t="s">
        <v>221</v>
      </c>
      <c r="H1346" s="213">
        <v>0.416</v>
      </c>
      <c r="I1346" s="214"/>
      <c r="L1346" s="210"/>
      <c r="M1346" s="215"/>
      <c r="N1346" s="216"/>
      <c r="O1346" s="216"/>
      <c r="P1346" s="216"/>
      <c r="Q1346" s="216"/>
      <c r="R1346" s="216"/>
      <c r="S1346" s="216"/>
      <c r="T1346" s="217"/>
      <c r="AT1346" s="211" t="s">
        <v>198</v>
      </c>
      <c r="AU1346" s="211" t="s">
        <v>86</v>
      </c>
      <c r="AV1346" s="14" t="s">
        <v>92</v>
      </c>
      <c r="AW1346" s="14" t="s">
        <v>35</v>
      </c>
      <c r="AX1346" s="14" t="s">
        <v>17</v>
      </c>
      <c r="AY1346" s="211" t="s">
        <v>190</v>
      </c>
    </row>
    <row r="1347" spans="2:65" s="1" customFormat="1" ht="25.5" customHeight="1">
      <c r="B1347" s="181"/>
      <c r="C1347" s="182" t="s">
        <v>1607</v>
      </c>
      <c r="D1347" s="182" t="s">
        <v>192</v>
      </c>
      <c r="E1347" s="183" t="s">
        <v>1608</v>
      </c>
      <c r="F1347" s="184" t="s">
        <v>1609</v>
      </c>
      <c r="G1347" s="185" t="s">
        <v>209</v>
      </c>
      <c r="H1347" s="186">
        <v>11.832</v>
      </c>
      <c r="I1347" s="187"/>
      <c r="J1347" s="188">
        <f>ROUND(I1347*H1347,2)</f>
        <v>0</v>
      </c>
      <c r="K1347" s="184" t="s">
        <v>196</v>
      </c>
      <c r="L1347" s="42"/>
      <c r="M1347" s="189" t="s">
        <v>5</v>
      </c>
      <c r="N1347" s="190" t="s">
        <v>43</v>
      </c>
      <c r="O1347" s="43"/>
      <c r="P1347" s="191">
        <f>O1347*H1347</f>
        <v>0</v>
      </c>
      <c r="Q1347" s="191">
        <v>0</v>
      </c>
      <c r="R1347" s="191">
        <f>Q1347*H1347</f>
        <v>0</v>
      </c>
      <c r="S1347" s="191">
        <v>2.2</v>
      </c>
      <c r="T1347" s="192">
        <f>S1347*H1347</f>
        <v>26.030400000000004</v>
      </c>
      <c r="AR1347" s="25" t="s">
        <v>92</v>
      </c>
      <c r="AT1347" s="25" t="s">
        <v>192</v>
      </c>
      <c r="AU1347" s="25" t="s">
        <v>86</v>
      </c>
      <c r="AY1347" s="25" t="s">
        <v>190</v>
      </c>
      <c r="BE1347" s="193">
        <f>IF(N1347="základní",J1347,0)</f>
        <v>0</v>
      </c>
      <c r="BF1347" s="193">
        <f>IF(N1347="snížená",J1347,0)</f>
        <v>0</v>
      </c>
      <c r="BG1347" s="193">
        <f>IF(N1347="zákl. přenesená",J1347,0)</f>
        <v>0</v>
      </c>
      <c r="BH1347" s="193">
        <f>IF(N1347="sníž. přenesená",J1347,0)</f>
        <v>0</v>
      </c>
      <c r="BI1347" s="193">
        <f>IF(N1347="nulová",J1347,0)</f>
        <v>0</v>
      </c>
      <c r="BJ1347" s="25" t="s">
        <v>17</v>
      </c>
      <c r="BK1347" s="193">
        <f>ROUND(I1347*H1347,2)</f>
        <v>0</v>
      </c>
      <c r="BL1347" s="25" t="s">
        <v>92</v>
      </c>
      <c r="BM1347" s="25" t="s">
        <v>1610</v>
      </c>
    </row>
    <row r="1348" spans="2:51" s="12" customFormat="1" ht="13.5">
      <c r="B1348" s="194"/>
      <c r="D1348" s="195" t="s">
        <v>198</v>
      </c>
      <c r="E1348" s="196" t="s">
        <v>5</v>
      </c>
      <c r="F1348" s="197" t="s">
        <v>1611</v>
      </c>
      <c r="H1348" s="196" t="s">
        <v>5</v>
      </c>
      <c r="I1348" s="198"/>
      <c r="L1348" s="194"/>
      <c r="M1348" s="199"/>
      <c r="N1348" s="200"/>
      <c r="O1348" s="200"/>
      <c r="P1348" s="200"/>
      <c r="Q1348" s="200"/>
      <c r="R1348" s="200"/>
      <c r="S1348" s="200"/>
      <c r="T1348" s="201"/>
      <c r="AT1348" s="196" t="s">
        <v>198</v>
      </c>
      <c r="AU1348" s="196" t="s">
        <v>86</v>
      </c>
      <c r="AV1348" s="12" t="s">
        <v>17</v>
      </c>
      <c r="AW1348" s="12" t="s">
        <v>35</v>
      </c>
      <c r="AX1348" s="12" t="s">
        <v>72</v>
      </c>
      <c r="AY1348" s="196" t="s">
        <v>190</v>
      </c>
    </row>
    <row r="1349" spans="2:51" s="13" customFormat="1" ht="13.5">
      <c r="B1349" s="202"/>
      <c r="D1349" s="195" t="s">
        <v>198</v>
      </c>
      <c r="E1349" s="203" t="s">
        <v>5</v>
      </c>
      <c r="F1349" s="204" t="s">
        <v>1612</v>
      </c>
      <c r="H1349" s="205">
        <v>2.016</v>
      </c>
      <c r="I1349" s="206"/>
      <c r="L1349" s="202"/>
      <c r="M1349" s="207"/>
      <c r="N1349" s="208"/>
      <c r="O1349" s="208"/>
      <c r="P1349" s="208"/>
      <c r="Q1349" s="208"/>
      <c r="R1349" s="208"/>
      <c r="S1349" s="208"/>
      <c r="T1349" s="209"/>
      <c r="AT1349" s="203" t="s">
        <v>198</v>
      </c>
      <c r="AU1349" s="203" t="s">
        <v>86</v>
      </c>
      <c r="AV1349" s="13" t="s">
        <v>80</v>
      </c>
      <c r="AW1349" s="13" t="s">
        <v>35</v>
      </c>
      <c r="AX1349" s="13" t="s">
        <v>72</v>
      </c>
      <c r="AY1349" s="203" t="s">
        <v>190</v>
      </c>
    </row>
    <row r="1350" spans="2:51" s="12" customFormat="1" ht="13.5">
      <c r="B1350" s="194"/>
      <c r="D1350" s="195" t="s">
        <v>198</v>
      </c>
      <c r="E1350" s="196" t="s">
        <v>5</v>
      </c>
      <c r="F1350" s="197" t="s">
        <v>1597</v>
      </c>
      <c r="H1350" s="196" t="s">
        <v>5</v>
      </c>
      <c r="I1350" s="198"/>
      <c r="L1350" s="194"/>
      <c r="M1350" s="199"/>
      <c r="N1350" s="200"/>
      <c r="O1350" s="200"/>
      <c r="P1350" s="200"/>
      <c r="Q1350" s="200"/>
      <c r="R1350" s="200"/>
      <c r="S1350" s="200"/>
      <c r="T1350" s="201"/>
      <c r="AT1350" s="196" t="s">
        <v>198</v>
      </c>
      <c r="AU1350" s="196" t="s">
        <v>86</v>
      </c>
      <c r="AV1350" s="12" t="s">
        <v>17</v>
      </c>
      <c r="AW1350" s="12" t="s">
        <v>35</v>
      </c>
      <c r="AX1350" s="12" t="s">
        <v>72</v>
      </c>
      <c r="AY1350" s="196" t="s">
        <v>190</v>
      </c>
    </row>
    <row r="1351" spans="2:51" s="13" customFormat="1" ht="13.5">
      <c r="B1351" s="202"/>
      <c r="D1351" s="195" t="s">
        <v>198</v>
      </c>
      <c r="E1351" s="203" t="s">
        <v>5</v>
      </c>
      <c r="F1351" s="204" t="s">
        <v>1613</v>
      </c>
      <c r="H1351" s="205">
        <v>0.364</v>
      </c>
      <c r="I1351" s="206"/>
      <c r="L1351" s="202"/>
      <c r="M1351" s="207"/>
      <c r="N1351" s="208"/>
      <c r="O1351" s="208"/>
      <c r="P1351" s="208"/>
      <c r="Q1351" s="208"/>
      <c r="R1351" s="208"/>
      <c r="S1351" s="208"/>
      <c r="T1351" s="209"/>
      <c r="AT1351" s="203" t="s">
        <v>198</v>
      </c>
      <c r="AU1351" s="203" t="s">
        <v>86</v>
      </c>
      <c r="AV1351" s="13" t="s">
        <v>80</v>
      </c>
      <c r="AW1351" s="13" t="s">
        <v>35</v>
      </c>
      <c r="AX1351" s="13" t="s">
        <v>72</v>
      </c>
      <c r="AY1351" s="203" t="s">
        <v>190</v>
      </c>
    </row>
    <row r="1352" spans="2:51" s="12" customFormat="1" ht="13.5">
      <c r="B1352" s="194"/>
      <c r="D1352" s="195" t="s">
        <v>198</v>
      </c>
      <c r="E1352" s="196" t="s">
        <v>5</v>
      </c>
      <c r="F1352" s="197" t="s">
        <v>1614</v>
      </c>
      <c r="H1352" s="196" t="s">
        <v>5</v>
      </c>
      <c r="I1352" s="198"/>
      <c r="L1352" s="194"/>
      <c r="M1352" s="199"/>
      <c r="N1352" s="200"/>
      <c r="O1352" s="200"/>
      <c r="P1352" s="200"/>
      <c r="Q1352" s="200"/>
      <c r="R1352" s="200"/>
      <c r="S1352" s="200"/>
      <c r="T1352" s="201"/>
      <c r="AT1352" s="196" t="s">
        <v>198</v>
      </c>
      <c r="AU1352" s="196" t="s">
        <v>86</v>
      </c>
      <c r="AV1352" s="12" t="s">
        <v>17</v>
      </c>
      <c r="AW1352" s="12" t="s">
        <v>35</v>
      </c>
      <c r="AX1352" s="12" t="s">
        <v>72</v>
      </c>
      <c r="AY1352" s="196" t="s">
        <v>190</v>
      </c>
    </row>
    <row r="1353" spans="2:51" s="13" customFormat="1" ht="13.5">
      <c r="B1353" s="202"/>
      <c r="D1353" s="195" t="s">
        <v>198</v>
      </c>
      <c r="E1353" s="203" t="s">
        <v>5</v>
      </c>
      <c r="F1353" s="204" t="s">
        <v>1615</v>
      </c>
      <c r="H1353" s="205">
        <v>2.044</v>
      </c>
      <c r="I1353" s="206"/>
      <c r="L1353" s="202"/>
      <c r="M1353" s="207"/>
      <c r="N1353" s="208"/>
      <c r="O1353" s="208"/>
      <c r="P1353" s="208"/>
      <c r="Q1353" s="208"/>
      <c r="R1353" s="208"/>
      <c r="S1353" s="208"/>
      <c r="T1353" s="209"/>
      <c r="AT1353" s="203" t="s">
        <v>198</v>
      </c>
      <c r="AU1353" s="203" t="s">
        <v>86</v>
      </c>
      <c r="AV1353" s="13" t="s">
        <v>80</v>
      </c>
      <c r="AW1353" s="13" t="s">
        <v>35</v>
      </c>
      <c r="AX1353" s="13" t="s">
        <v>72</v>
      </c>
      <c r="AY1353" s="203" t="s">
        <v>190</v>
      </c>
    </row>
    <row r="1354" spans="2:51" s="12" customFormat="1" ht="13.5">
      <c r="B1354" s="194"/>
      <c r="D1354" s="195" t="s">
        <v>198</v>
      </c>
      <c r="E1354" s="196" t="s">
        <v>5</v>
      </c>
      <c r="F1354" s="197" t="s">
        <v>1366</v>
      </c>
      <c r="H1354" s="196" t="s">
        <v>5</v>
      </c>
      <c r="I1354" s="198"/>
      <c r="L1354" s="194"/>
      <c r="M1354" s="199"/>
      <c r="N1354" s="200"/>
      <c r="O1354" s="200"/>
      <c r="P1354" s="200"/>
      <c r="Q1354" s="200"/>
      <c r="R1354" s="200"/>
      <c r="S1354" s="200"/>
      <c r="T1354" s="201"/>
      <c r="AT1354" s="196" t="s">
        <v>198</v>
      </c>
      <c r="AU1354" s="196" t="s">
        <v>86</v>
      </c>
      <c r="AV1354" s="12" t="s">
        <v>17</v>
      </c>
      <c r="AW1354" s="12" t="s">
        <v>35</v>
      </c>
      <c r="AX1354" s="12" t="s">
        <v>72</v>
      </c>
      <c r="AY1354" s="196" t="s">
        <v>190</v>
      </c>
    </row>
    <row r="1355" spans="2:51" s="13" customFormat="1" ht="13.5">
      <c r="B1355" s="202"/>
      <c r="D1355" s="195" t="s">
        <v>198</v>
      </c>
      <c r="E1355" s="203" t="s">
        <v>5</v>
      </c>
      <c r="F1355" s="204" t="s">
        <v>1616</v>
      </c>
      <c r="H1355" s="205">
        <v>1.456</v>
      </c>
      <c r="I1355" s="206"/>
      <c r="L1355" s="202"/>
      <c r="M1355" s="207"/>
      <c r="N1355" s="208"/>
      <c r="O1355" s="208"/>
      <c r="P1355" s="208"/>
      <c r="Q1355" s="208"/>
      <c r="R1355" s="208"/>
      <c r="S1355" s="208"/>
      <c r="T1355" s="209"/>
      <c r="AT1355" s="203" t="s">
        <v>198</v>
      </c>
      <c r="AU1355" s="203" t="s">
        <v>86</v>
      </c>
      <c r="AV1355" s="13" t="s">
        <v>80</v>
      </c>
      <c r="AW1355" s="13" t="s">
        <v>35</v>
      </c>
      <c r="AX1355" s="13" t="s">
        <v>72</v>
      </c>
      <c r="AY1355" s="203" t="s">
        <v>190</v>
      </c>
    </row>
    <row r="1356" spans="2:51" s="12" customFormat="1" ht="13.5">
      <c r="B1356" s="194"/>
      <c r="D1356" s="195" t="s">
        <v>198</v>
      </c>
      <c r="E1356" s="196" t="s">
        <v>5</v>
      </c>
      <c r="F1356" s="197" t="s">
        <v>1617</v>
      </c>
      <c r="H1356" s="196" t="s">
        <v>5</v>
      </c>
      <c r="I1356" s="198"/>
      <c r="L1356" s="194"/>
      <c r="M1356" s="199"/>
      <c r="N1356" s="200"/>
      <c r="O1356" s="200"/>
      <c r="P1356" s="200"/>
      <c r="Q1356" s="200"/>
      <c r="R1356" s="200"/>
      <c r="S1356" s="200"/>
      <c r="T1356" s="201"/>
      <c r="AT1356" s="196" t="s">
        <v>198</v>
      </c>
      <c r="AU1356" s="196" t="s">
        <v>86</v>
      </c>
      <c r="AV1356" s="12" t="s">
        <v>17</v>
      </c>
      <c r="AW1356" s="12" t="s">
        <v>35</v>
      </c>
      <c r="AX1356" s="12" t="s">
        <v>72</v>
      </c>
      <c r="AY1356" s="196" t="s">
        <v>190</v>
      </c>
    </row>
    <row r="1357" spans="2:51" s="13" customFormat="1" ht="13.5">
      <c r="B1357" s="202"/>
      <c r="D1357" s="195" t="s">
        <v>198</v>
      </c>
      <c r="E1357" s="203" t="s">
        <v>5</v>
      </c>
      <c r="F1357" s="204" t="s">
        <v>1618</v>
      </c>
      <c r="H1357" s="205">
        <v>0.82</v>
      </c>
      <c r="I1357" s="206"/>
      <c r="L1357" s="202"/>
      <c r="M1357" s="207"/>
      <c r="N1357" s="208"/>
      <c r="O1357" s="208"/>
      <c r="P1357" s="208"/>
      <c r="Q1357" s="208"/>
      <c r="R1357" s="208"/>
      <c r="S1357" s="208"/>
      <c r="T1357" s="209"/>
      <c r="AT1357" s="203" t="s">
        <v>198</v>
      </c>
      <c r="AU1357" s="203" t="s">
        <v>86</v>
      </c>
      <c r="AV1357" s="13" t="s">
        <v>80</v>
      </c>
      <c r="AW1357" s="13" t="s">
        <v>35</v>
      </c>
      <c r="AX1357" s="13" t="s">
        <v>72</v>
      </c>
      <c r="AY1357" s="203" t="s">
        <v>190</v>
      </c>
    </row>
    <row r="1358" spans="2:51" s="12" customFormat="1" ht="13.5">
      <c r="B1358" s="194"/>
      <c r="D1358" s="195" t="s">
        <v>198</v>
      </c>
      <c r="E1358" s="196" t="s">
        <v>5</v>
      </c>
      <c r="F1358" s="197" t="s">
        <v>1619</v>
      </c>
      <c r="H1358" s="196" t="s">
        <v>5</v>
      </c>
      <c r="I1358" s="198"/>
      <c r="L1358" s="194"/>
      <c r="M1358" s="199"/>
      <c r="N1358" s="200"/>
      <c r="O1358" s="200"/>
      <c r="P1358" s="200"/>
      <c r="Q1358" s="200"/>
      <c r="R1358" s="200"/>
      <c r="S1358" s="200"/>
      <c r="T1358" s="201"/>
      <c r="AT1358" s="196" t="s">
        <v>198</v>
      </c>
      <c r="AU1358" s="196" t="s">
        <v>86</v>
      </c>
      <c r="AV1358" s="12" t="s">
        <v>17</v>
      </c>
      <c r="AW1358" s="12" t="s">
        <v>35</v>
      </c>
      <c r="AX1358" s="12" t="s">
        <v>72</v>
      </c>
      <c r="AY1358" s="196" t="s">
        <v>190</v>
      </c>
    </row>
    <row r="1359" spans="2:51" s="13" customFormat="1" ht="13.5">
      <c r="B1359" s="202"/>
      <c r="D1359" s="195" t="s">
        <v>198</v>
      </c>
      <c r="E1359" s="203" t="s">
        <v>5</v>
      </c>
      <c r="F1359" s="204" t="s">
        <v>1620</v>
      </c>
      <c r="H1359" s="205">
        <v>1.599</v>
      </c>
      <c r="I1359" s="206"/>
      <c r="L1359" s="202"/>
      <c r="M1359" s="207"/>
      <c r="N1359" s="208"/>
      <c r="O1359" s="208"/>
      <c r="P1359" s="208"/>
      <c r="Q1359" s="208"/>
      <c r="R1359" s="208"/>
      <c r="S1359" s="208"/>
      <c r="T1359" s="209"/>
      <c r="AT1359" s="203" t="s">
        <v>198</v>
      </c>
      <c r="AU1359" s="203" t="s">
        <v>86</v>
      </c>
      <c r="AV1359" s="13" t="s">
        <v>80</v>
      </c>
      <c r="AW1359" s="13" t="s">
        <v>35</v>
      </c>
      <c r="AX1359" s="13" t="s">
        <v>72</v>
      </c>
      <c r="AY1359" s="203" t="s">
        <v>190</v>
      </c>
    </row>
    <row r="1360" spans="2:51" s="12" customFormat="1" ht="13.5">
      <c r="B1360" s="194"/>
      <c r="D1360" s="195" t="s">
        <v>198</v>
      </c>
      <c r="E1360" s="196" t="s">
        <v>5</v>
      </c>
      <c r="F1360" s="197" t="s">
        <v>965</v>
      </c>
      <c r="H1360" s="196" t="s">
        <v>5</v>
      </c>
      <c r="I1360" s="198"/>
      <c r="L1360" s="194"/>
      <c r="M1360" s="199"/>
      <c r="N1360" s="200"/>
      <c r="O1360" s="200"/>
      <c r="P1360" s="200"/>
      <c r="Q1360" s="200"/>
      <c r="R1360" s="200"/>
      <c r="S1360" s="200"/>
      <c r="T1360" s="201"/>
      <c r="AT1360" s="196" t="s">
        <v>198</v>
      </c>
      <c r="AU1360" s="196" t="s">
        <v>86</v>
      </c>
      <c r="AV1360" s="12" t="s">
        <v>17</v>
      </c>
      <c r="AW1360" s="12" t="s">
        <v>35</v>
      </c>
      <c r="AX1360" s="12" t="s">
        <v>72</v>
      </c>
      <c r="AY1360" s="196" t="s">
        <v>190</v>
      </c>
    </row>
    <row r="1361" spans="2:51" s="13" customFormat="1" ht="13.5">
      <c r="B1361" s="202"/>
      <c r="D1361" s="195" t="s">
        <v>198</v>
      </c>
      <c r="E1361" s="203" t="s">
        <v>5</v>
      </c>
      <c r="F1361" s="204" t="s">
        <v>1621</v>
      </c>
      <c r="H1361" s="205">
        <v>1.485</v>
      </c>
      <c r="I1361" s="206"/>
      <c r="L1361" s="202"/>
      <c r="M1361" s="207"/>
      <c r="N1361" s="208"/>
      <c r="O1361" s="208"/>
      <c r="P1361" s="208"/>
      <c r="Q1361" s="208"/>
      <c r="R1361" s="208"/>
      <c r="S1361" s="208"/>
      <c r="T1361" s="209"/>
      <c r="AT1361" s="203" t="s">
        <v>198</v>
      </c>
      <c r="AU1361" s="203" t="s">
        <v>86</v>
      </c>
      <c r="AV1361" s="13" t="s">
        <v>80</v>
      </c>
      <c r="AW1361" s="13" t="s">
        <v>35</v>
      </c>
      <c r="AX1361" s="13" t="s">
        <v>72</v>
      </c>
      <c r="AY1361" s="203" t="s">
        <v>190</v>
      </c>
    </row>
    <row r="1362" spans="2:51" s="12" customFormat="1" ht="13.5">
      <c r="B1362" s="194"/>
      <c r="D1362" s="195" t="s">
        <v>198</v>
      </c>
      <c r="E1362" s="196" t="s">
        <v>5</v>
      </c>
      <c r="F1362" s="197" t="s">
        <v>1622</v>
      </c>
      <c r="H1362" s="196" t="s">
        <v>5</v>
      </c>
      <c r="I1362" s="198"/>
      <c r="L1362" s="194"/>
      <c r="M1362" s="199"/>
      <c r="N1362" s="200"/>
      <c r="O1362" s="200"/>
      <c r="P1362" s="200"/>
      <c r="Q1362" s="200"/>
      <c r="R1362" s="200"/>
      <c r="S1362" s="200"/>
      <c r="T1362" s="201"/>
      <c r="AT1362" s="196" t="s">
        <v>198</v>
      </c>
      <c r="AU1362" s="196" t="s">
        <v>86</v>
      </c>
      <c r="AV1362" s="12" t="s">
        <v>17</v>
      </c>
      <c r="AW1362" s="12" t="s">
        <v>35</v>
      </c>
      <c r="AX1362" s="12" t="s">
        <v>72</v>
      </c>
      <c r="AY1362" s="196" t="s">
        <v>190</v>
      </c>
    </row>
    <row r="1363" spans="2:51" s="13" customFormat="1" ht="13.5">
      <c r="B1363" s="202"/>
      <c r="D1363" s="195" t="s">
        <v>198</v>
      </c>
      <c r="E1363" s="203" t="s">
        <v>5</v>
      </c>
      <c r="F1363" s="204" t="s">
        <v>1623</v>
      </c>
      <c r="H1363" s="205">
        <v>2.048</v>
      </c>
      <c r="I1363" s="206"/>
      <c r="L1363" s="202"/>
      <c r="M1363" s="207"/>
      <c r="N1363" s="208"/>
      <c r="O1363" s="208"/>
      <c r="P1363" s="208"/>
      <c r="Q1363" s="208"/>
      <c r="R1363" s="208"/>
      <c r="S1363" s="208"/>
      <c r="T1363" s="209"/>
      <c r="AT1363" s="203" t="s">
        <v>198</v>
      </c>
      <c r="AU1363" s="203" t="s">
        <v>86</v>
      </c>
      <c r="AV1363" s="13" t="s">
        <v>80</v>
      </c>
      <c r="AW1363" s="13" t="s">
        <v>35</v>
      </c>
      <c r="AX1363" s="13" t="s">
        <v>72</v>
      </c>
      <c r="AY1363" s="203" t="s">
        <v>190</v>
      </c>
    </row>
    <row r="1364" spans="2:51" s="14" customFormat="1" ht="13.5">
      <c r="B1364" s="210"/>
      <c r="D1364" s="195" t="s">
        <v>198</v>
      </c>
      <c r="E1364" s="211" t="s">
        <v>5</v>
      </c>
      <c r="F1364" s="212" t="s">
        <v>221</v>
      </c>
      <c r="H1364" s="213">
        <v>11.832</v>
      </c>
      <c r="I1364" s="214"/>
      <c r="L1364" s="210"/>
      <c r="M1364" s="215"/>
      <c r="N1364" s="216"/>
      <c r="O1364" s="216"/>
      <c r="P1364" s="216"/>
      <c r="Q1364" s="216"/>
      <c r="R1364" s="216"/>
      <c r="S1364" s="216"/>
      <c r="T1364" s="217"/>
      <c r="AT1364" s="211" t="s">
        <v>198</v>
      </c>
      <c r="AU1364" s="211" t="s">
        <v>86</v>
      </c>
      <c r="AV1364" s="14" t="s">
        <v>92</v>
      </c>
      <c r="AW1364" s="14" t="s">
        <v>35</v>
      </c>
      <c r="AX1364" s="14" t="s">
        <v>17</v>
      </c>
      <c r="AY1364" s="211" t="s">
        <v>190</v>
      </c>
    </row>
    <row r="1365" spans="2:65" s="1" customFormat="1" ht="25.5" customHeight="1">
      <c r="B1365" s="181"/>
      <c r="C1365" s="182" t="s">
        <v>1624</v>
      </c>
      <c r="D1365" s="182" t="s">
        <v>192</v>
      </c>
      <c r="E1365" s="183" t="s">
        <v>1625</v>
      </c>
      <c r="F1365" s="184" t="s">
        <v>1626</v>
      </c>
      <c r="G1365" s="185" t="s">
        <v>209</v>
      </c>
      <c r="H1365" s="186">
        <v>18.443</v>
      </c>
      <c r="I1365" s="187"/>
      <c r="J1365" s="188">
        <f>ROUND(I1365*H1365,2)</f>
        <v>0</v>
      </c>
      <c r="K1365" s="184" t="s">
        <v>196</v>
      </c>
      <c r="L1365" s="42"/>
      <c r="M1365" s="189" t="s">
        <v>5</v>
      </c>
      <c r="N1365" s="190" t="s">
        <v>43</v>
      </c>
      <c r="O1365" s="43"/>
      <c r="P1365" s="191">
        <f>O1365*H1365</f>
        <v>0</v>
      </c>
      <c r="Q1365" s="191">
        <v>0</v>
      </c>
      <c r="R1365" s="191">
        <f>Q1365*H1365</f>
        <v>0</v>
      </c>
      <c r="S1365" s="191">
        <v>2.2</v>
      </c>
      <c r="T1365" s="192">
        <f>S1365*H1365</f>
        <v>40.574600000000004</v>
      </c>
      <c r="AR1365" s="25" t="s">
        <v>92</v>
      </c>
      <c r="AT1365" s="25" t="s">
        <v>192</v>
      </c>
      <c r="AU1365" s="25" t="s">
        <v>86</v>
      </c>
      <c r="AY1365" s="25" t="s">
        <v>190</v>
      </c>
      <c r="BE1365" s="193">
        <f>IF(N1365="základní",J1365,0)</f>
        <v>0</v>
      </c>
      <c r="BF1365" s="193">
        <f>IF(N1365="snížená",J1365,0)</f>
        <v>0</v>
      </c>
      <c r="BG1365" s="193">
        <f>IF(N1365="zákl. přenesená",J1365,0)</f>
        <v>0</v>
      </c>
      <c r="BH1365" s="193">
        <f>IF(N1365="sníž. přenesená",J1365,0)</f>
        <v>0</v>
      </c>
      <c r="BI1365" s="193">
        <f>IF(N1365="nulová",J1365,0)</f>
        <v>0</v>
      </c>
      <c r="BJ1365" s="25" t="s">
        <v>17</v>
      </c>
      <c r="BK1365" s="193">
        <f>ROUND(I1365*H1365,2)</f>
        <v>0</v>
      </c>
      <c r="BL1365" s="25" t="s">
        <v>92</v>
      </c>
      <c r="BM1365" s="25" t="s">
        <v>1627</v>
      </c>
    </row>
    <row r="1366" spans="2:51" s="12" customFormat="1" ht="13.5">
      <c r="B1366" s="194"/>
      <c r="D1366" s="195" t="s">
        <v>198</v>
      </c>
      <c r="E1366" s="196" t="s">
        <v>5</v>
      </c>
      <c r="F1366" s="197" t="s">
        <v>935</v>
      </c>
      <c r="H1366" s="196" t="s">
        <v>5</v>
      </c>
      <c r="I1366" s="198"/>
      <c r="L1366" s="194"/>
      <c r="M1366" s="199"/>
      <c r="N1366" s="200"/>
      <c r="O1366" s="200"/>
      <c r="P1366" s="200"/>
      <c r="Q1366" s="200"/>
      <c r="R1366" s="200"/>
      <c r="S1366" s="200"/>
      <c r="T1366" s="201"/>
      <c r="AT1366" s="196" t="s">
        <v>198</v>
      </c>
      <c r="AU1366" s="196" t="s">
        <v>86</v>
      </c>
      <c r="AV1366" s="12" t="s">
        <v>17</v>
      </c>
      <c r="AW1366" s="12" t="s">
        <v>35</v>
      </c>
      <c r="AX1366" s="12" t="s">
        <v>72</v>
      </c>
      <c r="AY1366" s="196" t="s">
        <v>190</v>
      </c>
    </row>
    <row r="1367" spans="2:51" s="13" customFormat="1" ht="13.5">
      <c r="B1367" s="202"/>
      <c r="D1367" s="195" t="s">
        <v>198</v>
      </c>
      <c r="E1367" s="203" t="s">
        <v>5</v>
      </c>
      <c r="F1367" s="204" t="s">
        <v>1628</v>
      </c>
      <c r="H1367" s="205">
        <v>5.388</v>
      </c>
      <c r="I1367" s="206"/>
      <c r="L1367" s="202"/>
      <c r="M1367" s="207"/>
      <c r="N1367" s="208"/>
      <c r="O1367" s="208"/>
      <c r="P1367" s="208"/>
      <c r="Q1367" s="208"/>
      <c r="R1367" s="208"/>
      <c r="S1367" s="208"/>
      <c r="T1367" s="209"/>
      <c r="AT1367" s="203" t="s">
        <v>198</v>
      </c>
      <c r="AU1367" s="203" t="s">
        <v>86</v>
      </c>
      <c r="AV1367" s="13" t="s">
        <v>80</v>
      </c>
      <c r="AW1367" s="13" t="s">
        <v>35</v>
      </c>
      <c r="AX1367" s="13" t="s">
        <v>72</v>
      </c>
      <c r="AY1367" s="203" t="s">
        <v>190</v>
      </c>
    </row>
    <row r="1368" spans="2:51" s="12" customFormat="1" ht="13.5">
      <c r="B1368" s="194"/>
      <c r="D1368" s="195" t="s">
        <v>198</v>
      </c>
      <c r="E1368" s="196" t="s">
        <v>5</v>
      </c>
      <c r="F1368" s="197" t="s">
        <v>1629</v>
      </c>
      <c r="H1368" s="196" t="s">
        <v>5</v>
      </c>
      <c r="I1368" s="198"/>
      <c r="L1368" s="194"/>
      <c r="M1368" s="199"/>
      <c r="N1368" s="200"/>
      <c r="O1368" s="200"/>
      <c r="P1368" s="200"/>
      <c r="Q1368" s="200"/>
      <c r="R1368" s="200"/>
      <c r="S1368" s="200"/>
      <c r="T1368" s="201"/>
      <c r="AT1368" s="196" t="s">
        <v>198</v>
      </c>
      <c r="AU1368" s="196" t="s">
        <v>86</v>
      </c>
      <c r="AV1368" s="12" t="s">
        <v>17</v>
      </c>
      <c r="AW1368" s="12" t="s">
        <v>35</v>
      </c>
      <c r="AX1368" s="12" t="s">
        <v>72</v>
      </c>
      <c r="AY1368" s="196" t="s">
        <v>190</v>
      </c>
    </row>
    <row r="1369" spans="2:51" s="13" customFormat="1" ht="13.5">
      <c r="B1369" s="202"/>
      <c r="D1369" s="195" t="s">
        <v>198</v>
      </c>
      <c r="E1369" s="203" t="s">
        <v>5</v>
      </c>
      <c r="F1369" s="204" t="s">
        <v>1630</v>
      </c>
      <c r="H1369" s="205">
        <v>13.055</v>
      </c>
      <c r="I1369" s="206"/>
      <c r="L1369" s="202"/>
      <c r="M1369" s="207"/>
      <c r="N1369" s="208"/>
      <c r="O1369" s="208"/>
      <c r="P1369" s="208"/>
      <c r="Q1369" s="208"/>
      <c r="R1369" s="208"/>
      <c r="S1369" s="208"/>
      <c r="T1369" s="209"/>
      <c r="AT1369" s="203" t="s">
        <v>198</v>
      </c>
      <c r="AU1369" s="203" t="s">
        <v>86</v>
      </c>
      <c r="AV1369" s="13" t="s">
        <v>80</v>
      </c>
      <c r="AW1369" s="13" t="s">
        <v>35</v>
      </c>
      <c r="AX1369" s="13" t="s">
        <v>72</v>
      </c>
      <c r="AY1369" s="203" t="s">
        <v>190</v>
      </c>
    </row>
    <row r="1370" spans="2:51" s="14" customFormat="1" ht="13.5">
      <c r="B1370" s="210"/>
      <c r="D1370" s="195" t="s">
        <v>198</v>
      </c>
      <c r="E1370" s="211" t="s">
        <v>5</v>
      </c>
      <c r="F1370" s="212" t="s">
        <v>221</v>
      </c>
      <c r="H1370" s="213">
        <v>18.443</v>
      </c>
      <c r="I1370" s="214"/>
      <c r="L1370" s="210"/>
      <c r="M1370" s="215"/>
      <c r="N1370" s="216"/>
      <c r="O1370" s="216"/>
      <c r="P1370" s="216"/>
      <c r="Q1370" s="216"/>
      <c r="R1370" s="216"/>
      <c r="S1370" s="216"/>
      <c r="T1370" s="217"/>
      <c r="AT1370" s="211" t="s">
        <v>198</v>
      </c>
      <c r="AU1370" s="211" t="s">
        <v>86</v>
      </c>
      <c r="AV1370" s="14" t="s">
        <v>92</v>
      </c>
      <c r="AW1370" s="14" t="s">
        <v>35</v>
      </c>
      <c r="AX1370" s="14" t="s">
        <v>17</v>
      </c>
      <c r="AY1370" s="211" t="s">
        <v>190</v>
      </c>
    </row>
    <row r="1371" spans="2:65" s="1" customFormat="1" ht="25.5" customHeight="1">
      <c r="B1371" s="181"/>
      <c r="C1371" s="182" t="s">
        <v>1631</v>
      </c>
      <c r="D1371" s="182" t="s">
        <v>192</v>
      </c>
      <c r="E1371" s="183" t="s">
        <v>1632</v>
      </c>
      <c r="F1371" s="184" t="s">
        <v>1633</v>
      </c>
      <c r="G1371" s="185" t="s">
        <v>209</v>
      </c>
      <c r="H1371" s="186">
        <v>11.832</v>
      </c>
      <c r="I1371" s="187"/>
      <c r="J1371" s="188">
        <f>ROUND(I1371*H1371,2)</f>
        <v>0</v>
      </c>
      <c r="K1371" s="184" t="s">
        <v>196</v>
      </c>
      <c r="L1371" s="42"/>
      <c r="M1371" s="189" t="s">
        <v>5</v>
      </c>
      <c r="N1371" s="190" t="s">
        <v>43</v>
      </c>
      <c r="O1371" s="43"/>
      <c r="P1371" s="191">
        <f>O1371*H1371</f>
        <v>0</v>
      </c>
      <c r="Q1371" s="191">
        <v>0</v>
      </c>
      <c r="R1371" s="191">
        <f>Q1371*H1371</f>
        <v>0</v>
      </c>
      <c r="S1371" s="191">
        <v>0.044</v>
      </c>
      <c r="T1371" s="192">
        <f>S1371*H1371</f>
        <v>0.520608</v>
      </c>
      <c r="AR1371" s="25" t="s">
        <v>92</v>
      </c>
      <c r="AT1371" s="25" t="s">
        <v>192</v>
      </c>
      <c r="AU1371" s="25" t="s">
        <v>86</v>
      </c>
      <c r="AY1371" s="25" t="s">
        <v>190</v>
      </c>
      <c r="BE1371" s="193">
        <f>IF(N1371="základní",J1371,0)</f>
        <v>0</v>
      </c>
      <c r="BF1371" s="193">
        <f>IF(N1371="snížená",J1371,0)</f>
        <v>0</v>
      </c>
      <c r="BG1371" s="193">
        <f>IF(N1371="zákl. přenesená",J1371,0)</f>
        <v>0</v>
      </c>
      <c r="BH1371" s="193">
        <f>IF(N1371="sníž. přenesená",J1371,0)</f>
        <v>0</v>
      </c>
      <c r="BI1371" s="193">
        <f>IF(N1371="nulová",J1371,0)</f>
        <v>0</v>
      </c>
      <c r="BJ1371" s="25" t="s">
        <v>17</v>
      </c>
      <c r="BK1371" s="193">
        <f>ROUND(I1371*H1371,2)</f>
        <v>0</v>
      </c>
      <c r="BL1371" s="25" t="s">
        <v>92</v>
      </c>
      <c r="BM1371" s="25" t="s">
        <v>1634</v>
      </c>
    </row>
    <row r="1372" spans="2:51" s="12" customFormat="1" ht="13.5">
      <c r="B1372" s="194"/>
      <c r="D1372" s="195" t="s">
        <v>198</v>
      </c>
      <c r="E1372" s="196" t="s">
        <v>5</v>
      </c>
      <c r="F1372" s="197" t="s">
        <v>1611</v>
      </c>
      <c r="H1372" s="196" t="s">
        <v>5</v>
      </c>
      <c r="I1372" s="198"/>
      <c r="L1372" s="194"/>
      <c r="M1372" s="199"/>
      <c r="N1372" s="200"/>
      <c r="O1372" s="200"/>
      <c r="P1372" s="200"/>
      <c r="Q1372" s="200"/>
      <c r="R1372" s="200"/>
      <c r="S1372" s="200"/>
      <c r="T1372" s="201"/>
      <c r="AT1372" s="196" t="s">
        <v>198</v>
      </c>
      <c r="AU1372" s="196" t="s">
        <v>86</v>
      </c>
      <c r="AV1372" s="12" t="s">
        <v>17</v>
      </c>
      <c r="AW1372" s="12" t="s">
        <v>35</v>
      </c>
      <c r="AX1372" s="12" t="s">
        <v>72</v>
      </c>
      <c r="AY1372" s="196" t="s">
        <v>190</v>
      </c>
    </row>
    <row r="1373" spans="2:51" s="13" customFormat="1" ht="13.5">
      <c r="B1373" s="202"/>
      <c r="D1373" s="195" t="s">
        <v>198</v>
      </c>
      <c r="E1373" s="203" t="s">
        <v>5</v>
      </c>
      <c r="F1373" s="204" t="s">
        <v>1612</v>
      </c>
      <c r="H1373" s="205">
        <v>2.016</v>
      </c>
      <c r="I1373" s="206"/>
      <c r="L1373" s="202"/>
      <c r="M1373" s="207"/>
      <c r="N1373" s="208"/>
      <c r="O1373" s="208"/>
      <c r="P1373" s="208"/>
      <c r="Q1373" s="208"/>
      <c r="R1373" s="208"/>
      <c r="S1373" s="208"/>
      <c r="T1373" s="209"/>
      <c r="AT1373" s="203" t="s">
        <v>198</v>
      </c>
      <c r="AU1373" s="203" t="s">
        <v>86</v>
      </c>
      <c r="AV1373" s="13" t="s">
        <v>80</v>
      </c>
      <c r="AW1373" s="13" t="s">
        <v>35</v>
      </c>
      <c r="AX1373" s="13" t="s">
        <v>72</v>
      </c>
      <c r="AY1373" s="203" t="s">
        <v>190</v>
      </c>
    </row>
    <row r="1374" spans="2:51" s="12" customFormat="1" ht="13.5">
      <c r="B1374" s="194"/>
      <c r="D1374" s="195" t="s">
        <v>198</v>
      </c>
      <c r="E1374" s="196" t="s">
        <v>5</v>
      </c>
      <c r="F1374" s="197" t="s">
        <v>1597</v>
      </c>
      <c r="H1374" s="196" t="s">
        <v>5</v>
      </c>
      <c r="I1374" s="198"/>
      <c r="L1374" s="194"/>
      <c r="M1374" s="199"/>
      <c r="N1374" s="200"/>
      <c r="O1374" s="200"/>
      <c r="P1374" s="200"/>
      <c r="Q1374" s="200"/>
      <c r="R1374" s="200"/>
      <c r="S1374" s="200"/>
      <c r="T1374" s="201"/>
      <c r="AT1374" s="196" t="s">
        <v>198</v>
      </c>
      <c r="AU1374" s="196" t="s">
        <v>86</v>
      </c>
      <c r="AV1374" s="12" t="s">
        <v>17</v>
      </c>
      <c r="AW1374" s="12" t="s">
        <v>35</v>
      </c>
      <c r="AX1374" s="12" t="s">
        <v>72</v>
      </c>
      <c r="AY1374" s="196" t="s">
        <v>190</v>
      </c>
    </row>
    <row r="1375" spans="2:51" s="13" customFormat="1" ht="13.5">
      <c r="B1375" s="202"/>
      <c r="D1375" s="195" t="s">
        <v>198</v>
      </c>
      <c r="E1375" s="203" t="s">
        <v>5</v>
      </c>
      <c r="F1375" s="204" t="s">
        <v>1613</v>
      </c>
      <c r="H1375" s="205">
        <v>0.364</v>
      </c>
      <c r="I1375" s="206"/>
      <c r="L1375" s="202"/>
      <c r="M1375" s="207"/>
      <c r="N1375" s="208"/>
      <c r="O1375" s="208"/>
      <c r="P1375" s="208"/>
      <c r="Q1375" s="208"/>
      <c r="R1375" s="208"/>
      <c r="S1375" s="208"/>
      <c r="T1375" s="209"/>
      <c r="AT1375" s="203" t="s">
        <v>198</v>
      </c>
      <c r="AU1375" s="203" t="s">
        <v>86</v>
      </c>
      <c r="AV1375" s="13" t="s">
        <v>80</v>
      </c>
      <c r="AW1375" s="13" t="s">
        <v>35</v>
      </c>
      <c r="AX1375" s="13" t="s">
        <v>72</v>
      </c>
      <c r="AY1375" s="203" t="s">
        <v>190</v>
      </c>
    </row>
    <row r="1376" spans="2:51" s="12" customFormat="1" ht="13.5">
      <c r="B1376" s="194"/>
      <c r="D1376" s="195" t="s">
        <v>198</v>
      </c>
      <c r="E1376" s="196" t="s">
        <v>5</v>
      </c>
      <c r="F1376" s="197" t="s">
        <v>1614</v>
      </c>
      <c r="H1376" s="196" t="s">
        <v>5</v>
      </c>
      <c r="I1376" s="198"/>
      <c r="L1376" s="194"/>
      <c r="M1376" s="199"/>
      <c r="N1376" s="200"/>
      <c r="O1376" s="200"/>
      <c r="P1376" s="200"/>
      <c r="Q1376" s="200"/>
      <c r="R1376" s="200"/>
      <c r="S1376" s="200"/>
      <c r="T1376" s="201"/>
      <c r="AT1376" s="196" t="s">
        <v>198</v>
      </c>
      <c r="AU1376" s="196" t="s">
        <v>86</v>
      </c>
      <c r="AV1376" s="12" t="s">
        <v>17</v>
      </c>
      <c r="AW1376" s="12" t="s">
        <v>35</v>
      </c>
      <c r="AX1376" s="12" t="s">
        <v>72</v>
      </c>
      <c r="AY1376" s="196" t="s">
        <v>190</v>
      </c>
    </row>
    <row r="1377" spans="2:51" s="13" customFormat="1" ht="13.5">
      <c r="B1377" s="202"/>
      <c r="D1377" s="195" t="s">
        <v>198</v>
      </c>
      <c r="E1377" s="203" t="s">
        <v>5</v>
      </c>
      <c r="F1377" s="204" t="s">
        <v>1615</v>
      </c>
      <c r="H1377" s="205">
        <v>2.044</v>
      </c>
      <c r="I1377" s="206"/>
      <c r="L1377" s="202"/>
      <c r="M1377" s="207"/>
      <c r="N1377" s="208"/>
      <c r="O1377" s="208"/>
      <c r="P1377" s="208"/>
      <c r="Q1377" s="208"/>
      <c r="R1377" s="208"/>
      <c r="S1377" s="208"/>
      <c r="T1377" s="209"/>
      <c r="AT1377" s="203" t="s">
        <v>198</v>
      </c>
      <c r="AU1377" s="203" t="s">
        <v>86</v>
      </c>
      <c r="AV1377" s="13" t="s">
        <v>80</v>
      </c>
      <c r="AW1377" s="13" t="s">
        <v>35</v>
      </c>
      <c r="AX1377" s="13" t="s">
        <v>72</v>
      </c>
      <c r="AY1377" s="203" t="s">
        <v>190</v>
      </c>
    </row>
    <row r="1378" spans="2:51" s="12" customFormat="1" ht="13.5">
      <c r="B1378" s="194"/>
      <c r="D1378" s="195" t="s">
        <v>198</v>
      </c>
      <c r="E1378" s="196" t="s">
        <v>5</v>
      </c>
      <c r="F1378" s="197" t="s">
        <v>1366</v>
      </c>
      <c r="H1378" s="196" t="s">
        <v>5</v>
      </c>
      <c r="I1378" s="198"/>
      <c r="L1378" s="194"/>
      <c r="M1378" s="199"/>
      <c r="N1378" s="200"/>
      <c r="O1378" s="200"/>
      <c r="P1378" s="200"/>
      <c r="Q1378" s="200"/>
      <c r="R1378" s="200"/>
      <c r="S1378" s="200"/>
      <c r="T1378" s="201"/>
      <c r="AT1378" s="196" t="s">
        <v>198</v>
      </c>
      <c r="AU1378" s="196" t="s">
        <v>86</v>
      </c>
      <c r="AV1378" s="12" t="s">
        <v>17</v>
      </c>
      <c r="AW1378" s="12" t="s">
        <v>35</v>
      </c>
      <c r="AX1378" s="12" t="s">
        <v>72</v>
      </c>
      <c r="AY1378" s="196" t="s">
        <v>190</v>
      </c>
    </row>
    <row r="1379" spans="2:51" s="13" customFormat="1" ht="13.5">
      <c r="B1379" s="202"/>
      <c r="D1379" s="195" t="s">
        <v>198</v>
      </c>
      <c r="E1379" s="203" t="s">
        <v>5</v>
      </c>
      <c r="F1379" s="204" t="s">
        <v>1616</v>
      </c>
      <c r="H1379" s="205">
        <v>1.456</v>
      </c>
      <c r="I1379" s="206"/>
      <c r="L1379" s="202"/>
      <c r="M1379" s="207"/>
      <c r="N1379" s="208"/>
      <c r="O1379" s="208"/>
      <c r="P1379" s="208"/>
      <c r="Q1379" s="208"/>
      <c r="R1379" s="208"/>
      <c r="S1379" s="208"/>
      <c r="T1379" s="209"/>
      <c r="AT1379" s="203" t="s">
        <v>198</v>
      </c>
      <c r="AU1379" s="203" t="s">
        <v>86</v>
      </c>
      <c r="AV1379" s="13" t="s">
        <v>80</v>
      </c>
      <c r="AW1379" s="13" t="s">
        <v>35</v>
      </c>
      <c r="AX1379" s="13" t="s">
        <v>72</v>
      </c>
      <c r="AY1379" s="203" t="s">
        <v>190</v>
      </c>
    </row>
    <row r="1380" spans="2:51" s="12" customFormat="1" ht="13.5">
      <c r="B1380" s="194"/>
      <c r="D1380" s="195" t="s">
        <v>198</v>
      </c>
      <c r="E1380" s="196" t="s">
        <v>5</v>
      </c>
      <c r="F1380" s="197" t="s">
        <v>1617</v>
      </c>
      <c r="H1380" s="196" t="s">
        <v>5</v>
      </c>
      <c r="I1380" s="198"/>
      <c r="L1380" s="194"/>
      <c r="M1380" s="199"/>
      <c r="N1380" s="200"/>
      <c r="O1380" s="200"/>
      <c r="P1380" s="200"/>
      <c r="Q1380" s="200"/>
      <c r="R1380" s="200"/>
      <c r="S1380" s="200"/>
      <c r="T1380" s="201"/>
      <c r="AT1380" s="196" t="s">
        <v>198</v>
      </c>
      <c r="AU1380" s="196" t="s">
        <v>86</v>
      </c>
      <c r="AV1380" s="12" t="s">
        <v>17</v>
      </c>
      <c r="AW1380" s="12" t="s">
        <v>35</v>
      </c>
      <c r="AX1380" s="12" t="s">
        <v>72</v>
      </c>
      <c r="AY1380" s="196" t="s">
        <v>190</v>
      </c>
    </row>
    <row r="1381" spans="2:51" s="13" customFormat="1" ht="13.5">
      <c r="B1381" s="202"/>
      <c r="D1381" s="195" t="s">
        <v>198</v>
      </c>
      <c r="E1381" s="203" t="s">
        <v>5</v>
      </c>
      <c r="F1381" s="204" t="s">
        <v>1618</v>
      </c>
      <c r="H1381" s="205">
        <v>0.82</v>
      </c>
      <c r="I1381" s="206"/>
      <c r="L1381" s="202"/>
      <c r="M1381" s="207"/>
      <c r="N1381" s="208"/>
      <c r="O1381" s="208"/>
      <c r="P1381" s="208"/>
      <c r="Q1381" s="208"/>
      <c r="R1381" s="208"/>
      <c r="S1381" s="208"/>
      <c r="T1381" s="209"/>
      <c r="AT1381" s="203" t="s">
        <v>198</v>
      </c>
      <c r="AU1381" s="203" t="s">
        <v>86</v>
      </c>
      <c r="AV1381" s="13" t="s">
        <v>80</v>
      </c>
      <c r="AW1381" s="13" t="s">
        <v>35</v>
      </c>
      <c r="AX1381" s="13" t="s">
        <v>72</v>
      </c>
      <c r="AY1381" s="203" t="s">
        <v>190</v>
      </c>
    </row>
    <row r="1382" spans="2:51" s="12" customFormat="1" ht="13.5">
      <c r="B1382" s="194"/>
      <c r="D1382" s="195" t="s">
        <v>198</v>
      </c>
      <c r="E1382" s="196" t="s">
        <v>5</v>
      </c>
      <c r="F1382" s="197" t="s">
        <v>1619</v>
      </c>
      <c r="H1382" s="196" t="s">
        <v>5</v>
      </c>
      <c r="I1382" s="198"/>
      <c r="L1382" s="194"/>
      <c r="M1382" s="199"/>
      <c r="N1382" s="200"/>
      <c r="O1382" s="200"/>
      <c r="P1382" s="200"/>
      <c r="Q1382" s="200"/>
      <c r="R1382" s="200"/>
      <c r="S1382" s="200"/>
      <c r="T1382" s="201"/>
      <c r="AT1382" s="196" t="s">
        <v>198</v>
      </c>
      <c r="AU1382" s="196" t="s">
        <v>86</v>
      </c>
      <c r="AV1382" s="12" t="s">
        <v>17</v>
      </c>
      <c r="AW1382" s="12" t="s">
        <v>35</v>
      </c>
      <c r="AX1382" s="12" t="s">
        <v>72</v>
      </c>
      <c r="AY1382" s="196" t="s">
        <v>190</v>
      </c>
    </row>
    <row r="1383" spans="2:51" s="13" customFormat="1" ht="13.5">
      <c r="B1383" s="202"/>
      <c r="D1383" s="195" t="s">
        <v>198</v>
      </c>
      <c r="E1383" s="203" t="s">
        <v>5</v>
      </c>
      <c r="F1383" s="204" t="s">
        <v>1620</v>
      </c>
      <c r="H1383" s="205">
        <v>1.599</v>
      </c>
      <c r="I1383" s="206"/>
      <c r="L1383" s="202"/>
      <c r="M1383" s="207"/>
      <c r="N1383" s="208"/>
      <c r="O1383" s="208"/>
      <c r="P1383" s="208"/>
      <c r="Q1383" s="208"/>
      <c r="R1383" s="208"/>
      <c r="S1383" s="208"/>
      <c r="T1383" s="209"/>
      <c r="AT1383" s="203" t="s">
        <v>198</v>
      </c>
      <c r="AU1383" s="203" t="s">
        <v>86</v>
      </c>
      <c r="AV1383" s="13" t="s">
        <v>80</v>
      </c>
      <c r="AW1383" s="13" t="s">
        <v>35</v>
      </c>
      <c r="AX1383" s="13" t="s">
        <v>72</v>
      </c>
      <c r="AY1383" s="203" t="s">
        <v>190</v>
      </c>
    </row>
    <row r="1384" spans="2:51" s="12" customFormat="1" ht="13.5">
      <c r="B1384" s="194"/>
      <c r="D1384" s="195" t="s">
        <v>198</v>
      </c>
      <c r="E1384" s="196" t="s">
        <v>5</v>
      </c>
      <c r="F1384" s="197" t="s">
        <v>965</v>
      </c>
      <c r="H1384" s="196" t="s">
        <v>5</v>
      </c>
      <c r="I1384" s="198"/>
      <c r="L1384" s="194"/>
      <c r="M1384" s="199"/>
      <c r="N1384" s="200"/>
      <c r="O1384" s="200"/>
      <c r="P1384" s="200"/>
      <c r="Q1384" s="200"/>
      <c r="R1384" s="200"/>
      <c r="S1384" s="200"/>
      <c r="T1384" s="201"/>
      <c r="AT1384" s="196" t="s">
        <v>198</v>
      </c>
      <c r="AU1384" s="196" t="s">
        <v>86</v>
      </c>
      <c r="AV1384" s="12" t="s">
        <v>17</v>
      </c>
      <c r="AW1384" s="12" t="s">
        <v>35</v>
      </c>
      <c r="AX1384" s="12" t="s">
        <v>72</v>
      </c>
      <c r="AY1384" s="196" t="s">
        <v>190</v>
      </c>
    </row>
    <row r="1385" spans="2:51" s="13" customFormat="1" ht="13.5">
      <c r="B1385" s="202"/>
      <c r="D1385" s="195" t="s">
        <v>198</v>
      </c>
      <c r="E1385" s="203" t="s">
        <v>5</v>
      </c>
      <c r="F1385" s="204" t="s">
        <v>1621</v>
      </c>
      <c r="H1385" s="205">
        <v>1.485</v>
      </c>
      <c r="I1385" s="206"/>
      <c r="L1385" s="202"/>
      <c r="M1385" s="207"/>
      <c r="N1385" s="208"/>
      <c r="O1385" s="208"/>
      <c r="P1385" s="208"/>
      <c r="Q1385" s="208"/>
      <c r="R1385" s="208"/>
      <c r="S1385" s="208"/>
      <c r="T1385" s="209"/>
      <c r="AT1385" s="203" t="s">
        <v>198</v>
      </c>
      <c r="AU1385" s="203" t="s">
        <v>86</v>
      </c>
      <c r="AV1385" s="13" t="s">
        <v>80</v>
      </c>
      <c r="AW1385" s="13" t="s">
        <v>35</v>
      </c>
      <c r="AX1385" s="13" t="s">
        <v>72</v>
      </c>
      <c r="AY1385" s="203" t="s">
        <v>190</v>
      </c>
    </row>
    <row r="1386" spans="2:51" s="12" customFormat="1" ht="13.5">
      <c r="B1386" s="194"/>
      <c r="D1386" s="195" t="s">
        <v>198</v>
      </c>
      <c r="E1386" s="196" t="s">
        <v>5</v>
      </c>
      <c r="F1386" s="197" t="s">
        <v>1622</v>
      </c>
      <c r="H1386" s="196" t="s">
        <v>5</v>
      </c>
      <c r="I1386" s="198"/>
      <c r="L1386" s="194"/>
      <c r="M1386" s="199"/>
      <c r="N1386" s="200"/>
      <c r="O1386" s="200"/>
      <c r="P1386" s="200"/>
      <c r="Q1386" s="200"/>
      <c r="R1386" s="200"/>
      <c r="S1386" s="200"/>
      <c r="T1386" s="201"/>
      <c r="AT1386" s="196" t="s">
        <v>198</v>
      </c>
      <c r="AU1386" s="196" t="s">
        <v>86</v>
      </c>
      <c r="AV1386" s="12" t="s">
        <v>17</v>
      </c>
      <c r="AW1386" s="12" t="s">
        <v>35</v>
      </c>
      <c r="AX1386" s="12" t="s">
        <v>72</v>
      </c>
      <c r="AY1386" s="196" t="s">
        <v>190</v>
      </c>
    </row>
    <row r="1387" spans="2:51" s="13" customFormat="1" ht="13.5">
      <c r="B1387" s="202"/>
      <c r="D1387" s="195" t="s">
        <v>198</v>
      </c>
      <c r="E1387" s="203" t="s">
        <v>5</v>
      </c>
      <c r="F1387" s="204" t="s">
        <v>1623</v>
      </c>
      <c r="H1387" s="205">
        <v>2.048</v>
      </c>
      <c r="I1387" s="206"/>
      <c r="L1387" s="202"/>
      <c r="M1387" s="207"/>
      <c r="N1387" s="208"/>
      <c r="O1387" s="208"/>
      <c r="P1387" s="208"/>
      <c r="Q1387" s="208"/>
      <c r="R1387" s="208"/>
      <c r="S1387" s="208"/>
      <c r="T1387" s="209"/>
      <c r="AT1387" s="203" t="s">
        <v>198</v>
      </c>
      <c r="AU1387" s="203" t="s">
        <v>86</v>
      </c>
      <c r="AV1387" s="13" t="s">
        <v>80</v>
      </c>
      <c r="AW1387" s="13" t="s">
        <v>35</v>
      </c>
      <c r="AX1387" s="13" t="s">
        <v>72</v>
      </c>
      <c r="AY1387" s="203" t="s">
        <v>190</v>
      </c>
    </row>
    <row r="1388" spans="2:51" s="14" customFormat="1" ht="13.5">
      <c r="B1388" s="210"/>
      <c r="D1388" s="195" t="s">
        <v>198</v>
      </c>
      <c r="E1388" s="211" t="s">
        <v>5</v>
      </c>
      <c r="F1388" s="212" t="s">
        <v>221</v>
      </c>
      <c r="H1388" s="213">
        <v>11.832</v>
      </c>
      <c r="I1388" s="214"/>
      <c r="L1388" s="210"/>
      <c r="M1388" s="215"/>
      <c r="N1388" s="216"/>
      <c r="O1388" s="216"/>
      <c r="P1388" s="216"/>
      <c r="Q1388" s="216"/>
      <c r="R1388" s="216"/>
      <c r="S1388" s="216"/>
      <c r="T1388" s="217"/>
      <c r="AT1388" s="211" t="s">
        <v>198</v>
      </c>
      <c r="AU1388" s="211" t="s">
        <v>86</v>
      </c>
      <c r="AV1388" s="14" t="s">
        <v>92</v>
      </c>
      <c r="AW1388" s="14" t="s">
        <v>35</v>
      </c>
      <c r="AX1388" s="14" t="s">
        <v>17</v>
      </c>
      <c r="AY1388" s="211" t="s">
        <v>190</v>
      </c>
    </row>
    <row r="1389" spans="2:65" s="1" customFormat="1" ht="25.5" customHeight="1">
      <c r="B1389" s="181"/>
      <c r="C1389" s="182" t="s">
        <v>1635</v>
      </c>
      <c r="D1389" s="182" t="s">
        <v>192</v>
      </c>
      <c r="E1389" s="183" t="s">
        <v>1636</v>
      </c>
      <c r="F1389" s="184" t="s">
        <v>1637</v>
      </c>
      <c r="G1389" s="185" t="s">
        <v>209</v>
      </c>
      <c r="H1389" s="186">
        <v>18.443</v>
      </c>
      <c r="I1389" s="187"/>
      <c r="J1389" s="188">
        <f>ROUND(I1389*H1389,2)</f>
        <v>0</v>
      </c>
      <c r="K1389" s="184" t="s">
        <v>196</v>
      </c>
      <c r="L1389" s="42"/>
      <c r="M1389" s="189" t="s">
        <v>5</v>
      </c>
      <c r="N1389" s="190" t="s">
        <v>43</v>
      </c>
      <c r="O1389" s="43"/>
      <c r="P1389" s="191">
        <f>O1389*H1389</f>
        <v>0</v>
      </c>
      <c r="Q1389" s="191">
        <v>0</v>
      </c>
      <c r="R1389" s="191">
        <f>Q1389*H1389</f>
        <v>0</v>
      </c>
      <c r="S1389" s="191">
        <v>0.029</v>
      </c>
      <c r="T1389" s="192">
        <f>S1389*H1389</f>
        <v>0.5348470000000001</v>
      </c>
      <c r="AR1389" s="25" t="s">
        <v>92</v>
      </c>
      <c r="AT1389" s="25" t="s">
        <v>192</v>
      </c>
      <c r="AU1389" s="25" t="s">
        <v>86</v>
      </c>
      <c r="AY1389" s="25" t="s">
        <v>190</v>
      </c>
      <c r="BE1389" s="193">
        <f>IF(N1389="základní",J1389,0)</f>
        <v>0</v>
      </c>
      <c r="BF1389" s="193">
        <f>IF(N1389="snížená",J1389,0)</f>
        <v>0</v>
      </c>
      <c r="BG1389" s="193">
        <f>IF(N1389="zákl. přenesená",J1389,0)</f>
        <v>0</v>
      </c>
      <c r="BH1389" s="193">
        <f>IF(N1389="sníž. přenesená",J1389,0)</f>
        <v>0</v>
      </c>
      <c r="BI1389" s="193">
        <f>IF(N1389="nulová",J1389,0)</f>
        <v>0</v>
      </c>
      <c r="BJ1389" s="25" t="s">
        <v>17</v>
      </c>
      <c r="BK1389" s="193">
        <f>ROUND(I1389*H1389,2)</f>
        <v>0</v>
      </c>
      <c r="BL1389" s="25" t="s">
        <v>92</v>
      </c>
      <c r="BM1389" s="25" t="s">
        <v>1638</v>
      </c>
    </row>
    <row r="1390" spans="2:51" s="12" customFormat="1" ht="13.5">
      <c r="B1390" s="194"/>
      <c r="D1390" s="195" t="s">
        <v>198</v>
      </c>
      <c r="E1390" s="196" t="s">
        <v>5</v>
      </c>
      <c r="F1390" s="197" t="s">
        <v>935</v>
      </c>
      <c r="H1390" s="196" t="s">
        <v>5</v>
      </c>
      <c r="I1390" s="198"/>
      <c r="L1390" s="194"/>
      <c r="M1390" s="199"/>
      <c r="N1390" s="200"/>
      <c r="O1390" s="200"/>
      <c r="P1390" s="200"/>
      <c r="Q1390" s="200"/>
      <c r="R1390" s="200"/>
      <c r="S1390" s="200"/>
      <c r="T1390" s="201"/>
      <c r="AT1390" s="196" t="s">
        <v>198</v>
      </c>
      <c r="AU1390" s="196" t="s">
        <v>86</v>
      </c>
      <c r="AV1390" s="12" t="s">
        <v>17</v>
      </c>
      <c r="AW1390" s="12" t="s">
        <v>35</v>
      </c>
      <c r="AX1390" s="12" t="s">
        <v>72</v>
      </c>
      <c r="AY1390" s="196" t="s">
        <v>190</v>
      </c>
    </row>
    <row r="1391" spans="2:51" s="13" customFormat="1" ht="13.5">
      <c r="B1391" s="202"/>
      <c r="D1391" s="195" t="s">
        <v>198</v>
      </c>
      <c r="E1391" s="203" t="s">
        <v>5</v>
      </c>
      <c r="F1391" s="204" t="s">
        <v>1628</v>
      </c>
      <c r="H1391" s="205">
        <v>5.388</v>
      </c>
      <c r="I1391" s="206"/>
      <c r="L1391" s="202"/>
      <c r="M1391" s="207"/>
      <c r="N1391" s="208"/>
      <c r="O1391" s="208"/>
      <c r="P1391" s="208"/>
      <c r="Q1391" s="208"/>
      <c r="R1391" s="208"/>
      <c r="S1391" s="208"/>
      <c r="T1391" s="209"/>
      <c r="AT1391" s="203" t="s">
        <v>198</v>
      </c>
      <c r="AU1391" s="203" t="s">
        <v>86</v>
      </c>
      <c r="AV1391" s="13" t="s">
        <v>80</v>
      </c>
      <c r="AW1391" s="13" t="s">
        <v>35</v>
      </c>
      <c r="AX1391" s="13" t="s">
        <v>72</v>
      </c>
      <c r="AY1391" s="203" t="s">
        <v>190</v>
      </c>
    </row>
    <row r="1392" spans="2:51" s="12" customFormat="1" ht="13.5">
      <c r="B1392" s="194"/>
      <c r="D1392" s="195" t="s">
        <v>198</v>
      </c>
      <c r="E1392" s="196" t="s">
        <v>5</v>
      </c>
      <c r="F1392" s="197" t="s">
        <v>1629</v>
      </c>
      <c r="H1392" s="196" t="s">
        <v>5</v>
      </c>
      <c r="I1392" s="198"/>
      <c r="L1392" s="194"/>
      <c r="M1392" s="199"/>
      <c r="N1392" s="200"/>
      <c r="O1392" s="200"/>
      <c r="P1392" s="200"/>
      <c r="Q1392" s="200"/>
      <c r="R1392" s="200"/>
      <c r="S1392" s="200"/>
      <c r="T1392" s="201"/>
      <c r="AT1392" s="196" t="s">
        <v>198</v>
      </c>
      <c r="AU1392" s="196" t="s">
        <v>86</v>
      </c>
      <c r="AV1392" s="12" t="s">
        <v>17</v>
      </c>
      <c r="AW1392" s="12" t="s">
        <v>35</v>
      </c>
      <c r="AX1392" s="12" t="s">
        <v>72</v>
      </c>
      <c r="AY1392" s="196" t="s">
        <v>190</v>
      </c>
    </row>
    <row r="1393" spans="2:51" s="13" customFormat="1" ht="13.5">
      <c r="B1393" s="202"/>
      <c r="D1393" s="195" t="s">
        <v>198</v>
      </c>
      <c r="E1393" s="203" t="s">
        <v>5</v>
      </c>
      <c r="F1393" s="204" t="s">
        <v>1630</v>
      </c>
      <c r="H1393" s="205">
        <v>13.055</v>
      </c>
      <c r="I1393" s="206"/>
      <c r="L1393" s="202"/>
      <c r="M1393" s="207"/>
      <c r="N1393" s="208"/>
      <c r="O1393" s="208"/>
      <c r="P1393" s="208"/>
      <c r="Q1393" s="208"/>
      <c r="R1393" s="208"/>
      <c r="S1393" s="208"/>
      <c r="T1393" s="209"/>
      <c r="AT1393" s="203" t="s">
        <v>198</v>
      </c>
      <c r="AU1393" s="203" t="s">
        <v>86</v>
      </c>
      <c r="AV1393" s="13" t="s">
        <v>80</v>
      </c>
      <c r="AW1393" s="13" t="s">
        <v>35</v>
      </c>
      <c r="AX1393" s="13" t="s">
        <v>72</v>
      </c>
      <c r="AY1393" s="203" t="s">
        <v>190</v>
      </c>
    </row>
    <row r="1394" spans="2:51" s="14" customFormat="1" ht="13.5">
      <c r="B1394" s="210"/>
      <c r="D1394" s="195" t="s">
        <v>198</v>
      </c>
      <c r="E1394" s="211" t="s">
        <v>5</v>
      </c>
      <c r="F1394" s="212" t="s">
        <v>221</v>
      </c>
      <c r="H1394" s="213">
        <v>18.443</v>
      </c>
      <c r="I1394" s="214"/>
      <c r="L1394" s="210"/>
      <c r="M1394" s="215"/>
      <c r="N1394" s="216"/>
      <c r="O1394" s="216"/>
      <c r="P1394" s="216"/>
      <c r="Q1394" s="216"/>
      <c r="R1394" s="216"/>
      <c r="S1394" s="216"/>
      <c r="T1394" s="217"/>
      <c r="AT1394" s="211" t="s">
        <v>198</v>
      </c>
      <c r="AU1394" s="211" t="s">
        <v>86</v>
      </c>
      <c r="AV1394" s="14" t="s">
        <v>92</v>
      </c>
      <c r="AW1394" s="14" t="s">
        <v>35</v>
      </c>
      <c r="AX1394" s="14" t="s">
        <v>17</v>
      </c>
      <c r="AY1394" s="211" t="s">
        <v>190</v>
      </c>
    </row>
    <row r="1395" spans="2:65" s="1" customFormat="1" ht="25.5" customHeight="1">
      <c r="B1395" s="181"/>
      <c r="C1395" s="182" t="s">
        <v>1639</v>
      </c>
      <c r="D1395" s="182" t="s">
        <v>192</v>
      </c>
      <c r="E1395" s="183" t="s">
        <v>1640</v>
      </c>
      <c r="F1395" s="184" t="s">
        <v>1641</v>
      </c>
      <c r="G1395" s="185" t="s">
        <v>209</v>
      </c>
      <c r="H1395" s="186">
        <v>16.032</v>
      </c>
      <c r="I1395" s="187"/>
      <c r="J1395" s="188">
        <f>ROUND(I1395*H1395,2)</f>
        <v>0</v>
      </c>
      <c r="K1395" s="184" t="s">
        <v>196</v>
      </c>
      <c r="L1395" s="42"/>
      <c r="M1395" s="189" t="s">
        <v>5</v>
      </c>
      <c r="N1395" s="190" t="s">
        <v>43</v>
      </c>
      <c r="O1395" s="43"/>
      <c r="P1395" s="191">
        <f>O1395*H1395</f>
        <v>0</v>
      </c>
      <c r="Q1395" s="191">
        <v>0</v>
      </c>
      <c r="R1395" s="191">
        <f>Q1395*H1395</f>
        <v>0</v>
      </c>
      <c r="S1395" s="191">
        <v>1.4</v>
      </c>
      <c r="T1395" s="192">
        <f>S1395*H1395</f>
        <v>22.444799999999997</v>
      </c>
      <c r="AR1395" s="25" t="s">
        <v>92</v>
      </c>
      <c r="AT1395" s="25" t="s">
        <v>192</v>
      </c>
      <c r="AU1395" s="25" t="s">
        <v>86</v>
      </c>
      <c r="AY1395" s="25" t="s">
        <v>190</v>
      </c>
      <c r="BE1395" s="193">
        <f>IF(N1395="základní",J1395,0)</f>
        <v>0</v>
      </c>
      <c r="BF1395" s="193">
        <f>IF(N1395="snížená",J1395,0)</f>
        <v>0</v>
      </c>
      <c r="BG1395" s="193">
        <f>IF(N1395="zákl. přenesená",J1395,0)</f>
        <v>0</v>
      </c>
      <c r="BH1395" s="193">
        <f>IF(N1395="sníž. přenesená",J1395,0)</f>
        <v>0</v>
      </c>
      <c r="BI1395" s="193">
        <f>IF(N1395="nulová",J1395,0)</f>
        <v>0</v>
      </c>
      <c r="BJ1395" s="25" t="s">
        <v>17</v>
      </c>
      <c r="BK1395" s="193">
        <f>ROUND(I1395*H1395,2)</f>
        <v>0</v>
      </c>
      <c r="BL1395" s="25" t="s">
        <v>92</v>
      </c>
      <c r="BM1395" s="25" t="s">
        <v>1642</v>
      </c>
    </row>
    <row r="1396" spans="2:51" s="12" customFormat="1" ht="13.5">
      <c r="B1396" s="194"/>
      <c r="D1396" s="195" t="s">
        <v>198</v>
      </c>
      <c r="E1396" s="196" t="s">
        <v>5</v>
      </c>
      <c r="F1396" s="197" t="s">
        <v>935</v>
      </c>
      <c r="H1396" s="196" t="s">
        <v>5</v>
      </c>
      <c r="I1396" s="198"/>
      <c r="L1396" s="194"/>
      <c r="M1396" s="199"/>
      <c r="N1396" s="200"/>
      <c r="O1396" s="200"/>
      <c r="P1396" s="200"/>
      <c r="Q1396" s="200"/>
      <c r="R1396" s="200"/>
      <c r="S1396" s="200"/>
      <c r="T1396" s="201"/>
      <c r="AT1396" s="196" t="s">
        <v>198</v>
      </c>
      <c r="AU1396" s="196" t="s">
        <v>86</v>
      </c>
      <c r="AV1396" s="12" t="s">
        <v>17</v>
      </c>
      <c r="AW1396" s="12" t="s">
        <v>35</v>
      </c>
      <c r="AX1396" s="12" t="s">
        <v>72</v>
      </c>
      <c r="AY1396" s="196" t="s">
        <v>190</v>
      </c>
    </row>
    <row r="1397" spans="2:51" s="13" customFormat="1" ht="13.5">
      <c r="B1397" s="202"/>
      <c r="D1397" s="195" t="s">
        <v>198</v>
      </c>
      <c r="E1397" s="203" t="s">
        <v>5</v>
      </c>
      <c r="F1397" s="204" t="s">
        <v>1643</v>
      </c>
      <c r="H1397" s="205">
        <v>4.65</v>
      </c>
      <c r="I1397" s="206"/>
      <c r="L1397" s="202"/>
      <c r="M1397" s="207"/>
      <c r="N1397" s="208"/>
      <c r="O1397" s="208"/>
      <c r="P1397" s="208"/>
      <c r="Q1397" s="208"/>
      <c r="R1397" s="208"/>
      <c r="S1397" s="208"/>
      <c r="T1397" s="209"/>
      <c r="AT1397" s="203" t="s">
        <v>198</v>
      </c>
      <c r="AU1397" s="203" t="s">
        <v>86</v>
      </c>
      <c r="AV1397" s="13" t="s">
        <v>80</v>
      </c>
      <c r="AW1397" s="13" t="s">
        <v>35</v>
      </c>
      <c r="AX1397" s="13" t="s">
        <v>72</v>
      </c>
      <c r="AY1397" s="203" t="s">
        <v>190</v>
      </c>
    </row>
    <row r="1398" spans="2:51" s="12" customFormat="1" ht="13.5">
      <c r="B1398" s="194"/>
      <c r="D1398" s="195" t="s">
        <v>198</v>
      </c>
      <c r="E1398" s="196" t="s">
        <v>5</v>
      </c>
      <c r="F1398" s="197" t="s">
        <v>1629</v>
      </c>
      <c r="H1398" s="196" t="s">
        <v>5</v>
      </c>
      <c r="I1398" s="198"/>
      <c r="L1398" s="194"/>
      <c r="M1398" s="199"/>
      <c r="N1398" s="200"/>
      <c r="O1398" s="200"/>
      <c r="P1398" s="200"/>
      <c r="Q1398" s="200"/>
      <c r="R1398" s="200"/>
      <c r="S1398" s="200"/>
      <c r="T1398" s="201"/>
      <c r="AT1398" s="196" t="s">
        <v>198</v>
      </c>
      <c r="AU1398" s="196" t="s">
        <v>86</v>
      </c>
      <c r="AV1398" s="12" t="s">
        <v>17</v>
      </c>
      <c r="AW1398" s="12" t="s">
        <v>35</v>
      </c>
      <c r="AX1398" s="12" t="s">
        <v>72</v>
      </c>
      <c r="AY1398" s="196" t="s">
        <v>190</v>
      </c>
    </row>
    <row r="1399" spans="2:51" s="13" customFormat="1" ht="13.5">
      <c r="B1399" s="202"/>
      <c r="D1399" s="195" t="s">
        <v>198</v>
      </c>
      <c r="E1399" s="203" t="s">
        <v>5</v>
      </c>
      <c r="F1399" s="204" t="s">
        <v>1644</v>
      </c>
      <c r="H1399" s="205">
        <v>11.382</v>
      </c>
      <c r="I1399" s="206"/>
      <c r="L1399" s="202"/>
      <c r="M1399" s="207"/>
      <c r="N1399" s="208"/>
      <c r="O1399" s="208"/>
      <c r="P1399" s="208"/>
      <c r="Q1399" s="208"/>
      <c r="R1399" s="208"/>
      <c r="S1399" s="208"/>
      <c r="T1399" s="209"/>
      <c r="AT1399" s="203" t="s">
        <v>198</v>
      </c>
      <c r="AU1399" s="203" t="s">
        <v>86</v>
      </c>
      <c r="AV1399" s="13" t="s">
        <v>80</v>
      </c>
      <c r="AW1399" s="13" t="s">
        <v>35</v>
      </c>
      <c r="AX1399" s="13" t="s">
        <v>72</v>
      </c>
      <c r="AY1399" s="203" t="s">
        <v>190</v>
      </c>
    </row>
    <row r="1400" spans="2:51" s="14" customFormat="1" ht="13.5">
      <c r="B1400" s="210"/>
      <c r="D1400" s="195" t="s">
        <v>198</v>
      </c>
      <c r="E1400" s="211" t="s">
        <v>5</v>
      </c>
      <c r="F1400" s="212" t="s">
        <v>221</v>
      </c>
      <c r="H1400" s="213">
        <v>16.032</v>
      </c>
      <c r="I1400" s="214"/>
      <c r="L1400" s="210"/>
      <c r="M1400" s="215"/>
      <c r="N1400" s="216"/>
      <c r="O1400" s="216"/>
      <c r="P1400" s="216"/>
      <c r="Q1400" s="216"/>
      <c r="R1400" s="216"/>
      <c r="S1400" s="216"/>
      <c r="T1400" s="217"/>
      <c r="AT1400" s="211" t="s">
        <v>198</v>
      </c>
      <c r="AU1400" s="211" t="s">
        <v>86</v>
      </c>
      <c r="AV1400" s="14" t="s">
        <v>92</v>
      </c>
      <c r="AW1400" s="14" t="s">
        <v>35</v>
      </c>
      <c r="AX1400" s="14" t="s">
        <v>17</v>
      </c>
      <c r="AY1400" s="211" t="s">
        <v>190</v>
      </c>
    </row>
    <row r="1401" spans="2:65" s="1" customFormat="1" ht="25.5" customHeight="1">
      <c r="B1401" s="181"/>
      <c r="C1401" s="182" t="s">
        <v>1645</v>
      </c>
      <c r="D1401" s="182" t="s">
        <v>192</v>
      </c>
      <c r="E1401" s="183" t="s">
        <v>1646</v>
      </c>
      <c r="F1401" s="184" t="s">
        <v>1647</v>
      </c>
      <c r="G1401" s="185" t="s">
        <v>275</v>
      </c>
      <c r="H1401" s="186">
        <v>4.46</v>
      </c>
      <c r="I1401" s="187"/>
      <c r="J1401" s="188">
        <f>ROUND(I1401*H1401,2)</f>
        <v>0</v>
      </c>
      <c r="K1401" s="184" t="s">
        <v>196</v>
      </c>
      <c r="L1401" s="42"/>
      <c r="M1401" s="189" t="s">
        <v>5</v>
      </c>
      <c r="N1401" s="190" t="s">
        <v>43</v>
      </c>
      <c r="O1401" s="43"/>
      <c r="P1401" s="191">
        <f>O1401*H1401</f>
        <v>0</v>
      </c>
      <c r="Q1401" s="191">
        <v>0</v>
      </c>
      <c r="R1401" s="191">
        <f>Q1401*H1401</f>
        <v>0</v>
      </c>
      <c r="S1401" s="191">
        <v>0.048</v>
      </c>
      <c r="T1401" s="192">
        <f>S1401*H1401</f>
        <v>0.21408</v>
      </c>
      <c r="AR1401" s="25" t="s">
        <v>92</v>
      </c>
      <c r="AT1401" s="25" t="s">
        <v>192</v>
      </c>
      <c r="AU1401" s="25" t="s">
        <v>86</v>
      </c>
      <c r="AY1401" s="25" t="s">
        <v>190</v>
      </c>
      <c r="BE1401" s="193">
        <f>IF(N1401="základní",J1401,0)</f>
        <v>0</v>
      </c>
      <c r="BF1401" s="193">
        <f>IF(N1401="snížená",J1401,0)</f>
        <v>0</v>
      </c>
      <c r="BG1401" s="193">
        <f>IF(N1401="zákl. přenesená",J1401,0)</f>
        <v>0</v>
      </c>
      <c r="BH1401" s="193">
        <f>IF(N1401="sníž. přenesená",J1401,0)</f>
        <v>0</v>
      </c>
      <c r="BI1401" s="193">
        <f>IF(N1401="nulová",J1401,0)</f>
        <v>0</v>
      </c>
      <c r="BJ1401" s="25" t="s">
        <v>17</v>
      </c>
      <c r="BK1401" s="193">
        <f>ROUND(I1401*H1401,2)</f>
        <v>0</v>
      </c>
      <c r="BL1401" s="25" t="s">
        <v>92</v>
      </c>
      <c r="BM1401" s="25" t="s">
        <v>1648</v>
      </c>
    </row>
    <row r="1402" spans="2:51" s="12" customFormat="1" ht="13.5">
      <c r="B1402" s="194"/>
      <c r="D1402" s="195" t="s">
        <v>198</v>
      </c>
      <c r="E1402" s="196" t="s">
        <v>5</v>
      </c>
      <c r="F1402" s="197" t="s">
        <v>425</v>
      </c>
      <c r="H1402" s="196" t="s">
        <v>5</v>
      </c>
      <c r="I1402" s="198"/>
      <c r="L1402" s="194"/>
      <c r="M1402" s="199"/>
      <c r="N1402" s="200"/>
      <c r="O1402" s="200"/>
      <c r="P1402" s="200"/>
      <c r="Q1402" s="200"/>
      <c r="R1402" s="200"/>
      <c r="S1402" s="200"/>
      <c r="T1402" s="201"/>
      <c r="AT1402" s="196" t="s">
        <v>198</v>
      </c>
      <c r="AU1402" s="196" t="s">
        <v>86</v>
      </c>
      <c r="AV1402" s="12" t="s">
        <v>17</v>
      </c>
      <c r="AW1402" s="12" t="s">
        <v>35</v>
      </c>
      <c r="AX1402" s="12" t="s">
        <v>72</v>
      </c>
      <c r="AY1402" s="196" t="s">
        <v>190</v>
      </c>
    </row>
    <row r="1403" spans="2:51" s="13" customFormat="1" ht="13.5">
      <c r="B1403" s="202"/>
      <c r="D1403" s="195" t="s">
        <v>198</v>
      </c>
      <c r="E1403" s="203" t="s">
        <v>5</v>
      </c>
      <c r="F1403" s="204" t="s">
        <v>1649</v>
      </c>
      <c r="H1403" s="205">
        <v>0.226</v>
      </c>
      <c r="I1403" s="206"/>
      <c r="L1403" s="202"/>
      <c r="M1403" s="207"/>
      <c r="N1403" s="208"/>
      <c r="O1403" s="208"/>
      <c r="P1403" s="208"/>
      <c r="Q1403" s="208"/>
      <c r="R1403" s="208"/>
      <c r="S1403" s="208"/>
      <c r="T1403" s="209"/>
      <c r="AT1403" s="203" t="s">
        <v>198</v>
      </c>
      <c r="AU1403" s="203" t="s">
        <v>86</v>
      </c>
      <c r="AV1403" s="13" t="s">
        <v>80</v>
      </c>
      <c r="AW1403" s="13" t="s">
        <v>35</v>
      </c>
      <c r="AX1403" s="13" t="s">
        <v>72</v>
      </c>
      <c r="AY1403" s="203" t="s">
        <v>190</v>
      </c>
    </row>
    <row r="1404" spans="2:51" s="13" customFormat="1" ht="13.5">
      <c r="B1404" s="202"/>
      <c r="D1404" s="195" t="s">
        <v>198</v>
      </c>
      <c r="E1404" s="203" t="s">
        <v>5</v>
      </c>
      <c r="F1404" s="204" t="s">
        <v>1650</v>
      </c>
      <c r="H1404" s="205">
        <v>0.323</v>
      </c>
      <c r="I1404" s="206"/>
      <c r="L1404" s="202"/>
      <c r="M1404" s="207"/>
      <c r="N1404" s="208"/>
      <c r="O1404" s="208"/>
      <c r="P1404" s="208"/>
      <c r="Q1404" s="208"/>
      <c r="R1404" s="208"/>
      <c r="S1404" s="208"/>
      <c r="T1404" s="209"/>
      <c r="AT1404" s="203" t="s">
        <v>198</v>
      </c>
      <c r="AU1404" s="203" t="s">
        <v>86</v>
      </c>
      <c r="AV1404" s="13" t="s">
        <v>80</v>
      </c>
      <c r="AW1404" s="13" t="s">
        <v>35</v>
      </c>
      <c r="AX1404" s="13" t="s">
        <v>72</v>
      </c>
      <c r="AY1404" s="203" t="s">
        <v>190</v>
      </c>
    </row>
    <row r="1405" spans="2:51" s="13" customFormat="1" ht="13.5">
      <c r="B1405" s="202"/>
      <c r="D1405" s="195" t="s">
        <v>198</v>
      </c>
      <c r="E1405" s="203" t="s">
        <v>5</v>
      </c>
      <c r="F1405" s="204" t="s">
        <v>1651</v>
      </c>
      <c r="H1405" s="205">
        <v>0.684</v>
      </c>
      <c r="I1405" s="206"/>
      <c r="L1405" s="202"/>
      <c r="M1405" s="207"/>
      <c r="N1405" s="208"/>
      <c r="O1405" s="208"/>
      <c r="P1405" s="208"/>
      <c r="Q1405" s="208"/>
      <c r="R1405" s="208"/>
      <c r="S1405" s="208"/>
      <c r="T1405" s="209"/>
      <c r="AT1405" s="203" t="s">
        <v>198</v>
      </c>
      <c r="AU1405" s="203" t="s">
        <v>86</v>
      </c>
      <c r="AV1405" s="13" t="s">
        <v>80</v>
      </c>
      <c r="AW1405" s="13" t="s">
        <v>35</v>
      </c>
      <c r="AX1405" s="13" t="s">
        <v>72</v>
      </c>
      <c r="AY1405" s="203" t="s">
        <v>190</v>
      </c>
    </row>
    <row r="1406" spans="2:51" s="13" customFormat="1" ht="13.5">
      <c r="B1406" s="202"/>
      <c r="D1406" s="195" t="s">
        <v>198</v>
      </c>
      <c r="E1406" s="203" t="s">
        <v>5</v>
      </c>
      <c r="F1406" s="204" t="s">
        <v>1652</v>
      </c>
      <c r="H1406" s="205">
        <v>0.095</v>
      </c>
      <c r="I1406" s="206"/>
      <c r="L1406" s="202"/>
      <c r="M1406" s="207"/>
      <c r="N1406" s="208"/>
      <c r="O1406" s="208"/>
      <c r="P1406" s="208"/>
      <c r="Q1406" s="208"/>
      <c r="R1406" s="208"/>
      <c r="S1406" s="208"/>
      <c r="T1406" s="209"/>
      <c r="AT1406" s="203" t="s">
        <v>198</v>
      </c>
      <c r="AU1406" s="203" t="s">
        <v>86</v>
      </c>
      <c r="AV1406" s="13" t="s">
        <v>80</v>
      </c>
      <c r="AW1406" s="13" t="s">
        <v>35</v>
      </c>
      <c r="AX1406" s="13" t="s">
        <v>72</v>
      </c>
      <c r="AY1406" s="203" t="s">
        <v>190</v>
      </c>
    </row>
    <row r="1407" spans="2:51" s="12" customFormat="1" ht="13.5">
      <c r="B1407" s="194"/>
      <c r="D1407" s="195" t="s">
        <v>198</v>
      </c>
      <c r="E1407" s="196" t="s">
        <v>5</v>
      </c>
      <c r="F1407" s="197" t="s">
        <v>372</v>
      </c>
      <c r="H1407" s="196" t="s">
        <v>5</v>
      </c>
      <c r="I1407" s="198"/>
      <c r="L1407" s="194"/>
      <c r="M1407" s="199"/>
      <c r="N1407" s="200"/>
      <c r="O1407" s="200"/>
      <c r="P1407" s="200"/>
      <c r="Q1407" s="200"/>
      <c r="R1407" s="200"/>
      <c r="S1407" s="200"/>
      <c r="T1407" s="201"/>
      <c r="AT1407" s="196" t="s">
        <v>198</v>
      </c>
      <c r="AU1407" s="196" t="s">
        <v>86</v>
      </c>
      <c r="AV1407" s="12" t="s">
        <v>17</v>
      </c>
      <c r="AW1407" s="12" t="s">
        <v>35</v>
      </c>
      <c r="AX1407" s="12" t="s">
        <v>72</v>
      </c>
      <c r="AY1407" s="196" t="s">
        <v>190</v>
      </c>
    </row>
    <row r="1408" spans="2:51" s="13" customFormat="1" ht="13.5">
      <c r="B1408" s="202"/>
      <c r="D1408" s="195" t="s">
        <v>198</v>
      </c>
      <c r="E1408" s="203" t="s">
        <v>5</v>
      </c>
      <c r="F1408" s="204" t="s">
        <v>1653</v>
      </c>
      <c r="H1408" s="205">
        <v>0.51</v>
      </c>
      <c r="I1408" s="206"/>
      <c r="L1408" s="202"/>
      <c r="M1408" s="207"/>
      <c r="N1408" s="208"/>
      <c r="O1408" s="208"/>
      <c r="P1408" s="208"/>
      <c r="Q1408" s="208"/>
      <c r="R1408" s="208"/>
      <c r="S1408" s="208"/>
      <c r="T1408" s="209"/>
      <c r="AT1408" s="203" t="s">
        <v>198</v>
      </c>
      <c r="AU1408" s="203" t="s">
        <v>86</v>
      </c>
      <c r="AV1408" s="13" t="s">
        <v>80</v>
      </c>
      <c r="AW1408" s="13" t="s">
        <v>35</v>
      </c>
      <c r="AX1408" s="13" t="s">
        <v>72</v>
      </c>
      <c r="AY1408" s="203" t="s">
        <v>190</v>
      </c>
    </row>
    <row r="1409" spans="2:51" s="13" customFormat="1" ht="13.5">
      <c r="B1409" s="202"/>
      <c r="D1409" s="195" t="s">
        <v>198</v>
      </c>
      <c r="E1409" s="203" t="s">
        <v>5</v>
      </c>
      <c r="F1409" s="204" t="s">
        <v>1654</v>
      </c>
      <c r="H1409" s="205">
        <v>1.056</v>
      </c>
      <c r="I1409" s="206"/>
      <c r="L1409" s="202"/>
      <c r="M1409" s="207"/>
      <c r="N1409" s="208"/>
      <c r="O1409" s="208"/>
      <c r="P1409" s="208"/>
      <c r="Q1409" s="208"/>
      <c r="R1409" s="208"/>
      <c r="S1409" s="208"/>
      <c r="T1409" s="209"/>
      <c r="AT1409" s="203" t="s">
        <v>198</v>
      </c>
      <c r="AU1409" s="203" t="s">
        <v>86</v>
      </c>
      <c r="AV1409" s="13" t="s">
        <v>80</v>
      </c>
      <c r="AW1409" s="13" t="s">
        <v>35</v>
      </c>
      <c r="AX1409" s="13" t="s">
        <v>72</v>
      </c>
      <c r="AY1409" s="203" t="s">
        <v>190</v>
      </c>
    </row>
    <row r="1410" spans="2:51" s="12" customFormat="1" ht="13.5">
      <c r="B1410" s="194"/>
      <c r="D1410" s="195" t="s">
        <v>198</v>
      </c>
      <c r="E1410" s="196" t="s">
        <v>5</v>
      </c>
      <c r="F1410" s="197" t="s">
        <v>376</v>
      </c>
      <c r="H1410" s="196" t="s">
        <v>5</v>
      </c>
      <c r="I1410" s="198"/>
      <c r="L1410" s="194"/>
      <c r="M1410" s="199"/>
      <c r="N1410" s="200"/>
      <c r="O1410" s="200"/>
      <c r="P1410" s="200"/>
      <c r="Q1410" s="200"/>
      <c r="R1410" s="200"/>
      <c r="S1410" s="200"/>
      <c r="T1410" s="201"/>
      <c r="AT1410" s="196" t="s">
        <v>198</v>
      </c>
      <c r="AU1410" s="196" t="s">
        <v>86</v>
      </c>
      <c r="AV1410" s="12" t="s">
        <v>17</v>
      </c>
      <c r="AW1410" s="12" t="s">
        <v>35</v>
      </c>
      <c r="AX1410" s="12" t="s">
        <v>72</v>
      </c>
      <c r="AY1410" s="196" t="s">
        <v>190</v>
      </c>
    </row>
    <row r="1411" spans="2:51" s="13" customFormat="1" ht="13.5">
      <c r="B1411" s="202"/>
      <c r="D1411" s="195" t="s">
        <v>198</v>
      </c>
      <c r="E1411" s="203" t="s">
        <v>5</v>
      </c>
      <c r="F1411" s="204" t="s">
        <v>1653</v>
      </c>
      <c r="H1411" s="205">
        <v>0.51</v>
      </c>
      <c r="I1411" s="206"/>
      <c r="L1411" s="202"/>
      <c r="M1411" s="207"/>
      <c r="N1411" s="208"/>
      <c r="O1411" s="208"/>
      <c r="P1411" s="208"/>
      <c r="Q1411" s="208"/>
      <c r="R1411" s="208"/>
      <c r="S1411" s="208"/>
      <c r="T1411" s="209"/>
      <c r="AT1411" s="203" t="s">
        <v>198</v>
      </c>
      <c r="AU1411" s="203" t="s">
        <v>86</v>
      </c>
      <c r="AV1411" s="13" t="s">
        <v>80</v>
      </c>
      <c r="AW1411" s="13" t="s">
        <v>35</v>
      </c>
      <c r="AX1411" s="13" t="s">
        <v>72</v>
      </c>
      <c r="AY1411" s="203" t="s">
        <v>190</v>
      </c>
    </row>
    <row r="1412" spans="2:51" s="13" customFormat="1" ht="13.5">
      <c r="B1412" s="202"/>
      <c r="D1412" s="195" t="s">
        <v>198</v>
      </c>
      <c r="E1412" s="203" t="s">
        <v>5</v>
      </c>
      <c r="F1412" s="204" t="s">
        <v>1654</v>
      </c>
      <c r="H1412" s="205">
        <v>1.056</v>
      </c>
      <c r="I1412" s="206"/>
      <c r="L1412" s="202"/>
      <c r="M1412" s="207"/>
      <c r="N1412" s="208"/>
      <c r="O1412" s="208"/>
      <c r="P1412" s="208"/>
      <c r="Q1412" s="208"/>
      <c r="R1412" s="208"/>
      <c r="S1412" s="208"/>
      <c r="T1412" s="209"/>
      <c r="AT1412" s="203" t="s">
        <v>198</v>
      </c>
      <c r="AU1412" s="203" t="s">
        <v>86</v>
      </c>
      <c r="AV1412" s="13" t="s">
        <v>80</v>
      </c>
      <c r="AW1412" s="13" t="s">
        <v>35</v>
      </c>
      <c r="AX1412" s="13" t="s">
        <v>72</v>
      </c>
      <c r="AY1412" s="203" t="s">
        <v>190</v>
      </c>
    </row>
    <row r="1413" spans="2:51" s="14" customFormat="1" ht="13.5">
      <c r="B1413" s="210"/>
      <c r="D1413" s="195" t="s">
        <v>198</v>
      </c>
      <c r="E1413" s="211" t="s">
        <v>5</v>
      </c>
      <c r="F1413" s="212" t="s">
        <v>221</v>
      </c>
      <c r="H1413" s="213">
        <v>4.46</v>
      </c>
      <c r="I1413" s="214"/>
      <c r="L1413" s="210"/>
      <c r="M1413" s="215"/>
      <c r="N1413" s="216"/>
      <c r="O1413" s="216"/>
      <c r="P1413" s="216"/>
      <c r="Q1413" s="216"/>
      <c r="R1413" s="216"/>
      <c r="S1413" s="216"/>
      <c r="T1413" s="217"/>
      <c r="AT1413" s="211" t="s">
        <v>198</v>
      </c>
      <c r="AU1413" s="211" t="s">
        <v>86</v>
      </c>
      <c r="AV1413" s="14" t="s">
        <v>92</v>
      </c>
      <c r="AW1413" s="14" t="s">
        <v>35</v>
      </c>
      <c r="AX1413" s="14" t="s">
        <v>17</v>
      </c>
      <c r="AY1413" s="211" t="s">
        <v>190</v>
      </c>
    </row>
    <row r="1414" spans="2:65" s="1" customFormat="1" ht="25.5" customHeight="1">
      <c r="B1414" s="181"/>
      <c r="C1414" s="182" t="s">
        <v>1655</v>
      </c>
      <c r="D1414" s="182" t="s">
        <v>192</v>
      </c>
      <c r="E1414" s="183" t="s">
        <v>1656</v>
      </c>
      <c r="F1414" s="184" t="s">
        <v>1657</v>
      </c>
      <c r="G1414" s="185" t="s">
        <v>275</v>
      </c>
      <c r="H1414" s="186">
        <v>12.225</v>
      </c>
      <c r="I1414" s="187"/>
      <c r="J1414" s="188">
        <f>ROUND(I1414*H1414,2)</f>
        <v>0</v>
      </c>
      <c r="K1414" s="184" t="s">
        <v>196</v>
      </c>
      <c r="L1414" s="42"/>
      <c r="M1414" s="189" t="s">
        <v>5</v>
      </c>
      <c r="N1414" s="190" t="s">
        <v>43</v>
      </c>
      <c r="O1414" s="43"/>
      <c r="P1414" s="191">
        <f>O1414*H1414</f>
        <v>0</v>
      </c>
      <c r="Q1414" s="191">
        <v>0</v>
      </c>
      <c r="R1414" s="191">
        <f>Q1414*H1414</f>
        <v>0</v>
      </c>
      <c r="S1414" s="191">
        <v>0.038</v>
      </c>
      <c r="T1414" s="192">
        <f>S1414*H1414</f>
        <v>0.46454999999999996</v>
      </c>
      <c r="AR1414" s="25" t="s">
        <v>92</v>
      </c>
      <c r="AT1414" s="25" t="s">
        <v>192</v>
      </c>
      <c r="AU1414" s="25" t="s">
        <v>86</v>
      </c>
      <c r="AY1414" s="25" t="s">
        <v>190</v>
      </c>
      <c r="BE1414" s="193">
        <f>IF(N1414="základní",J1414,0)</f>
        <v>0</v>
      </c>
      <c r="BF1414" s="193">
        <f>IF(N1414="snížená",J1414,0)</f>
        <v>0</v>
      </c>
      <c r="BG1414" s="193">
        <f>IF(N1414="zákl. přenesená",J1414,0)</f>
        <v>0</v>
      </c>
      <c r="BH1414" s="193">
        <f>IF(N1414="sníž. přenesená",J1414,0)</f>
        <v>0</v>
      </c>
      <c r="BI1414" s="193">
        <f>IF(N1414="nulová",J1414,0)</f>
        <v>0</v>
      </c>
      <c r="BJ1414" s="25" t="s">
        <v>17</v>
      </c>
      <c r="BK1414" s="193">
        <f>ROUND(I1414*H1414,2)</f>
        <v>0</v>
      </c>
      <c r="BL1414" s="25" t="s">
        <v>92</v>
      </c>
      <c r="BM1414" s="25" t="s">
        <v>1658</v>
      </c>
    </row>
    <row r="1415" spans="2:51" s="12" customFormat="1" ht="13.5">
      <c r="B1415" s="194"/>
      <c r="D1415" s="195" t="s">
        <v>198</v>
      </c>
      <c r="E1415" s="196" t="s">
        <v>5</v>
      </c>
      <c r="F1415" s="197" t="s">
        <v>372</v>
      </c>
      <c r="H1415" s="196" t="s">
        <v>5</v>
      </c>
      <c r="I1415" s="198"/>
      <c r="L1415" s="194"/>
      <c r="M1415" s="199"/>
      <c r="N1415" s="200"/>
      <c r="O1415" s="200"/>
      <c r="P1415" s="200"/>
      <c r="Q1415" s="200"/>
      <c r="R1415" s="200"/>
      <c r="S1415" s="200"/>
      <c r="T1415" s="201"/>
      <c r="AT1415" s="196" t="s">
        <v>198</v>
      </c>
      <c r="AU1415" s="196" t="s">
        <v>86</v>
      </c>
      <c r="AV1415" s="12" t="s">
        <v>17</v>
      </c>
      <c r="AW1415" s="12" t="s">
        <v>35</v>
      </c>
      <c r="AX1415" s="12" t="s">
        <v>72</v>
      </c>
      <c r="AY1415" s="196" t="s">
        <v>190</v>
      </c>
    </row>
    <row r="1416" spans="2:51" s="13" customFormat="1" ht="13.5">
      <c r="B1416" s="202"/>
      <c r="D1416" s="195" t="s">
        <v>198</v>
      </c>
      <c r="E1416" s="203" t="s">
        <v>5</v>
      </c>
      <c r="F1416" s="204" t="s">
        <v>1659</v>
      </c>
      <c r="H1416" s="205">
        <v>5.239</v>
      </c>
      <c r="I1416" s="206"/>
      <c r="L1416" s="202"/>
      <c r="M1416" s="207"/>
      <c r="N1416" s="208"/>
      <c r="O1416" s="208"/>
      <c r="P1416" s="208"/>
      <c r="Q1416" s="208"/>
      <c r="R1416" s="208"/>
      <c r="S1416" s="208"/>
      <c r="T1416" s="209"/>
      <c r="AT1416" s="203" t="s">
        <v>198</v>
      </c>
      <c r="AU1416" s="203" t="s">
        <v>86</v>
      </c>
      <c r="AV1416" s="13" t="s">
        <v>80</v>
      </c>
      <c r="AW1416" s="13" t="s">
        <v>35</v>
      </c>
      <c r="AX1416" s="13" t="s">
        <v>72</v>
      </c>
      <c r="AY1416" s="203" t="s">
        <v>190</v>
      </c>
    </row>
    <row r="1417" spans="2:51" s="12" customFormat="1" ht="13.5">
      <c r="B1417" s="194"/>
      <c r="D1417" s="195" t="s">
        <v>198</v>
      </c>
      <c r="E1417" s="196" t="s">
        <v>5</v>
      </c>
      <c r="F1417" s="197" t="s">
        <v>376</v>
      </c>
      <c r="H1417" s="196" t="s">
        <v>5</v>
      </c>
      <c r="I1417" s="198"/>
      <c r="L1417" s="194"/>
      <c r="M1417" s="199"/>
      <c r="N1417" s="200"/>
      <c r="O1417" s="200"/>
      <c r="P1417" s="200"/>
      <c r="Q1417" s="200"/>
      <c r="R1417" s="200"/>
      <c r="S1417" s="200"/>
      <c r="T1417" s="201"/>
      <c r="AT1417" s="196" t="s">
        <v>198</v>
      </c>
      <c r="AU1417" s="196" t="s">
        <v>86</v>
      </c>
      <c r="AV1417" s="12" t="s">
        <v>17</v>
      </c>
      <c r="AW1417" s="12" t="s">
        <v>35</v>
      </c>
      <c r="AX1417" s="12" t="s">
        <v>72</v>
      </c>
      <c r="AY1417" s="196" t="s">
        <v>190</v>
      </c>
    </row>
    <row r="1418" spans="2:51" s="13" customFormat="1" ht="13.5">
      <c r="B1418" s="202"/>
      <c r="D1418" s="195" t="s">
        <v>198</v>
      </c>
      <c r="E1418" s="203" t="s">
        <v>5</v>
      </c>
      <c r="F1418" s="204" t="s">
        <v>1660</v>
      </c>
      <c r="H1418" s="205">
        <v>6.986</v>
      </c>
      <c r="I1418" s="206"/>
      <c r="L1418" s="202"/>
      <c r="M1418" s="207"/>
      <c r="N1418" s="208"/>
      <c r="O1418" s="208"/>
      <c r="P1418" s="208"/>
      <c r="Q1418" s="208"/>
      <c r="R1418" s="208"/>
      <c r="S1418" s="208"/>
      <c r="T1418" s="209"/>
      <c r="AT1418" s="203" t="s">
        <v>198</v>
      </c>
      <c r="AU1418" s="203" t="s">
        <v>86</v>
      </c>
      <c r="AV1418" s="13" t="s">
        <v>80</v>
      </c>
      <c r="AW1418" s="13" t="s">
        <v>35</v>
      </c>
      <c r="AX1418" s="13" t="s">
        <v>72</v>
      </c>
      <c r="AY1418" s="203" t="s">
        <v>190</v>
      </c>
    </row>
    <row r="1419" spans="2:51" s="14" customFormat="1" ht="13.5">
      <c r="B1419" s="210"/>
      <c r="D1419" s="195" t="s">
        <v>198</v>
      </c>
      <c r="E1419" s="211" t="s">
        <v>5</v>
      </c>
      <c r="F1419" s="212" t="s">
        <v>221</v>
      </c>
      <c r="H1419" s="213">
        <v>12.225</v>
      </c>
      <c r="I1419" s="214"/>
      <c r="L1419" s="210"/>
      <c r="M1419" s="215"/>
      <c r="N1419" s="216"/>
      <c r="O1419" s="216"/>
      <c r="P1419" s="216"/>
      <c r="Q1419" s="216"/>
      <c r="R1419" s="216"/>
      <c r="S1419" s="216"/>
      <c r="T1419" s="217"/>
      <c r="AT1419" s="211" t="s">
        <v>198</v>
      </c>
      <c r="AU1419" s="211" t="s">
        <v>86</v>
      </c>
      <c r="AV1419" s="14" t="s">
        <v>92</v>
      </c>
      <c r="AW1419" s="14" t="s">
        <v>35</v>
      </c>
      <c r="AX1419" s="14" t="s">
        <v>17</v>
      </c>
      <c r="AY1419" s="211" t="s">
        <v>190</v>
      </c>
    </row>
    <row r="1420" spans="2:65" s="1" customFormat="1" ht="25.5" customHeight="1">
      <c r="B1420" s="181"/>
      <c r="C1420" s="182" t="s">
        <v>1661</v>
      </c>
      <c r="D1420" s="182" t="s">
        <v>192</v>
      </c>
      <c r="E1420" s="183" t="s">
        <v>1662</v>
      </c>
      <c r="F1420" s="184" t="s">
        <v>1663</v>
      </c>
      <c r="G1420" s="185" t="s">
        <v>275</v>
      </c>
      <c r="H1420" s="186">
        <v>22.85</v>
      </c>
      <c r="I1420" s="187"/>
      <c r="J1420" s="188">
        <f>ROUND(I1420*H1420,2)</f>
        <v>0</v>
      </c>
      <c r="K1420" s="184" t="s">
        <v>196</v>
      </c>
      <c r="L1420" s="42"/>
      <c r="M1420" s="189" t="s">
        <v>5</v>
      </c>
      <c r="N1420" s="190" t="s">
        <v>43</v>
      </c>
      <c r="O1420" s="43"/>
      <c r="P1420" s="191">
        <f>O1420*H1420</f>
        <v>0</v>
      </c>
      <c r="Q1420" s="191">
        <v>0</v>
      </c>
      <c r="R1420" s="191">
        <f>Q1420*H1420</f>
        <v>0</v>
      </c>
      <c r="S1420" s="191">
        <v>0.034</v>
      </c>
      <c r="T1420" s="192">
        <f>S1420*H1420</f>
        <v>0.7769000000000001</v>
      </c>
      <c r="AR1420" s="25" t="s">
        <v>92</v>
      </c>
      <c r="AT1420" s="25" t="s">
        <v>192</v>
      </c>
      <c r="AU1420" s="25" t="s">
        <v>86</v>
      </c>
      <c r="AY1420" s="25" t="s">
        <v>190</v>
      </c>
      <c r="BE1420" s="193">
        <f>IF(N1420="základní",J1420,0)</f>
        <v>0</v>
      </c>
      <c r="BF1420" s="193">
        <f>IF(N1420="snížená",J1420,0)</f>
        <v>0</v>
      </c>
      <c r="BG1420" s="193">
        <f>IF(N1420="zákl. přenesená",J1420,0)</f>
        <v>0</v>
      </c>
      <c r="BH1420" s="193">
        <f>IF(N1420="sníž. přenesená",J1420,0)</f>
        <v>0</v>
      </c>
      <c r="BI1420" s="193">
        <f>IF(N1420="nulová",J1420,0)</f>
        <v>0</v>
      </c>
      <c r="BJ1420" s="25" t="s">
        <v>17</v>
      </c>
      <c r="BK1420" s="193">
        <f>ROUND(I1420*H1420,2)</f>
        <v>0</v>
      </c>
      <c r="BL1420" s="25" t="s">
        <v>92</v>
      </c>
      <c r="BM1420" s="25" t="s">
        <v>1664</v>
      </c>
    </row>
    <row r="1421" spans="2:51" s="12" customFormat="1" ht="13.5">
      <c r="B1421" s="194"/>
      <c r="D1421" s="195" t="s">
        <v>198</v>
      </c>
      <c r="E1421" s="196" t="s">
        <v>5</v>
      </c>
      <c r="F1421" s="197" t="s">
        <v>372</v>
      </c>
      <c r="H1421" s="196" t="s">
        <v>5</v>
      </c>
      <c r="I1421" s="198"/>
      <c r="L1421" s="194"/>
      <c r="M1421" s="199"/>
      <c r="N1421" s="200"/>
      <c r="O1421" s="200"/>
      <c r="P1421" s="200"/>
      <c r="Q1421" s="200"/>
      <c r="R1421" s="200"/>
      <c r="S1421" s="200"/>
      <c r="T1421" s="201"/>
      <c r="AT1421" s="196" t="s">
        <v>198</v>
      </c>
      <c r="AU1421" s="196" t="s">
        <v>86</v>
      </c>
      <c r="AV1421" s="12" t="s">
        <v>17</v>
      </c>
      <c r="AW1421" s="12" t="s">
        <v>35</v>
      </c>
      <c r="AX1421" s="12" t="s">
        <v>72</v>
      </c>
      <c r="AY1421" s="196" t="s">
        <v>190</v>
      </c>
    </row>
    <row r="1422" spans="2:51" s="13" customFormat="1" ht="13.5">
      <c r="B1422" s="202"/>
      <c r="D1422" s="195" t="s">
        <v>198</v>
      </c>
      <c r="E1422" s="203" t="s">
        <v>5</v>
      </c>
      <c r="F1422" s="204" t="s">
        <v>1665</v>
      </c>
      <c r="H1422" s="205">
        <v>2.19</v>
      </c>
      <c r="I1422" s="206"/>
      <c r="L1422" s="202"/>
      <c r="M1422" s="207"/>
      <c r="N1422" s="208"/>
      <c r="O1422" s="208"/>
      <c r="P1422" s="208"/>
      <c r="Q1422" s="208"/>
      <c r="R1422" s="208"/>
      <c r="S1422" s="208"/>
      <c r="T1422" s="209"/>
      <c r="AT1422" s="203" t="s">
        <v>198</v>
      </c>
      <c r="AU1422" s="203" t="s">
        <v>86</v>
      </c>
      <c r="AV1422" s="13" t="s">
        <v>80</v>
      </c>
      <c r="AW1422" s="13" t="s">
        <v>35</v>
      </c>
      <c r="AX1422" s="13" t="s">
        <v>72</v>
      </c>
      <c r="AY1422" s="203" t="s">
        <v>190</v>
      </c>
    </row>
    <row r="1423" spans="2:51" s="13" customFormat="1" ht="13.5">
      <c r="B1423" s="202"/>
      <c r="D1423" s="195" t="s">
        <v>198</v>
      </c>
      <c r="E1423" s="203" t="s">
        <v>5</v>
      </c>
      <c r="F1423" s="204" t="s">
        <v>1666</v>
      </c>
      <c r="H1423" s="205">
        <v>9.235</v>
      </c>
      <c r="I1423" s="206"/>
      <c r="L1423" s="202"/>
      <c r="M1423" s="207"/>
      <c r="N1423" s="208"/>
      <c r="O1423" s="208"/>
      <c r="P1423" s="208"/>
      <c r="Q1423" s="208"/>
      <c r="R1423" s="208"/>
      <c r="S1423" s="208"/>
      <c r="T1423" s="209"/>
      <c r="AT1423" s="203" t="s">
        <v>198</v>
      </c>
      <c r="AU1423" s="203" t="s">
        <v>86</v>
      </c>
      <c r="AV1423" s="13" t="s">
        <v>80</v>
      </c>
      <c r="AW1423" s="13" t="s">
        <v>35</v>
      </c>
      <c r="AX1423" s="13" t="s">
        <v>72</v>
      </c>
      <c r="AY1423" s="203" t="s">
        <v>190</v>
      </c>
    </row>
    <row r="1424" spans="2:51" s="12" customFormat="1" ht="13.5">
      <c r="B1424" s="194"/>
      <c r="D1424" s="195" t="s">
        <v>198</v>
      </c>
      <c r="E1424" s="196" t="s">
        <v>5</v>
      </c>
      <c r="F1424" s="197" t="s">
        <v>376</v>
      </c>
      <c r="H1424" s="196" t="s">
        <v>5</v>
      </c>
      <c r="I1424" s="198"/>
      <c r="L1424" s="194"/>
      <c r="M1424" s="199"/>
      <c r="N1424" s="200"/>
      <c r="O1424" s="200"/>
      <c r="P1424" s="200"/>
      <c r="Q1424" s="200"/>
      <c r="R1424" s="200"/>
      <c r="S1424" s="200"/>
      <c r="T1424" s="201"/>
      <c r="AT1424" s="196" t="s">
        <v>198</v>
      </c>
      <c r="AU1424" s="196" t="s">
        <v>86</v>
      </c>
      <c r="AV1424" s="12" t="s">
        <v>17</v>
      </c>
      <c r="AW1424" s="12" t="s">
        <v>35</v>
      </c>
      <c r="AX1424" s="12" t="s">
        <v>72</v>
      </c>
      <c r="AY1424" s="196" t="s">
        <v>190</v>
      </c>
    </row>
    <row r="1425" spans="2:51" s="13" customFormat="1" ht="13.5">
      <c r="B1425" s="202"/>
      <c r="D1425" s="195" t="s">
        <v>198</v>
      </c>
      <c r="E1425" s="203" t="s">
        <v>5</v>
      </c>
      <c r="F1425" s="204" t="s">
        <v>1665</v>
      </c>
      <c r="H1425" s="205">
        <v>2.19</v>
      </c>
      <c r="I1425" s="206"/>
      <c r="L1425" s="202"/>
      <c r="M1425" s="207"/>
      <c r="N1425" s="208"/>
      <c r="O1425" s="208"/>
      <c r="P1425" s="208"/>
      <c r="Q1425" s="208"/>
      <c r="R1425" s="208"/>
      <c r="S1425" s="208"/>
      <c r="T1425" s="209"/>
      <c r="AT1425" s="203" t="s">
        <v>198</v>
      </c>
      <c r="AU1425" s="203" t="s">
        <v>86</v>
      </c>
      <c r="AV1425" s="13" t="s">
        <v>80</v>
      </c>
      <c r="AW1425" s="13" t="s">
        <v>35</v>
      </c>
      <c r="AX1425" s="13" t="s">
        <v>72</v>
      </c>
      <c r="AY1425" s="203" t="s">
        <v>190</v>
      </c>
    </row>
    <row r="1426" spans="2:51" s="13" customFormat="1" ht="13.5">
      <c r="B1426" s="202"/>
      <c r="D1426" s="195" t="s">
        <v>198</v>
      </c>
      <c r="E1426" s="203" t="s">
        <v>5</v>
      </c>
      <c r="F1426" s="204" t="s">
        <v>1666</v>
      </c>
      <c r="H1426" s="205">
        <v>9.235</v>
      </c>
      <c r="I1426" s="206"/>
      <c r="L1426" s="202"/>
      <c r="M1426" s="207"/>
      <c r="N1426" s="208"/>
      <c r="O1426" s="208"/>
      <c r="P1426" s="208"/>
      <c r="Q1426" s="208"/>
      <c r="R1426" s="208"/>
      <c r="S1426" s="208"/>
      <c r="T1426" s="209"/>
      <c r="AT1426" s="203" t="s">
        <v>198</v>
      </c>
      <c r="AU1426" s="203" t="s">
        <v>86</v>
      </c>
      <c r="AV1426" s="13" t="s">
        <v>80</v>
      </c>
      <c r="AW1426" s="13" t="s">
        <v>35</v>
      </c>
      <c r="AX1426" s="13" t="s">
        <v>72</v>
      </c>
      <c r="AY1426" s="203" t="s">
        <v>190</v>
      </c>
    </row>
    <row r="1427" spans="2:51" s="14" customFormat="1" ht="13.5">
      <c r="B1427" s="210"/>
      <c r="D1427" s="195" t="s">
        <v>198</v>
      </c>
      <c r="E1427" s="211" t="s">
        <v>5</v>
      </c>
      <c r="F1427" s="212" t="s">
        <v>221</v>
      </c>
      <c r="H1427" s="213">
        <v>22.85</v>
      </c>
      <c r="I1427" s="214"/>
      <c r="L1427" s="210"/>
      <c r="M1427" s="215"/>
      <c r="N1427" s="216"/>
      <c r="O1427" s="216"/>
      <c r="P1427" s="216"/>
      <c r="Q1427" s="216"/>
      <c r="R1427" s="216"/>
      <c r="S1427" s="216"/>
      <c r="T1427" s="217"/>
      <c r="AT1427" s="211" t="s">
        <v>198</v>
      </c>
      <c r="AU1427" s="211" t="s">
        <v>86</v>
      </c>
      <c r="AV1427" s="14" t="s">
        <v>92</v>
      </c>
      <c r="AW1427" s="14" t="s">
        <v>35</v>
      </c>
      <c r="AX1427" s="14" t="s">
        <v>17</v>
      </c>
      <c r="AY1427" s="211" t="s">
        <v>190</v>
      </c>
    </row>
    <row r="1428" spans="2:65" s="1" customFormat="1" ht="25.5" customHeight="1">
      <c r="B1428" s="181"/>
      <c r="C1428" s="182" t="s">
        <v>1667</v>
      </c>
      <c r="D1428" s="182" t="s">
        <v>192</v>
      </c>
      <c r="E1428" s="183" t="s">
        <v>1668</v>
      </c>
      <c r="F1428" s="184" t="s">
        <v>1669</v>
      </c>
      <c r="G1428" s="185" t="s">
        <v>275</v>
      </c>
      <c r="H1428" s="186">
        <v>37.937</v>
      </c>
      <c r="I1428" s="187"/>
      <c r="J1428" s="188">
        <f>ROUND(I1428*H1428,2)</f>
        <v>0</v>
      </c>
      <c r="K1428" s="184" t="s">
        <v>196</v>
      </c>
      <c r="L1428" s="42"/>
      <c r="M1428" s="189" t="s">
        <v>5</v>
      </c>
      <c r="N1428" s="190" t="s">
        <v>43</v>
      </c>
      <c r="O1428" s="43"/>
      <c r="P1428" s="191">
        <f>O1428*H1428</f>
        <v>0</v>
      </c>
      <c r="Q1428" s="191">
        <v>0</v>
      </c>
      <c r="R1428" s="191">
        <f>Q1428*H1428</f>
        <v>0</v>
      </c>
      <c r="S1428" s="191">
        <v>0.076</v>
      </c>
      <c r="T1428" s="192">
        <f>S1428*H1428</f>
        <v>2.883212</v>
      </c>
      <c r="AR1428" s="25" t="s">
        <v>92</v>
      </c>
      <c r="AT1428" s="25" t="s">
        <v>192</v>
      </c>
      <c r="AU1428" s="25" t="s">
        <v>86</v>
      </c>
      <c r="AY1428" s="25" t="s">
        <v>190</v>
      </c>
      <c r="BE1428" s="193">
        <f>IF(N1428="základní",J1428,0)</f>
        <v>0</v>
      </c>
      <c r="BF1428" s="193">
        <f>IF(N1428="snížená",J1428,0)</f>
        <v>0</v>
      </c>
      <c r="BG1428" s="193">
        <f>IF(N1428="zákl. přenesená",J1428,0)</f>
        <v>0</v>
      </c>
      <c r="BH1428" s="193">
        <f>IF(N1428="sníž. přenesená",J1428,0)</f>
        <v>0</v>
      </c>
      <c r="BI1428" s="193">
        <f>IF(N1428="nulová",J1428,0)</f>
        <v>0</v>
      </c>
      <c r="BJ1428" s="25" t="s">
        <v>17</v>
      </c>
      <c r="BK1428" s="193">
        <f>ROUND(I1428*H1428,2)</f>
        <v>0</v>
      </c>
      <c r="BL1428" s="25" t="s">
        <v>92</v>
      </c>
      <c r="BM1428" s="25" t="s">
        <v>1670</v>
      </c>
    </row>
    <row r="1429" spans="2:51" s="12" customFormat="1" ht="13.5">
      <c r="B1429" s="194"/>
      <c r="D1429" s="195" t="s">
        <v>198</v>
      </c>
      <c r="E1429" s="196" t="s">
        <v>5</v>
      </c>
      <c r="F1429" s="197" t="s">
        <v>425</v>
      </c>
      <c r="H1429" s="196" t="s">
        <v>5</v>
      </c>
      <c r="I1429" s="198"/>
      <c r="L1429" s="194"/>
      <c r="M1429" s="199"/>
      <c r="N1429" s="200"/>
      <c r="O1429" s="200"/>
      <c r="P1429" s="200"/>
      <c r="Q1429" s="200"/>
      <c r="R1429" s="200"/>
      <c r="S1429" s="200"/>
      <c r="T1429" s="201"/>
      <c r="AT1429" s="196" t="s">
        <v>198</v>
      </c>
      <c r="AU1429" s="196" t="s">
        <v>86</v>
      </c>
      <c r="AV1429" s="12" t="s">
        <v>17</v>
      </c>
      <c r="AW1429" s="12" t="s">
        <v>35</v>
      </c>
      <c r="AX1429" s="12" t="s">
        <v>72</v>
      </c>
      <c r="AY1429" s="196" t="s">
        <v>190</v>
      </c>
    </row>
    <row r="1430" spans="2:51" s="13" customFormat="1" ht="13.5">
      <c r="B1430" s="202"/>
      <c r="D1430" s="195" t="s">
        <v>198</v>
      </c>
      <c r="E1430" s="203" t="s">
        <v>5</v>
      </c>
      <c r="F1430" s="204" t="s">
        <v>1671</v>
      </c>
      <c r="H1430" s="205">
        <v>1.737</v>
      </c>
      <c r="I1430" s="206"/>
      <c r="L1430" s="202"/>
      <c r="M1430" s="207"/>
      <c r="N1430" s="208"/>
      <c r="O1430" s="208"/>
      <c r="P1430" s="208"/>
      <c r="Q1430" s="208"/>
      <c r="R1430" s="208"/>
      <c r="S1430" s="208"/>
      <c r="T1430" s="209"/>
      <c r="AT1430" s="203" t="s">
        <v>198</v>
      </c>
      <c r="AU1430" s="203" t="s">
        <v>86</v>
      </c>
      <c r="AV1430" s="13" t="s">
        <v>80</v>
      </c>
      <c r="AW1430" s="13" t="s">
        <v>35</v>
      </c>
      <c r="AX1430" s="13" t="s">
        <v>72</v>
      </c>
      <c r="AY1430" s="203" t="s">
        <v>190</v>
      </c>
    </row>
    <row r="1431" spans="2:51" s="13" customFormat="1" ht="13.5">
      <c r="B1431" s="202"/>
      <c r="D1431" s="195" t="s">
        <v>198</v>
      </c>
      <c r="E1431" s="203" t="s">
        <v>5</v>
      </c>
      <c r="F1431" s="204" t="s">
        <v>1672</v>
      </c>
      <c r="H1431" s="205">
        <v>1.6</v>
      </c>
      <c r="I1431" s="206"/>
      <c r="L1431" s="202"/>
      <c r="M1431" s="207"/>
      <c r="N1431" s="208"/>
      <c r="O1431" s="208"/>
      <c r="P1431" s="208"/>
      <c r="Q1431" s="208"/>
      <c r="R1431" s="208"/>
      <c r="S1431" s="208"/>
      <c r="T1431" s="209"/>
      <c r="AT1431" s="203" t="s">
        <v>198</v>
      </c>
      <c r="AU1431" s="203" t="s">
        <v>86</v>
      </c>
      <c r="AV1431" s="13" t="s">
        <v>80</v>
      </c>
      <c r="AW1431" s="13" t="s">
        <v>35</v>
      </c>
      <c r="AX1431" s="13" t="s">
        <v>72</v>
      </c>
      <c r="AY1431" s="203" t="s">
        <v>190</v>
      </c>
    </row>
    <row r="1432" spans="2:51" s="13" customFormat="1" ht="13.5">
      <c r="B1432" s="202"/>
      <c r="D1432" s="195" t="s">
        <v>198</v>
      </c>
      <c r="E1432" s="203" t="s">
        <v>5</v>
      </c>
      <c r="F1432" s="204" t="s">
        <v>1673</v>
      </c>
      <c r="H1432" s="205">
        <v>1.2</v>
      </c>
      <c r="I1432" s="206"/>
      <c r="L1432" s="202"/>
      <c r="M1432" s="207"/>
      <c r="N1432" s="208"/>
      <c r="O1432" s="208"/>
      <c r="P1432" s="208"/>
      <c r="Q1432" s="208"/>
      <c r="R1432" s="208"/>
      <c r="S1432" s="208"/>
      <c r="T1432" s="209"/>
      <c r="AT1432" s="203" t="s">
        <v>198</v>
      </c>
      <c r="AU1432" s="203" t="s">
        <v>86</v>
      </c>
      <c r="AV1432" s="13" t="s">
        <v>80</v>
      </c>
      <c r="AW1432" s="13" t="s">
        <v>35</v>
      </c>
      <c r="AX1432" s="13" t="s">
        <v>72</v>
      </c>
      <c r="AY1432" s="203" t="s">
        <v>190</v>
      </c>
    </row>
    <row r="1433" spans="2:51" s="12" customFormat="1" ht="13.5">
      <c r="B1433" s="194"/>
      <c r="D1433" s="195" t="s">
        <v>198</v>
      </c>
      <c r="E1433" s="196" t="s">
        <v>5</v>
      </c>
      <c r="F1433" s="197" t="s">
        <v>372</v>
      </c>
      <c r="H1433" s="196" t="s">
        <v>5</v>
      </c>
      <c r="I1433" s="198"/>
      <c r="L1433" s="194"/>
      <c r="M1433" s="199"/>
      <c r="N1433" s="200"/>
      <c r="O1433" s="200"/>
      <c r="P1433" s="200"/>
      <c r="Q1433" s="200"/>
      <c r="R1433" s="200"/>
      <c r="S1433" s="200"/>
      <c r="T1433" s="201"/>
      <c r="AT1433" s="196" t="s">
        <v>198</v>
      </c>
      <c r="AU1433" s="196" t="s">
        <v>86</v>
      </c>
      <c r="AV1433" s="12" t="s">
        <v>17</v>
      </c>
      <c r="AW1433" s="12" t="s">
        <v>35</v>
      </c>
      <c r="AX1433" s="12" t="s">
        <v>72</v>
      </c>
      <c r="AY1433" s="196" t="s">
        <v>190</v>
      </c>
    </row>
    <row r="1434" spans="2:51" s="13" customFormat="1" ht="13.5">
      <c r="B1434" s="202"/>
      <c r="D1434" s="195" t="s">
        <v>198</v>
      </c>
      <c r="E1434" s="203" t="s">
        <v>5</v>
      </c>
      <c r="F1434" s="204" t="s">
        <v>1674</v>
      </c>
      <c r="H1434" s="205">
        <v>12.8</v>
      </c>
      <c r="I1434" s="206"/>
      <c r="L1434" s="202"/>
      <c r="M1434" s="207"/>
      <c r="N1434" s="208"/>
      <c r="O1434" s="208"/>
      <c r="P1434" s="208"/>
      <c r="Q1434" s="208"/>
      <c r="R1434" s="208"/>
      <c r="S1434" s="208"/>
      <c r="T1434" s="209"/>
      <c r="AT1434" s="203" t="s">
        <v>198</v>
      </c>
      <c r="AU1434" s="203" t="s">
        <v>86</v>
      </c>
      <c r="AV1434" s="13" t="s">
        <v>80</v>
      </c>
      <c r="AW1434" s="13" t="s">
        <v>35</v>
      </c>
      <c r="AX1434" s="13" t="s">
        <v>72</v>
      </c>
      <c r="AY1434" s="203" t="s">
        <v>190</v>
      </c>
    </row>
    <row r="1435" spans="2:51" s="13" customFormat="1" ht="13.5">
      <c r="B1435" s="202"/>
      <c r="D1435" s="195" t="s">
        <v>198</v>
      </c>
      <c r="E1435" s="203" t="s">
        <v>5</v>
      </c>
      <c r="F1435" s="204" t="s">
        <v>1675</v>
      </c>
      <c r="H1435" s="205">
        <v>4.8</v>
      </c>
      <c r="I1435" s="206"/>
      <c r="L1435" s="202"/>
      <c r="M1435" s="207"/>
      <c r="N1435" s="208"/>
      <c r="O1435" s="208"/>
      <c r="P1435" s="208"/>
      <c r="Q1435" s="208"/>
      <c r="R1435" s="208"/>
      <c r="S1435" s="208"/>
      <c r="T1435" s="209"/>
      <c r="AT1435" s="203" t="s">
        <v>198</v>
      </c>
      <c r="AU1435" s="203" t="s">
        <v>86</v>
      </c>
      <c r="AV1435" s="13" t="s">
        <v>80</v>
      </c>
      <c r="AW1435" s="13" t="s">
        <v>35</v>
      </c>
      <c r="AX1435" s="13" t="s">
        <v>72</v>
      </c>
      <c r="AY1435" s="203" t="s">
        <v>190</v>
      </c>
    </row>
    <row r="1436" spans="2:51" s="12" customFormat="1" ht="13.5">
      <c r="B1436" s="194"/>
      <c r="D1436" s="195" t="s">
        <v>198</v>
      </c>
      <c r="E1436" s="196" t="s">
        <v>5</v>
      </c>
      <c r="F1436" s="197" t="s">
        <v>376</v>
      </c>
      <c r="H1436" s="196" t="s">
        <v>5</v>
      </c>
      <c r="I1436" s="198"/>
      <c r="L1436" s="194"/>
      <c r="M1436" s="199"/>
      <c r="N1436" s="200"/>
      <c r="O1436" s="200"/>
      <c r="P1436" s="200"/>
      <c r="Q1436" s="200"/>
      <c r="R1436" s="200"/>
      <c r="S1436" s="200"/>
      <c r="T1436" s="201"/>
      <c r="AT1436" s="196" t="s">
        <v>198</v>
      </c>
      <c r="AU1436" s="196" t="s">
        <v>86</v>
      </c>
      <c r="AV1436" s="12" t="s">
        <v>17</v>
      </c>
      <c r="AW1436" s="12" t="s">
        <v>35</v>
      </c>
      <c r="AX1436" s="12" t="s">
        <v>72</v>
      </c>
      <c r="AY1436" s="196" t="s">
        <v>190</v>
      </c>
    </row>
    <row r="1437" spans="2:51" s="13" customFormat="1" ht="13.5">
      <c r="B1437" s="202"/>
      <c r="D1437" s="195" t="s">
        <v>198</v>
      </c>
      <c r="E1437" s="203" t="s">
        <v>5</v>
      </c>
      <c r="F1437" s="204" t="s">
        <v>1676</v>
      </c>
      <c r="H1437" s="205">
        <v>9.6</v>
      </c>
      <c r="I1437" s="206"/>
      <c r="L1437" s="202"/>
      <c r="M1437" s="207"/>
      <c r="N1437" s="208"/>
      <c r="O1437" s="208"/>
      <c r="P1437" s="208"/>
      <c r="Q1437" s="208"/>
      <c r="R1437" s="208"/>
      <c r="S1437" s="208"/>
      <c r="T1437" s="209"/>
      <c r="AT1437" s="203" t="s">
        <v>198</v>
      </c>
      <c r="AU1437" s="203" t="s">
        <v>86</v>
      </c>
      <c r="AV1437" s="13" t="s">
        <v>80</v>
      </c>
      <c r="AW1437" s="13" t="s">
        <v>35</v>
      </c>
      <c r="AX1437" s="13" t="s">
        <v>72</v>
      </c>
      <c r="AY1437" s="203" t="s">
        <v>190</v>
      </c>
    </row>
    <row r="1438" spans="2:51" s="13" customFormat="1" ht="13.5">
      <c r="B1438" s="202"/>
      <c r="D1438" s="195" t="s">
        <v>198</v>
      </c>
      <c r="E1438" s="203" t="s">
        <v>5</v>
      </c>
      <c r="F1438" s="204" t="s">
        <v>1675</v>
      </c>
      <c r="H1438" s="205">
        <v>4.8</v>
      </c>
      <c r="I1438" s="206"/>
      <c r="L1438" s="202"/>
      <c r="M1438" s="207"/>
      <c r="N1438" s="208"/>
      <c r="O1438" s="208"/>
      <c r="P1438" s="208"/>
      <c r="Q1438" s="208"/>
      <c r="R1438" s="208"/>
      <c r="S1438" s="208"/>
      <c r="T1438" s="209"/>
      <c r="AT1438" s="203" t="s">
        <v>198</v>
      </c>
      <c r="AU1438" s="203" t="s">
        <v>86</v>
      </c>
      <c r="AV1438" s="13" t="s">
        <v>80</v>
      </c>
      <c r="AW1438" s="13" t="s">
        <v>35</v>
      </c>
      <c r="AX1438" s="13" t="s">
        <v>72</v>
      </c>
      <c r="AY1438" s="203" t="s">
        <v>190</v>
      </c>
    </row>
    <row r="1439" spans="2:51" s="13" customFormat="1" ht="13.5">
      <c r="B1439" s="202"/>
      <c r="D1439" s="195" t="s">
        <v>198</v>
      </c>
      <c r="E1439" s="203" t="s">
        <v>5</v>
      </c>
      <c r="F1439" s="204" t="s">
        <v>1677</v>
      </c>
      <c r="H1439" s="205">
        <v>1.4</v>
      </c>
      <c r="I1439" s="206"/>
      <c r="L1439" s="202"/>
      <c r="M1439" s="207"/>
      <c r="N1439" s="208"/>
      <c r="O1439" s="208"/>
      <c r="P1439" s="208"/>
      <c r="Q1439" s="208"/>
      <c r="R1439" s="208"/>
      <c r="S1439" s="208"/>
      <c r="T1439" s="209"/>
      <c r="AT1439" s="203" t="s">
        <v>198</v>
      </c>
      <c r="AU1439" s="203" t="s">
        <v>86</v>
      </c>
      <c r="AV1439" s="13" t="s">
        <v>80</v>
      </c>
      <c r="AW1439" s="13" t="s">
        <v>35</v>
      </c>
      <c r="AX1439" s="13" t="s">
        <v>72</v>
      </c>
      <c r="AY1439" s="203" t="s">
        <v>190</v>
      </c>
    </row>
    <row r="1440" spans="2:51" s="14" customFormat="1" ht="13.5">
      <c r="B1440" s="210"/>
      <c r="D1440" s="195" t="s">
        <v>198</v>
      </c>
      <c r="E1440" s="211" t="s">
        <v>5</v>
      </c>
      <c r="F1440" s="212" t="s">
        <v>221</v>
      </c>
      <c r="H1440" s="213">
        <v>37.937</v>
      </c>
      <c r="I1440" s="214"/>
      <c r="L1440" s="210"/>
      <c r="M1440" s="215"/>
      <c r="N1440" s="216"/>
      <c r="O1440" s="216"/>
      <c r="P1440" s="216"/>
      <c r="Q1440" s="216"/>
      <c r="R1440" s="216"/>
      <c r="S1440" s="216"/>
      <c r="T1440" s="217"/>
      <c r="AT1440" s="211" t="s">
        <v>198</v>
      </c>
      <c r="AU1440" s="211" t="s">
        <v>86</v>
      </c>
      <c r="AV1440" s="14" t="s">
        <v>92</v>
      </c>
      <c r="AW1440" s="14" t="s">
        <v>35</v>
      </c>
      <c r="AX1440" s="14" t="s">
        <v>17</v>
      </c>
      <c r="AY1440" s="211" t="s">
        <v>190</v>
      </c>
    </row>
    <row r="1441" spans="2:65" s="1" customFormat="1" ht="25.5" customHeight="1">
      <c r="B1441" s="181"/>
      <c r="C1441" s="182" t="s">
        <v>1678</v>
      </c>
      <c r="D1441" s="182" t="s">
        <v>192</v>
      </c>
      <c r="E1441" s="183" t="s">
        <v>1679</v>
      </c>
      <c r="F1441" s="184" t="s">
        <v>1680</v>
      </c>
      <c r="G1441" s="185" t="s">
        <v>275</v>
      </c>
      <c r="H1441" s="186">
        <v>3.15</v>
      </c>
      <c r="I1441" s="187"/>
      <c r="J1441" s="188">
        <f>ROUND(I1441*H1441,2)</f>
        <v>0</v>
      </c>
      <c r="K1441" s="184" t="s">
        <v>196</v>
      </c>
      <c r="L1441" s="42"/>
      <c r="M1441" s="189" t="s">
        <v>5</v>
      </c>
      <c r="N1441" s="190" t="s">
        <v>43</v>
      </c>
      <c r="O1441" s="43"/>
      <c r="P1441" s="191">
        <f>O1441*H1441</f>
        <v>0</v>
      </c>
      <c r="Q1441" s="191">
        <v>0</v>
      </c>
      <c r="R1441" s="191">
        <f>Q1441*H1441</f>
        <v>0</v>
      </c>
      <c r="S1441" s="191">
        <v>0.063</v>
      </c>
      <c r="T1441" s="192">
        <f>S1441*H1441</f>
        <v>0.19845</v>
      </c>
      <c r="AR1441" s="25" t="s">
        <v>92</v>
      </c>
      <c r="AT1441" s="25" t="s">
        <v>192</v>
      </c>
      <c r="AU1441" s="25" t="s">
        <v>86</v>
      </c>
      <c r="AY1441" s="25" t="s">
        <v>190</v>
      </c>
      <c r="BE1441" s="193">
        <f>IF(N1441="základní",J1441,0)</f>
        <v>0</v>
      </c>
      <c r="BF1441" s="193">
        <f>IF(N1441="snížená",J1441,0)</f>
        <v>0</v>
      </c>
      <c r="BG1441" s="193">
        <f>IF(N1441="zákl. přenesená",J1441,0)</f>
        <v>0</v>
      </c>
      <c r="BH1441" s="193">
        <f>IF(N1441="sníž. přenesená",J1441,0)</f>
        <v>0</v>
      </c>
      <c r="BI1441" s="193">
        <f>IF(N1441="nulová",J1441,0)</f>
        <v>0</v>
      </c>
      <c r="BJ1441" s="25" t="s">
        <v>17</v>
      </c>
      <c r="BK1441" s="193">
        <f>ROUND(I1441*H1441,2)</f>
        <v>0</v>
      </c>
      <c r="BL1441" s="25" t="s">
        <v>92</v>
      </c>
      <c r="BM1441" s="25" t="s">
        <v>1681</v>
      </c>
    </row>
    <row r="1442" spans="2:51" s="12" customFormat="1" ht="13.5">
      <c r="B1442" s="194"/>
      <c r="D1442" s="195" t="s">
        <v>198</v>
      </c>
      <c r="E1442" s="196" t="s">
        <v>5</v>
      </c>
      <c r="F1442" s="197" t="s">
        <v>372</v>
      </c>
      <c r="H1442" s="196" t="s">
        <v>5</v>
      </c>
      <c r="I1442" s="198"/>
      <c r="L1442" s="194"/>
      <c r="M1442" s="199"/>
      <c r="N1442" s="200"/>
      <c r="O1442" s="200"/>
      <c r="P1442" s="200"/>
      <c r="Q1442" s="200"/>
      <c r="R1442" s="200"/>
      <c r="S1442" s="200"/>
      <c r="T1442" s="201"/>
      <c r="AT1442" s="196" t="s">
        <v>198</v>
      </c>
      <c r="AU1442" s="196" t="s">
        <v>86</v>
      </c>
      <c r="AV1442" s="12" t="s">
        <v>17</v>
      </c>
      <c r="AW1442" s="12" t="s">
        <v>35</v>
      </c>
      <c r="AX1442" s="12" t="s">
        <v>72</v>
      </c>
      <c r="AY1442" s="196" t="s">
        <v>190</v>
      </c>
    </row>
    <row r="1443" spans="2:51" s="13" customFormat="1" ht="13.5">
      <c r="B1443" s="202"/>
      <c r="D1443" s="195" t="s">
        <v>198</v>
      </c>
      <c r="E1443" s="203" t="s">
        <v>5</v>
      </c>
      <c r="F1443" s="204" t="s">
        <v>1682</v>
      </c>
      <c r="H1443" s="205">
        <v>3.15</v>
      </c>
      <c r="I1443" s="206"/>
      <c r="L1443" s="202"/>
      <c r="M1443" s="207"/>
      <c r="N1443" s="208"/>
      <c r="O1443" s="208"/>
      <c r="P1443" s="208"/>
      <c r="Q1443" s="208"/>
      <c r="R1443" s="208"/>
      <c r="S1443" s="208"/>
      <c r="T1443" s="209"/>
      <c r="AT1443" s="203" t="s">
        <v>198</v>
      </c>
      <c r="AU1443" s="203" t="s">
        <v>86</v>
      </c>
      <c r="AV1443" s="13" t="s">
        <v>80</v>
      </c>
      <c r="AW1443" s="13" t="s">
        <v>35</v>
      </c>
      <c r="AX1443" s="13" t="s">
        <v>17</v>
      </c>
      <c r="AY1443" s="203" t="s">
        <v>190</v>
      </c>
    </row>
    <row r="1444" spans="2:65" s="1" customFormat="1" ht="38.25" customHeight="1">
      <c r="B1444" s="181"/>
      <c r="C1444" s="182" t="s">
        <v>1683</v>
      </c>
      <c r="D1444" s="182" t="s">
        <v>192</v>
      </c>
      <c r="E1444" s="183" t="s">
        <v>1684</v>
      </c>
      <c r="F1444" s="184" t="s">
        <v>1685</v>
      </c>
      <c r="G1444" s="185" t="s">
        <v>275</v>
      </c>
      <c r="H1444" s="186">
        <v>0.754</v>
      </c>
      <c r="I1444" s="187"/>
      <c r="J1444" s="188">
        <f>ROUND(I1444*H1444,2)</f>
        <v>0</v>
      </c>
      <c r="K1444" s="184" t="s">
        <v>196</v>
      </c>
      <c r="L1444" s="42"/>
      <c r="M1444" s="189" t="s">
        <v>5</v>
      </c>
      <c r="N1444" s="190" t="s">
        <v>43</v>
      </c>
      <c r="O1444" s="43"/>
      <c r="P1444" s="191">
        <f>O1444*H1444</f>
        <v>0</v>
      </c>
      <c r="Q1444" s="191">
        <v>0</v>
      </c>
      <c r="R1444" s="191">
        <f>Q1444*H1444</f>
        <v>0</v>
      </c>
      <c r="S1444" s="191">
        <v>0.187</v>
      </c>
      <c r="T1444" s="192">
        <f>S1444*H1444</f>
        <v>0.140998</v>
      </c>
      <c r="AR1444" s="25" t="s">
        <v>92</v>
      </c>
      <c r="AT1444" s="25" t="s">
        <v>192</v>
      </c>
      <c r="AU1444" s="25" t="s">
        <v>86</v>
      </c>
      <c r="AY1444" s="25" t="s">
        <v>190</v>
      </c>
      <c r="BE1444" s="193">
        <f>IF(N1444="základní",J1444,0)</f>
        <v>0</v>
      </c>
      <c r="BF1444" s="193">
        <f>IF(N1444="snížená",J1444,0)</f>
        <v>0</v>
      </c>
      <c r="BG1444" s="193">
        <f>IF(N1444="zákl. přenesená",J1444,0)</f>
        <v>0</v>
      </c>
      <c r="BH1444" s="193">
        <f>IF(N1444="sníž. přenesená",J1444,0)</f>
        <v>0</v>
      </c>
      <c r="BI1444" s="193">
        <f>IF(N1444="nulová",J1444,0)</f>
        <v>0</v>
      </c>
      <c r="BJ1444" s="25" t="s">
        <v>17</v>
      </c>
      <c r="BK1444" s="193">
        <f>ROUND(I1444*H1444,2)</f>
        <v>0</v>
      </c>
      <c r="BL1444" s="25" t="s">
        <v>92</v>
      </c>
      <c r="BM1444" s="25" t="s">
        <v>1686</v>
      </c>
    </row>
    <row r="1445" spans="2:51" s="12" customFormat="1" ht="13.5">
      <c r="B1445" s="194"/>
      <c r="D1445" s="195" t="s">
        <v>198</v>
      </c>
      <c r="E1445" s="196" t="s">
        <v>5</v>
      </c>
      <c r="F1445" s="197" t="s">
        <v>372</v>
      </c>
      <c r="H1445" s="196" t="s">
        <v>5</v>
      </c>
      <c r="I1445" s="198"/>
      <c r="L1445" s="194"/>
      <c r="M1445" s="199"/>
      <c r="N1445" s="200"/>
      <c r="O1445" s="200"/>
      <c r="P1445" s="200"/>
      <c r="Q1445" s="200"/>
      <c r="R1445" s="200"/>
      <c r="S1445" s="200"/>
      <c r="T1445" s="201"/>
      <c r="AT1445" s="196" t="s">
        <v>198</v>
      </c>
      <c r="AU1445" s="196" t="s">
        <v>86</v>
      </c>
      <c r="AV1445" s="12" t="s">
        <v>17</v>
      </c>
      <c r="AW1445" s="12" t="s">
        <v>35</v>
      </c>
      <c r="AX1445" s="12" t="s">
        <v>72</v>
      </c>
      <c r="AY1445" s="196" t="s">
        <v>190</v>
      </c>
    </row>
    <row r="1446" spans="2:51" s="13" customFormat="1" ht="13.5">
      <c r="B1446" s="202"/>
      <c r="D1446" s="195" t="s">
        <v>198</v>
      </c>
      <c r="E1446" s="203" t="s">
        <v>5</v>
      </c>
      <c r="F1446" s="204" t="s">
        <v>1687</v>
      </c>
      <c r="H1446" s="205">
        <v>0.754</v>
      </c>
      <c r="I1446" s="206"/>
      <c r="L1446" s="202"/>
      <c r="M1446" s="207"/>
      <c r="N1446" s="208"/>
      <c r="O1446" s="208"/>
      <c r="P1446" s="208"/>
      <c r="Q1446" s="208"/>
      <c r="R1446" s="208"/>
      <c r="S1446" s="208"/>
      <c r="T1446" s="209"/>
      <c r="AT1446" s="203" t="s">
        <v>198</v>
      </c>
      <c r="AU1446" s="203" t="s">
        <v>86</v>
      </c>
      <c r="AV1446" s="13" t="s">
        <v>80</v>
      </c>
      <c r="AW1446" s="13" t="s">
        <v>35</v>
      </c>
      <c r="AX1446" s="13" t="s">
        <v>17</v>
      </c>
      <c r="AY1446" s="203" t="s">
        <v>190</v>
      </c>
    </row>
    <row r="1447" spans="2:65" s="1" customFormat="1" ht="38.25" customHeight="1">
      <c r="B1447" s="181"/>
      <c r="C1447" s="182" t="s">
        <v>1688</v>
      </c>
      <c r="D1447" s="182" t="s">
        <v>192</v>
      </c>
      <c r="E1447" s="183" t="s">
        <v>1689</v>
      </c>
      <c r="F1447" s="184" t="s">
        <v>1690</v>
      </c>
      <c r="G1447" s="185" t="s">
        <v>209</v>
      </c>
      <c r="H1447" s="186">
        <v>0.766</v>
      </c>
      <c r="I1447" s="187"/>
      <c r="J1447" s="188">
        <f>ROUND(I1447*H1447,2)</f>
        <v>0</v>
      </c>
      <c r="K1447" s="184" t="s">
        <v>196</v>
      </c>
      <c r="L1447" s="42"/>
      <c r="M1447" s="189" t="s">
        <v>5</v>
      </c>
      <c r="N1447" s="190" t="s">
        <v>43</v>
      </c>
      <c r="O1447" s="43"/>
      <c r="P1447" s="191">
        <f>O1447*H1447</f>
        <v>0</v>
      </c>
      <c r="Q1447" s="191">
        <v>0</v>
      </c>
      <c r="R1447" s="191">
        <f>Q1447*H1447</f>
        <v>0</v>
      </c>
      <c r="S1447" s="191">
        <v>1.8</v>
      </c>
      <c r="T1447" s="192">
        <f>S1447*H1447</f>
        <v>1.3788</v>
      </c>
      <c r="AR1447" s="25" t="s">
        <v>92</v>
      </c>
      <c r="AT1447" s="25" t="s">
        <v>192</v>
      </c>
      <c r="AU1447" s="25" t="s">
        <v>86</v>
      </c>
      <c r="AY1447" s="25" t="s">
        <v>190</v>
      </c>
      <c r="BE1447" s="193">
        <f>IF(N1447="základní",J1447,0)</f>
        <v>0</v>
      </c>
      <c r="BF1447" s="193">
        <f>IF(N1447="snížená",J1447,0)</f>
        <v>0</v>
      </c>
      <c r="BG1447" s="193">
        <f>IF(N1447="zákl. přenesená",J1447,0)</f>
        <v>0</v>
      </c>
      <c r="BH1447" s="193">
        <f>IF(N1447="sníž. přenesená",J1447,0)</f>
        <v>0</v>
      </c>
      <c r="BI1447" s="193">
        <f>IF(N1447="nulová",J1447,0)</f>
        <v>0</v>
      </c>
      <c r="BJ1447" s="25" t="s">
        <v>17</v>
      </c>
      <c r="BK1447" s="193">
        <f>ROUND(I1447*H1447,2)</f>
        <v>0</v>
      </c>
      <c r="BL1447" s="25" t="s">
        <v>92</v>
      </c>
      <c r="BM1447" s="25" t="s">
        <v>1691</v>
      </c>
    </row>
    <row r="1448" spans="2:51" s="12" customFormat="1" ht="13.5">
      <c r="B1448" s="194"/>
      <c r="D1448" s="195" t="s">
        <v>198</v>
      </c>
      <c r="E1448" s="196" t="s">
        <v>5</v>
      </c>
      <c r="F1448" s="197" t="s">
        <v>372</v>
      </c>
      <c r="H1448" s="196" t="s">
        <v>5</v>
      </c>
      <c r="I1448" s="198"/>
      <c r="L1448" s="194"/>
      <c r="M1448" s="199"/>
      <c r="N1448" s="200"/>
      <c r="O1448" s="200"/>
      <c r="P1448" s="200"/>
      <c r="Q1448" s="200"/>
      <c r="R1448" s="200"/>
      <c r="S1448" s="200"/>
      <c r="T1448" s="201"/>
      <c r="AT1448" s="196" t="s">
        <v>198</v>
      </c>
      <c r="AU1448" s="196" t="s">
        <v>86</v>
      </c>
      <c r="AV1448" s="12" t="s">
        <v>17</v>
      </c>
      <c r="AW1448" s="12" t="s">
        <v>35</v>
      </c>
      <c r="AX1448" s="12" t="s">
        <v>72</v>
      </c>
      <c r="AY1448" s="196" t="s">
        <v>190</v>
      </c>
    </row>
    <row r="1449" spans="2:51" s="13" customFormat="1" ht="13.5">
      <c r="B1449" s="202"/>
      <c r="D1449" s="195" t="s">
        <v>198</v>
      </c>
      <c r="E1449" s="203" t="s">
        <v>5</v>
      </c>
      <c r="F1449" s="204" t="s">
        <v>1692</v>
      </c>
      <c r="H1449" s="205">
        <v>0.383</v>
      </c>
      <c r="I1449" s="206"/>
      <c r="L1449" s="202"/>
      <c r="M1449" s="207"/>
      <c r="N1449" s="208"/>
      <c r="O1449" s="208"/>
      <c r="P1449" s="208"/>
      <c r="Q1449" s="208"/>
      <c r="R1449" s="208"/>
      <c r="S1449" s="208"/>
      <c r="T1449" s="209"/>
      <c r="AT1449" s="203" t="s">
        <v>198</v>
      </c>
      <c r="AU1449" s="203" t="s">
        <v>86</v>
      </c>
      <c r="AV1449" s="13" t="s">
        <v>80</v>
      </c>
      <c r="AW1449" s="13" t="s">
        <v>35</v>
      </c>
      <c r="AX1449" s="13" t="s">
        <v>72</v>
      </c>
      <c r="AY1449" s="203" t="s">
        <v>190</v>
      </c>
    </row>
    <row r="1450" spans="2:51" s="12" customFormat="1" ht="13.5">
      <c r="B1450" s="194"/>
      <c r="D1450" s="195" t="s">
        <v>198</v>
      </c>
      <c r="E1450" s="196" t="s">
        <v>5</v>
      </c>
      <c r="F1450" s="197" t="s">
        <v>376</v>
      </c>
      <c r="H1450" s="196" t="s">
        <v>5</v>
      </c>
      <c r="I1450" s="198"/>
      <c r="L1450" s="194"/>
      <c r="M1450" s="199"/>
      <c r="N1450" s="200"/>
      <c r="O1450" s="200"/>
      <c r="P1450" s="200"/>
      <c r="Q1450" s="200"/>
      <c r="R1450" s="200"/>
      <c r="S1450" s="200"/>
      <c r="T1450" s="201"/>
      <c r="AT1450" s="196" t="s">
        <v>198</v>
      </c>
      <c r="AU1450" s="196" t="s">
        <v>86</v>
      </c>
      <c r="AV1450" s="12" t="s">
        <v>17</v>
      </c>
      <c r="AW1450" s="12" t="s">
        <v>35</v>
      </c>
      <c r="AX1450" s="12" t="s">
        <v>72</v>
      </c>
      <c r="AY1450" s="196" t="s">
        <v>190</v>
      </c>
    </row>
    <row r="1451" spans="2:51" s="13" customFormat="1" ht="13.5">
      <c r="B1451" s="202"/>
      <c r="D1451" s="195" t="s">
        <v>198</v>
      </c>
      <c r="E1451" s="203" t="s">
        <v>5</v>
      </c>
      <c r="F1451" s="204" t="s">
        <v>1692</v>
      </c>
      <c r="H1451" s="205">
        <v>0.383</v>
      </c>
      <c r="I1451" s="206"/>
      <c r="L1451" s="202"/>
      <c r="M1451" s="207"/>
      <c r="N1451" s="208"/>
      <c r="O1451" s="208"/>
      <c r="P1451" s="208"/>
      <c r="Q1451" s="208"/>
      <c r="R1451" s="208"/>
      <c r="S1451" s="208"/>
      <c r="T1451" s="209"/>
      <c r="AT1451" s="203" t="s">
        <v>198</v>
      </c>
      <c r="AU1451" s="203" t="s">
        <v>86</v>
      </c>
      <c r="AV1451" s="13" t="s">
        <v>80</v>
      </c>
      <c r="AW1451" s="13" t="s">
        <v>35</v>
      </c>
      <c r="AX1451" s="13" t="s">
        <v>72</v>
      </c>
      <c r="AY1451" s="203" t="s">
        <v>190</v>
      </c>
    </row>
    <row r="1452" spans="2:51" s="14" customFormat="1" ht="13.5">
      <c r="B1452" s="210"/>
      <c r="D1452" s="195" t="s">
        <v>198</v>
      </c>
      <c r="E1452" s="211" t="s">
        <v>5</v>
      </c>
      <c r="F1452" s="212" t="s">
        <v>221</v>
      </c>
      <c r="H1452" s="213">
        <v>0.766</v>
      </c>
      <c r="I1452" s="214"/>
      <c r="L1452" s="210"/>
      <c r="M1452" s="215"/>
      <c r="N1452" s="216"/>
      <c r="O1452" s="216"/>
      <c r="P1452" s="216"/>
      <c r="Q1452" s="216"/>
      <c r="R1452" s="216"/>
      <c r="S1452" s="216"/>
      <c r="T1452" s="217"/>
      <c r="AT1452" s="211" t="s">
        <v>198</v>
      </c>
      <c r="AU1452" s="211" t="s">
        <v>86</v>
      </c>
      <c r="AV1452" s="14" t="s">
        <v>92</v>
      </c>
      <c r="AW1452" s="14" t="s">
        <v>35</v>
      </c>
      <c r="AX1452" s="14" t="s">
        <v>17</v>
      </c>
      <c r="AY1452" s="211" t="s">
        <v>190</v>
      </c>
    </row>
    <row r="1453" spans="2:65" s="1" customFormat="1" ht="38.25" customHeight="1">
      <c r="B1453" s="181"/>
      <c r="C1453" s="182" t="s">
        <v>1693</v>
      </c>
      <c r="D1453" s="182" t="s">
        <v>192</v>
      </c>
      <c r="E1453" s="183" t="s">
        <v>1694</v>
      </c>
      <c r="F1453" s="184" t="s">
        <v>1695</v>
      </c>
      <c r="G1453" s="185" t="s">
        <v>209</v>
      </c>
      <c r="H1453" s="186">
        <v>19.138</v>
      </c>
      <c r="I1453" s="187"/>
      <c r="J1453" s="188">
        <f>ROUND(I1453*H1453,2)</f>
        <v>0</v>
      </c>
      <c r="K1453" s="184" t="s">
        <v>196</v>
      </c>
      <c r="L1453" s="42"/>
      <c r="M1453" s="189" t="s">
        <v>5</v>
      </c>
      <c r="N1453" s="190" t="s">
        <v>43</v>
      </c>
      <c r="O1453" s="43"/>
      <c r="P1453" s="191">
        <f>O1453*H1453</f>
        <v>0</v>
      </c>
      <c r="Q1453" s="191">
        <v>0</v>
      </c>
      <c r="R1453" s="191">
        <f>Q1453*H1453</f>
        <v>0</v>
      </c>
      <c r="S1453" s="191">
        <v>1.8</v>
      </c>
      <c r="T1453" s="192">
        <f>S1453*H1453</f>
        <v>34.44840000000001</v>
      </c>
      <c r="AR1453" s="25" t="s">
        <v>92</v>
      </c>
      <c r="AT1453" s="25" t="s">
        <v>192</v>
      </c>
      <c r="AU1453" s="25" t="s">
        <v>86</v>
      </c>
      <c r="AY1453" s="25" t="s">
        <v>190</v>
      </c>
      <c r="BE1453" s="193">
        <f>IF(N1453="základní",J1453,0)</f>
        <v>0</v>
      </c>
      <c r="BF1453" s="193">
        <f>IF(N1453="snížená",J1453,0)</f>
        <v>0</v>
      </c>
      <c r="BG1453" s="193">
        <f>IF(N1453="zákl. přenesená",J1453,0)</f>
        <v>0</v>
      </c>
      <c r="BH1453" s="193">
        <f>IF(N1453="sníž. přenesená",J1453,0)</f>
        <v>0</v>
      </c>
      <c r="BI1453" s="193">
        <f>IF(N1453="nulová",J1453,0)</f>
        <v>0</v>
      </c>
      <c r="BJ1453" s="25" t="s">
        <v>17</v>
      </c>
      <c r="BK1453" s="193">
        <f>ROUND(I1453*H1453,2)</f>
        <v>0</v>
      </c>
      <c r="BL1453" s="25" t="s">
        <v>92</v>
      </c>
      <c r="BM1453" s="25" t="s">
        <v>1696</v>
      </c>
    </row>
    <row r="1454" spans="2:51" s="12" customFormat="1" ht="13.5">
      <c r="B1454" s="194"/>
      <c r="D1454" s="195" t="s">
        <v>198</v>
      </c>
      <c r="E1454" s="196" t="s">
        <v>5</v>
      </c>
      <c r="F1454" s="197" t="s">
        <v>372</v>
      </c>
      <c r="H1454" s="196" t="s">
        <v>5</v>
      </c>
      <c r="I1454" s="198"/>
      <c r="L1454" s="194"/>
      <c r="M1454" s="199"/>
      <c r="N1454" s="200"/>
      <c r="O1454" s="200"/>
      <c r="P1454" s="200"/>
      <c r="Q1454" s="200"/>
      <c r="R1454" s="200"/>
      <c r="S1454" s="200"/>
      <c r="T1454" s="201"/>
      <c r="AT1454" s="196" t="s">
        <v>198</v>
      </c>
      <c r="AU1454" s="196" t="s">
        <v>86</v>
      </c>
      <c r="AV1454" s="12" t="s">
        <v>17</v>
      </c>
      <c r="AW1454" s="12" t="s">
        <v>35</v>
      </c>
      <c r="AX1454" s="12" t="s">
        <v>72</v>
      </c>
      <c r="AY1454" s="196" t="s">
        <v>190</v>
      </c>
    </row>
    <row r="1455" spans="2:51" s="13" customFormat="1" ht="13.5">
      <c r="B1455" s="202"/>
      <c r="D1455" s="195" t="s">
        <v>198</v>
      </c>
      <c r="E1455" s="203" t="s">
        <v>5</v>
      </c>
      <c r="F1455" s="204" t="s">
        <v>1697</v>
      </c>
      <c r="H1455" s="205">
        <v>1.168</v>
      </c>
      <c r="I1455" s="206"/>
      <c r="L1455" s="202"/>
      <c r="M1455" s="207"/>
      <c r="N1455" s="208"/>
      <c r="O1455" s="208"/>
      <c r="P1455" s="208"/>
      <c r="Q1455" s="208"/>
      <c r="R1455" s="208"/>
      <c r="S1455" s="208"/>
      <c r="T1455" s="209"/>
      <c r="AT1455" s="203" t="s">
        <v>198</v>
      </c>
      <c r="AU1455" s="203" t="s">
        <v>86</v>
      </c>
      <c r="AV1455" s="13" t="s">
        <v>80</v>
      </c>
      <c r="AW1455" s="13" t="s">
        <v>35</v>
      </c>
      <c r="AX1455" s="13" t="s">
        <v>72</v>
      </c>
      <c r="AY1455" s="203" t="s">
        <v>190</v>
      </c>
    </row>
    <row r="1456" spans="2:51" s="13" customFormat="1" ht="13.5">
      <c r="B1456" s="202"/>
      <c r="D1456" s="195" t="s">
        <v>198</v>
      </c>
      <c r="E1456" s="203" t="s">
        <v>5</v>
      </c>
      <c r="F1456" s="204" t="s">
        <v>1698</v>
      </c>
      <c r="H1456" s="205">
        <v>1.297</v>
      </c>
      <c r="I1456" s="206"/>
      <c r="L1456" s="202"/>
      <c r="M1456" s="207"/>
      <c r="N1456" s="208"/>
      <c r="O1456" s="208"/>
      <c r="P1456" s="208"/>
      <c r="Q1456" s="208"/>
      <c r="R1456" s="208"/>
      <c r="S1456" s="208"/>
      <c r="T1456" s="209"/>
      <c r="AT1456" s="203" t="s">
        <v>198</v>
      </c>
      <c r="AU1456" s="203" t="s">
        <v>86</v>
      </c>
      <c r="AV1456" s="13" t="s">
        <v>80</v>
      </c>
      <c r="AW1456" s="13" t="s">
        <v>35</v>
      </c>
      <c r="AX1456" s="13" t="s">
        <v>72</v>
      </c>
      <c r="AY1456" s="203" t="s">
        <v>190</v>
      </c>
    </row>
    <row r="1457" spans="2:51" s="13" customFormat="1" ht="13.5">
      <c r="B1457" s="202"/>
      <c r="D1457" s="195" t="s">
        <v>198</v>
      </c>
      <c r="E1457" s="203" t="s">
        <v>5</v>
      </c>
      <c r="F1457" s="204" t="s">
        <v>1699</v>
      </c>
      <c r="H1457" s="205">
        <v>2.052</v>
      </c>
      <c r="I1457" s="206"/>
      <c r="L1457" s="202"/>
      <c r="M1457" s="207"/>
      <c r="N1457" s="208"/>
      <c r="O1457" s="208"/>
      <c r="P1457" s="208"/>
      <c r="Q1457" s="208"/>
      <c r="R1457" s="208"/>
      <c r="S1457" s="208"/>
      <c r="T1457" s="209"/>
      <c r="AT1457" s="203" t="s">
        <v>198</v>
      </c>
      <c r="AU1457" s="203" t="s">
        <v>86</v>
      </c>
      <c r="AV1457" s="13" t="s">
        <v>80</v>
      </c>
      <c r="AW1457" s="13" t="s">
        <v>35</v>
      </c>
      <c r="AX1457" s="13" t="s">
        <v>72</v>
      </c>
      <c r="AY1457" s="203" t="s">
        <v>190</v>
      </c>
    </row>
    <row r="1458" spans="2:51" s="13" customFormat="1" ht="13.5">
      <c r="B1458" s="202"/>
      <c r="D1458" s="195" t="s">
        <v>198</v>
      </c>
      <c r="E1458" s="203" t="s">
        <v>5</v>
      </c>
      <c r="F1458" s="204" t="s">
        <v>1700</v>
      </c>
      <c r="H1458" s="205">
        <v>1.142</v>
      </c>
      <c r="I1458" s="206"/>
      <c r="L1458" s="202"/>
      <c r="M1458" s="207"/>
      <c r="N1458" s="208"/>
      <c r="O1458" s="208"/>
      <c r="P1458" s="208"/>
      <c r="Q1458" s="208"/>
      <c r="R1458" s="208"/>
      <c r="S1458" s="208"/>
      <c r="T1458" s="209"/>
      <c r="AT1458" s="203" t="s">
        <v>198</v>
      </c>
      <c r="AU1458" s="203" t="s">
        <v>86</v>
      </c>
      <c r="AV1458" s="13" t="s">
        <v>80</v>
      </c>
      <c r="AW1458" s="13" t="s">
        <v>35</v>
      </c>
      <c r="AX1458" s="13" t="s">
        <v>72</v>
      </c>
      <c r="AY1458" s="203" t="s">
        <v>190</v>
      </c>
    </row>
    <row r="1459" spans="2:51" s="13" customFormat="1" ht="13.5">
      <c r="B1459" s="202"/>
      <c r="D1459" s="195" t="s">
        <v>198</v>
      </c>
      <c r="E1459" s="203" t="s">
        <v>5</v>
      </c>
      <c r="F1459" s="204" t="s">
        <v>1700</v>
      </c>
      <c r="H1459" s="205">
        <v>1.142</v>
      </c>
      <c r="I1459" s="206"/>
      <c r="L1459" s="202"/>
      <c r="M1459" s="207"/>
      <c r="N1459" s="208"/>
      <c r="O1459" s="208"/>
      <c r="P1459" s="208"/>
      <c r="Q1459" s="208"/>
      <c r="R1459" s="208"/>
      <c r="S1459" s="208"/>
      <c r="T1459" s="209"/>
      <c r="AT1459" s="203" t="s">
        <v>198</v>
      </c>
      <c r="AU1459" s="203" t="s">
        <v>86</v>
      </c>
      <c r="AV1459" s="13" t="s">
        <v>80</v>
      </c>
      <c r="AW1459" s="13" t="s">
        <v>35</v>
      </c>
      <c r="AX1459" s="13" t="s">
        <v>72</v>
      </c>
      <c r="AY1459" s="203" t="s">
        <v>190</v>
      </c>
    </row>
    <row r="1460" spans="2:51" s="13" customFormat="1" ht="13.5">
      <c r="B1460" s="202"/>
      <c r="D1460" s="195" t="s">
        <v>198</v>
      </c>
      <c r="E1460" s="203" t="s">
        <v>5</v>
      </c>
      <c r="F1460" s="204" t="s">
        <v>1701</v>
      </c>
      <c r="H1460" s="205">
        <v>3.085</v>
      </c>
      <c r="I1460" s="206"/>
      <c r="L1460" s="202"/>
      <c r="M1460" s="207"/>
      <c r="N1460" s="208"/>
      <c r="O1460" s="208"/>
      <c r="P1460" s="208"/>
      <c r="Q1460" s="208"/>
      <c r="R1460" s="208"/>
      <c r="S1460" s="208"/>
      <c r="T1460" s="209"/>
      <c r="AT1460" s="203" t="s">
        <v>198</v>
      </c>
      <c r="AU1460" s="203" t="s">
        <v>86</v>
      </c>
      <c r="AV1460" s="13" t="s">
        <v>80</v>
      </c>
      <c r="AW1460" s="13" t="s">
        <v>35</v>
      </c>
      <c r="AX1460" s="13" t="s">
        <v>72</v>
      </c>
      <c r="AY1460" s="203" t="s">
        <v>190</v>
      </c>
    </row>
    <row r="1461" spans="2:51" s="13" customFormat="1" ht="13.5">
      <c r="B1461" s="202"/>
      <c r="D1461" s="195" t="s">
        <v>198</v>
      </c>
      <c r="E1461" s="203" t="s">
        <v>5</v>
      </c>
      <c r="F1461" s="204" t="s">
        <v>1702</v>
      </c>
      <c r="H1461" s="205">
        <v>0.806</v>
      </c>
      <c r="I1461" s="206"/>
      <c r="L1461" s="202"/>
      <c r="M1461" s="207"/>
      <c r="N1461" s="208"/>
      <c r="O1461" s="208"/>
      <c r="P1461" s="208"/>
      <c r="Q1461" s="208"/>
      <c r="R1461" s="208"/>
      <c r="S1461" s="208"/>
      <c r="T1461" s="209"/>
      <c r="AT1461" s="203" t="s">
        <v>198</v>
      </c>
      <c r="AU1461" s="203" t="s">
        <v>86</v>
      </c>
      <c r="AV1461" s="13" t="s">
        <v>80</v>
      </c>
      <c r="AW1461" s="13" t="s">
        <v>35</v>
      </c>
      <c r="AX1461" s="13" t="s">
        <v>72</v>
      </c>
      <c r="AY1461" s="203" t="s">
        <v>190</v>
      </c>
    </row>
    <row r="1462" spans="2:51" s="13" customFormat="1" ht="13.5">
      <c r="B1462" s="202"/>
      <c r="D1462" s="195" t="s">
        <v>198</v>
      </c>
      <c r="E1462" s="203" t="s">
        <v>5</v>
      </c>
      <c r="F1462" s="204" t="s">
        <v>1703</v>
      </c>
      <c r="H1462" s="205">
        <v>0.488</v>
      </c>
      <c r="I1462" s="206"/>
      <c r="L1462" s="202"/>
      <c r="M1462" s="207"/>
      <c r="N1462" s="208"/>
      <c r="O1462" s="208"/>
      <c r="P1462" s="208"/>
      <c r="Q1462" s="208"/>
      <c r="R1462" s="208"/>
      <c r="S1462" s="208"/>
      <c r="T1462" s="209"/>
      <c r="AT1462" s="203" t="s">
        <v>198</v>
      </c>
      <c r="AU1462" s="203" t="s">
        <v>86</v>
      </c>
      <c r="AV1462" s="13" t="s">
        <v>80</v>
      </c>
      <c r="AW1462" s="13" t="s">
        <v>35</v>
      </c>
      <c r="AX1462" s="13" t="s">
        <v>72</v>
      </c>
      <c r="AY1462" s="203" t="s">
        <v>190</v>
      </c>
    </row>
    <row r="1463" spans="2:51" s="13" customFormat="1" ht="13.5">
      <c r="B1463" s="202"/>
      <c r="D1463" s="195" t="s">
        <v>198</v>
      </c>
      <c r="E1463" s="203" t="s">
        <v>5</v>
      </c>
      <c r="F1463" s="204" t="s">
        <v>1704</v>
      </c>
      <c r="H1463" s="205">
        <v>0.421</v>
      </c>
      <c r="I1463" s="206"/>
      <c r="L1463" s="202"/>
      <c r="M1463" s="207"/>
      <c r="N1463" s="208"/>
      <c r="O1463" s="208"/>
      <c r="P1463" s="208"/>
      <c r="Q1463" s="208"/>
      <c r="R1463" s="208"/>
      <c r="S1463" s="208"/>
      <c r="T1463" s="209"/>
      <c r="AT1463" s="203" t="s">
        <v>198</v>
      </c>
      <c r="AU1463" s="203" t="s">
        <v>86</v>
      </c>
      <c r="AV1463" s="13" t="s">
        <v>80</v>
      </c>
      <c r="AW1463" s="13" t="s">
        <v>35</v>
      </c>
      <c r="AX1463" s="13" t="s">
        <v>72</v>
      </c>
      <c r="AY1463" s="203" t="s">
        <v>190</v>
      </c>
    </row>
    <row r="1464" spans="2:51" s="12" customFormat="1" ht="13.5">
      <c r="B1464" s="194"/>
      <c r="D1464" s="195" t="s">
        <v>198</v>
      </c>
      <c r="E1464" s="196" t="s">
        <v>5</v>
      </c>
      <c r="F1464" s="197" t="s">
        <v>376</v>
      </c>
      <c r="H1464" s="196" t="s">
        <v>5</v>
      </c>
      <c r="I1464" s="198"/>
      <c r="L1464" s="194"/>
      <c r="M1464" s="199"/>
      <c r="N1464" s="200"/>
      <c r="O1464" s="200"/>
      <c r="P1464" s="200"/>
      <c r="Q1464" s="200"/>
      <c r="R1464" s="200"/>
      <c r="S1464" s="200"/>
      <c r="T1464" s="201"/>
      <c r="AT1464" s="196" t="s">
        <v>198</v>
      </c>
      <c r="AU1464" s="196" t="s">
        <v>86</v>
      </c>
      <c r="AV1464" s="12" t="s">
        <v>17</v>
      </c>
      <c r="AW1464" s="12" t="s">
        <v>35</v>
      </c>
      <c r="AX1464" s="12" t="s">
        <v>72</v>
      </c>
      <c r="AY1464" s="196" t="s">
        <v>190</v>
      </c>
    </row>
    <row r="1465" spans="2:51" s="13" customFormat="1" ht="13.5">
      <c r="B1465" s="202"/>
      <c r="D1465" s="195" t="s">
        <v>198</v>
      </c>
      <c r="E1465" s="203" t="s">
        <v>5</v>
      </c>
      <c r="F1465" s="204" t="s">
        <v>1705</v>
      </c>
      <c r="H1465" s="205">
        <v>1.615</v>
      </c>
      <c r="I1465" s="206"/>
      <c r="L1465" s="202"/>
      <c r="M1465" s="207"/>
      <c r="N1465" s="208"/>
      <c r="O1465" s="208"/>
      <c r="P1465" s="208"/>
      <c r="Q1465" s="208"/>
      <c r="R1465" s="208"/>
      <c r="S1465" s="208"/>
      <c r="T1465" s="209"/>
      <c r="AT1465" s="203" t="s">
        <v>198</v>
      </c>
      <c r="AU1465" s="203" t="s">
        <v>86</v>
      </c>
      <c r="AV1465" s="13" t="s">
        <v>80</v>
      </c>
      <c r="AW1465" s="13" t="s">
        <v>35</v>
      </c>
      <c r="AX1465" s="13" t="s">
        <v>72</v>
      </c>
      <c r="AY1465" s="203" t="s">
        <v>190</v>
      </c>
    </row>
    <row r="1466" spans="2:51" s="13" customFormat="1" ht="13.5">
      <c r="B1466" s="202"/>
      <c r="D1466" s="195" t="s">
        <v>198</v>
      </c>
      <c r="E1466" s="203" t="s">
        <v>5</v>
      </c>
      <c r="F1466" s="204" t="s">
        <v>1700</v>
      </c>
      <c r="H1466" s="205">
        <v>1.142</v>
      </c>
      <c r="I1466" s="206"/>
      <c r="L1466" s="202"/>
      <c r="M1466" s="207"/>
      <c r="N1466" s="208"/>
      <c r="O1466" s="208"/>
      <c r="P1466" s="208"/>
      <c r="Q1466" s="208"/>
      <c r="R1466" s="208"/>
      <c r="S1466" s="208"/>
      <c r="T1466" s="209"/>
      <c r="AT1466" s="203" t="s">
        <v>198</v>
      </c>
      <c r="AU1466" s="203" t="s">
        <v>86</v>
      </c>
      <c r="AV1466" s="13" t="s">
        <v>80</v>
      </c>
      <c r="AW1466" s="13" t="s">
        <v>35</v>
      </c>
      <c r="AX1466" s="13" t="s">
        <v>72</v>
      </c>
      <c r="AY1466" s="203" t="s">
        <v>190</v>
      </c>
    </row>
    <row r="1467" spans="2:51" s="13" customFormat="1" ht="13.5">
      <c r="B1467" s="202"/>
      <c r="D1467" s="195" t="s">
        <v>198</v>
      </c>
      <c r="E1467" s="203" t="s">
        <v>5</v>
      </c>
      <c r="F1467" s="204" t="s">
        <v>1700</v>
      </c>
      <c r="H1467" s="205">
        <v>1.142</v>
      </c>
      <c r="I1467" s="206"/>
      <c r="L1467" s="202"/>
      <c r="M1467" s="207"/>
      <c r="N1467" s="208"/>
      <c r="O1467" s="208"/>
      <c r="P1467" s="208"/>
      <c r="Q1467" s="208"/>
      <c r="R1467" s="208"/>
      <c r="S1467" s="208"/>
      <c r="T1467" s="209"/>
      <c r="AT1467" s="203" t="s">
        <v>198</v>
      </c>
      <c r="AU1467" s="203" t="s">
        <v>86</v>
      </c>
      <c r="AV1467" s="13" t="s">
        <v>80</v>
      </c>
      <c r="AW1467" s="13" t="s">
        <v>35</v>
      </c>
      <c r="AX1467" s="13" t="s">
        <v>72</v>
      </c>
      <c r="AY1467" s="203" t="s">
        <v>190</v>
      </c>
    </row>
    <row r="1468" spans="2:51" s="13" customFormat="1" ht="13.5">
      <c r="B1468" s="202"/>
      <c r="D1468" s="195" t="s">
        <v>198</v>
      </c>
      <c r="E1468" s="203" t="s">
        <v>5</v>
      </c>
      <c r="F1468" s="204" t="s">
        <v>1704</v>
      </c>
      <c r="H1468" s="205">
        <v>0.421</v>
      </c>
      <c r="I1468" s="206"/>
      <c r="L1468" s="202"/>
      <c r="M1468" s="207"/>
      <c r="N1468" s="208"/>
      <c r="O1468" s="208"/>
      <c r="P1468" s="208"/>
      <c r="Q1468" s="208"/>
      <c r="R1468" s="208"/>
      <c r="S1468" s="208"/>
      <c r="T1468" s="209"/>
      <c r="AT1468" s="203" t="s">
        <v>198</v>
      </c>
      <c r="AU1468" s="203" t="s">
        <v>86</v>
      </c>
      <c r="AV1468" s="13" t="s">
        <v>80</v>
      </c>
      <c r="AW1468" s="13" t="s">
        <v>35</v>
      </c>
      <c r="AX1468" s="13" t="s">
        <v>72</v>
      </c>
      <c r="AY1468" s="203" t="s">
        <v>190</v>
      </c>
    </row>
    <row r="1469" spans="2:51" s="13" customFormat="1" ht="13.5">
      <c r="B1469" s="202"/>
      <c r="D1469" s="195" t="s">
        <v>198</v>
      </c>
      <c r="E1469" s="203" t="s">
        <v>5</v>
      </c>
      <c r="F1469" s="204" t="s">
        <v>1706</v>
      </c>
      <c r="H1469" s="205">
        <v>0.482</v>
      </c>
      <c r="I1469" s="206"/>
      <c r="L1469" s="202"/>
      <c r="M1469" s="207"/>
      <c r="N1469" s="208"/>
      <c r="O1469" s="208"/>
      <c r="P1469" s="208"/>
      <c r="Q1469" s="208"/>
      <c r="R1469" s="208"/>
      <c r="S1469" s="208"/>
      <c r="T1469" s="209"/>
      <c r="AT1469" s="203" t="s">
        <v>198</v>
      </c>
      <c r="AU1469" s="203" t="s">
        <v>86</v>
      </c>
      <c r="AV1469" s="13" t="s">
        <v>80</v>
      </c>
      <c r="AW1469" s="13" t="s">
        <v>35</v>
      </c>
      <c r="AX1469" s="13" t="s">
        <v>72</v>
      </c>
      <c r="AY1469" s="203" t="s">
        <v>190</v>
      </c>
    </row>
    <row r="1470" spans="2:51" s="13" customFormat="1" ht="13.5">
      <c r="B1470" s="202"/>
      <c r="D1470" s="195" t="s">
        <v>198</v>
      </c>
      <c r="E1470" s="203" t="s">
        <v>5</v>
      </c>
      <c r="F1470" s="204" t="s">
        <v>1707</v>
      </c>
      <c r="H1470" s="205">
        <v>0.683</v>
      </c>
      <c r="I1470" s="206"/>
      <c r="L1470" s="202"/>
      <c r="M1470" s="207"/>
      <c r="N1470" s="208"/>
      <c r="O1470" s="208"/>
      <c r="P1470" s="208"/>
      <c r="Q1470" s="208"/>
      <c r="R1470" s="208"/>
      <c r="S1470" s="208"/>
      <c r="T1470" s="209"/>
      <c r="AT1470" s="203" t="s">
        <v>198</v>
      </c>
      <c r="AU1470" s="203" t="s">
        <v>86</v>
      </c>
      <c r="AV1470" s="13" t="s">
        <v>80</v>
      </c>
      <c r="AW1470" s="13" t="s">
        <v>35</v>
      </c>
      <c r="AX1470" s="13" t="s">
        <v>72</v>
      </c>
      <c r="AY1470" s="203" t="s">
        <v>190</v>
      </c>
    </row>
    <row r="1471" spans="2:51" s="13" customFormat="1" ht="13.5">
      <c r="B1471" s="202"/>
      <c r="D1471" s="195" t="s">
        <v>198</v>
      </c>
      <c r="E1471" s="203" t="s">
        <v>5</v>
      </c>
      <c r="F1471" s="204" t="s">
        <v>1699</v>
      </c>
      <c r="H1471" s="205">
        <v>2.052</v>
      </c>
      <c r="I1471" s="206"/>
      <c r="L1471" s="202"/>
      <c r="M1471" s="207"/>
      <c r="N1471" s="208"/>
      <c r="O1471" s="208"/>
      <c r="P1471" s="208"/>
      <c r="Q1471" s="208"/>
      <c r="R1471" s="208"/>
      <c r="S1471" s="208"/>
      <c r="T1471" s="209"/>
      <c r="AT1471" s="203" t="s">
        <v>198</v>
      </c>
      <c r="AU1471" s="203" t="s">
        <v>86</v>
      </c>
      <c r="AV1471" s="13" t="s">
        <v>80</v>
      </c>
      <c r="AW1471" s="13" t="s">
        <v>35</v>
      </c>
      <c r="AX1471" s="13" t="s">
        <v>72</v>
      </c>
      <c r="AY1471" s="203" t="s">
        <v>190</v>
      </c>
    </row>
    <row r="1472" spans="2:51" s="14" customFormat="1" ht="13.5">
      <c r="B1472" s="210"/>
      <c r="D1472" s="195" t="s">
        <v>198</v>
      </c>
      <c r="E1472" s="211" t="s">
        <v>5</v>
      </c>
      <c r="F1472" s="212" t="s">
        <v>221</v>
      </c>
      <c r="H1472" s="213">
        <v>19.138</v>
      </c>
      <c r="I1472" s="214"/>
      <c r="L1472" s="210"/>
      <c r="M1472" s="215"/>
      <c r="N1472" s="216"/>
      <c r="O1472" s="216"/>
      <c r="P1472" s="216"/>
      <c r="Q1472" s="216"/>
      <c r="R1472" s="216"/>
      <c r="S1472" s="216"/>
      <c r="T1472" s="217"/>
      <c r="AT1472" s="211" t="s">
        <v>198</v>
      </c>
      <c r="AU1472" s="211" t="s">
        <v>86</v>
      </c>
      <c r="AV1472" s="14" t="s">
        <v>92</v>
      </c>
      <c r="AW1472" s="14" t="s">
        <v>35</v>
      </c>
      <c r="AX1472" s="14" t="s">
        <v>17</v>
      </c>
      <c r="AY1472" s="211" t="s">
        <v>190</v>
      </c>
    </row>
    <row r="1473" spans="2:65" s="1" customFormat="1" ht="38.25" customHeight="1">
      <c r="B1473" s="181"/>
      <c r="C1473" s="182" t="s">
        <v>1708</v>
      </c>
      <c r="D1473" s="182" t="s">
        <v>192</v>
      </c>
      <c r="E1473" s="183" t="s">
        <v>1709</v>
      </c>
      <c r="F1473" s="184" t="s">
        <v>1710</v>
      </c>
      <c r="G1473" s="185" t="s">
        <v>209</v>
      </c>
      <c r="H1473" s="186">
        <v>11.57</v>
      </c>
      <c r="I1473" s="187"/>
      <c r="J1473" s="188">
        <f>ROUND(I1473*H1473,2)</f>
        <v>0</v>
      </c>
      <c r="K1473" s="184" t="s">
        <v>196</v>
      </c>
      <c r="L1473" s="42"/>
      <c r="M1473" s="189" t="s">
        <v>5</v>
      </c>
      <c r="N1473" s="190" t="s">
        <v>43</v>
      </c>
      <c r="O1473" s="43"/>
      <c r="P1473" s="191">
        <f>O1473*H1473</f>
        <v>0</v>
      </c>
      <c r="Q1473" s="191">
        <v>0</v>
      </c>
      <c r="R1473" s="191">
        <f>Q1473*H1473</f>
        <v>0</v>
      </c>
      <c r="S1473" s="191">
        <v>1.8</v>
      </c>
      <c r="T1473" s="192">
        <f>S1473*H1473</f>
        <v>20.826</v>
      </c>
      <c r="AR1473" s="25" t="s">
        <v>92</v>
      </c>
      <c r="AT1473" s="25" t="s">
        <v>192</v>
      </c>
      <c r="AU1473" s="25" t="s">
        <v>86</v>
      </c>
      <c r="AY1473" s="25" t="s">
        <v>190</v>
      </c>
      <c r="BE1473" s="193">
        <f>IF(N1473="základní",J1473,0)</f>
        <v>0</v>
      </c>
      <c r="BF1473" s="193">
        <f>IF(N1473="snížená",J1473,0)</f>
        <v>0</v>
      </c>
      <c r="BG1473" s="193">
        <f>IF(N1473="zákl. přenesená",J1473,0)</f>
        <v>0</v>
      </c>
      <c r="BH1473" s="193">
        <f>IF(N1473="sníž. přenesená",J1473,0)</f>
        <v>0</v>
      </c>
      <c r="BI1473" s="193">
        <f>IF(N1473="nulová",J1473,0)</f>
        <v>0</v>
      </c>
      <c r="BJ1473" s="25" t="s">
        <v>17</v>
      </c>
      <c r="BK1473" s="193">
        <f>ROUND(I1473*H1473,2)</f>
        <v>0</v>
      </c>
      <c r="BL1473" s="25" t="s">
        <v>92</v>
      </c>
      <c r="BM1473" s="25" t="s">
        <v>1711</v>
      </c>
    </row>
    <row r="1474" spans="2:51" s="12" customFormat="1" ht="13.5">
      <c r="B1474" s="194"/>
      <c r="D1474" s="195" t="s">
        <v>198</v>
      </c>
      <c r="E1474" s="196" t="s">
        <v>5</v>
      </c>
      <c r="F1474" s="197" t="s">
        <v>372</v>
      </c>
      <c r="H1474" s="196" t="s">
        <v>5</v>
      </c>
      <c r="I1474" s="198"/>
      <c r="L1474" s="194"/>
      <c r="M1474" s="199"/>
      <c r="N1474" s="200"/>
      <c r="O1474" s="200"/>
      <c r="P1474" s="200"/>
      <c r="Q1474" s="200"/>
      <c r="R1474" s="200"/>
      <c r="S1474" s="200"/>
      <c r="T1474" s="201"/>
      <c r="AT1474" s="196" t="s">
        <v>198</v>
      </c>
      <c r="AU1474" s="196" t="s">
        <v>86</v>
      </c>
      <c r="AV1474" s="12" t="s">
        <v>17</v>
      </c>
      <c r="AW1474" s="12" t="s">
        <v>35</v>
      </c>
      <c r="AX1474" s="12" t="s">
        <v>72</v>
      </c>
      <c r="AY1474" s="196" t="s">
        <v>190</v>
      </c>
    </row>
    <row r="1475" spans="2:51" s="13" customFormat="1" ht="13.5">
      <c r="B1475" s="202"/>
      <c r="D1475" s="195" t="s">
        <v>198</v>
      </c>
      <c r="E1475" s="203" t="s">
        <v>5</v>
      </c>
      <c r="F1475" s="204" t="s">
        <v>1712</v>
      </c>
      <c r="H1475" s="205">
        <v>1.239</v>
      </c>
      <c r="I1475" s="206"/>
      <c r="L1475" s="202"/>
      <c r="M1475" s="207"/>
      <c r="N1475" s="208"/>
      <c r="O1475" s="208"/>
      <c r="P1475" s="208"/>
      <c r="Q1475" s="208"/>
      <c r="R1475" s="208"/>
      <c r="S1475" s="208"/>
      <c r="T1475" s="209"/>
      <c r="AT1475" s="203" t="s">
        <v>198</v>
      </c>
      <c r="AU1475" s="203" t="s">
        <v>86</v>
      </c>
      <c r="AV1475" s="13" t="s">
        <v>80</v>
      </c>
      <c r="AW1475" s="13" t="s">
        <v>35</v>
      </c>
      <c r="AX1475" s="13" t="s">
        <v>72</v>
      </c>
      <c r="AY1475" s="203" t="s">
        <v>190</v>
      </c>
    </row>
    <row r="1476" spans="2:51" s="13" customFormat="1" ht="13.5">
      <c r="B1476" s="202"/>
      <c r="D1476" s="195" t="s">
        <v>198</v>
      </c>
      <c r="E1476" s="203" t="s">
        <v>5</v>
      </c>
      <c r="F1476" s="204" t="s">
        <v>1713</v>
      </c>
      <c r="H1476" s="205">
        <v>1.491</v>
      </c>
      <c r="I1476" s="206"/>
      <c r="L1476" s="202"/>
      <c r="M1476" s="207"/>
      <c r="N1476" s="208"/>
      <c r="O1476" s="208"/>
      <c r="P1476" s="208"/>
      <c r="Q1476" s="208"/>
      <c r="R1476" s="208"/>
      <c r="S1476" s="208"/>
      <c r="T1476" s="209"/>
      <c r="AT1476" s="203" t="s">
        <v>198</v>
      </c>
      <c r="AU1476" s="203" t="s">
        <v>86</v>
      </c>
      <c r="AV1476" s="13" t="s">
        <v>80</v>
      </c>
      <c r="AW1476" s="13" t="s">
        <v>35</v>
      </c>
      <c r="AX1476" s="13" t="s">
        <v>72</v>
      </c>
      <c r="AY1476" s="203" t="s">
        <v>190</v>
      </c>
    </row>
    <row r="1477" spans="2:51" s="13" customFormat="1" ht="13.5">
      <c r="B1477" s="202"/>
      <c r="D1477" s="195" t="s">
        <v>198</v>
      </c>
      <c r="E1477" s="203" t="s">
        <v>5</v>
      </c>
      <c r="F1477" s="204" t="s">
        <v>1714</v>
      </c>
      <c r="H1477" s="205">
        <v>3.918</v>
      </c>
      <c r="I1477" s="206"/>
      <c r="L1477" s="202"/>
      <c r="M1477" s="207"/>
      <c r="N1477" s="208"/>
      <c r="O1477" s="208"/>
      <c r="P1477" s="208"/>
      <c r="Q1477" s="208"/>
      <c r="R1477" s="208"/>
      <c r="S1477" s="208"/>
      <c r="T1477" s="209"/>
      <c r="AT1477" s="203" t="s">
        <v>198</v>
      </c>
      <c r="AU1477" s="203" t="s">
        <v>86</v>
      </c>
      <c r="AV1477" s="13" t="s">
        <v>80</v>
      </c>
      <c r="AW1477" s="13" t="s">
        <v>35</v>
      </c>
      <c r="AX1477" s="13" t="s">
        <v>72</v>
      </c>
      <c r="AY1477" s="203" t="s">
        <v>190</v>
      </c>
    </row>
    <row r="1478" spans="2:51" s="12" customFormat="1" ht="13.5">
      <c r="B1478" s="194"/>
      <c r="D1478" s="195" t="s">
        <v>198</v>
      </c>
      <c r="E1478" s="196" t="s">
        <v>5</v>
      </c>
      <c r="F1478" s="197" t="s">
        <v>376</v>
      </c>
      <c r="H1478" s="196" t="s">
        <v>5</v>
      </c>
      <c r="I1478" s="198"/>
      <c r="L1478" s="194"/>
      <c r="M1478" s="199"/>
      <c r="N1478" s="200"/>
      <c r="O1478" s="200"/>
      <c r="P1478" s="200"/>
      <c r="Q1478" s="200"/>
      <c r="R1478" s="200"/>
      <c r="S1478" s="200"/>
      <c r="T1478" s="201"/>
      <c r="AT1478" s="196" t="s">
        <v>198</v>
      </c>
      <c r="AU1478" s="196" t="s">
        <v>86</v>
      </c>
      <c r="AV1478" s="12" t="s">
        <v>17</v>
      </c>
      <c r="AW1478" s="12" t="s">
        <v>35</v>
      </c>
      <c r="AX1478" s="12" t="s">
        <v>72</v>
      </c>
      <c r="AY1478" s="196" t="s">
        <v>190</v>
      </c>
    </row>
    <row r="1479" spans="2:51" s="13" customFormat="1" ht="13.5">
      <c r="B1479" s="202"/>
      <c r="D1479" s="195" t="s">
        <v>198</v>
      </c>
      <c r="E1479" s="203" t="s">
        <v>5</v>
      </c>
      <c r="F1479" s="204" t="s">
        <v>1715</v>
      </c>
      <c r="H1479" s="205">
        <v>1.004</v>
      </c>
      <c r="I1479" s="206"/>
      <c r="L1479" s="202"/>
      <c r="M1479" s="207"/>
      <c r="N1479" s="208"/>
      <c r="O1479" s="208"/>
      <c r="P1479" s="208"/>
      <c r="Q1479" s="208"/>
      <c r="R1479" s="208"/>
      <c r="S1479" s="208"/>
      <c r="T1479" s="209"/>
      <c r="AT1479" s="203" t="s">
        <v>198</v>
      </c>
      <c r="AU1479" s="203" t="s">
        <v>86</v>
      </c>
      <c r="AV1479" s="13" t="s">
        <v>80</v>
      </c>
      <c r="AW1479" s="13" t="s">
        <v>35</v>
      </c>
      <c r="AX1479" s="13" t="s">
        <v>72</v>
      </c>
      <c r="AY1479" s="203" t="s">
        <v>190</v>
      </c>
    </row>
    <row r="1480" spans="2:51" s="13" customFormat="1" ht="13.5">
      <c r="B1480" s="202"/>
      <c r="D1480" s="195" t="s">
        <v>198</v>
      </c>
      <c r="E1480" s="203" t="s">
        <v>5</v>
      </c>
      <c r="F1480" s="204" t="s">
        <v>1714</v>
      </c>
      <c r="H1480" s="205">
        <v>3.918</v>
      </c>
      <c r="I1480" s="206"/>
      <c r="L1480" s="202"/>
      <c r="M1480" s="207"/>
      <c r="N1480" s="208"/>
      <c r="O1480" s="208"/>
      <c r="P1480" s="208"/>
      <c r="Q1480" s="208"/>
      <c r="R1480" s="208"/>
      <c r="S1480" s="208"/>
      <c r="T1480" s="209"/>
      <c r="AT1480" s="203" t="s">
        <v>198</v>
      </c>
      <c r="AU1480" s="203" t="s">
        <v>86</v>
      </c>
      <c r="AV1480" s="13" t="s">
        <v>80</v>
      </c>
      <c r="AW1480" s="13" t="s">
        <v>35</v>
      </c>
      <c r="AX1480" s="13" t="s">
        <v>72</v>
      </c>
      <c r="AY1480" s="203" t="s">
        <v>190</v>
      </c>
    </row>
    <row r="1481" spans="2:51" s="14" customFormat="1" ht="13.5">
      <c r="B1481" s="210"/>
      <c r="D1481" s="195" t="s">
        <v>198</v>
      </c>
      <c r="E1481" s="211" t="s">
        <v>5</v>
      </c>
      <c r="F1481" s="212" t="s">
        <v>221</v>
      </c>
      <c r="H1481" s="213">
        <v>11.57</v>
      </c>
      <c r="I1481" s="214"/>
      <c r="L1481" s="210"/>
      <c r="M1481" s="215"/>
      <c r="N1481" s="216"/>
      <c r="O1481" s="216"/>
      <c r="P1481" s="216"/>
      <c r="Q1481" s="216"/>
      <c r="R1481" s="216"/>
      <c r="S1481" s="216"/>
      <c r="T1481" s="217"/>
      <c r="AT1481" s="211" t="s">
        <v>198</v>
      </c>
      <c r="AU1481" s="211" t="s">
        <v>86</v>
      </c>
      <c r="AV1481" s="14" t="s">
        <v>92</v>
      </c>
      <c r="AW1481" s="14" t="s">
        <v>35</v>
      </c>
      <c r="AX1481" s="14" t="s">
        <v>17</v>
      </c>
      <c r="AY1481" s="211" t="s">
        <v>190</v>
      </c>
    </row>
    <row r="1482" spans="2:65" s="1" customFormat="1" ht="25.5" customHeight="1">
      <c r="B1482" s="181"/>
      <c r="C1482" s="182" t="s">
        <v>1716</v>
      </c>
      <c r="D1482" s="182" t="s">
        <v>192</v>
      </c>
      <c r="E1482" s="183" t="s">
        <v>1717</v>
      </c>
      <c r="F1482" s="184" t="s">
        <v>1718</v>
      </c>
      <c r="G1482" s="185" t="s">
        <v>209</v>
      </c>
      <c r="H1482" s="186">
        <v>0.126</v>
      </c>
      <c r="I1482" s="187"/>
      <c r="J1482" s="188">
        <f>ROUND(I1482*H1482,2)</f>
        <v>0</v>
      </c>
      <c r="K1482" s="184" t="s">
        <v>196</v>
      </c>
      <c r="L1482" s="42"/>
      <c r="M1482" s="189" t="s">
        <v>5</v>
      </c>
      <c r="N1482" s="190" t="s">
        <v>43</v>
      </c>
      <c r="O1482" s="43"/>
      <c r="P1482" s="191">
        <f>O1482*H1482</f>
        <v>0</v>
      </c>
      <c r="Q1482" s="191">
        <v>0</v>
      </c>
      <c r="R1482" s="191">
        <f>Q1482*H1482</f>
        <v>0</v>
      </c>
      <c r="S1482" s="191">
        <v>2.1</v>
      </c>
      <c r="T1482" s="192">
        <f>S1482*H1482</f>
        <v>0.2646</v>
      </c>
      <c r="AR1482" s="25" t="s">
        <v>92</v>
      </c>
      <c r="AT1482" s="25" t="s">
        <v>192</v>
      </c>
      <c r="AU1482" s="25" t="s">
        <v>86</v>
      </c>
      <c r="AY1482" s="25" t="s">
        <v>190</v>
      </c>
      <c r="BE1482" s="193">
        <f>IF(N1482="základní",J1482,0)</f>
        <v>0</v>
      </c>
      <c r="BF1482" s="193">
        <f>IF(N1482="snížená",J1482,0)</f>
        <v>0</v>
      </c>
      <c r="BG1482" s="193">
        <f>IF(N1482="zákl. přenesená",J1482,0)</f>
        <v>0</v>
      </c>
      <c r="BH1482" s="193">
        <f>IF(N1482="sníž. přenesená",J1482,0)</f>
        <v>0</v>
      </c>
      <c r="BI1482" s="193">
        <f>IF(N1482="nulová",J1482,0)</f>
        <v>0</v>
      </c>
      <c r="BJ1482" s="25" t="s">
        <v>17</v>
      </c>
      <c r="BK1482" s="193">
        <f>ROUND(I1482*H1482,2)</f>
        <v>0</v>
      </c>
      <c r="BL1482" s="25" t="s">
        <v>92</v>
      </c>
      <c r="BM1482" s="25" t="s">
        <v>1719</v>
      </c>
    </row>
    <row r="1483" spans="2:51" s="12" customFormat="1" ht="13.5">
      <c r="B1483" s="194"/>
      <c r="D1483" s="195" t="s">
        <v>198</v>
      </c>
      <c r="E1483" s="196" t="s">
        <v>5</v>
      </c>
      <c r="F1483" s="197" t="s">
        <v>1720</v>
      </c>
      <c r="H1483" s="196" t="s">
        <v>5</v>
      </c>
      <c r="I1483" s="198"/>
      <c r="L1483" s="194"/>
      <c r="M1483" s="199"/>
      <c r="N1483" s="200"/>
      <c r="O1483" s="200"/>
      <c r="P1483" s="200"/>
      <c r="Q1483" s="200"/>
      <c r="R1483" s="200"/>
      <c r="S1483" s="200"/>
      <c r="T1483" s="201"/>
      <c r="AT1483" s="196" t="s">
        <v>198</v>
      </c>
      <c r="AU1483" s="196" t="s">
        <v>86</v>
      </c>
      <c r="AV1483" s="12" t="s">
        <v>17</v>
      </c>
      <c r="AW1483" s="12" t="s">
        <v>35</v>
      </c>
      <c r="AX1483" s="12" t="s">
        <v>72</v>
      </c>
      <c r="AY1483" s="196" t="s">
        <v>190</v>
      </c>
    </row>
    <row r="1484" spans="2:51" s="13" customFormat="1" ht="13.5">
      <c r="B1484" s="202"/>
      <c r="D1484" s="195" t="s">
        <v>198</v>
      </c>
      <c r="E1484" s="203" t="s">
        <v>5</v>
      </c>
      <c r="F1484" s="204" t="s">
        <v>1721</v>
      </c>
      <c r="H1484" s="205">
        <v>0.126</v>
      </c>
      <c r="I1484" s="206"/>
      <c r="L1484" s="202"/>
      <c r="M1484" s="207"/>
      <c r="N1484" s="208"/>
      <c r="O1484" s="208"/>
      <c r="P1484" s="208"/>
      <c r="Q1484" s="208"/>
      <c r="R1484" s="208"/>
      <c r="S1484" s="208"/>
      <c r="T1484" s="209"/>
      <c r="AT1484" s="203" t="s">
        <v>198</v>
      </c>
      <c r="AU1484" s="203" t="s">
        <v>86</v>
      </c>
      <c r="AV1484" s="13" t="s">
        <v>80</v>
      </c>
      <c r="AW1484" s="13" t="s">
        <v>35</v>
      </c>
      <c r="AX1484" s="13" t="s">
        <v>17</v>
      </c>
      <c r="AY1484" s="203" t="s">
        <v>190</v>
      </c>
    </row>
    <row r="1485" spans="2:65" s="1" customFormat="1" ht="25.5" customHeight="1">
      <c r="B1485" s="181"/>
      <c r="C1485" s="182" t="s">
        <v>1722</v>
      </c>
      <c r="D1485" s="182" t="s">
        <v>192</v>
      </c>
      <c r="E1485" s="183" t="s">
        <v>1723</v>
      </c>
      <c r="F1485" s="184" t="s">
        <v>1724</v>
      </c>
      <c r="G1485" s="185" t="s">
        <v>625</v>
      </c>
      <c r="H1485" s="186">
        <v>17.3</v>
      </c>
      <c r="I1485" s="187"/>
      <c r="J1485" s="188">
        <f>ROUND(I1485*H1485,2)</f>
        <v>0</v>
      </c>
      <c r="K1485" s="184" t="s">
        <v>196</v>
      </c>
      <c r="L1485" s="42"/>
      <c r="M1485" s="189" t="s">
        <v>5</v>
      </c>
      <c r="N1485" s="190" t="s">
        <v>43</v>
      </c>
      <c r="O1485" s="43"/>
      <c r="P1485" s="191">
        <f>O1485*H1485</f>
        <v>0</v>
      </c>
      <c r="Q1485" s="191">
        <v>0</v>
      </c>
      <c r="R1485" s="191">
        <f>Q1485*H1485</f>
        <v>0</v>
      </c>
      <c r="S1485" s="191">
        <v>0.013</v>
      </c>
      <c r="T1485" s="192">
        <f>S1485*H1485</f>
        <v>0.2249</v>
      </c>
      <c r="AR1485" s="25" t="s">
        <v>92</v>
      </c>
      <c r="AT1485" s="25" t="s">
        <v>192</v>
      </c>
      <c r="AU1485" s="25" t="s">
        <v>86</v>
      </c>
      <c r="AY1485" s="25" t="s">
        <v>190</v>
      </c>
      <c r="BE1485" s="193">
        <f>IF(N1485="základní",J1485,0)</f>
        <v>0</v>
      </c>
      <c r="BF1485" s="193">
        <f>IF(N1485="snížená",J1485,0)</f>
        <v>0</v>
      </c>
      <c r="BG1485" s="193">
        <f>IF(N1485="zákl. přenesená",J1485,0)</f>
        <v>0</v>
      </c>
      <c r="BH1485" s="193">
        <f>IF(N1485="sníž. přenesená",J1485,0)</f>
        <v>0</v>
      </c>
      <c r="BI1485" s="193">
        <f>IF(N1485="nulová",J1485,0)</f>
        <v>0</v>
      </c>
      <c r="BJ1485" s="25" t="s">
        <v>17</v>
      </c>
      <c r="BK1485" s="193">
        <f>ROUND(I1485*H1485,2)</f>
        <v>0</v>
      </c>
      <c r="BL1485" s="25" t="s">
        <v>92</v>
      </c>
      <c r="BM1485" s="25" t="s">
        <v>1725</v>
      </c>
    </row>
    <row r="1486" spans="2:51" s="12" customFormat="1" ht="13.5">
      <c r="B1486" s="194"/>
      <c r="D1486" s="195" t="s">
        <v>198</v>
      </c>
      <c r="E1486" s="196" t="s">
        <v>5</v>
      </c>
      <c r="F1486" s="197" t="s">
        <v>425</v>
      </c>
      <c r="H1486" s="196" t="s">
        <v>5</v>
      </c>
      <c r="I1486" s="198"/>
      <c r="L1486" s="194"/>
      <c r="M1486" s="199"/>
      <c r="N1486" s="200"/>
      <c r="O1486" s="200"/>
      <c r="P1486" s="200"/>
      <c r="Q1486" s="200"/>
      <c r="R1486" s="200"/>
      <c r="S1486" s="200"/>
      <c r="T1486" s="201"/>
      <c r="AT1486" s="196" t="s">
        <v>198</v>
      </c>
      <c r="AU1486" s="196" t="s">
        <v>86</v>
      </c>
      <c r="AV1486" s="12" t="s">
        <v>17</v>
      </c>
      <c r="AW1486" s="12" t="s">
        <v>35</v>
      </c>
      <c r="AX1486" s="12" t="s">
        <v>72</v>
      </c>
      <c r="AY1486" s="196" t="s">
        <v>190</v>
      </c>
    </row>
    <row r="1487" spans="2:51" s="13" customFormat="1" ht="13.5">
      <c r="B1487" s="202"/>
      <c r="D1487" s="195" t="s">
        <v>198</v>
      </c>
      <c r="E1487" s="203" t="s">
        <v>5</v>
      </c>
      <c r="F1487" s="204" t="s">
        <v>1726</v>
      </c>
      <c r="H1487" s="205">
        <v>5.9</v>
      </c>
      <c r="I1487" s="206"/>
      <c r="L1487" s="202"/>
      <c r="M1487" s="207"/>
      <c r="N1487" s="208"/>
      <c r="O1487" s="208"/>
      <c r="P1487" s="208"/>
      <c r="Q1487" s="208"/>
      <c r="R1487" s="208"/>
      <c r="S1487" s="208"/>
      <c r="T1487" s="209"/>
      <c r="AT1487" s="203" t="s">
        <v>198</v>
      </c>
      <c r="AU1487" s="203" t="s">
        <v>86</v>
      </c>
      <c r="AV1487" s="13" t="s">
        <v>80</v>
      </c>
      <c r="AW1487" s="13" t="s">
        <v>35</v>
      </c>
      <c r="AX1487" s="13" t="s">
        <v>72</v>
      </c>
      <c r="AY1487" s="203" t="s">
        <v>190</v>
      </c>
    </row>
    <row r="1488" spans="2:51" s="12" customFormat="1" ht="13.5">
      <c r="B1488" s="194"/>
      <c r="D1488" s="195" t="s">
        <v>198</v>
      </c>
      <c r="E1488" s="196" t="s">
        <v>5</v>
      </c>
      <c r="F1488" s="197" t="s">
        <v>372</v>
      </c>
      <c r="H1488" s="196" t="s">
        <v>5</v>
      </c>
      <c r="I1488" s="198"/>
      <c r="L1488" s="194"/>
      <c r="M1488" s="199"/>
      <c r="N1488" s="200"/>
      <c r="O1488" s="200"/>
      <c r="P1488" s="200"/>
      <c r="Q1488" s="200"/>
      <c r="R1488" s="200"/>
      <c r="S1488" s="200"/>
      <c r="T1488" s="201"/>
      <c r="AT1488" s="196" t="s">
        <v>198</v>
      </c>
      <c r="AU1488" s="196" t="s">
        <v>86</v>
      </c>
      <c r="AV1488" s="12" t="s">
        <v>17</v>
      </c>
      <c r="AW1488" s="12" t="s">
        <v>35</v>
      </c>
      <c r="AX1488" s="12" t="s">
        <v>72</v>
      </c>
      <c r="AY1488" s="196" t="s">
        <v>190</v>
      </c>
    </row>
    <row r="1489" spans="2:51" s="13" customFormat="1" ht="13.5">
      <c r="B1489" s="202"/>
      <c r="D1489" s="195" t="s">
        <v>198</v>
      </c>
      <c r="E1489" s="203" t="s">
        <v>5</v>
      </c>
      <c r="F1489" s="204" t="s">
        <v>1727</v>
      </c>
      <c r="H1489" s="205">
        <v>3</v>
      </c>
      <c r="I1489" s="206"/>
      <c r="L1489" s="202"/>
      <c r="M1489" s="207"/>
      <c r="N1489" s="208"/>
      <c r="O1489" s="208"/>
      <c r="P1489" s="208"/>
      <c r="Q1489" s="208"/>
      <c r="R1489" s="208"/>
      <c r="S1489" s="208"/>
      <c r="T1489" s="209"/>
      <c r="AT1489" s="203" t="s">
        <v>198</v>
      </c>
      <c r="AU1489" s="203" t="s">
        <v>86</v>
      </c>
      <c r="AV1489" s="13" t="s">
        <v>80</v>
      </c>
      <c r="AW1489" s="13" t="s">
        <v>35</v>
      </c>
      <c r="AX1489" s="13" t="s">
        <v>72</v>
      </c>
      <c r="AY1489" s="203" t="s">
        <v>190</v>
      </c>
    </row>
    <row r="1490" spans="2:51" s="12" customFormat="1" ht="13.5">
      <c r="B1490" s="194"/>
      <c r="D1490" s="195" t="s">
        <v>198</v>
      </c>
      <c r="E1490" s="196" t="s">
        <v>5</v>
      </c>
      <c r="F1490" s="197" t="s">
        <v>376</v>
      </c>
      <c r="H1490" s="196" t="s">
        <v>5</v>
      </c>
      <c r="I1490" s="198"/>
      <c r="L1490" s="194"/>
      <c r="M1490" s="199"/>
      <c r="N1490" s="200"/>
      <c r="O1490" s="200"/>
      <c r="P1490" s="200"/>
      <c r="Q1490" s="200"/>
      <c r="R1490" s="200"/>
      <c r="S1490" s="200"/>
      <c r="T1490" s="201"/>
      <c r="AT1490" s="196" t="s">
        <v>198</v>
      </c>
      <c r="AU1490" s="196" t="s">
        <v>86</v>
      </c>
      <c r="AV1490" s="12" t="s">
        <v>17</v>
      </c>
      <c r="AW1490" s="12" t="s">
        <v>35</v>
      </c>
      <c r="AX1490" s="12" t="s">
        <v>72</v>
      </c>
      <c r="AY1490" s="196" t="s">
        <v>190</v>
      </c>
    </row>
    <row r="1491" spans="2:51" s="13" customFormat="1" ht="13.5">
      <c r="B1491" s="202"/>
      <c r="D1491" s="195" t="s">
        <v>198</v>
      </c>
      <c r="E1491" s="203" t="s">
        <v>5</v>
      </c>
      <c r="F1491" s="204" t="s">
        <v>1728</v>
      </c>
      <c r="H1491" s="205">
        <v>8.4</v>
      </c>
      <c r="I1491" s="206"/>
      <c r="L1491" s="202"/>
      <c r="M1491" s="207"/>
      <c r="N1491" s="208"/>
      <c r="O1491" s="208"/>
      <c r="P1491" s="208"/>
      <c r="Q1491" s="208"/>
      <c r="R1491" s="208"/>
      <c r="S1491" s="208"/>
      <c r="T1491" s="209"/>
      <c r="AT1491" s="203" t="s">
        <v>198</v>
      </c>
      <c r="AU1491" s="203" t="s">
        <v>86</v>
      </c>
      <c r="AV1491" s="13" t="s">
        <v>80</v>
      </c>
      <c r="AW1491" s="13" t="s">
        <v>35</v>
      </c>
      <c r="AX1491" s="13" t="s">
        <v>72</v>
      </c>
      <c r="AY1491" s="203" t="s">
        <v>190</v>
      </c>
    </row>
    <row r="1492" spans="2:51" s="14" customFormat="1" ht="13.5">
      <c r="B1492" s="210"/>
      <c r="D1492" s="195" t="s">
        <v>198</v>
      </c>
      <c r="E1492" s="211" t="s">
        <v>5</v>
      </c>
      <c r="F1492" s="212" t="s">
        <v>221</v>
      </c>
      <c r="H1492" s="213">
        <v>17.3</v>
      </c>
      <c r="I1492" s="214"/>
      <c r="L1492" s="210"/>
      <c r="M1492" s="215"/>
      <c r="N1492" s="216"/>
      <c r="O1492" s="216"/>
      <c r="P1492" s="216"/>
      <c r="Q1492" s="216"/>
      <c r="R1492" s="216"/>
      <c r="S1492" s="216"/>
      <c r="T1492" s="217"/>
      <c r="AT1492" s="211" t="s">
        <v>198</v>
      </c>
      <c r="AU1492" s="211" t="s">
        <v>86</v>
      </c>
      <c r="AV1492" s="14" t="s">
        <v>92</v>
      </c>
      <c r="AW1492" s="14" t="s">
        <v>35</v>
      </c>
      <c r="AX1492" s="14" t="s">
        <v>17</v>
      </c>
      <c r="AY1492" s="211" t="s">
        <v>190</v>
      </c>
    </row>
    <row r="1493" spans="2:65" s="1" customFormat="1" ht="25.5" customHeight="1">
      <c r="B1493" s="181"/>
      <c r="C1493" s="182" t="s">
        <v>1729</v>
      </c>
      <c r="D1493" s="182" t="s">
        <v>192</v>
      </c>
      <c r="E1493" s="183" t="s">
        <v>1730</v>
      </c>
      <c r="F1493" s="184" t="s">
        <v>1731</v>
      </c>
      <c r="G1493" s="185" t="s">
        <v>410</v>
      </c>
      <c r="H1493" s="186">
        <v>49</v>
      </c>
      <c r="I1493" s="187"/>
      <c r="J1493" s="188">
        <f>ROUND(I1493*H1493,2)</f>
        <v>0</v>
      </c>
      <c r="K1493" s="184" t="s">
        <v>196</v>
      </c>
      <c r="L1493" s="42"/>
      <c r="M1493" s="189" t="s">
        <v>5</v>
      </c>
      <c r="N1493" s="190" t="s">
        <v>43</v>
      </c>
      <c r="O1493" s="43"/>
      <c r="P1493" s="191">
        <f>O1493*H1493</f>
        <v>0</v>
      </c>
      <c r="Q1493" s="191">
        <v>0</v>
      </c>
      <c r="R1493" s="191">
        <f>Q1493*H1493</f>
        <v>0</v>
      </c>
      <c r="S1493" s="191">
        <v>0.031</v>
      </c>
      <c r="T1493" s="192">
        <f>S1493*H1493</f>
        <v>1.519</v>
      </c>
      <c r="AR1493" s="25" t="s">
        <v>92</v>
      </c>
      <c r="AT1493" s="25" t="s">
        <v>192</v>
      </c>
      <c r="AU1493" s="25" t="s">
        <v>86</v>
      </c>
      <c r="AY1493" s="25" t="s">
        <v>190</v>
      </c>
      <c r="BE1493" s="193">
        <f>IF(N1493="základní",J1493,0)</f>
        <v>0</v>
      </c>
      <c r="BF1493" s="193">
        <f>IF(N1493="snížená",J1493,0)</f>
        <v>0</v>
      </c>
      <c r="BG1493" s="193">
        <f>IF(N1493="zákl. přenesená",J1493,0)</f>
        <v>0</v>
      </c>
      <c r="BH1493" s="193">
        <f>IF(N1493="sníž. přenesená",J1493,0)</f>
        <v>0</v>
      </c>
      <c r="BI1493" s="193">
        <f>IF(N1493="nulová",J1493,0)</f>
        <v>0</v>
      </c>
      <c r="BJ1493" s="25" t="s">
        <v>17</v>
      </c>
      <c r="BK1493" s="193">
        <f>ROUND(I1493*H1493,2)</f>
        <v>0</v>
      </c>
      <c r="BL1493" s="25" t="s">
        <v>92</v>
      </c>
      <c r="BM1493" s="25" t="s">
        <v>1732</v>
      </c>
    </row>
    <row r="1494" spans="2:51" s="12" customFormat="1" ht="13.5">
      <c r="B1494" s="194"/>
      <c r="D1494" s="195" t="s">
        <v>198</v>
      </c>
      <c r="E1494" s="196" t="s">
        <v>5</v>
      </c>
      <c r="F1494" s="197" t="s">
        <v>1733</v>
      </c>
      <c r="H1494" s="196" t="s">
        <v>5</v>
      </c>
      <c r="I1494" s="198"/>
      <c r="L1494" s="194"/>
      <c r="M1494" s="199"/>
      <c r="N1494" s="200"/>
      <c r="O1494" s="200"/>
      <c r="P1494" s="200"/>
      <c r="Q1494" s="200"/>
      <c r="R1494" s="200"/>
      <c r="S1494" s="200"/>
      <c r="T1494" s="201"/>
      <c r="AT1494" s="196" t="s">
        <v>198</v>
      </c>
      <c r="AU1494" s="196" t="s">
        <v>86</v>
      </c>
      <c r="AV1494" s="12" t="s">
        <v>17</v>
      </c>
      <c r="AW1494" s="12" t="s">
        <v>35</v>
      </c>
      <c r="AX1494" s="12" t="s">
        <v>72</v>
      </c>
      <c r="AY1494" s="196" t="s">
        <v>190</v>
      </c>
    </row>
    <row r="1495" spans="2:51" s="13" customFormat="1" ht="13.5">
      <c r="B1495" s="202"/>
      <c r="D1495" s="195" t="s">
        <v>198</v>
      </c>
      <c r="E1495" s="203" t="s">
        <v>5</v>
      </c>
      <c r="F1495" s="204" t="s">
        <v>98</v>
      </c>
      <c r="H1495" s="205">
        <v>6</v>
      </c>
      <c r="I1495" s="206"/>
      <c r="L1495" s="202"/>
      <c r="M1495" s="207"/>
      <c r="N1495" s="208"/>
      <c r="O1495" s="208"/>
      <c r="P1495" s="208"/>
      <c r="Q1495" s="208"/>
      <c r="R1495" s="208"/>
      <c r="S1495" s="208"/>
      <c r="T1495" s="209"/>
      <c r="AT1495" s="203" t="s">
        <v>198</v>
      </c>
      <c r="AU1495" s="203" t="s">
        <v>86</v>
      </c>
      <c r="AV1495" s="13" t="s">
        <v>80</v>
      </c>
      <c r="AW1495" s="13" t="s">
        <v>35</v>
      </c>
      <c r="AX1495" s="13" t="s">
        <v>72</v>
      </c>
      <c r="AY1495" s="203" t="s">
        <v>190</v>
      </c>
    </row>
    <row r="1496" spans="2:51" s="12" customFormat="1" ht="13.5">
      <c r="B1496" s="194"/>
      <c r="D1496" s="195" t="s">
        <v>198</v>
      </c>
      <c r="E1496" s="196" t="s">
        <v>5</v>
      </c>
      <c r="F1496" s="197" t="s">
        <v>1734</v>
      </c>
      <c r="H1496" s="196" t="s">
        <v>5</v>
      </c>
      <c r="I1496" s="198"/>
      <c r="L1496" s="194"/>
      <c r="M1496" s="199"/>
      <c r="N1496" s="200"/>
      <c r="O1496" s="200"/>
      <c r="P1496" s="200"/>
      <c r="Q1496" s="200"/>
      <c r="R1496" s="200"/>
      <c r="S1496" s="200"/>
      <c r="T1496" s="201"/>
      <c r="AT1496" s="196" t="s">
        <v>198</v>
      </c>
      <c r="AU1496" s="196" t="s">
        <v>86</v>
      </c>
      <c r="AV1496" s="12" t="s">
        <v>17</v>
      </c>
      <c r="AW1496" s="12" t="s">
        <v>35</v>
      </c>
      <c r="AX1496" s="12" t="s">
        <v>72</v>
      </c>
      <c r="AY1496" s="196" t="s">
        <v>190</v>
      </c>
    </row>
    <row r="1497" spans="2:51" s="12" customFormat="1" ht="13.5">
      <c r="B1497" s="194"/>
      <c r="D1497" s="195" t="s">
        <v>198</v>
      </c>
      <c r="E1497" s="196" t="s">
        <v>5</v>
      </c>
      <c r="F1497" s="197" t="s">
        <v>425</v>
      </c>
      <c r="H1497" s="196" t="s">
        <v>5</v>
      </c>
      <c r="I1497" s="198"/>
      <c r="L1497" s="194"/>
      <c r="M1497" s="199"/>
      <c r="N1497" s="200"/>
      <c r="O1497" s="200"/>
      <c r="P1497" s="200"/>
      <c r="Q1497" s="200"/>
      <c r="R1497" s="200"/>
      <c r="S1497" s="200"/>
      <c r="T1497" s="201"/>
      <c r="AT1497" s="196" t="s">
        <v>198</v>
      </c>
      <c r="AU1497" s="196" t="s">
        <v>86</v>
      </c>
      <c r="AV1497" s="12" t="s">
        <v>17</v>
      </c>
      <c r="AW1497" s="12" t="s">
        <v>35</v>
      </c>
      <c r="AX1497" s="12" t="s">
        <v>72</v>
      </c>
      <c r="AY1497" s="196" t="s">
        <v>190</v>
      </c>
    </row>
    <row r="1498" spans="2:51" s="13" customFormat="1" ht="13.5">
      <c r="B1498" s="202"/>
      <c r="D1498" s="195" t="s">
        <v>198</v>
      </c>
      <c r="E1498" s="203" t="s">
        <v>5</v>
      </c>
      <c r="F1498" s="204" t="s">
        <v>232</v>
      </c>
      <c r="H1498" s="205">
        <v>7</v>
      </c>
      <c r="I1498" s="206"/>
      <c r="L1498" s="202"/>
      <c r="M1498" s="207"/>
      <c r="N1498" s="208"/>
      <c r="O1498" s="208"/>
      <c r="P1498" s="208"/>
      <c r="Q1498" s="208"/>
      <c r="R1498" s="208"/>
      <c r="S1498" s="208"/>
      <c r="T1498" s="209"/>
      <c r="AT1498" s="203" t="s">
        <v>198</v>
      </c>
      <c r="AU1498" s="203" t="s">
        <v>86</v>
      </c>
      <c r="AV1498" s="13" t="s">
        <v>80</v>
      </c>
      <c r="AW1498" s="13" t="s">
        <v>35</v>
      </c>
      <c r="AX1498" s="13" t="s">
        <v>72</v>
      </c>
      <c r="AY1498" s="203" t="s">
        <v>190</v>
      </c>
    </row>
    <row r="1499" spans="2:51" s="12" customFormat="1" ht="13.5">
      <c r="B1499" s="194"/>
      <c r="D1499" s="195" t="s">
        <v>198</v>
      </c>
      <c r="E1499" s="196" t="s">
        <v>5</v>
      </c>
      <c r="F1499" s="197" t="s">
        <v>372</v>
      </c>
      <c r="H1499" s="196" t="s">
        <v>5</v>
      </c>
      <c r="I1499" s="198"/>
      <c r="L1499" s="194"/>
      <c r="M1499" s="199"/>
      <c r="N1499" s="200"/>
      <c r="O1499" s="200"/>
      <c r="P1499" s="200"/>
      <c r="Q1499" s="200"/>
      <c r="R1499" s="200"/>
      <c r="S1499" s="200"/>
      <c r="T1499" s="201"/>
      <c r="AT1499" s="196" t="s">
        <v>198</v>
      </c>
      <c r="AU1499" s="196" t="s">
        <v>86</v>
      </c>
      <c r="AV1499" s="12" t="s">
        <v>17</v>
      </c>
      <c r="AW1499" s="12" t="s">
        <v>35</v>
      </c>
      <c r="AX1499" s="12" t="s">
        <v>72</v>
      </c>
      <c r="AY1499" s="196" t="s">
        <v>190</v>
      </c>
    </row>
    <row r="1500" spans="2:51" s="13" customFormat="1" ht="13.5">
      <c r="B1500" s="202"/>
      <c r="D1500" s="195" t="s">
        <v>198</v>
      </c>
      <c r="E1500" s="203" t="s">
        <v>5</v>
      </c>
      <c r="F1500" s="204" t="s">
        <v>11</v>
      </c>
      <c r="H1500" s="205">
        <v>15</v>
      </c>
      <c r="I1500" s="206"/>
      <c r="L1500" s="202"/>
      <c r="M1500" s="207"/>
      <c r="N1500" s="208"/>
      <c r="O1500" s="208"/>
      <c r="P1500" s="208"/>
      <c r="Q1500" s="208"/>
      <c r="R1500" s="208"/>
      <c r="S1500" s="208"/>
      <c r="T1500" s="209"/>
      <c r="AT1500" s="203" t="s">
        <v>198</v>
      </c>
      <c r="AU1500" s="203" t="s">
        <v>86</v>
      </c>
      <c r="AV1500" s="13" t="s">
        <v>80</v>
      </c>
      <c r="AW1500" s="13" t="s">
        <v>35</v>
      </c>
      <c r="AX1500" s="13" t="s">
        <v>72</v>
      </c>
      <c r="AY1500" s="203" t="s">
        <v>190</v>
      </c>
    </row>
    <row r="1501" spans="2:51" s="12" customFormat="1" ht="13.5">
      <c r="B1501" s="194"/>
      <c r="D1501" s="195" t="s">
        <v>198</v>
      </c>
      <c r="E1501" s="196" t="s">
        <v>5</v>
      </c>
      <c r="F1501" s="197" t="s">
        <v>376</v>
      </c>
      <c r="H1501" s="196" t="s">
        <v>5</v>
      </c>
      <c r="I1501" s="198"/>
      <c r="L1501" s="194"/>
      <c r="M1501" s="199"/>
      <c r="N1501" s="200"/>
      <c r="O1501" s="200"/>
      <c r="P1501" s="200"/>
      <c r="Q1501" s="200"/>
      <c r="R1501" s="200"/>
      <c r="S1501" s="200"/>
      <c r="T1501" s="201"/>
      <c r="AT1501" s="196" t="s">
        <v>198</v>
      </c>
      <c r="AU1501" s="196" t="s">
        <v>86</v>
      </c>
      <c r="AV1501" s="12" t="s">
        <v>17</v>
      </c>
      <c r="AW1501" s="12" t="s">
        <v>35</v>
      </c>
      <c r="AX1501" s="12" t="s">
        <v>72</v>
      </c>
      <c r="AY1501" s="196" t="s">
        <v>190</v>
      </c>
    </row>
    <row r="1502" spans="2:51" s="13" customFormat="1" ht="13.5">
      <c r="B1502" s="202"/>
      <c r="D1502" s="195" t="s">
        <v>198</v>
      </c>
      <c r="E1502" s="203" t="s">
        <v>5</v>
      </c>
      <c r="F1502" s="204" t="s">
        <v>10</v>
      </c>
      <c r="H1502" s="205">
        <v>21</v>
      </c>
      <c r="I1502" s="206"/>
      <c r="L1502" s="202"/>
      <c r="M1502" s="207"/>
      <c r="N1502" s="208"/>
      <c r="O1502" s="208"/>
      <c r="P1502" s="208"/>
      <c r="Q1502" s="208"/>
      <c r="R1502" s="208"/>
      <c r="S1502" s="208"/>
      <c r="T1502" s="209"/>
      <c r="AT1502" s="203" t="s">
        <v>198</v>
      </c>
      <c r="AU1502" s="203" t="s">
        <v>86</v>
      </c>
      <c r="AV1502" s="13" t="s">
        <v>80</v>
      </c>
      <c r="AW1502" s="13" t="s">
        <v>35</v>
      </c>
      <c r="AX1502" s="13" t="s">
        <v>72</v>
      </c>
      <c r="AY1502" s="203" t="s">
        <v>190</v>
      </c>
    </row>
    <row r="1503" spans="2:51" s="14" customFormat="1" ht="13.5">
      <c r="B1503" s="210"/>
      <c r="D1503" s="195" t="s">
        <v>198</v>
      </c>
      <c r="E1503" s="211" t="s">
        <v>5</v>
      </c>
      <c r="F1503" s="212" t="s">
        <v>221</v>
      </c>
      <c r="H1503" s="213">
        <v>49</v>
      </c>
      <c r="I1503" s="214"/>
      <c r="L1503" s="210"/>
      <c r="M1503" s="215"/>
      <c r="N1503" s="216"/>
      <c r="O1503" s="216"/>
      <c r="P1503" s="216"/>
      <c r="Q1503" s="216"/>
      <c r="R1503" s="216"/>
      <c r="S1503" s="216"/>
      <c r="T1503" s="217"/>
      <c r="AT1503" s="211" t="s">
        <v>198</v>
      </c>
      <c r="AU1503" s="211" t="s">
        <v>86</v>
      </c>
      <c r="AV1503" s="14" t="s">
        <v>92</v>
      </c>
      <c r="AW1503" s="14" t="s">
        <v>35</v>
      </c>
      <c r="AX1503" s="14" t="s">
        <v>17</v>
      </c>
      <c r="AY1503" s="211" t="s">
        <v>190</v>
      </c>
    </row>
    <row r="1504" spans="2:65" s="1" customFormat="1" ht="25.5" customHeight="1">
      <c r="B1504" s="181"/>
      <c r="C1504" s="182" t="s">
        <v>1735</v>
      </c>
      <c r="D1504" s="182" t="s">
        <v>192</v>
      </c>
      <c r="E1504" s="183" t="s">
        <v>1736</v>
      </c>
      <c r="F1504" s="184" t="s">
        <v>1737</v>
      </c>
      <c r="G1504" s="185" t="s">
        <v>275</v>
      </c>
      <c r="H1504" s="186">
        <v>132.55</v>
      </c>
      <c r="I1504" s="187"/>
      <c r="J1504" s="188">
        <f>ROUND(I1504*H1504,2)</f>
        <v>0</v>
      </c>
      <c r="K1504" s="184" t="s">
        <v>196</v>
      </c>
      <c r="L1504" s="42"/>
      <c r="M1504" s="189" t="s">
        <v>5</v>
      </c>
      <c r="N1504" s="190" t="s">
        <v>43</v>
      </c>
      <c r="O1504" s="43"/>
      <c r="P1504" s="191">
        <f>O1504*H1504</f>
        <v>0</v>
      </c>
      <c r="Q1504" s="191">
        <v>0</v>
      </c>
      <c r="R1504" s="191">
        <f>Q1504*H1504</f>
        <v>0</v>
      </c>
      <c r="S1504" s="191">
        <v>0.02</v>
      </c>
      <c r="T1504" s="192">
        <f>S1504*H1504</f>
        <v>2.6510000000000002</v>
      </c>
      <c r="AR1504" s="25" t="s">
        <v>92</v>
      </c>
      <c r="AT1504" s="25" t="s">
        <v>192</v>
      </c>
      <c r="AU1504" s="25" t="s">
        <v>86</v>
      </c>
      <c r="AY1504" s="25" t="s">
        <v>190</v>
      </c>
      <c r="BE1504" s="193">
        <f>IF(N1504="základní",J1504,0)</f>
        <v>0</v>
      </c>
      <c r="BF1504" s="193">
        <f>IF(N1504="snížená",J1504,0)</f>
        <v>0</v>
      </c>
      <c r="BG1504" s="193">
        <f>IF(N1504="zákl. přenesená",J1504,0)</f>
        <v>0</v>
      </c>
      <c r="BH1504" s="193">
        <f>IF(N1504="sníž. přenesená",J1504,0)</f>
        <v>0</v>
      </c>
      <c r="BI1504" s="193">
        <f>IF(N1504="nulová",J1504,0)</f>
        <v>0</v>
      </c>
      <c r="BJ1504" s="25" t="s">
        <v>17</v>
      </c>
      <c r="BK1504" s="193">
        <f>ROUND(I1504*H1504,2)</f>
        <v>0</v>
      </c>
      <c r="BL1504" s="25" t="s">
        <v>92</v>
      </c>
      <c r="BM1504" s="25" t="s">
        <v>1738</v>
      </c>
    </row>
    <row r="1505" spans="2:51" s="12" customFormat="1" ht="13.5">
      <c r="B1505" s="194"/>
      <c r="D1505" s="195" t="s">
        <v>198</v>
      </c>
      <c r="E1505" s="196" t="s">
        <v>5</v>
      </c>
      <c r="F1505" s="197" t="s">
        <v>883</v>
      </c>
      <c r="H1505" s="196" t="s">
        <v>5</v>
      </c>
      <c r="I1505" s="198"/>
      <c r="L1505" s="194"/>
      <c r="M1505" s="199"/>
      <c r="N1505" s="200"/>
      <c r="O1505" s="200"/>
      <c r="P1505" s="200"/>
      <c r="Q1505" s="200"/>
      <c r="R1505" s="200"/>
      <c r="S1505" s="200"/>
      <c r="T1505" s="201"/>
      <c r="AT1505" s="196" t="s">
        <v>198</v>
      </c>
      <c r="AU1505" s="196" t="s">
        <v>86</v>
      </c>
      <c r="AV1505" s="12" t="s">
        <v>17</v>
      </c>
      <c r="AW1505" s="12" t="s">
        <v>35</v>
      </c>
      <c r="AX1505" s="12" t="s">
        <v>72</v>
      </c>
      <c r="AY1505" s="196" t="s">
        <v>190</v>
      </c>
    </row>
    <row r="1506" spans="2:51" s="12" customFormat="1" ht="13.5">
      <c r="B1506" s="194"/>
      <c r="D1506" s="195" t="s">
        <v>198</v>
      </c>
      <c r="E1506" s="196" t="s">
        <v>5</v>
      </c>
      <c r="F1506" s="197" t="s">
        <v>884</v>
      </c>
      <c r="H1506" s="196" t="s">
        <v>5</v>
      </c>
      <c r="I1506" s="198"/>
      <c r="L1506" s="194"/>
      <c r="M1506" s="199"/>
      <c r="N1506" s="200"/>
      <c r="O1506" s="200"/>
      <c r="P1506" s="200"/>
      <c r="Q1506" s="200"/>
      <c r="R1506" s="200"/>
      <c r="S1506" s="200"/>
      <c r="T1506" s="201"/>
      <c r="AT1506" s="196" t="s">
        <v>198</v>
      </c>
      <c r="AU1506" s="196" t="s">
        <v>86</v>
      </c>
      <c r="AV1506" s="12" t="s">
        <v>17</v>
      </c>
      <c r="AW1506" s="12" t="s">
        <v>35</v>
      </c>
      <c r="AX1506" s="12" t="s">
        <v>72</v>
      </c>
      <c r="AY1506" s="196" t="s">
        <v>190</v>
      </c>
    </row>
    <row r="1507" spans="2:51" s="13" customFormat="1" ht="13.5">
      <c r="B1507" s="202"/>
      <c r="D1507" s="195" t="s">
        <v>198</v>
      </c>
      <c r="E1507" s="203" t="s">
        <v>5</v>
      </c>
      <c r="F1507" s="204" t="s">
        <v>885</v>
      </c>
      <c r="H1507" s="205">
        <v>6.6</v>
      </c>
      <c r="I1507" s="206"/>
      <c r="L1507" s="202"/>
      <c r="M1507" s="207"/>
      <c r="N1507" s="208"/>
      <c r="O1507" s="208"/>
      <c r="P1507" s="208"/>
      <c r="Q1507" s="208"/>
      <c r="R1507" s="208"/>
      <c r="S1507" s="208"/>
      <c r="T1507" s="209"/>
      <c r="AT1507" s="203" t="s">
        <v>198</v>
      </c>
      <c r="AU1507" s="203" t="s">
        <v>86</v>
      </c>
      <c r="AV1507" s="13" t="s">
        <v>80</v>
      </c>
      <c r="AW1507" s="13" t="s">
        <v>35</v>
      </c>
      <c r="AX1507" s="13" t="s">
        <v>72</v>
      </c>
      <c r="AY1507" s="203" t="s">
        <v>190</v>
      </c>
    </row>
    <row r="1508" spans="2:51" s="13" customFormat="1" ht="13.5">
      <c r="B1508" s="202"/>
      <c r="D1508" s="195" t="s">
        <v>198</v>
      </c>
      <c r="E1508" s="203" t="s">
        <v>5</v>
      </c>
      <c r="F1508" s="204" t="s">
        <v>886</v>
      </c>
      <c r="H1508" s="205">
        <v>2.3</v>
      </c>
      <c r="I1508" s="206"/>
      <c r="L1508" s="202"/>
      <c r="M1508" s="207"/>
      <c r="N1508" s="208"/>
      <c r="O1508" s="208"/>
      <c r="P1508" s="208"/>
      <c r="Q1508" s="208"/>
      <c r="R1508" s="208"/>
      <c r="S1508" s="208"/>
      <c r="T1508" s="209"/>
      <c r="AT1508" s="203" t="s">
        <v>198</v>
      </c>
      <c r="AU1508" s="203" t="s">
        <v>86</v>
      </c>
      <c r="AV1508" s="13" t="s">
        <v>80</v>
      </c>
      <c r="AW1508" s="13" t="s">
        <v>35</v>
      </c>
      <c r="AX1508" s="13" t="s">
        <v>72</v>
      </c>
      <c r="AY1508" s="203" t="s">
        <v>190</v>
      </c>
    </row>
    <row r="1509" spans="2:51" s="12" customFormat="1" ht="13.5">
      <c r="B1509" s="194"/>
      <c r="D1509" s="195" t="s">
        <v>198</v>
      </c>
      <c r="E1509" s="196" t="s">
        <v>5</v>
      </c>
      <c r="F1509" s="197" t="s">
        <v>376</v>
      </c>
      <c r="H1509" s="196" t="s">
        <v>5</v>
      </c>
      <c r="I1509" s="198"/>
      <c r="L1509" s="194"/>
      <c r="M1509" s="199"/>
      <c r="N1509" s="200"/>
      <c r="O1509" s="200"/>
      <c r="P1509" s="200"/>
      <c r="Q1509" s="200"/>
      <c r="R1509" s="200"/>
      <c r="S1509" s="200"/>
      <c r="T1509" s="201"/>
      <c r="AT1509" s="196" t="s">
        <v>198</v>
      </c>
      <c r="AU1509" s="196" t="s">
        <v>86</v>
      </c>
      <c r="AV1509" s="12" t="s">
        <v>17</v>
      </c>
      <c r="AW1509" s="12" t="s">
        <v>35</v>
      </c>
      <c r="AX1509" s="12" t="s">
        <v>72</v>
      </c>
      <c r="AY1509" s="196" t="s">
        <v>190</v>
      </c>
    </row>
    <row r="1510" spans="2:51" s="13" customFormat="1" ht="13.5">
      <c r="B1510" s="202"/>
      <c r="D1510" s="195" t="s">
        <v>198</v>
      </c>
      <c r="E1510" s="203" t="s">
        <v>5</v>
      </c>
      <c r="F1510" s="204" t="s">
        <v>887</v>
      </c>
      <c r="H1510" s="205">
        <v>123.65</v>
      </c>
      <c r="I1510" s="206"/>
      <c r="L1510" s="202"/>
      <c r="M1510" s="207"/>
      <c r="N1510" s="208"/>
      <c r="O1510" s="208"/>
      <c r="P1510" s="208"/>
      <c r="Q1510" s="208"/>
      <c r="R1510" s="208"/>
      <c r="S1510" s="208"/>
      <c r="T1510" s="209"/>
      <c r="AT1510" s="203" t="s">
        <v>198</v>
      </c>
      <c r="AU1510" s="203" t="s">
        <v>86</v>
      </c>
      <c r="AV1510" s="13" t="s">
        <v>80</v>
      </c>
      <c r="AW1510" s="13" t="s">
        <v>35</v>
      </c>
      <c r="AX1510" s="13" t="s">
        <v>72</v>
      </c>
      <c r="AY1510" s="203" t="s">
        <v>190</v>
      </c>
    </row>
    <row r="1511" spans="2:51" s="13" customFormat="1" ht="13.5">
      <c r="B1511" s="202"/>
      <c r="D1511" s="195" t="s">
        <v>198</v>
      </c>
      <c r="E1511" s="203" t="s">
        <v>5</v>
      </c>
      <c r="F1511" s="204" t="s">
        <v>5</v>
      </c>
      <c r="H1511" s="205">
        <v>0</v>
      </c>
      <c r="I1511" s="206"/>
      <c r="L1511" s="202"/>
      <c r="M1511" s="207"/>
      <c r="N1511" s="208"/>
      <c r="O1511" s="208"/>
      <c r="P1511" s="208"/>
      <c r="Q1511" s="208"/>
      <c r="R1511" s="208"/>
      <c r="S1511" s="208"/>
      <c r="T1511" s="209"/>
      <c r="AT1511" s="203" t="s">
        <v>198</v>
      </c>
      <c r="AU1511" s="203" t="s">
        <v>86</v>
      </c>
      <c r="AV1511" s="13" t="s">
        <v>80</v>
      </c>
      <c r="AW1511" s="13" t="s">
        <v>35</v>
      </c>
      <c r="AX1511" s="13" t="s">
        <v>72</v>
      </c>
      <c r="AY1511" s="203" t="s">
        <v>190</v>
      </c>
    </row>
    <row r="1512" spans="2:51" s="14" customFormat="1" ht="13.5">
      <c r="B1512" s="210"/>
      <c r="D1512" s="195" t="s">
        <v>198</v>
      </c>
      <c r="E1512" s="211" t="s">
        <v>5</v>
      </c>
      <c r="F1512" s="212" t="s">
        <v>221</v>
      </c>
      <c r="H1512" s="213">
        <v>132.55</v>
      </c>
      <c r="I1512" s="214"/>
      <c r="L1512" s="210"/>
      <c r="M1512" s="215"/>
      <c r="N1512" s="216"/>
      <c r="O1512" s="216"/>
      <c r="P1512" s="216"/>
      <c r="Q1512" s="216"/>
      <c r="R1512" s="216"/>
      <c r="S1512" s="216"/>
      <c r="T1512" s="217"/>
      <c r="AT1512" s="211" t="s">
        <v>198</v>
      </c>
      <c r="AU1512" s="211" t="s">
        <v>86</v>
      </c>
      <c r="AV1512" s="14" t="s">
        <v>92</v>
      </c>
      <c r="AW1512" s="14" t="s">
        <v>35</v>
      </c>
      <c r="AX1512" s="14" t="s">
        <v>17</v>
      </c>
      <c r="AY1512" s="211" t="s">
        <v>190</v>
      </c>
    </row>
    <row r="1513" spans="2:65" s="1" customFormat="1" ht="25.5" customHeight="1">
      <c r="B1513" s="181"/>
      <c r="C1513" s="182" t="s">
        <v>1739</v>
      </c>
      <c r="D1513" s="182" t="s">
        <v>192</v>
      </c>
      <c r="E1513" s="183" t="s">
        <v>1740</v>
      </c>
      <c r="F1513" s="184" t="s">
        <v>1741</v>
      </c>
      <c r="G1513" s="185" t="s">
        <v>275</v>
      </c>
      <c r="H1513" s="186">
        <v>496.313</v>
      </c>
      <c r="I1513" s="187"/>
      <c r="J1513" s="188">
        <f>ROUND(I1513*H1513,2)</f>
        <v>0</v>
      </c>
      <c r="K1513" s="184" t="s">
        <v>196</v>
      </c>
      <c r="L1513" s="42"/>
      <c r="M1513" s="189" t="s">
        <v>5</v>
      </c>
      <c r="N1513" s="190" t="s">
        <v>43</v>
      </c>
      <c r="O1513" s="43"/>
      <c r="P1513" s="191">
        <f>O1513*H1513</f>
        <v>0</v>
      </c>
      <c r="Q1513" s="191">
        <v>0</v>
      </c>
      <c r="R1513" s="191">
        <f>Q1513*H1513</f>
        <v>0</v>
      </c>
      <c r="S1513" s="191">
        <v>0.046</v>
      </c>
      <c r="T1513" s="192">
        <f>S1513*H1513</f>
        <v>22.830398</v>
      </c>
      <c r="AR1513" s="25" t="s">
        <v>92</v>
      </c>
      <c r="AT1513" s="25" t="s">
        <v>192</v>
      </c>
      <c r="AU1513" s="25" t="s">
        <v>86</v>
      </c>
      <c r="AY1513" s="25" t="s">
        <v>190</v>
      </c>
      <c r="BE1513" s="193">
        <f>IF(N1513="základní",J1513,0)</f>
        <v>0</v>
      </c>
      <c r="BF1513" s="193">
        <f>IF(N1513="snížená",J1513,0)</f>
        <v>0</v>
      </c>
      <c r="BG1513" s="193">
        <f>IF(N1513="zákl. přenesená",J1513,0)</f>
        <v>0</v>
      </c>
      <c r="BH1513" s="193">
        <f>IF(N1513="sníž. přenesená",J1513,0)</f>
        <v>0</v>
      </c>
      <c r="BI1513" s="193">
        <f>IF(N1513="nulová",J1513,0)</f>
        <v>0</v>
      </c>
      <c r="BJ1513" s="25" t="s">
        <v>17</v>
      </c>
      <c r="BK1513" s="193">
        <f>ROUND(I1513*H1513,2)</f>
        <v>0</v>
      </c>
      <c r="BL1513" s="25" t="s">
        <v>92</v>
      </c>
      <c r="BM1513" s="25" t="s">
        <v>1742</v>
      </c>
    </row>
    <row r="1514" spans="2:51" s="12" customFormat="1" ht="13.5">
      <c r="B1514" s="194"/>
      <c r="D1514" s="195" t="s">
        <v>198</v>
      </c>
      <c r="E1514" s="196" t="s">
        <v>5</v>
      </c>
      <c r="F1514" s="197" t="s">
        <v>1743</v>
      </c>
      <c r="H1514" s="196" t="s">
        <v>5</v>
      </c>
      <c r="I1514" s="198"/>
      <c r="L1514" s="194"/>
      <c r="M1514" s="199"/>
      <c r="N1514" s="200"/>
      <c r="O1514" s="200"/>
      <c r="P1514" s="200"/>
      <c r="Q1514" s="200"/>
      <c r="R1514" s="200"/>
      <c r="S1514" s="200"/>
      <c r="T1514" s="201"/>
      <c r="AT1514" s="196" t="s">
        <v>198</v>
      </c>
      <c r="AU1514" s="196" t="s">
        <v>86</v>
      </c>
      <c r="AV1514" s="12" t="s">
        <v>17</v>
      </c>
      <c r="AW1514" s="12" t="s">
        <v>35</v>
      </c>
      <c r="AX1514" s="12" t="s">
        <v>72</v>
      </c>
      <c r="AY1514" s="196" t="s">
        <v>190</v>
      </c>
    </row>
    <row r="1515" spans="2:51" s="13" customFormat="1" ht="13.5">
      <c r="B1515" s="202"/>
      <c r="D1515" s="195" t="s">
        <v>198</v>
      </c>
      <c r="E1515" s="203" t="s">
        <v>5</v>
      </c>
      <c r="F1515" s="204" t="s">
        <v>1744</v>
      </c>
      <c r="H1515" s="205">
        <v>408.24</v>
      </c>
      <c r="I1515" s="206"/>
      <c r="L1515" s="202"/>
      <c r="M1515" s="207"/>
      <c r="N1515" s="208"/>
      <c r="O1515" s="208"/>
      <c r="P1515" s="208"/>
      <c r="Q1515" s="208"/>
      <c r="R1515" s="208"/>
      <c r="S1515" s="208"/>
      <c r="T1515" s="209"/>
      <c r="AT1515" s="203" t="s">
        <v>198</v>
      </c>
      <c r="AU1515" s="203" t="s">
        <v>86</v>
      </c>
      <c r="AV1515" s="13" t="s">
        <v>80</v>
      </c>
      <c r="AW1515" s="13" t="s">
        <v>35</v>
      </c>
      <c r="AX1515" s="13" t="s">
        <v>72</v>
      </c>
      <c r="AY1515" s="203" t="s">
        <v>190</v>
      </c>
    </row>
    <row r="1516" spans="2:51" s="13" customFormat="1" ht="13.5">
      <c r="B1516" s="202"/>
      <c r="D1516" s="195" t="s">
        <v>198</v>
      </c>
      <c r="E1516" s="203" t="s">
        <v>5</v>
      </c>
      <c r="F1516" s="204" t="s">
        <v>1745</v>
      </c>
      <c r="H1516" s="205">
        <v>379.08</v>
      </c>
      <c r="I1516" s="206"/>
      <c r="L1516" s="202"/>
      <c r="M1516" s="207"/>
      <c r="N1516" s="208"/>
      <c r="O1516" s="208"/>
      <c r="P1516" s="208"/>
      <c r="Q1516" s="208"/>
      <c r="R1516" s="208"/>
      <c r="S1516" s="208"/>
      <c r="T1516" s="209"/>
      <c r="AT1516" s="203" t="s">
        <v>198</v>
      </c>
      <c r="AU1516" s="203" t="s">
        <v>86</v>
      </c>
      <c r="AV1516" s="13" t="s">
        <v>80</v>
      </c>
      <c r="AW1516" s="13" t="s">
        <v>35</v>
      </c>
      <c r="AX1516" s="13" t="s">
        <v>72</v>
      </c>
      <c r="AY1516" s="203" t="s">
        <v>190</v>
      </c>
    </row>
    <row r="1517" spans="2:51" s="12" customFormat="1" ht="13.5">
      <c r="B1517" s="194"/>
      <c r="D1517" s="195" t="s">
        <v>198</v>
      </c>
      <c r="E1517" s="196" t="s">
        <v>5</v>
      </c>
      <c r="F1517" s="197" t="s">
        <v>691</v>
      </c>
      <c r="H1517" s="196" t="s">
        <v>5</v>
      </c>
      <c r="I1517" s="198"/>
      <c r="L1517" s="194"/>
      <c r="M1517" s="199"/>
      <c r="N1517" s="200"/>
      <c r="O1517" s="200"/>
      <c r="P1517" s="200"/>
      <c r="Q1517" s="200"/>
      <c r="R1517" s="200"/>
      <c r="S1517" s="200"/>
      <c r="T1517" s="201"/>
      <c r="AT1517" s="196" t="s">
        <v>198</v>
      </c>
      <c r="AU1517" s="196" t="s">
        <v>86</v>
      </c>
      <c r="AV1517" s="12" t="s">
        <v>17</v>
      </c>
      <c r="AW1517" s="12" t="s">
        <v>35</v>
      </c>
      <c r="AX1517" s="12" t="s">
        <v>72</v>
      </c>
      <c r="AY1517" s="196" t="s">
        <v>190</v>
      </c>
    </row>
    <row r="1518" spans="2:51" s="12" customFormat="1" ht="13.5">
      <c r="B1518" s="194"/>
      <c r="D1518" s="195" t="s">
        <v>198</v>
      </c>
      <c r="E1518" s="196" t="s">
        <v>5</v>
      </c>
      <c r="F1518" s="197" t="s">
        <v>372</v>
      </c>
      <c r="H1518" s="196" t="s">
        <v>5</v>
      </c>
      <c r="I1518" s="198"/>
      <c r="L1518" s="194"/>
      <c r="M1518" s="199"/>
      <c r="N1518" s="200"/>
      <c r="O1518" s="200"/>
      <c r="P1518" s="200"/>
      <c r="Q1518" s="200"/>
      <c r="R1518" s="200"/>
      <c r="S1518" s="200"/>
      <c r="T1518" s="201"/>
      <c r="AT1518" s="196" t="s">
        <v>198</v>
      </c>
      <c r="AU1518" s="196" t="s">
        <v>86</v>
      </c>
      <c r="AV1518" s="12" t="s">
        <v>17</v>
      </c>
      <c r="AW1518" s="12" t="s">
        <v>35</v>
      </c>
      <c r="AX1518" s="12" t="s">
        <v>72</v>
      </c>
      <c r="AY1518" s="196" t="s">
        <v>190</v>
      </c>
    </row>
    <row r="1519" spans="2:51" s="13" customFormat="1" ht="13.5">
      <c r="B1519" s="202"/>
      <c r="D1519" s="195" t="s">
        <v>198</v>
      </c>
      <c r="E1519" s="203" t="s">
        <v>5</v>
      </c>
      <c r="F1519" s="204" t="s">
        <v>1746</v>
      </c>
      <c r="H1519" s="205">
        <v>-25.6</v>
      </c>
      <c r="I1519" s="206"/>
      <c r="L1519" s="202"/>
      <c r="M1519" s="207"/>
      <c r="N1519" s="208"/>
      <c r="O1519" s="208"/>
      <c r="P1519" s="208"/>
      <c r="Q1519" s="208"/>
      <c r="R1519" s="208"/>
      <c r="S1519" s="208"/>
      <c r="T1519" s="209"/>
      <c r="AT1519" s="203" t="s">
        <v>198</v>
      </c>
      <c r="AU1519" s="203" t="s">
        <v>86</v>
      </c>
      <c r="AV1519" s="13" t="s">
        <v>80</v>
      </c>
      <c r="AW1519" s="13" t="s">
        <v>35</v>
      </c>
      <c r="AX1519" s="13" t="s">
        <v>72</v>
      </c>
      <c r="AY1519" s="203" t="s">
        <v>190</v>
      </c>
    </row>
    <row r="1520" spans="2:51" s="13" customFormat="1" ht="13.5">
      <c r="B1520" s="202"/>
      <c r="D1520" s="195" t="s">
        <v>198</v>
      </c>
      <c r="E1520" s="203" t="s">
        <v>5</v>
      </c>
      <c r="F1520" s="204" t="s">
        <v>1747</v>
      </c>
      <c r="H1520" s="205">
        <v>-9.6</v>
      </c>
      <c r="I1520" s="206"/>
      <c r="L1520" s="202"/>
      <c r="M1520" s="207"/>
      <c r="N1520" s="208"/>
      <c r="O1520" s="208"/>
      <c r="P1520" s="208"/>
      <c r="Q1520" s="208"/>
      <c r="R1520" s="208"/>
      <c r="S1520" s="208"/>
      <c r="T1520" s="209"/>
      <c r="AT1520" s="203" t="s">
        <v>198</v>
      </c>
      <c r="AU1520" s="203" t="s">
        <v>86</v>
      </c>
      <c r="AV1520" s="13" t="s">
        <v>80</v>
      </c>
      <c r="AW1520" s="13" t="s">
        <v>35</v>
      </c>
      <c r="AX1520" s="13" t="s">
        <v>72</v>
      </c>
      <c r="AY1520" s="203" t="s">
        <v>190</v>
      </c>
    </row>
    <row r="1521" spans="2:51" s="12" customFormat="1" ht="13.5">
      <c r="B1521" s="194"/>
      <c r="D1521" s="195" t="s">
        <v>198</v>
      </c>
      <c r="E1521" s="196" t="s">
        <v>5</v>
      </c>
      <c r="F1521" s="197" t="s">
        <v>376</v>
      </c>
      <c r="H1521" s="196" t="s">
        <v>5</v>
      </c>
      <c r="I1521" s="198"/>
      <c r="L1521" s="194"/>
      <c r="M1521" s="199"/>
      <c r="N1521" s="200"/>
      <c r="O1521" s="200"/>
      <c r="P1521" s="200"/>
      <c r="Q1521" s="200"/>
      <c r="R1521" s="200"/>
      <c r="S1521" s="200"/>
      <c r="T1521" s="201"/>
      <c r="AT1521" s="196" t="s">
        <v>198</v>
      </c>
      <c r="AU1521" s="196" t="s">
        <v>86</v>
      </c>
      <c r="AV1521" s="12" t="s">
        <v>17</v>
      </c>
      <c r="AW1521" s="12" t="s">
        <v>35</v>
      </c>
      <c r="AX1521" s="12" t="s">
        <v>72</v>
      </c>
      <c r="AY1521" s="196" t="s">
        <v>190</v>
      </c>
    </row>
    <row r="1522" spans="2:51" s="13" customFormat="1" ht="13.5">
      <c r="B1522" s="202"/>
      <c r="D1522" s="195" t="s">
        <v>198</v>
      </c>
      <c r="E1522" s="203" t="s">
        <v>5</v>
      </c>
      <c r="F1522" s="204" t="s">
        <v>1748</v>
      </c>
      <c r="H1522" s="205">
        <v>-19.2</v>
      </c>
      <c r="I1522" s="206"/>
      <c r="L1522" s="202"/>
      <c r="M1522" s="207"/>
      <c r="N1522" s="208"/>
      <c r="O1522" s="208"/>
      <c r="P1522" s="208"/>
      <c r="Q1522" s="208"/>
      <c r="R1522" s="208"/>
      <c r="S1522" s="208"/>
      <c r="T1522" s="209"/>
      <c r="AT1522" s="203" t="s">
        <v>198</v>
      </c>
      <c r="AU1522" s="203" t="s">
        <v>86</v>
      </c>
      <c r="AV1522" s="13" t="s">
        <v>80</v>
      </c>
      <c r="AW1522" s="13" t="s">
        <v>35</v>
      </c>
      <c r="AX1522" s="13" t="s">
        <v>72</v>
      </c>
      <c r="AY1522" s="203" t="s">
        <v>190</v>
      </c>
    </row>
    <row r="1523" spans="2:51" s="13" customFormat="1" ht="13.5">
      <c r="B1523" s="202"/>
      <c r="D1523" s="195" t="s">
        <v>198</v>
      </c>
      <c r="E1523" s="203" t="s">
        <v>5</v>
      </c>
      <c r="F1523" s="204" t="s">
        <v>1747</v>
      </c>
      <c r="H1523" s="205">
        <v>-9.6</v>
      </c>
      <c r="I1523" s="206"/>
      <c r="L1523" s="202"/>
      <c r="M1523" s="207"/>
      <c r="N1523" s="208"/>
      <c r="O1523" s="208"/>
      <c r="P1523" s="208"/>
      <c r="Q1523" s="208"/>
      <c r="R1523" s="208"/>
      <c r="S1523" s="208"/>
      <c r="T1523" s="209"/>
      <c r="AT1523" s="203" t="s">
        <v>198</v>
      </c>
      <c r="AU1523" s="203" t="s">
        <v>86</v>
      </c>
      <c r="AV1523" s="13" t="s">
        <v>80</v>
      </c>
      <c r="AW1523" s="13" t="s">
        <v>35</v>
      </c>
      <c r="AX1523" s="13" t="s">
        <v>72</v>
      </c>
      <c r="AY1523" s="203" t="s">
        <v>190</v>
      </c>
    </row>
    <row r="1524" spans="2:51" s="13" customFormat="1" ht="13.5">
      <c r="B1524" s="202"/>
      <c r="D1524" s="195" t="s">
        <v>198</v>
      </c>
      <c r="E1524" s="203" t="s">
        <v>5</v>
      </c>
      <c r="F1524" s="204" t="s">
        <v>1749</v>
      </c>
      <c r="H1524" s="205">
        <v>-2.8</v>
      </c>
      <c r="I1524" s="206"/>
      <c r="L1524" s="202"/>
      <c r="M1524" s="207"/>
      <c r="N1524" s="208"/>
      <c r="O1524" s="208"/>
      <c r="P1524" s="208"/>
      <c r="Q1524" s="208"/>
      <c r="R1524" s="208"/>
      <c r="S1524" s="208"/>
      <c r="T1524" s="209"/>
      <c r="AT1524" s="203" t="s">
        <v>198</v>
      </c>
      <c r="AU1524" s="203" t="s">
        <v>86</v>
      </c>
      <c r="AV1524" s="13" t="s">
        <v>80</v>
      </c>
      <c r="AW1524" s="13" t="s">
        <v>35</v>
      </c>
      <c r="AX1524" s="13" t="s">
        <v>72</v>
      </c>
      <c r="AY1524" s="203" t="s">
        <v>190</v>
      </c>
    </row>
    <row r="1525" spans="2:51" s="12" customFormat="1" ht="13.5">
      <c r="B1525" s="194"/>
      <c r="D1525" s="195" t="s">
        <v>198</v>
      </c>
      <c r="E1525" s="196" t="s">
        <v>5</v>
      </c>
      <c r="F1525" s="197" t="s">
        <v>372</v>
      </c>
      <c r="H1525" s="196" t="s">
        <v>5</v>
      </c>
      <c r="I1525" s="198"/>
      <c r="L1525" s="194"/>
      <c r="M1525" s="199"/>
      <c r="N1525" s="200"/>
      <c r="O1525" s="200"/>
      <c r="P1525" s="200"/>
      <c r="Q1525" s="200"/>
      <c r="R1525" s="200"/>
      <c r="S1525" s="200"/>
      <c r="T1525" s="201"/>
      <c r="AT1525" s="196" t="s">
        <v>198</v>
      </c>
      <c r="AU1525" s="196" t="s">
        <v>86</v>
      </c>
      <c r="AV1525" s="12" t="s">
        <v>17</v>
      </c>
      <c r="AW1525" s="12" t="s">
        <v>35</v>
      </c>
      <c r="AX1525" s="12" t="s">
        <v>72</v>
      </c>
      <c r="AY1525" s="196" t="s">
        <v>190</v>
      </c>
    </row>
    <row r="1526" spans="2:51" s="13" customFormat="1" ht="13.5">
      <c r="B1526" s="202"/>
      <c r="D1526" s="195" t="s">
        <v>198</v>
      </c>
      <c r="E1526" s="203" t="s">
        <v>5</v>
      </c>
      <c r="F1526" s="204" t="s">
        <v>1750</v>
      </c>
      <c r="H1526" s="205">
        <v>-0.51</v>
      </c>
      <c r="I1526" s="206"/>
      <c r="L1526" s="202"/>
      <c r="M1526" s="207"/>
      <c r="N1526" s="208"/>
      <c r="O1526" s="208"/>
      <c r="P1526" s="208"/>
      <c r="Q1526" s="208"/>
      <c r="R1526" s="208"/>
      <c r="S1526" s="208"/>
      <c r="T1526" s="209"/>
      <c r="AT1526" s="203" t="s">
        <v>198</v>
      </c>
      <c r="AU1526" s="203" t="s">
        <v>86</v>
      </c>
      <c r="AV1526" s="13" t="s">
        <v>80</v>
      </c>
      <c r="AW1526" s="13" t="s">
        <v>35</v>
      </c>
      <c r="AX1526" s="13" t="s">
        <v>72</v>
      </c>
      <c r="AY1526" s="203" t="s">
        <v>190</v>
      </c>
    </row>
    <row r="1527" spans="2:51" s="13" customFormat="1" ht="13.5">
      <c r="B1527" s="202"/>
      <c r="D1527" s="195" t="s">
        <v>198</v>
      </c>
      <c r="E1527" s="203" t="s">
        <v>5</v>
      </c>
      <c r="F1527" s="204" t="s">
        <v>1751</v>
      </c>
      <c r="H1527" s="205">
        <v>-1.056</v>
      </c>
      <c r="I1527" s="206"/>
      <c r="L1527" s="202"/>
      <c r="M1527" s="207"/>
      <c r="N1527" s="208"/>
      <c r="O1527" s="208"/>
      <c r="P1527" s="208"/>
      <c r="Q1527" s="208"/>
      <c r="R1527" s="208"/>
      <c r="S1527" s="208"/>
      <c r="T1527" s="209"/>
      <c r="AT1527" s="203" t="s">
        <v>198</v>
      </c>
      <c r="AU1527" s="203" t="s">
        <v>86</v>
      </c>
      <c r="AV1527" s="13" t="s">
        <v>80</v>
      </c>
      <c r="AW1527" s="13" t="s">
        <v>35</v>
      </c>
      <c r="AX1527" s="13" t="s">
        <v>72</v>
      </c>
      <c r="AY1527" s="203" t="s">
        <v>190</v>
      </c>
    </row>
    <row r="1528" spans="2:51" s="12" customFormat="1" ht="13.5">
      <c r="B1528" s="194"/>
      <c r="D1528" s="195" t="s">
        <v>198</v>
      </c>
      <c r="E1528" s="196" t="s">
        <v>5</v>
      </c>
      <c r="F1528" s="197" t="s">
        <v>376</v>
      </c>
      <c r="H1528" s="196" t="s">
        <v>5</v>
      </c>
      <c r="I1528" s="198"/>
      <c r="L1528" s="194"/>
      <c r="M1528" s="199"/>
      <c r="N1528" s="200"/>
      <c r="O1528" s="200"/>
      <c r="P1528" s="200"/>
      <c r="Q1528" s="200"/>
      <c r="R1528" s="200"/>
      <c r="S1528" s="200"/>
      <c r="T1528" s="201"/>
      <c r="AT1528" s="196" t="s">
        <v>198</v>
      </c>
      <c r="AU1528" s="196" t="s">
        <v>86</v>
      </c>
      <c r="AV1528" s="12" t="s">
        <v>17</v>
      </c>
      <c r="AW1528" s="12" t="s">
        <v>35</v>
      </c>
      <c r="AX1528" s="12" t="s">
        <v>72</v>
      </c>
      <c r="AY1528" s="196" t="s">
        <v>190</v>
      </c>
    </row>
    <row r="1529" spans="2:51" s="13" customFormat="1" ht="13.5">
      <c r="B1529" s="202"/>
      <c r="D1529" s="195" t="s">
        <v>198</v>
      </c>
      <c r="E1529" s="203" t="s">
        <v>5</v>
      </c>
      <c r="F1529" s="204" t="s">
        <v>1750</v>
      </c>
      <c r="H1529" s="205">
        <v>-0.51</v>
      </c>
      <c r="I1529" s="206"/>
      <c r="L1529" s="202"/>
      <c r="M1529" s="207"/>
      <c r="N1529" s="208"/>
      <c r="O1529" s="208"/>
      <c r="P1529" s="208"/>
      <c r="Q1529" s="208"/>
      <c r="R1529" s="208"/>
      <c r="S1529" s="208"/>
      <c r="T1529" s="209"/>
      <c r="AT1529" s="203" t="s">
        <v>198</v>
      </c>
      <c r="AU1529" s="203" t="s">
        <v>86</v>
      </c>
      <c r="AV1529" s="13" t="s">
        <v>80</v>
      </c>
      <c r="AW1529" s="13" t="s">
        <v>35</v>
      </c>
      <c r="AX1529" s="13" t="s">
        <v>72</v>
      </c>
      <c r="AY1529" s="203" t="s">
        <v>190</v>
      </c>
    </row>
    <row r="1530" spans="2:51" s="13" customFormat="1" ht="13.5">
      <c r="B1530" s="202"/>
      <c r="D1530" s="195" t="s">
        <v>198</v>
      </c>
      <c r="E1530" s="203" t="s">
        <v>5</v>
      </c>
      <c r="F1530" s="204" t="s">
        <v>1751</v>
      </c>
      <c r="H1530" s="205">
        <v>-1.056</v>
      </c>
      <c r="I1530" s="206"/>
      <c r="L1530" s="202"/>
      <c r="M1530" s="207"/>
      <c r="N1530" s="208"/>
      <c r="O1530" s="208"/>
      <c r="P1530" s="208"/>
      <c r="Q1530" s="208"/>
      <c r="R1530" s="208"/>
      <c r="S1530" s="208"/>
      <c r="T1530" s="209"/>
      <c r="AT1530" s="203" t="s">
        <v>198</v>
      </c>
      <c r="AU1530" s="203" t="s">
        <v>86</v>
      </c>
      <c r="AV1530" s="13" t="s">
        <v>80</v>
      </c>
      <c r="AW1530" s="13" t="s">
        <v>35</v>
      </c>
      <c r="AX1530" s="13" t="s">
        <v>72</v>
      </c>
      <c r="AY1530" s="203" t="s">
        <v>190</v>
      </c>
    </row>
    <row r="1531" spans="2:51" s="12" customFormat="1" ht="13.5">
      <c r="B1531" s="194"/>
      <c r="D1531" s="195" t="s">
        <v>198</v>
      </c>
      <c r="E1531" s="196" t="s">
        <v>5</v>
      </c>
      <c r="F1531" s="197" t="s">
        <v>372</v>
      </c>
      <c r="H1531" s="196" t="s">
        <v>5</v>
      </c>
      <c r="I1531" s="198"/>
      <c r="L1531" s="194"/>
      <c r="M1531" s="199"/>
      <c r="N1531" s="200"/>
      <c r="O1531" s="200"/>
      <c r="P1531" s="200"/>
      <c r="Q1531" s="200"/>
      <c r="R1531" s="200"/>
      <c r="S1531" s="200"/>
      <c r="T1531" s="201"/>
      <c r="AT1531" s="196" t="s">
        <v>198</v>
      </c>
      <c r="AU1531" s="196" t="s">
        <v>86</v>
      </c>
      <c r="AV1531" s="12" t="s">
        <v>17</v>
      </c>
      <c r="AW1531" s="12" t="s">
        <v>35</v>
      </c>
      <c r="AX1531" s="12" t="s">
        <v>72</v>
      </c>
      <c r="AY1531" s="196" t="s">
        <v>190</v>
      </c>
    </row>
    <row r="1532" spans="2:51" s="13" customFormat="1" ht="13.5">
      <c r="B1532" s="202"/>
      <c r="D1532" s="195" t="s">
        <v>198</v>
      </c>
      <c r="E1532" s="203" t="s">
        <v>5</v>
      </c>
      <c r="F1532" s="204" t="s">
        <v>1752</v>
      </c>
      <c r="H1532" s="205">
        <v>-5.239</v>
      </c>
      <c r="I1532" s="206"/>
      <c r="L1532" s="202"/>
      <c r="M1532" s="207"/>
      <c r="N1532" s="208"/>
      <c r="O1532" s="208"/>
      <c r="P1532" s="208"/>
      <c r="Q1532" s="208"/>
      <c r="R1532" s="208"/>
      <c r="S1532" s="208"/>
      <c r="T1532" s="209"/>
      <c r="AT1532" s="203" t="s">
        <v>198</v>
      </c>
      <c r="AU1532" s="203" t="s">
        <v>86</v>
      </c>
      <c r="AV1532" s="13" t="s">
        <v>80</v>
      </c>
      <c r="AW1532" s="13" t="s">
        <v>35</v>
      </c>
      <c r="AX1532" s="13" t="s">
        <v>72</v>
      </c>
      <c r="AY1532" s="203" t="s">
        <v>190</v>
      </c>
    </row>
    <row r="1533" spans="2:51" s="12" customFormat="1" ht="13.5">
      <c r="B1533" s="194"/>
      <c r="D1533" s="195" t="s">
        <v>198</v>
      </c>
      <c r="E1533" s="196" t="s">
        <v>5</v>
      </c>
      <c r="F1533" s="197" t="s">
        <v>376</v>
      </c>
      <c r="H1533" s="196" t="s">
        <v>5</v>
      </c>
      <c r="I1533" s="198"/>
      <c r="L1533" s="194"/>
      <c r="M1533" s="199"/>
      <c r="N1533" s="200"/>
      <c r="O1533" s="200"/>
      <c r="P1533" s="200"/>
      <c r="Q1533" s="200"/>
      <c r="R1533" s="200"/>
      <c r="S1533" s="200"/>
      <c r="T1533" s="201"/>
      <c r="AT1533" s="196" t="s">
        <v>198</v>
      </c>
      <c r="AU1533" s="196" t="s">
        <v>86</v>
      </c>
      <c r="AV1533" s="12" t="s">
        <v>17</v>
      </c>
      <c r="AW1533" s="12" t="s">
        <v>35</v>
      </c>
      <c r="AX1533" s="12" t="s">
        <v>72</v>
      </c>
      <c r="AY1533" s="196" t="s">
        <v>190</v>
      </c>
    </row>
    <row r="1534" spans="2:51" s="13" customFormat="1" ht="13.5">
      <c r="B1534" s="202"/>
      <c r="D1534" s="195" t="s">
        <v>198</v>
      </c>
      <c r="E1534" s="203" t="s">
        <v>5</v>
      </c>
      <c r="F1534" s="204" t="s">
        <v>1753</v>
      </c>
      <c r="H1534" s="205">
        <v>-6.986</v>
      </c>
      <c r="I1534" s="206"/>
      <c r="L1534" s="202"/>
      <c r="M1534" s="207"/>
      <c r="N1534" s="208"/>
      <c r="O1534" s="208"/>
      <c r="P1534" s="208"/>
      <c r="Q1534" s="208"/>
      <c r="R1534" s="208"/>
      <c r="S1534" s="208"/>
      <c r="T1534" s="209"/>
      <c r="AT1534" s="203" t="s">
        <v>198</v>
      </c>
      <c r="AU1534" s="203" t="s">
        <v>86</v>
      </c>
      <c r="AV1534" s="13" t="s">
        <v>80</v>
      </c>
      <c r="AW1534" s="13" t="s">
        <v>35</v>
      </c>
      <c r="AX1534" s="13" t="s">
        <v>72</v>
      </c>
      <c r="AY1534" s="203" t="s">
        <v>190</v>
      </c>
    </row>
    <row r="1535" spans="2:51" s="12" customFormat="1" ht="13.5">
      <c r="B1535" s="194"/>
      <c r="D1535" s="195" t="s">
        <v>198</v>
      </c>
      <c r="E1535" s="196" t="s">
        <v>5</v>
      </c>
      <c r="F1535" s="197" t="s">
        <v>372</v>
      </c>
      <c r="H1535" s="196" t="s">
        <v>5</v>
      </c>
      <c r="I1535" s="198"/>
      <c r="L1535" s="194"/>
      <c r="M1535" s="199"/>
      <c r="N1535" s="200"/>
      <c r="O1535" s="200"/>
      <c r="P1535" s="200"/>
      <c r="Q1535" s="200"/>
      <c r="R1535" s="200"/>
      <c r="S1535" s="200"/>
      <c r="T1535" s="201"/>
      <c r="AT1535" s="196" t="s">
        <v>198</v>
      </c>
      <c r="AU1535" s="196" t="s">
        <v>86</v>
      </c>
      <c r="AV1535" s="12" t="s">
        <v>17</v>
      </c>
      <c r="AW1535" s="12" t="s">
        <v>35</v>
      </c>
      <c r="AX1535" s="12" t="s">
        <v>72</v>
      </c>
      <c r="AY1535" s="196" t="s">
        <v>190</v>
      </c>
    </row>
    <row r="1536" spans="2:51" s="13" customFormat="1" ht="13.5">
      <c r="B1536" s="202"/>
      <c r="D1536" s="195" t="s">
        <v>198</v>
      </c>
      <c r="E1536" s="203" t="s">
        <v>5</v>
      </c>
      <c r="F1536" s="204" t="s">
        <v>1754</v>
      </c>
      <c r="H1536" s="205">
        <v>-2.19</v>
      </c>
      <c r="I1536" s="206"/>
      <c r="L1536" s="202"/>
      <c r="M1536" s="207"/>
      <c r="N1536" s="208"/>
      <c r="O1536" s="208"/>
      <c r="P1536" s="208"/>
      <c r="Q1536" s="208"/>
      <c r="R1536" s="208"/>
      <c r="S1536" s="208"/>
      <c r="T1536" s="209"/>
      <c r="AT1536" s="203" t="s">
        <v>198</v>
      </c>
      <c r="AU1536" s="203" t="s">
        <v>86</v>
      </c>
      <c r="AV1536" s="13" t="s">
        <v>80</v>
      </c>
      <c r="AW1536" s="13" t="s">
        <v>35</v>
      </c>
      <c r="AX1536" s="13" t="s">
        <v>72</v>
      </c>
      <c r="AY1536" s="203" t="s">
        <v>190</v>
      </c>
    </row>
    <row r="1537" spans="2:51" s="13" customFormat="1" ht="13.5">
      <c r="B1537" s="202"/>
      <c r="D1537" s="195" t="s">
        <v>198</v>
      </c>
      <c r="E1537" s="203" t="s">
        <v>5</v>
      </c>
      <c r="F1537" s="204" t="s">
        <v>1755</v>
      </c>
      <c r="H1537" s="205">
        <v>-9.235</v>
      </c>
      <c r="I1537" s="206"/>
      <c r="L1537" s="202"/>
      <c r="M1537" s="207"/>
      <c r="N1537" s="208"/>
      <c r="O1537" s="208"/>
      <c r="P1537" s="208"/>
      <c r="Q1537" s="208"/>
      <c r="R1537" s="208"/>
      <c r="S1537" s="208"/>
      <c r="T1537" s="209"/>
      <c r="AT1537" s="203" t="s">
        <v>198</v>
      </c>
      <c r="AU1537" s="203" t="s">
        <v>86</v>
      </c>
      <c r="AV1537" s="13" t="s">
        <v>80</v>
      </c>
      <c r="AW1537" s="13" t="s">
        <v>35</v>
      </c>
      <c r="AX1537" s="13" t="s">
        <v>72</v>
      </c>
      <c r="AY1537" s="203" t="s">
        <v>190</v>
      </c>
    </row>
    <row r="1538" spans="2:51" s="12" customFormat="1" ht="13.5">
      <c r="B1538" s="194"/>
      <c r="D1538" s="195" t="s">
        <v>198</v>
      </c>
      <c r="E1538" s="196" t="s">
        <v>5</v>
      </c>
      <c r="F1538" s="197" t="s">
        <v>376</v>
      </c>
      <c r="H1538" s="196" t="s">
        <v>5</v>
      </c>
      <c r="I1538" s="198"/>
      <c r="L1538" s="194"/>
      <c r="M1538" s="199"/>
      <c r="N1538" s="200"/>
      <c r="O1538" s="200"/>
      <c r="P1538" s="200"/>
      <c r="Q1538" s="200"/>
      <c r="R1538" s="200"/>
      <c r="S1538" s="200"/>
      <c r="T1538" s="201"/>
      <c r="AT1538" s="196" t="s">
        <v>198</v>
      </c>
      <c r="AU1538" s="196" t="s">
        <v>86</v>
      </c>
      <c r="AV1538" s="12" t="s">
        <v>17</v>
      </c>
      <c r="AW1538" s="12" t="s">
        <v>35</v>
      </c>
      <c r="AX1538" s="12" t="s">
        <v>72</v>
      </c>
      <c r="AY1538" s="196" t="s">
        <v>190</v>
      </c>
    </row>
    <row r="1539" spans="2:51" s="13" customFormat="1" ht="13.5">
      <c r="B1539" s="202"/>
      <c r="D1539" s="195" t="s">
        <v>198</v>
      </c>
      <c r="E1539" s="203" t="s">
        <v>5</v>
      </c>
      <c r="F1539" s="204" t="s">
        <v>1754</v>
      </c>
      <c r="H1539" s="205">
        <v>-2.19</v>
      </c>
      <c r="I1539" s="206"/>
      <c r="L1539" s="202"/>
      <c r="M1539" s="207"/>
      <c r="N1539" s="208"/>
      <c r="O1539" s="208"/>
      <c r="P1539" s="208"/>
      <c r="Q1539" s="208"/>
      <c r="R1539" s="208"/>
      <c r="S1539" s="208"/>
      <c r="T1539" s="209"/>
      <c r="AT1539" s="203" t="s">
        <v>198</v>
      </c>
      <c r="AU1539" s="203" t="s">
        <v>86</v>
      </c>
      <c r="AV1539" s="13" t="s">
        <v>80</v>
      </c>
      <c r="AW1539" s="13" t="s">
        <v>35</v>
      </c>
      <c r="AX1539" s="13" t="s">
        <v>72</v>
      </c>
      <c r="AY1539" s="203" t="s">
        <v>190</v>
      </c>
    </row>
    <row r="1540" spans="2:51" s="13" customFormat="1" ht="13.5">
      <c r="B1540" s="202"/>
      <c r="D1540" s="195" t="s">
        <v>198</v>
      </c>
      <c r="E1540" s="203" t="s">
        <v>5</v>
      </c>
      <c r="F1540" s="204" t="s">
        <v>1755</v>
      </c>
      <c r="H1540" s="205">
        <v>-9.235</v>
      </c>
      <c r="I1540" s="206"/>
      <c r="L1540" s="202"/>
      <c r="M1540" s="207"/>
      <c r="N1540" s="208"/>
      <c r="O1540" s="208"/>
      <c r="P1540" s="208"/>
      <c r="Q1540" s="208"/>
      <c r="R1540" s="208"/>
      <c r="S1540" s="208"/>
      <c r="T1540" s="209"/>
      <c r="AT1540" s="203" t="s">
        <v>198</v>
      </c>
      <c r="AU1540" s="203" t="s">
        <v>86</v>
      </c>
      <c r="AV1540" s="13" t="s">
        <v>80</v>
      </c>
      <c r="AW1540" s="13" t="s">
        <v>35</v>
      </c>
      <c r="AX1540" s="13" t="s">
        <v>72</v>
      </c>
      <c r="AY1540" s="203" t="s">
        <v>190</v>
      </c>
    </row>
    <row r="1541" spans="2:51" s="12" customFormat="1" ht="13.5">
      <c r="B1541" s="194"/>
      <c r="D1541" s="195" t="s">
        <v>198</v>
      </c>
      <c r="E1541" s="196" t="s">
        <v>5</v>
      </c>
      <c r="F1541" s="197" t="s">
        <v>1756</v>
      </c>
      <c r="H1541" s="196" t="s">
        <v>5</v>
      </c>
      <c r="I1541" s="198"/>
      <c r="L1541" s="194"/>
      <c r="M1541" s="199"/>
      <c r="N1541" s="200"/>
      <c r="O1541" s="200"/>
      <c r="P1541" s="200"/>
      <c r="Q1541" s="200"/>
      <c r="R1541" s="200"/>
      <c r="S1541" s="200"/>
      <c r="T1541" s="201"/>
      <c r="AT1541" s="196" t="s">
        <v>198</v>
      </c>
      <c r="AU1541" s="196" t="s">
        <v>86</v>
      </c>
      <c r="AV1541" s="12" t="s">
        <v>17</v>
      </c>
      <c r="AW1541" s="12" t="s">
        <v>35</v>
      </c>
      <c r="AX1541" s="12" t="s">
        <v>72</v>
      </c>
      <c r="AY1541" s="196" t="s">
        <v>190</v>
      </c>
    </row>
    <row r="1542" spans="2:51" s="13" customFormat="1" ht="13.5">
      <c r="B1542" s="202"/>
      <c r="D1542" s="195" t="s">
        <v>198</v>
      </c>
      <c r="E1542" s="203" t="s">
        <v>5</v>
      </c>
      <c r="F1542" s="204" t="s">
        <v>1757</v>
      </c>
      <c r="H1542" s="205">
        <v>-99.68</v>
      </c>
      <c r="I1542" s="206"/>
      <c r="L1542" s="202"/>
      <c r="M1542" s="207"/>
      <c r="N1542" s="208"/>
      <c r="O1542" s="208"/>
      <c r="P1542" s="208"/>
      <c r="Q1542" s="208"/>
      <c r="R1542" s="208"/>
      <c r="S1542" s="208"/>
      <c r="T1542" s="209"/>
      <c r="AT1542" s="203" t="s">
        <v>198</v>
      </c>
      <c r="AU1542" s="203" t="s">
        <v>86</v>
      </c>
      <c r="AV1542" s="13" t="s">
        <v>80</v>
      </c>
      <c r="AW1542" s="13" t="s">
        <v>35</v>
      </c>
      <c r="AX1542" s="13" t="s">
        <v>72</v>
      </c>
      <c r="AY1542" s="203" t="s">
        <v>190</v>
      </c>
    </row>
    <row r="1543" spans="2:51" s="13" customFormat="1" ht="13.5">
      <c r="B1543" s="202"/>
      <c r="D1543" s="195" t="s">
        <v>198</v>
      </c>
      <c r="E1543" s="203" t="s">
        <v>5</v>
      </c>
      <c r="F1543" s="204" t="s">
        <v>1758</v>
      </c>
      <c r="H1543" s="205">
        <v>-69.16</v>
      </c>
      <c r="I1543" s="206"/>
      <c r="L1543" s="202"/>
      <c r="M1543" s="207"/>
      <c r="N1543" s="208"/>
      <c r="O1543" s="208"/>
      <c r="P1543" s="208"/>
      <c r="Q1543" s="208"/>
      <c r="R1543" s="208"/>
      <c r="S1543" s="208"/>
      <c r="T1543" s="209"/>
      <c r="AT1543" s="203" t="s">
        <v>198</v>
      </c>
      <c r="AU1543" s="203" t="s">
        <v>86</v>
      </c>
      <c r="AV1543" s="13" t="s">
        <v>80</v>
      </c>
      <c r="AW1543" s="13" t="s">
        <v>35</v>
      </c>
      <c r="AX1543" s="13" t="s">
        <v>72</v>
      </c>
      <c r="AY1543" s="203" t="s">
        <v>190</v>
      </c>
    </row>
    <row r="1544" spans="2:51" s="13" customFormat="1" ht="13.5">
      <c r="B1544" s="202"/>
      <c r="D1544" s="195" t="s">
        <v>198</v>
      </c>
      <c r="E1544" s="203" t="s">
        <v>5</v>
      </c>
      <c r="F1544" s="204" t="s">
        <v>1759</v>
      </c>
      <c r="H1544" s="205">
        <v>-5.2</v>
      </c>
      <c r="I1544" s="206"/>
      <c r="L1544" s="202"/>
      <c r="M1544" s="207"/>
      <c r="N1544" s="208"/>
      <c r="O1544" s="208"/>
      <c r="P1544" s="208"/>
      <c r="Q1544" s="208"/>
      <c r="R1544" s="208"/>
      <c r="S1544" s="208"/>
      <c r="T1544" s="209"/>
      <c r="AT1544" s="203" t="s">
        <v>198</v>
      </c>
      <c r="AU1544" s="203" t="s">
        <v>86</v>
      </c>
      <c r="AV1544" s="13" t="s">
        <v>80</v>
      </c>
      <c r="AW1544" s="13" t="s">
        <v>35</v>
      </c>
      <c r="AX1544" s="13" t="s">
        <v>72</v>
      </c>
      <c r="AY1544" s="203" t="s">
        <v>190</v>
      </c>
    </row>
    <row r="1545" spans="2:51" s="13" customFormat="1" ht="13.5">
      <c r="B1545" s="202"/>
      <c r="D1545" s="195" t="s">
        <v>198</v>
      </c>
      <c r="E1545" s="203" t="s">
        <v>5</v>
      </c>
      <c r="F1545" s="204" t="s">
        <v>1760</v>
      </c>
      <c r="H1545" s="205">
        <v>-11.96</v>
      </c>
      <c r="I1545" s="206"/>
      <c r="L1545" s="202"/>
      <c r="M1545" s="207"/>
      <c r="N1545" s="208"/>
      <c r="O1545" s="208"/>
      <c r="P1545" s="208"/>
      <c r="Q1545" s="208"/>
      <c r="R1545" s="208"/>
      <c r="S1545" s="208"/>
      <c r="T1545" s="209"/>
      <c r="AT1545" s="203" t="s">
        <v>198</v>
      </c>
      <c r="AU1545" s="203" t="s">
        <v>86</v>
      </c>
      <c r="AV1545" s="13" t="s">
        <v>80</v>
      </c>
      <c r="AW1545" s="13" t="s">
        <v>35</v>
      </c>
      <c r="AX1545" s="13" t="s">
        <v>72</v>
      </c>
      <c r="AY1545" s="203" t="s">
        <v>190</v>
      </c>
    </row>
    <row r="1546" spans="2:51" s="14" customFormat="1" ht="13.5">
      <c r="B1546" s="210"/>
      <c r="D1546" s="195" t="s">
        <v>198</v>
      </c>
      <c r="E1546" s="211" t="s">
        <v>5</v>
      </c>
      <c r="F1546" s="212" t="s">
        <v>221</v>
      </c>
      <c r="H1546" s="213">
        <v>496.313</v>
      </c>
      <c r="I1546" s="214"/>
      <c r="L1546" s="210"/>
      <c r="M1546" s="215"/>
      <c r="N1546" s="216"/>
      <c r="O1546" s="216"/>
      <c r="P1546" s="216"/>
      <c r="Q1546" s="216"/>
      <c r="R1546" s="216"/>
      <c r="S1546" s="216"/>
      <c r="T1546" s="217"/>
      <c r="AT1546" s="211" t="s">
        <v>198</v>
      </c>
      <c r="AU1546" s="211" t="s">
        <v>86</v>
      </c>
      <c r="AV1546" s="14" t="s">
        <v>92</v>
      </c>
      <c r="AW1546" s="14" t="s">
        <v>35</v>
      </c>
      <c r="AX1546" s="14" t="s">
        <v>17</v>
      </c>
      <c r="AY1546" s="211" t="s">
        <v>190</v>
      </c>
    </row>
    <row r="1547" spans="2:65" s="1" customFormat="1" ht="38.25" customHeight="1">
      <c r="B1547" s="181"/>
      <c r="C1547" s="182" t="s">
        <v>1761</v>
      </c>
      <c r="D1547" s="182" t="s">
        <v>192</v>
      </c>
      <c r="E1547" s="183" t="s">
        <v>1762</v>
      </c>
      <c r="F1547" s="184" t="s">
        <v>1763</v>
      </c>
      <c r="G1547" s="185" t="s">
        <v>275</v>
      </c>
      <c r="H1547" s="186">
        <v>323.84</v>
      </c>
      <c r="I1547" s="187"/>
      <c r="J1547" s="188">
        <f>ROUND(I1547*H1547,2)</f>
        <v>0</v>
      </c>
      <c r="K1547" s="184" t="s">
        <v>196</v>
      </c>
      <c r="L1547" s="42"/>
      <c r="M1547" s="189" t="s">
        <v>5</v>
      </c>
      <c r="N1547" s="190" t="s">
        <v>43</v>
      </c>
      <c r="O1547" s="43"/>
      <c r="P1547" s="191">
        <f>O1547*H1547</f>
        <v>0</v>
      </c>
      <c r="Q1547" s="191">
        <v>0</v>
      </c>
      <c r="R1547" s="191">
        <f>Q1547*H1547</f>
        <v>0</v>
      </c>
      <c r="S1547" s="191">
        <v>0.029</v>
      </c>
      <c r="T1547" s="192">
        <f>S1547*H1547</f>
        <v>9.39136</v>
      </c>
      <c r="AR1547" s="25" t="s">
        <v>92</v>
      </c>
      <c r="AT1547" s="25" t="s">
        <v>192</v>
      </c>
      <c r="AU1547" s="25" t="s">
        <v>86</v>
      </c>
      <c r="AY1547" s="25" t="s">
        <v>190</v>
      </c>
      <c r="BE1547" s="193">
        <f>IF(N1547="základní",J1547,0)</f>
        <v>0</v>
      </c>
      <c r="BF1547" s="193">
        <f>IF(N1547="snížená",J1547,0)</f>
        <v>0</v>
      </c>
      <c r="BG1547" s="193">
        <f>IF(N1547="zákl. přenesená",J1547,0)</f>
        <v>0</v>
      </c>
      <c r="BH1547" s="193">
        <f>IF(N1547="sníž. přenesená",J1547,0)</f>
        <v>0</v>
      </c>
      <c r="BI1547" s="193">
        <f>IF(N1547="nulová",J1547,0)</f>
        <v>0</v>
      </c>
      <c r="BJ1547" s="25" t="s">
        <v>17</v>
      </c>
      <c r="BK1547" s="193">
        <f>ROUND(I1547*H1547,2)</f>
        <v>0</v>
      </c>
      <c r="BL1547" s="25" t="s">
        <v>92</v>
      </c>
      <c r="BM1547" s="25" t="s">
        <v>1764</v>
      </c>
    </row>
    <row r="1548" spans="2:51" s="12" customFormat="1" ht="13.5">
      <c r="B1548" s="194"/>
      <c r="D1548" s="195" t="s">
        <v>198</v>
      </c>
      <c r="E1548" s="196" t="s">
        <v>5</v>
      </c>
      <c r="F1548" s="197" t="s">
        <v>1765</v>
      </c>
      <c r="H1548" s="196" t="s">
        <v>5</v>
      </c>
      <c r="I1548" s="198"/>
      <c r="L1548" s="194"/>
      <c r="M1548" s="199"/>
      <c r="N1548" s="200"/>
      <c r="O1548" s="200"/>
      <c r="P1548" s="200"/>
      <c r="Q1548" s="200"/>
      <c r="R1548" s="200"/>
      <c r="S1548" s="200"/>
      <c r="T1548" s="201"/>
      <c r="AT1548" s="196" t="s">
        <v>198</v>
      </c>
      <c r="AU1548" s="196" t="s">
        <v>86</v>
      </c>
      <c r="AV1548" s="12" t="s">
        <v>17</v>
      </c>
      <c r="AW1548" s="12" t="s">
        <v>35</v>
      </c>
      <c r="AX1548" s="12" t="s">
        <v>72</v>
      </c>
      <c r="AY1548" s="196" t="s">
        <v>190</v>
      </c>
    </row>
    <row r="1549" spans="2:51" s="13" customFormat="1" ht="13.5">
      <c r="B1549" s="202"/>
      <c r="D1549" s="195" t="s">
        <v>198</v>
      </c>
      <c r="E1549" s="203" t="s">
        <v>5</v>
      </c>
      <c r="F1549" s="204" t="s">
        <v>1230</v>
      </c>
      <c r="H1549" s="205">
        <v>352.5</v>
      </c>
      <c r="I1549" s="206"/>
      <c r="L1549" s="202"/>
      <c r="M1549" s="207"/>
      <c r="N1549" s="208"/>
      <c r="O1549" s="208"/>
      <c r="P1549" s="208"/>
      <c r="Q1549" s="208"/>
      <c r="R1549" s="208"/>
      <c r="S1549" s="208"/>
      <c r="T1549" s="209"/>
      <c r="AT1549" s="203" t="s">
        <v>198</v>
      </c>
      <c r="AU1549" s="203" t="s">
        <v>86</v>
      </c>
      <c r="AV1549" s="13" t="s">
        <v>80</v>
      </c>
      <c r="AW1549" s="13" t="s">
        <v>35</v>
      </c>
      <c r="AX1549" s="13" t="s">
        <v>72</v>
      </c>
      <c r="AY1549" s="203" t="s">
        <v>190</v>
      </c>
    </row>
    <row r="1550" spans="2:51" s="13" customFormat="1" ht="13.5">
      <c r="B1550" s="202"/>
      <c r="D1550" s="195" t="s">
        <v>198</v>
      </c>
      <c r="E1550" s="203" t="s">
        <v>5</v>
      </c>
      <c r="F1550" s="204" t="s">
        <v>1231</v>
      </c>
      <c r="H1550" s="205">
        <v>-13.78</v>
      </c>
      <c r="I1550" s="206"/>
      <c r="L1550" s="202"/>
      <c r="M1550" s="207"/>
      <c r="N1550" s="208"/>
      <c r="O1550" s="208"/>
      <c r="P1550" s="208"/>
      <c r="Q1550" s="208"/>
      <c r="R1550" s="208"/>
      <c r="S1550" s="208"/>
      <c r="T1550" s="209"/>
      <c r="AT1550" s="203" t="s">
        <v>198</v>
      </c>
      <c r="AU1550" s="203" t="s">
        <v>86</v>
      </c>
      <c r="AV1550" s="13" t="s">
        <v>80</v>
      </c>
      <c r="AW1550" s="13" t="s">
        <v>35</v>
      </c>
      <c r="AX1550" s="13" t="s">
        <v>72</v>
      </c>
      <c r="AY1550" s="203" t="s">
        <v>190</v>
      </c>
    </row>
    <row r="1551" spans="2:51" s="13" customFormat="1" ht="13.5">
      <c r="B1551" s="202"/>
      <c r="D1551" s="195" t="s">
        <v>198</v>
      </c>
      <c r="E1551" s="203" t="s">
        <v>5</v>
      </c>
      <c r="F1551" s="204" t="s">
        <v>1232</v>
      </c>
      <c r="H1551" s="205">
        <v>-14.88</v>
      </c>
      <c r="I1551" s="206"/>
      <c r="L1551" s="202"/>
      <c r="M1551" s="207"/>
      <c r="N1551" s="208"/>
      <c r="O1551" s="208"/>
      <c r="P1551" s="208"/>
      <c r="Q1551" s="208"/>
      <c r="R1551" s="208"/>
      <c r="S1551" s="208"/>
      <c r="T1551" s="209"/>
      <c r="AT1551" s="203" t="s">
        <v>198</v>
      </c>
      <c r="AU1551" s="203" t="s">
        <v>86</v>
      </c>
      <c r="AV1551" s="13" t="s">
        <v>80</v>
      </c>
      <c r="AW1551" s="13" t="s">
        <v>35</v>
      </c>
      <c r="AX1551" s="13" t="s">
        <v>72</v>
      </c>
      <c r="AY1551" s="203" t="s">
        <v>190</v>
      </c>
    </row>
    <row r="1552" spans="2:51" s="14" customFormat="1" ht="13.5">
      <c r="B1552" s="210"/>
      <c r="D1552" s="195" t="s">
        <v>198</v>
      </c>
      <c r="E1552" s="211" t="s">
        <v>5</v>
      </c>
      <c r="F1552" s="212" t="s">
        <v>221</v>
      </c>
      <c r="H1552" s="213">
        <v>323.84</v>
      </c>
      <c r="I1552" s="214"/>
      <c r="L1552" s="210"/>
      <c r="M1552" s="215"/>
      <c r="N1552" s="216"/>
      <c r="O1552" s="216"/>
      <c r="P1552" s="216"/>
      <c r="Q1552" s="216"/>
      <c r="R1552" s="216"/>
      <c r="S1552" s="216"/>
      <c r="T1552" s="217"/>
      <c r="AT1552" s="211" t="s">
        <v>198</v>
      </c>
      <c r="AU1552" s="211" t="s">
        <v>86</v>
      </c>
      <c r="AV1552" s="14" t="s">
        <v>92</v>
      </c>
      <c r="AW1552" s="14" t="s">
        <v>35</v>
      </c>
      <c r="AX1552" s="14" t="s">
        <v>17</v>
      </c>
      <c r="AY1552" s="211" t="s">
        <v>190</v>
      </c>
    </row>
    <row r="1553" spans="2:65" s="1" customFormat="1" ht="38.25" customHeight="1">
      <c r="B1553" s="181"/>
      <c r="C1553" s="182" t="s">
        <v>1766</v>
      </c>
      <c r="D1553" s="182" t="s">
        <v>192</v>
      </c>
      <c r="E1553" s="183" t="s">
        <v>1767</v>
      </c>
      <c r="F1553" s="184" t="s">
        <v>1768</v>
      </c>
      <c r="G1553" s="185" t="s">
        <v>275</v>
      </c>
      <c r="H1553" s="186">
        <v>69.592</v>
      </c>
      <c r="I1553" s="187"/>
      <c r="J1553" s="188">
        <f>ROUND(I1553*H1553,2)</f>
        <v>0</v>
      </c>
      <c r="K1553" s="184" t="s">
        <v>196</v>
      </c>
      <c r="L1553" s="42"/>
      <c r="M1553" s="189" t="s">
        <v>5</v>
      </c>
      <c r="N1553" s="190" t="s">
        <v>43</v>
      </c>
      <c r="O1553" s="43"/>
      <c r="P1553" s="191">
        <f>O1553*H1553</f>
        <v>0</v>
      </c>
      <c r="Q1553" s="191">
        <v>0</v>
      </c>
      <c r="R1553" s="191">
        <f>Q1553*H1553</f>
        <v>0</v>
      </c>
      <c r="S1553" s="191">
        <v>0.059</v>
      </c>
      <c r="T1553" s="192">
        <f>S1553*H1553</f>
        <v>4.105928</v>
      </c>
      <c r="AR1553" s="25" t="s">
        <v>92</v>
      </c>
      <c r="AT1553" s="25" t="s">
        <v>192</v>
      </c>
      <c r="AU1553" s="25" t="s">
        <v>86</v>
      </c>
      <c r="AY1553" s="25" t="s">
        <v>190</v>
      </c>
      <c r="BE1553" s="193">
        <f>IF(N1553="základní",J1553,0)</f>
        <v>0</v>
      </c>
      <c r="BF1553" s="193">
        <f>IF(N1553="snížená",J1553,0)</f>
        <v>0</v>
      </c>
      <c r="BG1553" s="193">
        <f>IF(N1553="zákl. přenesená",J1553,0)</f>
        <v>0</v>
      </c>
      <c r="BH1553" s="193">
        <f>IF(N1553="sníž. přenesená",J1553,0)</f>
        <v>0</v>
      </c>
      <c r="BI1553" s="193">
        <f>IF(N1553="nulová",J1553,0)</f>
        <v>0</v>
      </c>
      <c r="BJ1553" s="25" t="s">
        <v>17</v>
      </c>
      <c r="BK1553" s="193">
        <f>ROUND(I1553*H1553,2)</f>
        <v>0</v>
      </c>
      <c r="BL1553" s="25" t="s">
        <v>92</v>
      </c>
      <c r="BM1553" s="25" t="s">
        <v>1769</v>
      </c>
    </row>
    <row r="1554" spans="2:51" s="12" customFormat="1" ht="13.5">
      <c r="B1554" s="194"/>
      <c r="D1554" s="195" t="s">
        <v>198</v>
      </c>
      <c r="E1554" s="196" t="s">
        <v>5</v>
      </c>
      <c r="F1554" s="197" t="s">
        <v>1770</v>
      </c>
      <c r="H1554" s="196" t="s">
        <v>5</v>
      </c>
      <c r="I1554" s="198"/>
      <c r="L1554" s="194"/>
      <c r="M1554" s="199"/>
      <c r="N1554" s="200"/>
      <c r="O1554" s="200"/>
      <c r="P1554" s="200"/>
      <c r="Q1554" s="200"/>
      <c r="R1554" s="200"/>
      <c r="S1554" s="200"/>
      <c r="T1554" s="201"/>
      <c r="AT1554" s="196" t="s">
        <v>198</v>
      </c>
      <c r="AU1554" s="196" t="s">
        <v>86</v>
      </c>
      <c r="AV1554" s="12" t="s">
        <v>17</v>
      </c>
      <c r="AW1554" s="12" t="s">
        <v>35</v>
      </c>
      <c r="AX1554" s="12" t="s">
        <v>72</v>
      </c>
      <c r="AY1554" s="196" t="s">
        <v>190</v>
      </c>
    </row>
    <row r="1555" spans="2:51" s="13" customFormat="1" ht="13.5">
      <c r="B1555" s="202"/>
      <c r="D1555" s="195" t="s">
        <v>198</v>
      </c>
      <c r="E1555" s="203" t="s">
        <v>5</v>
      </c>
      <c r="F1555" s="204" t="s">
        <v>1771</v>
      </c>
      <c r="H1555" s="205">
        <v>86.25</v>
      </c>
      <c r="I1555" s="206"/>
      <c r="L1555" s="202"/>
      <c r="M1555" s="207"/>
      <c r="N1555" s="208"/>
      <c r="O1555" s="208"/>
      <c r="P1555" s="208"/>
      <c r="Q1555" s="208"/>
      <c r="R1555" s="208"/>
      <c r="S1555" s="208"/>
      <c r="T1555" s="209"/>
      <c r="AT1555" s="203" t="s">
        <v>198</v>
      </c>
      <c r="AU1555" s="203" t="s">
        <v>86</v>
      </c>
      <c r="AV1555" s="13" t="s">
        <v>80</v>
      </c>
      <c r="AW1555" s="13" t="s">
        <v>35</v>
      </c>
      <c r="AX1555" s="13" t="s">
        <v>72</v>
      </c>
      <c r="AY1555" s="203" t="s">
        <v>190</v>
      </c>
    </row>
    <row r="1556" spans="2:51" s="13" customFormat="1" ht="13.5">
      <c r="B1556" s="202"/>
      <c r="D1556" s="195" t="s">
        <v>198</v>
      </c>
      <c r="E1556" s="203" t="s">
        <v>5</v>
      </c>
      <c r="F1556" s="204" t="s">
        <v>1772</v>
      </c>
      <c r="H1556" s="205">
        <v>-9.031</v>
      </c>
      <c r="I1556" s="206"/>
      <c r="L1556" s="202"/>
      <c r="M1556" s="207"/>
      <c r="N1556" s="208"/>
      <c r="O1556" s="208"/>
      <c r="P1556" s="208"/>
      <c r="Q1556" s="208"/>
      <c r="R1556" s="208"/>
      <c r="S1556" s="208"/>
      <c r="T1556" s="209"/>
      <c r="AT1556" s="203" t="s">
        <v>198</v>
      </c>
      <c r="AU1556" s="203" t="s">
        <v>86</v>
      </c>
      <c r="AV1556" s="13" t="s">
        <v>80</v>
      </c>
      <c r="AW1556" s="13" t="s">
        <v>35</v>
      </c>
      <c r="AX1556" s="13" t="s">
        <v>72</v>
      </c>
      <c r="AY1556" s="203" t="s">
        <v>190</v>
      </c>
    </row>
    <row r="1557" spans="2:51" s="13" customFormat="1" ht="13.5">
      <c r="B1557" s="202"/>
      <c r="D1557" s="195" t="s">
        <v>198</v>
      </c>
      <c r="E1557" s="203" t="s">
        <v>5</v>
      </c>
      <c r="F1557" s="204" t="s">
        <v>1773</v>
      </c>
      <c r="H1557" s="205">
        <v>-7.627</v>
      </c>
      <c r="I1557" s="206"/>
      <c r="L1557" s="202"/>
      <c r="M1557" s="207"/>
      <c r="N1557" s="208"/>
      <c r="O1557" s="208"/>
      <c r="P1557" s="208"/>
      <c r="Q1557" s="208"/>
      <c r="R1557" s="208"/>
      <c r="S1557" s="208"/>
      <c r="T1557" s="209"/>
      <c r="AT1557" s="203" t="s">
        <v>198</v>
      </c>
      <c r="AU1557" s="203" t="s">
        <v>86</v>
      </c>
      <c r="AV1557" s="13" t="s">
        <v>80</v>
      </c>
      <c r="AW1557" s="13" t="s">
        <v>35</v>
      </c>
      <c r="AX1557" s="13" t="s">
        <v>72</v>
      </c>
      <c r="AY1557" s="203" t="s">
        <v>190</v>
      </c>
    </row>
    <row r="1558" spans="2:51" s="14" customFormat="1" ht="13.5">
      <c r="B1558" s="210"/>
      <c r="D1558" s="195" t="s">
        <v>198</v>
      </c>
      <c r="E1558" s="211" t="s">
        <v>5</v>
      </c>
      <c r="F1558" s="212" t="s">
        <v>221</v>
      </c>
      <c r="H1558" s="213">
        <v>69.592</v>
      </c>
      <c r="I1558" s="214"/>
      <c r="L1558" s="210"/>
      <c r="M1558" s="215"/>
      <c r="N1558" s="216"/>
      <c r="O1558" s="216"/>
      <c r="P1558" s="216"/>
      <c r="Q1558" s="216"/>
      <c r="R1558" s="216"/>
      <c r="S1558" s="216"/>
      <c r="T1558" s="217"/>
      <c r="AT1558" s="211" t="s">
        <v>198</v>
      </c>
      <c r="AU1558" s="211" t="s">
        <v>86</v>
      </c>
      <c r="AV1558" s="14" t="s">
        <v>92</v>
      </c>
      <c r="AW1558" s="14" t="s">
        <v>35</v>
      </c>
      <c r="AX1558" s="14" t="s">
        <v>17</v>
      </c>
      <c r="AY1558" s="211" t="s">
        <v>190</v>
      </c>
    </row>
    <row r="1559" spans="2:65" s="1" customFormat="1" ht="16.5" customHeight="1">
      <c r="B1559" s="181"/>
      <c r="C1559" s="182" t="s">
        <v>1774</v>
      </c>
      <c r="D1559" s="182" t="s">
        <v>192</v>
      </c>
      <c r="E1559" s="183" t="s">
        <v>1775</v>
      </c>
      <c r="F1559" s="184" t="s">
        <v>1776</v>
      </c>
      <c r="G1559" s="185" t="s">
        <v>195</v>
      </c>
      <c r="H1559" s="186">
        <v>30</v>
      </c>
      <c r="I1559" s="187"/>
      <c r="J1559" s="188">
        <f>ROUND(I1559*H1559,2)</f>
        <v>0</v>
      </c>
      <c r="K1559" s="184" t="s">
        <v>5</v>
      </c>
      <c r="L1559" s="42"/>
      <c r="M1559" s="189" t="s">
        <v>5</v>
      </c>
      <c r="N1559" s="190" t="s">
        <v>43</v>
      </c>
      <c r="O1559" s="43"/>
      <c r="P1559" s="191">
        <f>O1559*H1559</f>
        <v>0</v>
      </c>
      <c r="Q1559" s="191">
        <v>0</v>
      </c>
      <c r="R1559" s="191">
        <f>Q1559*H1559</f>
        <v>0</v>
      </c>
      <c r="S1559" s="191">
        <v>0</v>
      </c>
      <c r="T1559" s="192">
        <f>S1559*H1559</f>
        <v>0</v>
      </c>
      <c r="AR1559" s="25" t="s">
        <v>92</v>
      </c>
      <c r="AT1559" s="25" t="s">
        <v>192</v>
      </c>
      <c r="AU1559" s="25" t="s">
        <v>86</v>
      </c>
      <c r="AY1559" s="25" t="s">
        <v>190</v>
      </c>
      <c r="BE1559" s="193">
        <f>IF(N1559="základní",J1559,0)</f>
        <v>0</v>
      </c>
      <c r="BF1559" s="193">
        <f>IF(N1559="snížená",J1559,0)</f>
        <v>0</v>
      </c>
      <c r="BG1559" s="193">
        <f>IF(N1559="zákl. přenesená",J1559,0)</f>
        <v>0</v>
      </c>
      <c r="BH1559" s="193">
        <f>IF(N1559="sníž. přenesená",J1559,0)</f>
        <v>0</v>
      </c>
      <c r="BI1559" s="193">
        <f>IF(N1559="nulová",J1559,0)</f>
        <v>0</v>
      </c>
      <c r="BJ1559" s="25" t="s">
        <v>17</v>
      </c>
      <c r="BK1559" s="193">
        <f>ROUND(I1559*H1559,2)</f>
        <v>0</v>
      </c>
      <c r="BL1559" s="25" t="s">
        <v>92</v>
      </c>
      <c r="BM1559" s="25" t="s">
        <v>1777</v>
      </c>
    </row>
    <row r="1560" spans="2:63" s="11" customFormat="1" ht="29.85" customHeight="1">
      <c r="B1560" s="168"/>
      <c r="D1560" s="169" t="s">
        <v>71</v>
      </c>
      <c r="E1560" s="179" t="s">
        <v>1778</v>
      </c>
      <c r="F1560" s="179" t="s">
        <v>1779</v>
      </c>
      <c r="I1560" s="171"/>
      <c r="J1560" s="180">
        <f>BK1560</f>
        <v>0</v>
      </c>
      <c r="L1560" s="168"/>
      <c r="M1560" s="173"/>
      <c r="N1560" s="174"/>
      <c r="O1560" s="174"/>
      <c r="P1560" s="175">
        <f>SUM(P1561:P1567)</f>
        <v>0</v>
      </c>
      <c r="Q1560" s="174"/>
      <c r="R1560" s="175">
        <f>SUM(R1561:R1567)</f>
        <v>0</v>
      </c>
      <c r="S1560" s="174"/>
      <c r="T1560" s="176">
        <f>SUM(T1561:T1567)</f>
        <v>0</v>
      </c>
      <c r="AR1560" s="169" t="s">
        <v>17</v>
      </c>
      <c r="AT1560" s="177" t="s">
        <v>71</v>
      </c>
      <c r="AU1560" s="177" t="s">
        <v>17</v>
      </c>
      <c r="AY1560" s="169" t="s">
        <v>190</v>
      </c>
      <c r="BK1560" s="178">
        <f>SUM(BK1561:BK1567)</f>
        <v>0</v>
      </c>
    </row>
    <row r="1561" spans="2:65" s="1" customFormat="1" ht="38.25" customHeight="1">
      <c r="B1561" s="181"/>
      <c r="C1561" s="182" t="s">
        <v>1780</v>
      </c>
      <c r="D1561" s="182" t="s">
        <v>192</v>
      </c>
      <c r="E1561" s="183" t="s">
        <v>1781</v>
      </c>
      <c r="F1561" s="184" t="s">
        <v>1782</v>
      </c>
      <c r="G1561" s="185" t="s">
        <v>316</v>
      </c>
      <c r="H1561" s="186">
        <v>329.281</v>
      </c>
      <c r="I1561" s="187"/>
      <c r="J1561" s="188">
        <f>ROUND(I1561*H1561,2)</f>
        <v>0</v>
      </c>
      <c r="K1561" s="184" t="s">
        <v>196</v>
      </c>
      <c r="L1561" s="42"/>
      <c r="M1561" s="189" t="s">
        <v>5</v>
      </c>
      <c r="N1561" s="190" t="s">
        <v>43</v>
      </c>
      <c r="O1561" s="43"/>
      <c r="P1561" s="191">
        <f>O1561*H1561</f>
        <v>0</v>
      </c>
      <c r="Q1561" s="191">
        <v>0</v>
      </c>
      <c r="R1561" s="191">
        <f>Q1561*H1561</f>
        <v>0</v>
      </c>
      <c r="S1561" s="191">
        <v>0</v>
      </c>
      <c r="T1561" s="192">
        <f>S1561*H1561</f>
        <v>0</v>
      </c>
      <c r="AR1561" s="25" t="s">
        <v>92</v>
      </c>
      <c r="AT1561" s="25" t="s">
        <v>192</v>
      </c>
      <c r="AU1561" s="25" t="s">
        <v>80</v>
      </c>
      <c r="AY1561" s="25" t="s">
        <v>190</v>
      </c>
      <c r="BE1561" s="193">
        <f>IF(N1561="základní",J1561,0)</f>
        <v>0</v>
      </c>
      <c r="BF1561" s="193">
        <f>IF(N1561="snížená",J1561,0)</f>
        <v>0</v>
      </c>
      <c r="BG1561" s="193">
        <f>IF(N1561="zákl. přenesená",J1561,0)</f>
        <v>0</v>
      </c>
      <c r="BH1561" s="193">
        <f>IF(N1561="sníž. přenesená",J1561,0)</f>
        <v>0</v>
      </c>
      <c r="BI1561" s="193">
        <f>IF(N1561="nulová",J1561,0)</f>
        <v>0</v>
      </c>
      <c r="BJ1561" s="25" t="s">
        <v>17</v>
      </c>
      <c r="BK1561" s="193">
        <f>ROUND(I1561*H1561,2)</f>
        <v>0</v>
      </c>
      <c r="BL1561" s="25" t="s">
        <v>92</v>
      </c>
      <c r="BM1561" s="25" t="s">
        <v>1783</v>
      </c>
    </row>
    <row r="1562" spans="2:65" s="1" customFormat="1" ht="25.5" customHeight="1">
      <c r="B1562" s="181"/>
      <c r="C1562" s="182" t="s">
        <v>1784</v>
      </c>
      <c r="D1562" s="182" t="s">
        <v>192</v>
      </c>
      <c r="E1562" s="183" t="s">
        <v>1785</v>
      </c>
      <c r="F1562" s="184" t="s">
        <v>1786</v>
      </c>
      <c r="G1562" s="185" t="s">
        <v>316</v>
      </c>
      <c r="H1562" s="186">
        <v>329.281</v>
      </c>
      <c r="I1562" s="187"/>
      <c r="J1562" s="188">
        <f>ROUND(I1562*H1562,2)</f>
        <v>0</v>
      </c>
      <c r="K1562" s="184" t="s">
        <v>196</v>
      </c>
      <c r="L1562" s="42"/>
      <c r="M1562" s="189" t="s">
        <v>5</v>
      </c>
      <c r="N1562" s="190" t="s">
        <v>43</v>
      </c>
      <c r="O1562" s="43"/>
      <c r="P1562" s="191">
        <f>O1562*H1562</f>
        <v>0</v>
      </c>
      <c r="Q1562" s="191">
        <v>0</v>
      </c>
      <c r="R1562" s="191">
        <f>Q1562*H1562</f>
        <v>0</v>
      </c>
      <c r="S1562" s="191">
        <v>0</v>
      </c>
      <c r="T1562" s="192">
        <f>S1562*H1562</f>
        <v>0</v>
      </c>
      <c r="AR1562" s="25" t="s">
        <v>92</v>
      </c>
      <c r="AT1562" s="25" t="s">
        <v>192</v>
      </c>
      <c r="AU1562" s="25" t="s">
        <v>80</v>
      </c>
      <c r="AY1562" s="25" t="s">
        <v>190</v>
      </c>
      <c r="BE1562" s="193">
        <f>IF(N1562="základní",J1562,0)</f>
        <v>0</v>
      </c>
      <c r="BF1562" s="193">
        <f>IF(N1562="snížená",J1562,0)</f>
        <v>0</v>
      </c>
      <c r="BG1562" s="193">
        <f>IF(N1562="zákl. přenesená",J1562,0)</f>
        <v>0</v>
      </c>
      <c r="BH1562" s="193">
        <f>IF(N1562="sníž. přenesená",J1562,0)</f>
        <v>0</v>
      </c>
      <c r="BI1562" s="193">
        <f>IF(N1562="nulová",J1562,0)</f>
        <v>0</v>
      </c>
      <c r="BJ1562" s="25" t="s">
        <v>17</v>
      </c>
      <c r="BK1562" s="193">
        <f>ROUND(I1562*H1562,2)</f>
        <v>0</v>
      </c>
      <c r="BL1562" s="25" t="s">
        <v>92</v>
      </c>
      <c r="BM1562" s="25" t="s">
        <v>1787</v>
      </c>
    </row>
    <row r="1563" spans="2:65" s="1" customFormat="1" ht="25.5" customHeight="1">
      <c r="B1563" s="181"/>
      <c r="C1563" s="182" t="s">
        <v>1788</v>
      </c>
      <c r="D1563" s="182" t="s">
        <v>192</v>
      </c>
      <c r="E1563" s="183" t="s">
        <v>1789</v>
      </c>
      <c r="F1563" s="184" t="s">
        <v>1790</v>
      </c>
      <c r="G1563" s="185" t="s">
        <v>316</v>
      </c>
      <c r="H1563" s="186">
        <v>8232.025</v>
      </c>
      <c r="I1563" s="187"/>
      <c r="J1563" s="188">
        <f>ROUND(I1563*H1563,2)</f>
        <v>0</v>
      </c>
      <c r="K1563" s="184" t="s">
        <v>196</v>
      </c>
      <c r="L1563" s="42"/>
      <c r="M1563" s="189" t="s">
        <v>5</v>
      </c>
      <c r="N1563" s="190" t="s">
        <v>43</v>
      </c>
      <c r="O1563" s="43"/>
      <c r="P1563" s="191">
        <f>O1563*H1563</f>
        <v>0</v>
      </c>
      <c r="Q1563" s="191">
        <v>0</v>
      </c>
      <c r="R1563" s="191">
        <f>Q1563*H1563</f>
        <v>0</v>
      </c>
      <c r="S1563" s="191">
        <v>0</v>
      </c>
      <c r="T1563" s="192">
        <f>S1563*H1563</f>
        <v>0</v>
      </c>
      <c r="AR1563" s="25" t="s">
        <v>92</v>
      </c>
      <c r="AT1563" s="25" t="s">
        <v>192</v>
      </c>
      <c r="AU1563" s="25" t="s">
        <v>80</v>
      </c>
      <c r="AY1563" s="25" t="s">
        <v>190</v>
      </c>
      <c r="BE1563" s="193">
        <f>IF(N1563="základní",J1563,0)</f>
        <v>0</v>
      </c>
      <c r="BF1563" s="193">
        <f>IF(N1563="snížená",J1563,0)</f>
        <v>0</v>
      </c>
      <c r="BG1563" s="193">
        <f>IF(N1563="zákl. přenesená",J1563,0)</f>
        <v>0</v>
      </c>
      <c r="BH1563" s="193">
        <f>IF(N1563="sníž. přenesená",J1563,0)</f>
        <v>0</v>
      </c>
      <c r="BI1563" s="193">
        <f>IF(N1563="nulová",J1563,0)</f>
        <v>0</v>
      </c>
      <c r="BJ1563" s="25" t="s">
        <v>17</v>
      </c>
      <c r="BK1563" s="193">
        <f>ROUND(I1563*H1563,2)</f>
        <v>0</v>
      </c>
      <c r="BL1563" s="25" t="s">
        <v>92</v>
      </c>
      <c r="BM1563" s="25" t="s">
        <v>1791</v>
      </c>
    </row>
    <row r="1564" spans="2:51" s="13" customFormat="1" ht="13.5">
      <c r="B1564" s="202"/>
      <c r="D1564" s="195" t="s">
        <v>198</v>
      </c>
      <c r="F1564" s="204" t="s">
        <v>1792</v>
      </c>
      <c r="H1564" s="205">
        <v>8232.025</v>
      </c>
      <c r="I1564" s="206"/>
      <c r="L1564" s="202"/>
      <c r="M1564" s="207"/>
      <c r="N1564" s="208"/>
      <c r="O1564" s="208"/>
      <c r="P1564" s="208"/>
      <c r="Q1564" s="208"/>
      <c r="R1564" s="208"/>
      <c r="S1564" s="208"/>
      <c r="T1564" s="209"/>
      <c r="AT1564" s="203" t="s">
        <v>198</v>
      </c>
      <c r="AU1564" s="203" t="s">
        <v>80</v>
      </c>
      <c r="AV1564" s="13" t="s">
        <v>80</v>
      </c>
      <c r="AW1564" s="13" t="s">
        <v>6</v>
      </c>
      <c r="AX1564" s="13" t="s">
        <v>17</v>
      </c>
      <c r="AY1564" s="203" t="s">
        <v>190</v>
      </c>
    </row>
    <row r="1565" spans="2:65" s="1" customFormat="1" ht="16.5" customHeight="1">
      <c r="B1565" s="181"/>
      <c r="C1565" s="182" t="s">
        <v>1793</v>
      </c>
      <c r="D1565" s="182" t="s">
        <v>192</v>
      </c>
      <c r="E1565" s="183" t="s">
        <v>1794</v>
      </c>
      <c r="F1565" s="184" t="s">
        <v>1795</v>
      </c>
      <c r="G1565" s="185" t="s">
        <v>316</v>
      </c>
      <c r="H1565" s="186">
        <v>329.281</v>
      </c>
      <c r="I1565" s="187"/>
      <c r="J1565" s="188">
        <f>ROUND(I1565*H1565,2)</f>
        <v>0</v>
      </c>
      <c r="K1565" s="184" t="s">
        <v>196</v>
      </c>
      <c r="L1565" s="42"/>
      <c r="M1565" s="189" t="s">
        <v>5</v>
      </c>
      <c r="N1565" s="190" t="s">
        <v>43</v>
      </c>
      <c r="O1565" s="43"/>
      <c r="P1565" s="191">
        <f>O1565*H1565</f>
        <v>0</v>
      </c>
      <c r="Q1565" s="191">
        <v>0</v>
      </c>
      <c r="R1565" s="191">
        <f>Q1565*H1565</f>
        <v>0</v>
      </c>
      <c r="S1565" s="191">
        <v>0</v>
      </c>
      <c r="T1565" s="192">
        <f>S1565*H1565</f>
        <v>0</v>
      </c>
      <c r="AR1565" s="25" t="s">
        <v>92</v>
      </c>
      <c r="AT1565" s="25" t="s">
        <v>192</v>
      </c>
      <c r="AU1565" s="25" t="s">
        <v>80</v>
      </c>
      <c r="AY1565" s="25" t="s">
        <v>190</v>
      </c>
      <c r="BE1565" s="193">
        <f>IF(N1565="základní",J1565,0)</f>
        <v>0</v>
      </c>
      <c r="BF1565" s="193">
        <f>IF(N1565="snížená",J1565,0)</f>
        <v>0</v>
      </c>
      <c r="BG1565" s="193">
        <f>IF(N1565="zákl. přenesená",J1565,0)</f>
        <v>0</v>
      </c>
      <c r="BH1565" s="193">
        <f>IF(N1565="sníž. přenesená",J1565,0)</f>
        <v>0</v>
      </c>
      <c r="BI1565" s="193">
        <f>IF(N1565="nulová",J1565,0)</f>
        <v>0</v>
      </c>
      <c r="BJ1565" s="25" t="s">
        <v>17</v>
      </c>
      <c r="BK1565" s="193">
        <f>ROUND(I1565*H1565,2)</f>
        <v>0</v>
      </c>
      <c r="BL1565" s="25" t="s">
        <v>92</v>
      </c>
      <c r="BM1565" s="25" t="s">
        <v>1796</v>
      </c>
    </row>
    <row r="1566" spans="2:65" s="1" customFormat="1" ht="16.5" customHeight="1">
      <c r="B1566" s="181"/>
      <c r="C1566" s="182" t="s">
        <v>1797</v>
      </c>
      <c r="D1566" s="182" t="s">
        <v>192</v>
      </c>
      <c r="E1566" s="183" t="s">
        <v>1798</v>
      </c>
      <c r="F1566" s="184" t="s">
        <v>1799</v>
      </c>
      <c r="G1566" s="185" t="s">
        <v>316</v>
      </c>
      <c r="H1566" s="186">
        <v>12.549</v>
      </c>
      <c r="I1566" s="187"/>
      <c r="J1566" s="188">
        <f>ROUND(I1566*H1566,2)</f>
        <v>0</v>
      </c>
      <c r="K1566" s="184" t="s">
        <v>5</v>
      </c>
      <c r="L1566" s="42"/>
      <c r="M1566" s="189" t="s">
        <v>5</v>
      </c>
      <c r="N1566" s="190" t="s">
        <v>43</v>
      </c>
      <c r="O1566" s="43"/>
      <c r="P1566" s="191">
        <f>O1566*H1566</f>
        <v>0</v>
      </c>
      <c r="Q1566" s="191">
        <v>0</v>
      </c>
      <c r="R1566" s="191">
        <f>Q1566*H1566</f>
        <v>0</v>
      </c>
      <c r="S1566" s="191">
        <v>0</v>
      </c>
      <c r="T1566" s="192">
        <f>S1566*H1566</f>
        <v>0</v>
      </c>
      <c r="AR1566" s="25" t="s">
        <v>92</v>
      </c>
      <c r="AT1566" s="25" t="s">
        <v>192</v>
      </c>
      <c r="AU1566" s="25" t="s">
        <v>80</v>
      </c>
      <c r="AY1566" s="25" t="s">
        <v>190</v>
      </c>
      <c r="BE1566" s="193">
        <f>IF(N1566="základní",J1566,0)</f>
        <v>0</v>
      </c>
      <c r="BF1566" s="193">
        <f>IF(N1566="snížená",J1566,0)</f>
        <v>0</v>
      </c>
      <c r="BG1566" s="193">
        <f>IF(N1566="zákl. přenesená",J1566,0)</f>
        <v>0</v>
      </c>
      <c r="BH1566" s="193">
        <f>IF(N1566="sníž. přenesená",J1566,0)</f>
        <v>0</v>
      </c>
      <c r="BI1566" s="193">
        <f>IF(N1566="nulová",J1566,0)</f>
        <v>0</v>
      </c>
      <c r="BJ1566" s="25" t="s">
        <v>17</v>
      </c>
      <c r="BK1566" s="193">
        <f>ROUND(I1566*H1566,2)</f>
        <v>0</v>
      </c>
      <c r="BL1566" s="25" t="s">
        <v>92</v>
      </c>
      <c r="BM1566" s="25" t="s">
        <v>1800</v>
      </c>
    </row>
    <row r="1567" spans="2:65" s="1" customFormat="1" ht="16.5" customHeight="1">
      <c r="B1567" s="181"/>
      <c r="C1567" s="182" t="s">
        <v>1801</v>
      </c>
      <c r="D1567" s="182" t="s">
        <v>192</v>
      </c>
      <c r="E1567" s="183" t="s">
        <v>1802</v>
      </c>
      <c r="F1567" s="184" t="s">
        <v>1803</v>
      </c>
      <c r="G1567" s="185" t="s">
        <v>316</v>
      </c>
      <c r="H1567" s="186">
        <v>10</v>
      </c>
      <c r="I1567" s="187"/>
      <c r="J1567" s="188">
        <f>ROUND(I1567*H1567,2)</f>
        <v>0</v>
      </c>
      <c r="K1567" s="184" t="s">
        <v>5</v>
      </c>
      <c r="L1567" s="42"/>
      <c r="M1567" s="189" t="s">
        <v>5</v>
      </c>
      <c r="N1567" s="190" t="s">
        <v>43</v>
      </c>
      <c r="O1567" s="43"/>
      <c r="P1567" s="191">
        <f>O1567*H1567</f>
        <v>0</v>
      </c>
      <c r="Q1567" s="191">
        <v>0</v>
      </c>
      <c r="R1567" s="191">
        <f>Q1567*H1567</f>
        <v>0</v>
      </c>
      <c r="S1567" s="191">
        <v>0</v>
      </c>
      <c r="T1567" s="192">
        <f>S1567*H1567</f>
        <v>0</v>
      </c>
      <c r="AR1567" s="25" t="s">
        <v>92</v>
      </c>
      <c r="AT1567" s="25" t="s">
        <v>192</v>
      </c>
      <c r="AU1567" s="25" t="s">
        <v>80</v>
      </c>
      <c r="AY1567" s="25" t="s">
        <v>190</v>
      </c>
      <c r="BE1567" s="193">
        <f>IF(N1567="základní",J1567,0)</f>
        <v>0</v>
      </c>
      <c r="BF1567" s="193">
        <f>IF(N1567="snížená",J1567,0)</f>
        <v>0</v>
      </c>
      <c r="BG1567" s="193">
        <f>IF(N1567="zákl. přenesená",J1567,0)</f>
        <v>0</v>
      </c>
      <c r="BH1567" s="193">
        <f>IF(N1567="sníž. přenesená",J1567,0)</f>
        <v>0</v>
      </c>
      <c r="BI1567" s="193">
        <f>IF(N1567="nulová",J1567,0)</f>
        <v>0</v>
      </c>
      <c r="BJ1567" s="25" t="s">
        <v>17</v>
      </c>
      <c r="BK1567" s="193">
        <f>ROUND(I1567*H1567,2)</f>
        <v>0</v>
      </c>
      <c r="BL1567" s="25" t="s">
        <v>92</v>
      </c>
      <c r="BM1567" s="25" t="s">
        <v>1804</v>
      </c>
    </row>
    <row r="1568" spans="2:63" s="11" customFormat="1" ht="29.85" customHeight="1">
      <c r="B1568" s="168"/>
      <c r="D1568" s="169" t="s">
        <v>71</v>
      </c>
      <c r="E1568" s="179" t="s">
        <v>1805</v>
      </c>
      <c r="F1568" s="179" t="s">
        <v>1806</v>
      </c>
      <c r="I1568" s="171"/>
      <c r="J1568" s="180">
        <f>BK1568</f>
        <v>0</v>
      </c>
      <c r="L1568" s="168"/>
      <c r="M1568" s="173"/>
      <c r="N1568" s="174"/>
      <c r="O1568" s="174"/>
      <c r="P1568" s="175">
        <f>P1569</f>
        <v>0</v>
      </c>
      <c r="Q1568" s="174"/>
      <c r="R1568" s="175">
        <f>R1569</f>
        <v>0</v>
      </c>
      <c r="S1568" s="174"/>
      <c r="T1568" s="176">
        <f>T1569</f>
        <v>0</v>
      </c>
      <c r="AR1568" s="169" t="s">
        <v>17</v>
      </c>
      <c r="AT1568" s="177" t="s">
        <v>71</v>
      </c>
      <c r="AU1568" s="177" t="s">
        <v>17</v>
      </c>
      <c r="AY1568" s="169" t="s">
        <v>190</v>
      </c>
      <c r="BK1568" s="178">
        <f>BK1569</f>
        <v>0</v>
      </c>
    </row>
    <row r="1569" spans="2:65" s="1" customFormat="1" ht="38.25" customHeight="1">
      <c r="B1569" s="181"/>
      <c r="C1569" s="182" t="s">
        <v>1807</v>
      </c>
      <c r="D1569" s="182" t="s">
        <v>192</v>
      </c>
      <c r="E1569" s="183" t="s">
        <v>1808</v>
      </c>
      <c r="F1569" s="184" t="s">
        <v>1809</v>
      </c>
      <c r="G1569" s="185" t="s">
        <v>316</v>
      </c>
      <c r="H1569" s="186">
        <v>289.133</v>
      </c>
      <c r="I1569" s="187"/>
      <c r="J1569" s="188">
        <f>ROUND(I1569*H1569,2)</f>
        <v>0</v>
      </c>
      <c r="K1569" s="184" t="s">
        <v>196</v>
      </c>
      <c r="L1569" s="42"/>
      <c r="M1569" s="189" t="s">
        <v>5</v>
      </c>
      <c r="N1569" s="190" t="s">
        <v>43</v>
      </c>
      <c r="O1569" s="43"/>
      <c r="P1569" s="191">
        <f>O1569*H1569</f>
        <v>0</v>
      </c>
      <c r="Q1569" s="191">
        <v>0</v>
      </c>
      <c r="R1569" s="191">
        <f>Q1569*H1569</f>
        <v>0</v>
      </c>
      <c r="S1569" s="191">
        <v>0</v>
      </c>
      <c r="T1569" s="192">
        <f>S1569*H1569</f>
        <v>0</v>
      </c>
      <c r="AR1569" s="25" t="s">
        <v>92</v>
      </c>
      <c r="AT1569" s="25" t="s">
        <v>192</v>
      </c>
      <c r="AU1569" s="25" t="s">
        <v>80</v>
      </c>
      <c r="AY1569" s="25" t="s">
        <v>190</v>
      </c>
      <c r="BE1569" s="193">
        <f>IF(N1569="základní",J1569,0)</f>
        <v>0</v>
      </c>
      <c r="BF1569" s="193">
        <f>IF(N1569="snížená",J1569,0)</f>
        <v>0</v>
      </c>
      <c r="BG1569" s="193">
        <f>IF(N1569="zákl. přenesená",J1569,0)</f>
        <v>0</v>
      </c>
      <c r="BH1569" s="193">
        <f>IF(N1569="sníž. přenesená",J1569,0)</f>
        <v>0</v>
      </c>
      <c r="BI1569" s="193">
        <f>IF(N1569="nulová",J1569,0)</f>
        <v>0</v>
      </c>
      <c r="BJ1569" s="25" t="s">
        <v>17</v>
      </c>
      <c r="BK1569" s="193">
        <f>ROUND(I1569*H1569,2)</f>
        <v>0</v>
      </c>
      <c r="BL1569" s="25" t="s">
        <v>92</v>
      </c>
      <c r="BM1569" s="25" t="s">
        <v>1810</v>
      </c>
    </row>
    <row r="1570" spans="2:63" s="11" customFormat="1" ht="37.35" customHeight="1">
      <c r="B1570" s="168"/>
      <c r="D1570" s="169" t="s">
        <v>71</v>
      </c>
      <c r="E1570" s="170" t="s">
        <v>1811</v>
      </c>
      <c r="F1570" s="170" t="s">
        <v>1812</v>
      </c>
      <c r="I1570" s="171"/>
      <c r="J1570" s="172">
        <f>BK1570</f>
        <v>0</v>
      </c>
      <c r="L1570" s="168"/>
      <c r="M1570" s="173"/>
      <c r="N1570" s="174"/>
      <c r="O1570" s="174"/>
      <c r="P1570" s="175">
        <f>P1571+P1670+P1739+P1884+P1899+P2073+P2114+P2211+P2216+P2397+P2462+P2575+P2682+P2706+P2830+P2843+P2869+P2913</f>
        <v>0</v>
      </c>
      <c r="Q1570" s="174"/>
      <c r="R1570" s="175">
        <f>R1571+R1670+R1739+R1884+R1899+R2073+R2114+R2211+R2216+R2397+R2462+R2575+R2682+R2706+R2830+R2843+R2869+R2913</f>
        <v>44.10497351</v>
      </c>
      <c r="S1570" s="174"/>
      <c r="T1570" s="176">
        <f>T1571+T1670+T1739+T1884+T1899+T2073+T2114+T2211+T2216+T2397+T2462+T2575+T2682+T2706+T2830+T2843+T2869+T2913</f>
        <v>28.4893055</v>
      </c>
      <c r="AR1570" s="169" t="s">
        <v>80</v>
      </c>
      <c r="AT1570" s="177" t="s">
        <v>71</v>
      </c>
      <c r="AU1570" s="177" t="s">
        <v>72</v>
      </c>
      <c r="AY1570" s="169" t="s">
        <v>190</v>
      </c>
      <c r="BK1570" s="178">
        <f>BK1571+BK1670+BK1739+BK1884+BK1899+BK2073+BK2114+BK2211+BK2216+BK2397+BK2462+BK2575+BK2682+BK2706+BK2830+BK2843+BK2869+BK2913</f>
        <v>0</v>
      </c>
    </row>
    <row r="1571" spans="2:63" s="11" customFormat="1" ht="19.9" customHeight="1">
      <c r="B1571" s="168"/>
      <c r="D1571" s="169" t="s">
        <v>71</v>
      </c>
      <c r="E1571" s="179" t="s">
        <v>1813</v>
      </c>
      <c r="F1571" s="179" t="s">
        <v>1814</v>
      </c>
      <c r="I1571" s="171"/>
      <c r="J1571" s="180">
        <f>BK1571</f>
        <v>0</v>
      </c>
      <c r="L1571" s="168"/>
      <c r="M1571" s="173"/>
      <c r="N1571" s="174"/>
      <c r="O1571" s="174"/>
      <c r="P1571" s="175">
        <f>SUM(P1572:P1669)</f>
        <v>0</v>
      </c>
      <c r="Q1571" s="174"/>
      <c r="R1571" s="175">
        <f>SUM(R1572:R1669)</f>
        <v>2.3332287999999997</v>
      </c>
      <c r="S1571" s="174"/>
      <c r="T1571" s="176">
        <f>SUM(T1572:T1669)</f>
        <v>0</v>
      </c>
      <c r="AR1571" s="169" t="s">
        <v>80</v>
      </c>
      <c r="AT1571" s="177" t="s">
        <v>71</v>
      </c>
      <c r="AU1571" s="177" t="s">
        <v>17</v>
      </c>
      <c r="AY1571" s="169" t="s">
        <v>190</v>
      </c>
      <c r="BK1571" s="178">
        <f>SUM(BK1572:BK1669)</f>
        <v>0</v>
      </c>
    </row>
    <row r="1572" spans="2:65" s="1" customFormat="1" ht="25.5" customHeight="1">
      <c r="B1572" s="181"/>
      <c r="C1572" s="182" t="s">
        <v>1815</v>
      </c>
      <c r="D1572" s="182" t="s">
        <v>192</v>
      </c>
      <c r="E1572" s="183" t="s">
        <v>1816</v>
      </c>
      <c r="F1572" s="184" t="s">
        <v>1817</v>
      </c>
      <c r="G1572" s="185" t="s">
        <v>275</v>
      </c>
      <c r="H1572" s="186">
        <v>150.72</v>
      </c>
      <c r="I1572" s="187"/>
      <c r="J1572" s="188">
        <f>ROUND(I1572*H1572,2)</f>
        <v>0</v>
      </c>
      <c r="K1572" s="184" t="s">
        <v>196</v>
      </c>
      <c r="L1572" s="42"/>
      <c r="M1572" s="189" t="s">
        <v>5</v>
      </c>
      <c r="N1572" s="190" t="s">
        <v>43</v>
      </c>
      <c r="O1572" s="43"/>
      <c r="P1572" s="191">
        <f>O1572*H1572</f>
        <v>0</v>
      </c>
      <c r="Q1572" s="191">
        <v>0</v>
      </c>
      <c r="R1572" s="191">
        <f>Q1572*H1572</f>
        <v>0</v>
      </c>
      <c r="S1572" s="191">
        <v>0</v>
      </c>
      <c r="T1572" s="192">
        <f>S1572*H1572</f>
        <v>0</v>
      </c>
      <c r="AR1572" s="25" t="s">
        <v>283</v>
      </c>
      <c r="AT1572" s="25" t="s">
        <v>192</v>
      </c>
      <c r="AU1572" s="25" t="s">
        <v>80</v>
      </c>
      <c r="AY1572" s="25" t="s">
        <v>190</v>
      </c>
      <c r="BE1572" s="193">
        <f>IF(N1572="základní",J1572,0)</f>
        <v>0</v>
      </c>
      <c r="BF1572" s="193">
        <f>IF(N1572="snížená",J1572,0)</f>
        <v>0</v>
      </c>
      <c r="BG1572" s="193">
        <f>IF(N1572="zákl. přenesená",J1572,0)</f>
        <v>0</v>
      </c>
      <c r="BH1572" s="193">
        <f>IF(N1572="sníž. přenesená",J1572,0)</f>
        <v>0</v>
      </c>
      <c r="BI1572" s="193">
        <f>IF(N1572="nulová",J1572,0)</f>
        <v>0</v>
      </c>
      <c r="BJ1572" s="25" t="s">
        <v>17</v>
      </c>
      <c r="BK1572" s="193">
        <f>ROUND(I1572*H1572,2)</f>
        <v>0</v>
      </c>
      <c r="BL1572" s="25" t="s">
        <v>283</v>
      </c>
      <c r="BM1572" s="25" t="s">
        <v>1818</v>
      </c>
    </row>
    <row r="1573" spans="2:51" s="12" customFormat="1" ht="13.5">
      <c r="B1573" s="194"/>
      <c r="D1573" s="195" t="s">
        <v>198</v>
      </c>
      <c r="E1573" s="196" t="s">
        <v>5</v>
      </c>
      <c r="F1573" s="197" t="s">
        <v>1819</v>
      </c>
      <c r="H1573" s="196" t="s">
        <v>5</v>
      </c>
      <c r="I1573" s="198"/>
      <c r="L1573" s="194"/>
      <c r="M1573" s="199"/>
      <c r="N1573" s="200"/>
      <c r="O1573" s="200"/>
      <c r="P1573" s="200"/>
      <c r="Q1573" s="200"/>
      <c r="R1573" s="200"/>
      <c r="S1573" s="200"/>
      <c r="T1573" s="201"/>
      <c r="AT1573" s="196" t="s">
        <v>198</v>
      </c>
      <c r="AU1573" s="196" t="s">
        <v>80</v>
      </c>
      <c r="AV1573" s="12" t="s">
        <v>17</v>
      </c>
      <c r="AW1573" s="12" t="s">
        <v>35</v>
      </c>
      <c r="AX1573" s="12" t="s">
        <v>72</v>
      </c>
      <c r="AY1573" s="196" t="s">
        <v>190</v>
      </c>
    </row>
    <row r="1574" spans="2:51" s="13" customFormat="1" ht="13.5">
      <c r="B1574" s="202"/>
      <c r="D1574" s="195" t="s">
        <v>198</v>
      </c>
      <c r="E1574" s="203" t="s">
        <v>5</v>
      </c>
      <c r="F1574" s="204" t="s">
        <v>1820</v>
      </c>
      <c r="H1574" s="205">
        <v>8.37</v>
      </c>
      <c r="I1574" s="206"/>
      <c r="L1574" s="202"/>
      <c r="M1574" s="207"/>
      <c r="N1574" s="208"/>
      <c r="O1574" s="208"/>
      <c r="P1574" s="208"/>
      <c r="Q1574" s="208"/>
      <c r="R1574" s="208"/>
      <c r="S1574" s="208"/>
      <c r="T1574" s="209"/>
      <c r="AT1574" s="203" t="s">
        <v>198</v>
      </c>
      <c r="AU1574" s="203" t="s">
        <v>80</v>
      </c>
      <c r="AV1574" s="13" t="s">
        <v>80</v>
      </c>
      <c r="AW1574" s="13" t="s">
        <v>35</v>
      </c>
      <c r="AX1574" s="13" t="s">
        <v>72</v>
      </c>
      <c r="AY1574" s="203" t="s">
        <v>190</v>
      </c>
    </row>
    <row r="1575" spans="2:51" s="12" customFormat="1" ht="13.5">
      <c r="B1575" s="194"/>
      <c r="D1575" s="195" t="s">
        <v>198</v>
      </c>
      <c r="E1575" s="196" t="s">
        <v>5</v>
      </c>
      <c r="F1575" s="197" t="s">
        <v>1325</v>
      </c>
      <c r="H1575" s="196" t="s">
        <v>5</v>
      </c>
      <c r="I1575" s="198"/>
      <c r="L1575" s="194"/>
      <c r="M1575" s="199"/>
      <c r="N1575" s="200"/>
      <c r="O1575" s="200"/>
      <c r="P1575" s="200"/>
      <c r="Q1575" s="200"/>
      <c r="R1575" s="200"/>
      <c r="S1575" s="200"/>
      <c r="T1575" s="201"/>
      <c r="AT1575" s="196" t="s">
        <v>198</v>
      </c>
      <c r="AU1575" s="196" t="s">
        <v>80</v>
      </c>
      <c r="AV1575" s="12" t="s">
        <v>17</v>
      </c>
      <c r="AW1575" s="12" t="s">
        <v>35</v>
      </c>
      <c r="AX1575" s="12" t="s">
        <v>72</v>
      </c>
      <c r="AY1575" s="196" t="s">
        <v>190</v>
      </c>
    </row>
    <row r="1576" spans="2:51" s="13" customFormat="1" ht="13.5">
      <c r="B1576" s="202"/>
      <c r="D1576" s="195" t="s">
        <v>198</v>
      </c>
      <c r="E1576" s="203" t="s">
        <v>5</v>
      </c>
      <c r="F1576" s="204" t="s">
        <v>1821</v>
      </c>
      <c r="H1576" s="205">
        <v>27</v>
      </c>
      <c r="I1576" s="206"/>
      <c r="L1576" s="202"/>
      <c r="M1576" s="207"/>
      <c r="N1576" s="208"/>
      <c r="O1576" s="208"/>
      <c r="P1576" s="208"/>
      <c r="Q1576" s="208"/>
      <c r="R1576" s="208"/>
      <c r="S1576" s="208"/>
      <c r="T1576" s="209"/>
      <c r="AT1576" s="203" t="s">
        <v>198</v>
      </c>
      <c r="AU1576" s="203" t="s">
        <v>80</v>
      </c>
      <c r="AV1576" s="13" t="s">
        <v>80</v>
      </c>
      <c r="AW1576" s="13" t="s">
        <v>35</v>
      </c>
      <c r="AX1576" s="13" t="s">
        <v>72</v>
      </c>
      <c r="AY1576" s="203" t="s">
        <v>190</v>
      </c>
    </row>
    <row r="1577" spans="2:51" s="12" customFormat="1" ht="13.5">
      <c r="B1577" s="194"/>
      <c r="D1577" s="195" t="s">
        <v>198</v>
      </c>
      <c r="E1577" s="196" t="s">
        <v>5</v>
      </c>
      <c r="F1577" s="197" t="s">
        <v>287</v>
      </c>
      <c r="H1577" s="196" t="s">
        <v>5</v>
      </c>
      <c r="I1577" s="198"/>
      <c r="L1577" s="194"/>
      <c r="M1577" s="199"/>
      <c r="N1577" s="200"/>
      <c r="O1577" s="200"/>
      <c r="P1577" s="200"/>
      <c r="Q1577" s="200"/>
      <c r="R1577" s="200"/>
      <c r="S1577" s="200"/>
      <c r="T1577" s="201"/>
      <c r="AT1577" s="196" t="s">
        <v>198</v>
      </c>
      <c r="AU1577" s="196" t="s">
        <v>80</v>
      </c>
      <c r="AV1577" s="12" t="s">
        <v>17</v>
      </c>
      <c r="AW1577" s="12" t="s">
        <v>35</v>
      </c>
      <c r="AX1577" s="12" t="s">
        <v>72</v>
      </c>
      <c r="AY1577" s="196" t="s">
        <v>190</v>
      </c>
    </row>
    <row r="1578" spans="2:51" s="13" customFormat="1" ht="13.5">
      <c r="B1578" s="202"/>
      <c r="D1578" s="195" t="s">
        <v>198</v>
      </c>
      <c r="E1578" s="203" t="s">
        <v>5</v>
      </c>
      <c r="F1578" s="204" t="s">
        <v>1822</v>
      </c>
      <c r="H1578" s="205">
        <v>115.35</v>
      </c>
      <c r="I1578" s="206"/>
      <c r="L1578" s="202"/>
      <c r="M1578" s="207"/>
      <c r="N1578" s="208"/>
      <c r="O1578" s="208"/>
      <c r="P1578" s="208"/>
      <c r="Q1578" s="208"/>
      <c r="R1578" s="208"/>
      <c r="S1578" s="208"/>
      <c r="T1578" s="209"/>
      <c r="AT1578" s="203" t="s">
        <v>198</v>
      </c>
      <c r="AU1578" s="203" t="s">
        <v>80</v>
      </c>
      <c r="AV1578" s="13" t="s">
        <v>80</v>
      </c>
      <c r="AW1578" s="13" t="s">
        <v>35</v>
      </c>
      <c r="AX1578" s="13" t="s">
        <v>72</v>
      </c>
      <c r="AY1578" s="203" t="s">
        <v>190</v>
      </c>
    </row>
    <row r="1579" spans="2:51" s="13" customFormat="1" ht="13.5">
      <c r="B1579" s="202"/>
      <c r="D1579" s="195" t="s">
        <v>198</v>
      </c>
      <c r="E1579" s="203" t="s">
        <v>5</v>
      </c>
      <c r="F1579" s="204" t="s">
        <v>5</v>
      </c>
      <c r="H1579" s="205">
        <v>0</v>
      </c>
      <c r="I1579" s="206"/>
      <c r="L1579" s="202"/>
      <c r="M1579" s="207"/>
      <c r="N1579" s="208"/>
      <c r="O1579" s="208"/>
      <c r="P1579" s="208"/>
      <c r="Q1579" s="208"/>
      <c r="R1579" s="208"/>
      <c r="S1579" s="208"/>
      <c r="T1579" s="209"/>
      <c r="AT1579" s="203" t="s">
        <v>198</v>
      </c>
      <c r="AU1579" s="203" t="s">
        <v>80</v>
      </c>
      <c r="AV1579" s="13" t="s">
        <v>80</v>
      </c>
      <c r="AW1579" s="13" t="s">
        <v>35</v>
      </c>
      <c r="AX1579" s="13" t="s">
        <v>72</v>
      </c>
      <c r="AY1579" s="203" t="s">
        <v>190</v>
      </c>
    </row>
    <row r="1580" spans="2:51" s="14" customFormat="1" ht="13.5">
      <c r="B1580" s="210"/>
      <c r="D1580" s="195" t="s">
        <v>198</v>
      </c>
      <c r="E1580" s="211" t="s">
        <v>5</v>
      </c>
      <c r="F1580" s="212" t="s">
        <v>221</v>
      </c>
      <c r="H1580" s="213">
        <v>150.72</v>
      </c>
      <c r="I1580" s="214"/>
      <c r="L1580" s="210"/>
      <c r="M1580" s="215"/>
      <c r="N1580" s="216"/>
      <c r="O1580" s="216"/>
      <c r="P1580" s="216"/>
      <c r="Q1580" s="216"/>
      <c r="R1580" s="216"/>
      <c r="S1580" s="216"/>
      <c r="T1580" s="217"/>
      <c r="AT1580" s="211" t="s">
        <v>198</v>
      </c>
      <c r="AU1580" s="211" t="s">
        <v>80</v>
      </c>
      <c r="AV1580" s="14" t="s">
        <v>92</v>
      </c>
      <c r="AW1580" s="14" t="s">
        <v>35</v>
      </c>
      <c r="AX1580" s="14" t="s">
        <v>17</v>
      </c>
      <c r="AY1580" s="211" t="s">
        <v>190</v>
      </c>
    </row>
    <row r="1581" spans="2:65" s="1" customFormat="1" ht="16.5" customHeight="1">
      <c r="B1581" s="181"/>
      <c r="C1581" s="218" t="s">
        <v>1823</v>
      </c>
      <c r="D1581" s="218" t="s">
        <v>465</v>
      </c>
      <c r="E1581" s="219" t="s">
        <v>1824</v>
      </c>
      <c r="F1581" s="220" t="s">
        <v>1825</v>
      </c>
      <c r="G1581" s="221" t="s">
        <v>316</v>
      </c>
      <c r="H1581" s="222">
        <v>0.045</v>
      </c>
      <c r="I1581" s="223"/>
      <c r="J1581" s="224">
        <f>ROUND(I1581*H1581,2)</f>
        <v>0</v>
      </c>
      <c r="K1581" s="220" t="s">
        <v>196</v>
      </c>
      <c r="L1581" s="225"/>
      <c r="M1581" s="226" t="s">
        <v>5</v>
      </c>
      <c r="N1581" s="227" t="s">
        <v>43</v>
      </c>
      <c r="O1581" s="43"/>
      <c r="P1581" s="191">
        <f>O1581*H1581</f>
        <v>0</v>
      </c>
      <c r="Q1581" s="191">
        <v>1</v>
      </c>
      <c r="R1581" s="191">
        <f>Q1581*H1581</f>
        <v>0.045</v>
      </c>
      <c r="S1581" s="191">
        <v>0</v>
      </c>
      <c r="T1581" s="192">
        <f>S1581*H1581</f>
        <v>0</v>
      </c>
      <c r="AR1581" s="25" t="s">
        <v>407</v>
      </c>
      <c r="AT1581" s="25" t="s">
        <v>465</v>
      </c>
      <c r="AU1581" s="25" t="s">
        <v>80</v>
      </c>
      <c r="AY1581" s="25" t="s">
        <v>190</v>
      </c>
      <c r="BE1581" s="193">
        <f>IF(N1581="základní",J1581,0)</f>
        <v>0</v>
      </c>
      <c r="BF1581" s="193">
        <f>IF(N1581="snížená",J1581,0)</f>
        <v>0</v>
      </c>
      <c r="BG1581" s="193">
        <f>IF(N1581="zákl. přenesená",J1581,0)</f>
        <v>0</v>
      </c>
      <c r="BH1581" s="193">
        <f>IF(N1581="sníž. přenesená",J1581,0)</f>
        <v>0</v>
      </c>
      <c r="BI1581" s="193">
        <f>IF(N1581="nulová",J1581,0)</f>
        <v>0</v>
      </c>
      <c r="BJ1581" s="25" t="s">
        <v>17</v>
      </c>
      <c r="BK1581" s="193">
        <f>ROUND(I1581*H1581,2)</f>
        <v>0</v>
      </c>
      <c r="BL1581" s="25" t="s">
        <v>283</v>
      </c>
      <c r="BM1581" s="25" t="s">
        <v>1826</v>
      </c>
    </row>
    <row r="1582" spans="2:51" s="13" customFormat="1" ht="13.5">
      <c r="B1582" s="202"/>
      <c r="D1582" s="195" t="s">
        <v>198</v>
      </c>
      <c r="F1582" s="204" t="s">
        <v>1827</v>
      </c>
      <c r="H1582" s="205">
        <v>0.045</v>
      </c>
      <c r="I1582" s="206"/>
      <c r="L1582" s="202"/>
      <c r="M1582" s="207"/>
      <c r="N1582" s="208"/>
      <c r="O1582" s="208"/>
      <c r="P1582" s="208"/>
      <c r="Q1582" s="208"/>
      <c r="R1582" s="208"/>
      <c r="S1582" s="208"/>
      <c r="T1582" s="209"/>
      <c r="AT1582" s="203" t="s">
        <v>198</v>
      </c>
      <c r="AU1582" s="203" t="s">
        <v>80</v>
      </c>
      <c r="AV1582" s="13" t="s">
        <v>80</v>
      </c>
      <c r="AW1582" s="13" t="s">
        <v>6</v>
      </c>
      <c r="AX1582" s="13" t="s">
        <v>17</v>
      </c>
      <c r="AY1582" s="203" t="s">
        <v>190</v>
      </c>
    </row>
    <row r="1583" spans="2:65" s="1" customFormat="1" ht="25.5" customHeight="1">
      <c r="B1583" s="181"/>
      <c r="C1583" s="182" t="s">
        <v>1828</v>
      </c>
      <c r="D1583" s="182" t="s">
        <v>192</v>
      </c>
      <c r="E1583" s="183" t="s">
        <v>1829</v>
      </c>
      <c r="F1583" s="184" t="s">
        <v>1830</v>
      </c>
      <c r="G1583" s="185" t="s">
        <v>275</v>
      </c>
      <c r="H1583" s="186">
        <v>101.3</v>
      </c>
      <c r="I1583" s="187"/>
      <c r="J1583" s="188">
        <f>ROUND(I1583*H1583,2)</f>
        <v>0</v>
      </c>
      <c r="K1583" s="184" t="s">
        <v>196</v>
      </c>
      <c r="L1583" s="42"/>
      <c r="M1583" s="189" t="s">
        <v>5</v>
      </c>
      <c r="N1583" s="190" t="s">
        <v>43</v>
      </c>
      <c r="O1583" s="43"/>
      <c r="P1583" s="191">
        <f>O1583*H1583</f>
        <v>0</v>
      </c>
      <c r="Q1583" s="191">
        <v>0</v>
      </c>
      <c r="R1583" s="191">
        <f>Q1583*H1583</f>
        <v>0</v>
      </c>
      <c r="S1583" s="191">
        <v>0</v>
      </c>
      <c r="T1583" s="192">
        <f>S1583*H1583</f>
        <v>0</v>
      </c>
      <c r="AR1583" s="25" t="s">
        <v>283</v>
      </c>
      <c r="AT1583" s="25" t="s">
        <v>192</v>
      </c>
      <c r="AU1583" s="25" t="s">
        <v>80</v>
      </c>
      <c r="AY1583" s="25" t="s">
        <v>190</v>
      </c>
      <c r="BE1583" s="193">
        <f>IF(N1583="základní",J1583,0)</f>
        <v>0</v>
      </c>
      <c r="BF1583" s="193">
        <f>IF(N1583="snížená",J1583,0)</f>
        <v>0</v>
      </c>
      <c r="BG1583" s="193">
        <f>IF(N1583="zákl. přenesená",J1583,0)</f>
        <v>0</v>
      </c>
      <c r="BH1583" s="193">
        <f>IF(N1583="sníž. přenesená",J1583,0)</f>
        <v>0</v>
      </c>
      <c r="BI1583" s="193">
        <f>IF(N1583="nulová",J1583,0)</f>
        <v>0</v>
      </c>
      <c r="BJ1583" s="25" t="s">
        <v>17</v>
      </c>
      <c r="BK1583" s="193">
        <f>ROUND(I1583*H1583,2)</f>
        <v>0</v>
      </c>
      <c r="BL1583" s="25" t="s">
        <v>283</v>
      </c>
      <c r="BM1583" s="25" t="s">
        <v>1831</v>
      </c>
    </row>
    <row r="1584" spans="2:51" s="12" customFormat="1" ht="13.5">
      <c r="B1584" s="194"/>
      <c r="D1584" s="195" t="s">
        <v>198</v>
      </c>
      <c r="E1584" s="196" t="s">
        <v>5</v>
      </c>
      <c r="F1584" s="197" t="s">
        <v>1476</v>
      </c>
      <c r="H1584" s="196" t="s">
        <v>5</v>
      </c>
      <c r="I1584" s="198"/>
      <c r="L1584" s="194"/>
      <c r="M1584" s="199"/>
      <c r="N1584" s="200"/>
      <c r="O1584" s="200"/>
      <c r="P1584" s="200"/>
      <c r="Q1584" s="200"/>
      <c r="R1584" s="200"/>
      <c r="S1584" s="200"/>
      <c r="T1584" s="201"/>
      <c r="AT1584" s="196" t="s">
        <v>198</v>
      </c>
      <c r="AU1584" s="196" t="s">
        <v>80</v>
      </c>
      <c r="AV1584" s="12" t="s">
        <v>17</v>
      </c>
      <c r="AW1584" s="12" t="s">
        <v>35</v>
      </c>
      <c r="AX1584" s="12" t="s">
        <v>72</v>
      </c>
      <c r="AY1584" s="196" t="s">
        <v>190</v>
      </c>
    </row>
    <row r="1585" spans="2:51" s="13" customFormat="1" ht="13.5">
      <c r="B1585" s="202"/>
      <c r="D1585" s="195" t="s">
        <v>198</v>
      </c>
      <c r="E1585" s="203" t="s">
        <v>5</v>
      </c>
      <c r="F1585" s="204" t="s">
        <v>1832</v>
      </c>
      <c r="H1585" s="205">
        <v>16.84</v>
      </c>
      <c r="I1585" s="206"/>
      <c r="L1585" s="202"/>
      <c r="M1585" s="207"/>
      <c r="N1585" s="208"/>
      <c r="O1585" s="208"/>
      <c r="P1585" s="208"/>
      <c r="Q1585" s="208"/>
      <c r="R1585" s="208"/>
      <c r="S1585" s="208"/>
      <c r="T1585" s="209"/>
      <c r="AT1585" s="203" t="s">
        <v>198</v>
      </c>
      <c r="AU1585" s="203" t="s">
        <v>80</v>
      </c>
      <c r="AV1585" s="13" t="s">
        <v>80</v>
      </c>
      <c r="AW1585" s="13" t="s">
        <v>35</v>
      </c>
      <c r="AX1585" s="13" t="s">
        <v>72</v>
      </c>
      <c r="AY1585" s="203" t="s">
        <v>190</v>
      </c>
    </row>
    <row r="1586" spans="2:51" s="12" customFormat="1" ht="13.5">
      <c r="B1586" s="194"/>
      <c r="D1586" s="195" t="s">
        <v>198</v>
      </c>
      <c r="E1586" s="196" t="s">
        <v>5</v>
      </c>
      <c r="F1586" s="197" t="s">
        <v>1325</v>
      </c>
      <c r="H1586" s="196" t="s">
        <v>5</v>
      </c>
      <c r="I1586" s="198"/>
      <c r="L1586" s="194"/>
      <c r="M1586" s="199"/>
      <c r="N1586" s="200"/>
      <c r="O1586" s="200"/>
      <c r="P1586" s="200"/>
      <c r="Q1586" s="200"/>
      <c r="R1586" s="200"/>
      <c r="S1586" s="200"/>
      <c r="T1586" s="201"/>
      <c r="AT1586" s="196" t="s">
        <v>198</v>
      </c>
      <c r="AU1586" s="196" t="s">
        <v>80</v>
      </c>
      <c r="AV1586" s="12" t="s">
        <v>17</v>
      </c>
      <c r="AW1586" s="12" t="s">
        <v>35</v>
      </c>
      <c r="AX1586" s="12" t="s">
        <v>72</v>
      </c>
      <c r="AY1586" s="196" t="s">
        <v>190</v>
      </c>
    </row>
    <row r="1587" spans="2:51" s="13" customFormat="1" ht="13.5">
      <c r="B1587" s="202"/>
      <c r="D1587" s="195" t="s">
        <v>198</v>
      </c>
      <c r="E1587" s="203" t="s">
        <v>5</v>
      </c>
      <c r="F1587" s="204" t="s">
        <v>1833</v>
      </c>
      <c r="H1587" s="205">
        <v>20.11</v>
      </c>
      <c r="I1587" s="206"/>
      <c r="L1587" s="202"/>
      <c r="M1587" s="207"/>
      <c r="N1587" s="208"/>
      <c r="O1587" s="208"/>
      <c r="P1587" s="208"/>
      <c r="Q1587" s="208"/>
      <c r="R1587" s="208"/>
      <c r="S1587" s="208"/>
      <c r="T1587" s="209"/>
      <c r="AT1587" s="203" t="s">
        <v>198</v>
      </c>
      <c r="AU1587" s="203" t="s">
        <v>80</v>
      </c>
      <c r="AV1587" s="13" t="s">
        <v>80</v>
      </c>
      <c r="AW1587" s="13" t="s">
        <v>35</v>
      </c>
      <c r="AX1587" s="13" t="s">
        <v>72</v>
      </c>
      <c r="AY1587" s="203" t="s">
        <v>190</v>
      </c>
    </row>
    <row r="1588" spans="2:51" s="12" customFormat="1" ht="13.5">
      <c r="B1588" s="194"/>
      <c r="D1588" s="195" t="s">
        <v>198</v>
      </c>
      <c r="E1588" s="196" t="s">
        <v>5</v>
      </c>
      <c r="F1588" s="197" t="s">
        <v>1108</v>
      </c>
      <c r="H1588" s="196" t="s">
        <v>5</v>
      </c>
      <c r="I1588" s="198"/>
      <c r="L1588" s="194"/>
      <c r="M1588" s="199"/>
      <c r="N1588" s="200"/>
      <c r="O1588" s="200"/>
      <c r="P1588" s="200"/>
      <c r="Q1588" s="200"/>
      <c r="R1588" s="200"/>
      <c r="S1588" s="200"/>
      <c r="T1588" s="201"/>
      <c r="AT1588" s="196" t="s">
        <v>198</v>
      </c>
      <c r="AU1588" s="196" t="s">
        <v>80</v>
      </c>
      <c r="AV1588" s="12" t="s">
        <v>17</v>
      </c>
      <c r="AW1588" s="12" t="s">
        <v>35</v>
      </c>
      <c r="AX1588" s="12" t="s">
        <v>72</v>
      </c>
      <c r="AY1588" s="196" t="s">
        <v>190</v>
      </c>
    </row>
    <row r="1589" spans="2:51" s="13" customFormat="1" ht="13.5">
      <c r="B1589" s="202"/>
      <c r="D1589" s="195" t="s">
        <v>198</v>
      </c>
      <c r="E1589" s="203" t="s">
        <v>5</v>
      </c>
      <c r="F1589" s="204" t="s">
        <v>1254</v>
      </c>
      <c r="H1589" s="205">
        <v>64.35</v>
      </c>
      <c r="I1589" s="206"/>
      <c r="L1589" s="202"/>
      <c r="M1589" s="207"/>
      <c r="N1589" s="208"/>
      <c r="O1589" s="208"/>
      <c r="P1589" s="208"/>
      <c r="Q1589" s="208"/>
      <c r="R1589" s="208"/>
      <c r="S1589" s="208"/>
      <c r="T1589" s="209"/>
      <c r="AT1589" s="203" t="s">
        <v>198</v>
      </c>
      <c r="AU1589" s="203" t="s">
        <v>80</v>
      </c>
      <c r="AV1589" s="13" t="s">
        <v>80</v>
      </c>
      <c r="AW1589" s="13" t="s">
        <v>35</v>
      </c>
      <c r="AX1589" s="13" t="s">
        <v>72</v>
      </c>
      <c r="AY1589" s="203" t="s">
        <v>190</v>
      </c>
    </row>
    <row r="1590" spans="2:51" s="14" customFormat="1" ht="13.5">
      <c r="B1590" s="210"/>
      <c r="D1590" s="195" t="s">
        <v>198</v>
      </c>
      <c r="E1590" s="211" t="s">
        <v>5</v>
      </c>
      <c r="F1590" s="212" t="s">
        <v>221</v>
      </c>
      <c r="H1590" s="213">
        <v>101.3</v>
      </c>
      <c r="I1590" s="214"/>
      <c r="L1590" s="210"/>
      <c r="M1590" s="215"/>
      <c r="N1590" s="216"/>
      <c r="O1590" s="216"/>
      <c r="P1590" s="216"/>
      <c r="Q1590" s="216"/>
      <c r="R1590" s="216"/>
      <c r="S1590" s="216"/>
      <c r="T1590" s="217"/>
      <c r="AT1590" s="211" t="s">
        <v>198</v>
      </c>
      <c r="AU1590" s="211" t="s">
        <v>80</v>
      </c>
      <c r="AV1590" s="14" t="s">
        <v>92</v>
      </c>
      <c r="AW1590" s="14" t="s">
        <v>35</v>
      </c>
      <c r="AX1590" s="14" t="s">
        <v>17</v>
      </c>
      <c r="AY1590" s="211" t="s">
        <v>190</v>
      </c>
    </row>
    <row r="1591" spans="2:65" s="1" customFormat="1" ht="16.5" customHeight="1">
      <c r="B1591" s="181"/>
      <c r="C1591" s="218" t="s">
        <v>1834</v>
      </c>
      <c r="D1591" s="218" t="s">
        <v>465</v>
      </c>
      <c r="E1591" s="219" t="s">
        <v>1824</v>
      </c>
      <c r="F1591" s="220" t="s">
        <v>1825</v>
      </c>
      <c r="G1591" s="221" t="s">
        <v>316</v>
      </c>
      <c r="H1591" s="222">
        <v>0.035</v>
      </c>
      <c r="I1591" s="223"/>
      <c r="J1591" s="224">
        <f>ROUND(I1591*H1591,2)</f>
        <v>0</v>
      </c>
      <c r="K1591" s="220" t="s">
        <v>196</v>
      </c>
      <c r="L1591" s="225"/>
      <c r="M1591" s="226" t="s">
        <v>5</v>
      </c>
      <c r="N1591" s="227" t="s">
        <v>43</v>
      </c>
      <c r="O1591" s="43"/>
      <c r="P1591" s="191">
        <f>O1591*H1591</f>
        <v>0</v>
      </c>
      <c r="Q1591" s="191">
        <v>1</v>
      </c>
      <c r="R1591" s="191">
        <f>Q1591*H1591</f>
        <v>0.035</v>
      </c>
      <c r="S1591" s="191">
        <v>0</v>
      </c>
      <c r="T1591" s="192">
        <f>S1591*H1591</f>
        <v>0</v>
      </c>
      <c r="AR1591" s="25" t="s">
        <v>407</v>
      </c>
      <c r="AT1591" s="25" t="s">
        <v>465</v>
      </c>
      <c r="AU1591" s="25" t="s">
        <v>80</v>
      </c>
      <c r="AY1591" s="25" t="s">
        <v>190</v>
      </c>
      <c r="BE1591" s="193">
        <f>IF(N1591="základní",J1591,0)</f>
        <v>0</v>
      </c>
      <c r="BF1591" s="193">
        <f>IF(N1591="snížená",J1591,0)</f>
        <v>0</v>
      </c>
      <c r="BG1591" s="193">
        <f>IF(N1591="zákl. přenesená",J1591,0)</f>
        <v>0</v>
      </c>
      <c r="BH1591" s="193">
        <f>IF(N1591="sníž. přenesená",J1591,0)</f>
        <v>0</v>
      </c>
      <c r="BI1591" s="193">
        <f>IF(N1591="nulová",J1591,0)</f>
        <v>0</v>
      </c>
      <c r="BJ1591" s="25" t="s">
        <v>17</v>
      </c>
      <c r="BK1591" s="193">
        <f>ROUND(I1591*H1591,2)</f>
        <v>0</v>
      </c>
      <c r="BL1591" s="25" t="s">
        <v>283</v>
      </c>
      <c r="BM1591" s="25" t="s">
        <v>1835</v>
      </c>
    </row>
    <row r="1592" spans="2:51" s="13" customFormat="1" ht="13.5">
      <c r="B1592" s="202"/>
      <c r="D1592" s="195" t="s">
        <v>198</v>
      </c>
      <c r="F1592" s="204" t="s">
        <v>1836</v>
      </c>
      <c r="H1592" s="205">
        <v>0.035</v>
      </c>
      <c r="I1592" s="206"/>
      <c r="L1592" s="202"/>
      <c r="M1592" s="207"/>
      <c r="N1592" s="208"/>
      <c r="O1592" s="208"/>
      <c r="P1592" s="208"/>
      <c r="Q1592" s="208"/>
      <c r="R1592" s="208"/>
      <c r="S1592" s="208"/>
      <c r="T1592" s="209"/>
      <c r="AT1592" s="203" t="s">
        <v>198</v>
      </c>
      <c r="AU1592" s="203" t="s">
        <v>80</v>
      </c>
      <c r="AV1592" s="13" t="s">
        <v>80</v>
      </c>
      <c r="AW1592" s="13" t="s">
        <v>6</v>
      </c>
      <c r="AX1592" s="13" t="s">
        <v>17</v>
      </c>
      <c r="AY1592" s="203" t="s">
        <v>190</v>
      </c>
    </row>
    <row r="1593" spans="2:65" s="1" customFormat="1" ht="25.5" customHeight="1">
      <c r="B1593" s="181"/>
      <c r="C1593" s="182" t="s">
        <v>1837</v>
      </c>
      <c r="D1593" s="182" t="s">
        <v>192</v>
      </c>
      <c r="E1593" s="183" t="s">
        <v>1838</v>
      </c>
      <c r="F1593" s="184" t="s">
        <v>1839</v>
      </c>
      <c r="G1593" s="185" t="s">
        <v>275</v>
      </c>
      <c r="H1593" s="186">
        <v>52.05</v>
      </c>
      <c r="I1593" s="187"/>
      <c r="J1593" s="188">
        <f>ROUND(I1593*H1593,2)</f>
        <v>0</v>
      </c>
      <c r="K1593" s="184" t="s">
        <v>196</v>
      </c>
      <c r="L1593" s="42"/>
      <c r="M1593" s="189" t="s">
        <v>5</v>
      </c>
      <c r="N1593" s="190" t="s">
        <v>43</v>
      </c>
      <c r="O1593" s="43"/>
      <c r="P1593" s="191">
        <f>O1593*H1593</f>
        <v>0</v>
      </c>
      <c r="Q1593" s="191">
        <v>0.003</v>
      </c>
      <c r="R1593" s="191">
        <f>Q1593*H1593</f>
        <v>0.15614999999999998</v>
      </c>
      <c r="S1593" s="191">
        <v>0</v>
      </c>
      <c r="T1593" s="192">
        <f>S1593*H1593</f>
        <v>0</v>
      </c>
      <c r="AR1593" s="25" t="s">
        <v>283</v>
      </c>
      <c r="AT1593" s="25" t="s">
        <v>192</v>
      </c>
      <c r="AU1593" s="25" t="s">
        <v>80</v>
      </c>
      <c r="AY1593" s="25" t="s">
        <v>190</v>
      </c>
      <c r="BE1593" s="193">
        <f>IF(N1593="základní",J1593,0)</f>
        <v>0</v>
      </c>
      <c r="BF1593" s="193">
        <f>IF(N1593="snížená",J1593,0)</f>
        <v>0</v>
      </c>
      <c r="BG1593" s="193">
        <f>IF(N1593="zákl. přenesená",J1593,0)</f>
        <v>0</v>
      </c>
      <c r="BH1593" s="193">
        <f>IF(N1593="sníž. přenesená",J1593,0)</f>
        <v>0</v>
      </c>
      <c r="BI1593" s="193">
        <f>IF(N1593="nulová",J1593,0)</f>
        <v>0</v>
      </c>
      <c r="BJ1593" s="25" t="s">
        <v>17</v>
      </c>
      <c r="BK1593" s="193">
        <f>ROUND(I1593*H1593,2)</f>
        <v>0</v>
      </c>
      <c r="BL1593" s="25" t="s">
        <v>283</v>
      </c>
      <c r="BM1593" s="25" t="s">
        <v>1840</v>
      </c>
    </row>
    <row r="1594" spans="2:51" s="12" customFormat="1" ht="13.5">
      <c r="B1594" s="194"/>
      <c r="D1594" s="195" t="s">
        <v>198</v>
      </c>
      <c r="E1594" s="196" t="s">
        <v>5</v>
      </c>
      <c r="F1594" s="197" t="s">
        <v>1377</v>
      </c>
      <c r="H1594" s="196" t="s">
        <v>5</v>
      </c>
      <c r="I1594" s="198"/>
      <c r="L1594" s="194"/>
      <c r="M1594" s="199"/>
      <c r="N1594" s="200"/>
      <c r="O1594" s="200"/>
      <c r="P1594" s="200"/>
      <c r="Q1594" s="200"/>
      <c r="R1594" s="200"/>
      <c r="S1594" s="200"/>
      <c r="T1594" s="201"/>
      <c r="AT1594" s="196" t="s">
        <v>198</v>
      </c>
      <c r="AU1594" s="196" t="s">
        <v>80</v>
      </c>
      <c r="AV1594" s="12" t="s">
        <v>17</v>
      </c>
      <c r="AW1594" s="12" t="s">
        <v>35</v>
      </c>
      <c r="AX1594" s="12" t="s">
        <v>72</v>
      </c>
      <c r="AY1594" s="196" t="s">
        <v>190</v>
      </c>
    </row>
    <row r="1595" spans="2:51" s="13" customFormat="1" ht="13.5">
      <c r="B1595" s="202"/>
      <c r="D1595" s="195" t="s">
        <v>198</v>
      </c>
      <c r="E1595" s="203" t="s">
        <v>5</v>
      </c>
      <c r="F1595" s="204" t="s">
        <v>1841</v>
      </c>
      <c r="H1595" s="205">
        <v>5.7</v>
      </c>
      <c r="I1595" s="206"/>
      <c r="L1595" s="202"/>
      <c r="M1595" s="207"/>
      <c r="N1595" s="208"/>
      <c r="O1595" s="208"/>
      <c r="P1595" s="208"/>
      <c r="Q1595" s="208"/>
      <c r="R1595" s="208"/>
      <c r="S1595" s="208"/>
      <c r="T1595" s="209"/>
      <c r="AT1595" s="203" t="s">
        <v>198</v>
      </c>
      <c r="AU1595" s="203" t="s">
        <v>80</v>
      </c>
      <c r="AV1595" s="13" t="s">
        <v>80</v>
      </c>
      <c r="AW1595" s="13" t="s">
        <v>35</v>
      </c>
      <c r="AX1595" s="13" t="s">
        <v>72</v>
      </c>
      <c r="AY1595" s="203" t="s">
        <v>190</v>
      </c>
    </row>
    <row r="1596" spans="2:51" s="12" customFormat="1" ht="13.5">
      <c r="B1596" s="194"/>
      <c r="D1596" s="195" t="s">
        <v>198</v>
      </c>
      <c r="E1596" s="196" t="s">
        <v>5</v>
      </c>
      <c r="F1596" s="197" t="s">
        <v>1353</v>
      </c>
      <c r="H1596" s="196" t="s">
        <v>5</v>
      </c>
      <c r="I1596" s="198"/>
      <c r="L1596" s="194"/>
      <c r="M1596" s="199"/>
      <c r="N1596" s="200"/>
      <c r="O1596" s="200"/>
      <c r="P1596" s="200"/>
      <c r="Q1596" s="200"/>
      <c r="R1596" s="200"/>
      <c r="S1596" s="200"/>
      <c r="T1596" s="201"/>
      <c r="AT1596" s="196" t="s">
        <v>198</v>
      </c>
      <c r="AU1596" s="196" t="s">
        <v>80</v>
      </c>
      <c r="AV1596" s="12" t="s">
        <v>17</v>
      </c>
      <c r="AW1596" s="12" t="s">
        <v>35</v>
      </c>
      <c r="AX1596" s="12" t="s">
        <v>72</v>
      </c>
      <c r="AY1596" s="196" t="s">
        <v>190</v>
      </c>
    </row>
    <row r="1597" spans="2:51" s="13" customFormat="1" ht="13.5">
      <c r="B1597" s="202"/>
      <c r="D1597" s="195" t="s">
        <v>198</v>
      </c>
      <c r="E1597" s="203" t="s">
        <v>5</v>
      </c>
      <c r="F1597" s="204" t="s">
        <v>1354</v>
      </c>
      <c r="H1597" s="205">
        <v>15.55</v>
      </c>
      <c r="I1597" s="206"/>
      <c r="L1597" s="202"/>
      <c r="M1597" s="207"/>
      <c r="N1597" s="208"/>
      <c r="O1597" s="208"/>
      <c r="P1597" s="208"/>
      <c r="Q1597" s="208"/>
      <c r="R1597" s="208"/>
      <c r="S1597" s="208"/>
      <c r="T1597" s="209"/>
      <c r="AT1597" s="203" t="s">
        <v>198</v>
      </c>
      <c r="AU1597" s="203" t="s">
        <v>80</v>
      </c>
      <c r="AV1597" s="13" t="s">
        <v>80</v>
      </c>
      <c r="AW1597" s="13" t="s">
        <v>35</v>
      </c>
      <c r="AX1597" s="13" t="s">
        <v>72</v>
      </c>
      <c r="AY1597" s="203" t="s">
        <v>190</v>
      </c>
    </row>
    <row r="1598" spans="2:51" s="12" customFormat="1" ht="13.5">
      <c r="B1598" s="194"/>
      <c r="D1598" s="195" t="s">
        <v>198</v>
      </c>
      <c r="E1598" s="196" t="s">
        <v>5</v>
      </c>
      <c r="F1598" s="197" t="s">
        <v>1365</v>
      </c>
      <c r="H1598" s="196" t="s">
        <v>5</v>
      </c>
      <c r="I1598" s="198"/>
      <c r="L1598" s="194"/>
      <c r="M1598" s="199"/>
      <c r="N1598" s="200"/>
      <c r="O1598" s="200"/>
      <c r="P1598" s="200"/>
      <c r="Q1598" s="200"/>
      <c r="R1598" s="200"/>
      <c r="S1598" s="200"/>
      <c r="T1598" s="201"/>
      <c r="AT1598" s="196" t="s">
        <v>198</v>
      </c>
      <c r="AU1598" s="196" t="s">
        <v>80</v>
      </c>
      <c r="AV1598" s="12" t="s">
        <v>17</v>
      </c>
      <c r="AW1598" s="12" t="s">
        <v>35</v>
      </c>
      <c r="AX1598" s="12" t="s">
        <v>72</v>
      </c>
      <c r="AY1598" s="196" t="s">
        <v>190</v>
      </c>
    </row>
    <row r="1599" spans="2:51" s="13" customFormat="1" ht="13.5">
      <c r="B1599" s="202"/>
      <c r="D1599" s="195" t="s">
        <v>198</v>
      </c>
      <c r="E1599" s="203" t="s">
        <v>5</v>
      </c>
      <c r="F1599" s="204" t="s">
        <v>1350</v>
      </c>
      <c r="H1599" s="205">
        <v>8.5</v>
      </c>
      <c r="I1599" s="206"/>
      <c r="L1599" s="202"/>
      <c r="M1599" s="207"/>
      <c r="N1599" s="208"/>
      <c r="O1599" s="208"/>
      <c r="P1599" s="208"/>
      <c r="Q1599" s="208"/>
      <c r="R1599" s="208"/>
      <c r="S1599" s="208"/>
      <c r="T1599" s="209"/>
      <c r="AT1599" s="203" t="s">
        <v>198</v>
      </c>
      <c r="AU1599" s="203" t="s">
        <v>80</v>
      </c>
      <c r="AV1599" s="13" t="s">
        <v>80</v>
      </c>
      <c r="AW1599" s="13" t="s">
        <v>35</v>
      </c>
      <c r="AX1599" s="13" t="s">
        <v>72</v>
      </c>
      <c r="AY1599" s="203" t="s">
        <v>190</v>
      </c>
    </row>
    <row r="1600" spans="2:51" s="12" customFormat="1" ht="13.5">
      <c r="B1600" s="194"/>
      <c r="D1600" s="195" t="s">
        <v>198</v>
      </c>
      <c r="E1600" s="196" t="s">
        <v>5</v>
      </c>
      <c r="F1600" s="197" t="s">
        <v>1388</v>
      </c>
      <c r="H1600" s="196" t="s">
        <v>5</v>
      </c>
      <c r="I1600" s="198"/>
      <c r="L1600" s="194"/>
      <c r="M1600" s="199"/>
      <c r="N1600" s="200"/>
      <c r="O1600" s="200"/>
      <c r="P1600" s="200"/>
      <c r="Q1600" s="200"/>
      <c r="R1600" s="200"/>
      <c r="S1600" s="200"/>
      <c r="T1600" s="201"/>
      <c r="AT1600" s="196" t="s">
        <v>198</v>
      </c>
      <c r="AU1600" s="196" t="s">
        <v>80</v>
      </c>
      <c r="AV1600" s="12" t="s">
        <v>17</v>
      </c>
      <c r="AW1600" s="12" t="s">
        <v>35</v>
      </c>
      <c r="AX1600" s="12" t="s">
        <v>72</v>
      </c>
      <c r="AY1600" s="196" t="s">
        <v>190</v>
      </c>
    </row>
    <row r="1601" spans="2:51" s="13" customFormat="1" ht="13.5">
      <c r="B1601" s="202"/>
      <c r="D1601" s="195" t="s">
        <v>198</v>
      </c>
      <c r="E1601" s="203" t="s">
        <v>5</v>
      </c>
      <c r="F1601" s="204" t="s">
        <v>1841</v>
      </c>
      <c r="H1601" s="205">
        <v>5.7</v>
      </c>
      <c r="I1601" s="206"/>
      <c r="L1601" s="202"/>
      <c r="M1601" s="207"/>
      <c r="N1601" s="208"/>
      <c r="O1601" s="208"/>
      <c r="P1601" s="208"/>
      <c r="Q1601" s="208"/>
      <c r="R1601" s="208"/>
      <c r="S1601" s="208"/>
      <c r="T1601" s="209"/>
      <c r="AT1601" s="203" t="s">
        <v>198</v>
      </c>
      <c r="AU1601" s="203" t="s">
        <v>80</v>
      </c>
      <c r="AV1601" s="13" t="s">
        <v>80</v>
      </c>
      <c r="AW1601" s="13" t="s">
        <v>35</v>
      </c>
      <c r="AX1601" s="13" t="s">
        <v>72</v>
      </c>
      <c r="AY1601" s="203" t="s">
        <v>190</v>
      </c>
    </row>
    <row r="1602" spans="2:51" s="12" customFormat="1" ht="13.5">
      <c r="B1602" s="194"/>
      <c r="D1602" s="195" t="s">
        <v>198</v>
      </c>
      <c r="E1602" s="196" t="s">
        <v>5</v>
      </c>
      <c r="F1602" s="197" t="s">
        <v>1366</v>
      </c>
      <c r="H1602" s="196" t="s">
        <v>5</v>
      </c>
      <c r="I1602" s="198"/>
      <c r="L1602" s="194"/>
      <c r="M1602" s="199"/>
      <c r="N1602" s="200"/>
      <c r="O1602" s="200"/>
      <c r="P1602" s="200"/>
      <c r="Q1602" s="200"/>
      <c r="R1602" s="200"/>
      <c r="S1602" s="200"/>
      <c r="T1602" s="201"/>
      <c r="AT1602" s="196" t="s">
        <v>198</v>
      </c>
      <c r="AU1602" s="196" t="s">
        <v>80</v>
      </c>
      <c r="AV1602" s="12" t="s">
        <v>17</v>
      </c>
      <c r="AW1602" s="12" t="s">
        <v>35</v>
      </c>
      <c r="AX1602" s="12" t="s">
        <v>72</v>
      </c>
      <c r="AY1602" s="196" t="s">
        <v>190</v>
      </c>
    </row>
    <row r="1603" spans="2:51" s="13" customFormat="1" ht="13.5">
      <c r="B1603" s="202"/>
      <c r="D1603" s="195" t="s">
        <v>198</v>
      </c>
      <c r="E1603" s="203" t="s">
        <v>5</v>
      </c>
      <c r="F1603" s="204" t="s">
        <v>1367</v>
      </c>
      <c r="H1603" s="205">
        <v>16.6</v>
      </c>
      <c r="I1603" s="206"/>
      <c r="L1603" s="202"/>
      <c r="M1603" s="207"/>
      <c r="N1603" s="208"/>
      <c r="O1603" s="208"/>
      <c r="P1603" s="208"/>
      <c r="Q1603" s="208"/>
      <c r="R1603" s="208"/>
      <c r="S1603" s="208"/>
      <c r="T1603" s="209"/>
      <c r="AT1603" s="203" t="s">
        <v>198</v>
      </c>
      <c r="AU1603" s="203" t="s">
        <v>80</v>
      </c>
      <c r="AV1603" s="13" t="s">
        <v>80</v>
      </c>
      <c r="AW1603" s="13" t="s">
        <v>35</v>
      </c>
      <c r="AX1603" s="13" t="s">
        <v>72</v>
      </c>
      <c r="AY1603" s="203" t="s">
        <v>190</v>
      </c>
    </row>
    <row r="1604" spans="2:51" s="13" customFormat="1" ht="13.5">
      <c r="B1604" s="202"/>
      <c r="D1604" s="195" t="s">
        <v>198</v>
      </c>
      <c r="E1604" s="203" t="s">
        <v>5</v>
      </c>
      <c r="F1604" s="204" t="s">
        <v>5</v>
      </c>
      <c r="H1604" s="205">
        <v>0</v>
      </c>
      <c r="I1604" s="206"/>
      <c r="L1604" s="202"/>
      <c r="M1604" s="207"/>
      <c r="N1604" s="208"/>
      <c r="O1604" s="208"/>
      <c r="P1604" s="208"/>
      <c r="Q1604" s="208"/>
      <c r="R1604" s="208"/>
      <c r="S1604" s="208"/>
      <c r="T1604" s="209"/>
      <c r="AT1604" s="203" t="s">
        <v>198</v>
      </c>
      <c r="AU1604" s="203" t="s">
        <v>80</v>
      </c>
      <c r="AV1604" s="13" t="s">
        <v>80</v>
      </c>
      <c r="AW1604" s="13" t="s">
        <v>35</v>
      </c>
      <c r="AX1604" s="13" t="s">
        <v>72</v>
      </c>
      <c r="AY1604" s="203" t="s">
        <v>190</v>
      </c>
    </row>
    <row r="1605" spans="2:51" s="14" customFormat="1" ht="13.5">
      <c r="B1605" s="210"/>
      <c r="D1605" s="195" t="s">
        <v>198</v>
      </c>
      <c r="E1605" s="211" t="s">
        <v>5</v>
      </c>
      <c r="F1605" s="212" t="s">
        <v>221</v>
      </c>
      <c r="H1605" s="213">
        <v>52.05</v>
      </c>
      <c r="I1605" s="214"/>
      <c r="L1605" s="210"/>
      <c r="M1605" s="215"/>
      <c r="N1605" s="216"/>
      <c r="O1605" s="216"/>
      <c r="P1605" s="216"/>
      <c r="Q1605" s="216"/>
      <c r="R1605" s="216"/>
      <c r="S1605" s="216"/>
      <c r="T1605" s="217"/>
      <c r="AT1605" s="211" t="s">
        <v>198</v>
      </c>
      <c r="AU1605" s="211" t="s">
        <v>80</v>
      </c>
      <c r="AV1605" s="14" t="s">
        <v>92</v>
      </c>
      <c r="AW1605" s="14" t="s">
        <v>35</v>
      </c>
      <c r="AX1605" s="14" t="s">
        <v>17</v>
      </c>
      <c r="AY1605" s="211" t="s">
        <v>190</v>
      </c>
    </row>
    <row r="1606" spans="2:65" s="1" customFormat="1" ht="25.5" customHeight="1">
      <c r="B1606" s="181"/>
      <c r="C1606" s="182" t="s">
        <v>1842</v>
      </c>
      <c r="D1606" s="182" t="s">
        <v>192</v>
      </c>
      <c r="E1606" s="183" t="s">
        <v>1843</v>
      </c>
      <c r="F1606" s="184" t="s">
        <v>1844</v>
      </c>
      <c r="G1606" s="185" t="s">
        <v>275</v>
      </c>
      <c r="H1606" s="186">
        <v>47.916</v>
      </c>
      <c r="I1606" s="187"/>
      <c r="J1606" s="188">
        <f>ROUND(I1606*H1606,2)</f>
        <v>0</v>
      </c>
      <c r="K1606" s="184" t="s">
        <v>196</v>
      </c>
      <c r="L1606" s="42"/>
      <c r="M1606" s="189" t="s">
        <v>5</v>
      </c>
      <c r="N1606" s="190" t="s">
        <v>43</v>
      </c>
      <c r="O1606" s="43"/>
      <c r="P1606" s="191">
        <f>O1606*H1606</f>
        <v>0</v>
      </c>
      <c r="Q1606" s="191">
        <v>0.003</v>
      </c>
      <c r="R1606" s="191">
        <f>Q1606*H1606</f>
        <v>0.143748</v>
      </c>
      <c r="S1606" s="191">
        <v>0</v>
      </c>
      <c r="T1606" s="192">
        <f>S1606*H1606</f>
        <v>0</v>
      </c>
      <c r="AR1606" s="25" t="s">
        <v>283</v>
      </c>
      <c r="AT1606" s="25" t="s">
        <v>192</v>
      </c>
      <c r="AU1606" s="25" t="s">
        <v>80</v>
      </c>
      <c r="AY1606" s="25" t="s">
        <v>190</v>
      </c>
      <c r="BE1606" s="193">
        <f>IF(N1606="základní",J1606,0)</f>
        <v>0</v>
      </c>
      <c r="BF1606" s="193">
        <f>IF(N1606="snížená",J1606,0)</f>
        <v>0</v>
      </c>
      <c r="BG1606" s="193">
        <f>IF(N1606="zákl. přenesená",J1606,0)</f>
        <v>0</v>
      </c>
      <c r="BH1606" s="193">
        <f>IF(N1606="sníž. přenesená",J1606,0)</f>
        <v>0</v>
      </c>
      <c r="BI1606" s="193">
        <f>IF(N1606="nulová",J1606,0)</f>
        <v>0</v>
      </c>
      <c r="BJ1606" s="25" t="s">
        <v>17</v>
      </c>
      <c r="BK1606" s="193">
        <f>ROUND(I1606*H1606,2)</f>
        <v>0</v>
      </c>
      <c r="BL1606" s="25" t="s">
        <v>283</v>
      </c>
      <c r="BM1606" s="25" t="s">
        <v>1845</v>
      </c>
    </row>
    <row r="1607" spans="2:51" s="12" customFormat="1" ht="13.5">
      <c r="B1607" s="194"/>
      <c r="D1607" s="195" t="s">
        <v>198</v>
      </c>
      <c r="E1607" s="196" t="s">
        <v>5</v>
      </c>
      <c r="F1607" s="197" t="s">
        <v>1377</v>
      </c>
      <c r="H1607" s="196" t="s">
        <v>5</v>
      </c>
      <c r="I1607" s="198"/>
      <c r="L1607" s="194"/>
      <c r="M1607" s="199"/>
      <c r="N1607" s="200"/>
      <c r="O1607" s="200"/>
      <c r="P1607" s="200"/>
      <c r="Q1607" s="200"/>
      <c r="R1607" s="200"/>
      <c r="S1607" s="200"/>
      <c r="T1607" s="201"/>
      <c r="AT1607" s="196" t="s">
        <v>198</v>
      </c>
      <c r="AU1607" s="196" t="s">
        <v>80</v>
      </c>
      <c r="AV1607" s="12" t="s">
        <v>17</v>
      </c>
      <c r="AW1607" s="12" t="s">
        <v>35</v>
      </c>
      <c r="AX1607" s="12" t="s">
        <v>72</v>
      </c>
      <c r="AY1607" s="196" t="s">
        <v>190</v>
      </c>
    </row>
    <row r="1608" spans="2:51" s="13" customFormat="1" ht="13.5">
      <c r="B1608" s="202"/>
      <c r="D1608" s="195" t="s">
        <v>198</v>
      </c>
      <c r="E1608" s="203" t="s">
        <v>5</v>
      </c>
      <c r="F1608" s="204" t="s">
        <v>1846</v>
      </c>
      <c r="H1608" s="205">
        <v>1.425</v>
      </c>
      <c r="I1608" s="206"/>
      <c r="L1608" s="202"/>
      <c r="M1608" s="207"/>
      <c r="N1608" s="208"/>
      <c r="O1608" s="208"/>
      <c r="P1608" s="208"/>
      <c r="Q1608" s="208"/>
      <c r="R1608" s="208"/>
      <c r="S1608" s="208"/>
      <c r="T1608" s="209"/>
      <c r="AT1608" s="203" t="s">
        <v>198</v>
      </c>
      <c r="AU1608" s="203" t="s">
        <v>80</v>
      </c>
      <c r="AV1608" s="13" t="s">
        <v>80</v>
      </c>
      <c r="AW1608" s="13" t="s">
        <v>35</v>
      </c>
      <c r="AX1608" s="13" t="s">
        <v>72</v>
      </c>
      <c r="AY1608" s="203" t="s">
        <v>190</v>
      </c>
    </row>
    <row r="1609" spans="2:51" s="12" customFormat="1" ht="13.5">
      <c r="B1609" s="194"/>
      <c r="D1609" s="195" t="s">
        <v>198</v>
      </c>
      <c r="E1609" s="196" t="s">
        <v>5</v>
      </c>
      <c r="F1609" s="197" t="s">
        <v>1353</v>
      </c>
      <c r="H1609" s="196" t="s">
        <v>5</v>
      </c>
      <c r="I1609" s="198"/>
      <c r="L1609" s="194"/>
      <c r="M1609" s="199"/>
      <c r="N1609" s="200"/>
      <c r="O1609" s="200"/>
      <c r="P1609" s="200"/>
      <c r="Q1609" s="200"/>
      <c r="R1609" s="200"/>
      <c r="S1609" s="200"/>
      <c r="T1609" s="201"/>
      <c r="AT1609" s="196" t="s">
        <v>198</v>
      </c>
      <c r="AU1609" s="196" t="s">
        <v>80</v>
      </c>
      <c r="AV1609" s="12" t="s">
        <v>17</v>
      </c>
      <c r="AW1609" s="12" t="s">
        <v>35</v>
      </c>
      <c r="AX1609" s="12" t="s">
        <v>72</v>
      </c>
      <c r="AY1609" s="196" t="s">
        <v>190</v>
      </c>
    </row>
    <row r="1610" spans="2:51" s="13" customFormat="1" ht="13.5">
      <c r="B1610" s="202"/>
      <c r="D1610" s="195" t="s">
        <v>198</v>
      </c>
      <c r="E1610" s="203" t="s">
        <v>5</v>
      </c>
      <c r="F1610" s="204" t="s">
        <v>1847</v>
      </c>
      <c r="H1610" s="205">
        <v>2.865</v>
      </c>
      <c r="I1610" s="206"/>
      <c r="L1610" s="202"/>
      <c r="M1610" s="207"/>
      <c r="N1610" s="208"/>
      <c r="O1610" s="208"/>
      <c r="P1610" s="208"/>
      <c r="Q1610" s="208"/>
      <c r="R1610" s="208"/>
      <c r="S1610" s="208"/>
      <c r="T1610" s="209"/>
      <c r="AT1610" s="203" t="s">
        <v>198</v>
      </c>
      <c r="AU1610" s="203" t="s">
        <v>80</v>
      </c>
      <c r="AV1610" s="13" t="s">
        <v>80</v>
      </c>
      <c r="AW1610" s="13" t="s">
        <v>35</v>
      </c>
      <c r="AX1610" s="13" t="s">
        <v>72</v>
      </c>
      <c r="AY1610" s="203" t="s">
        <v>190</v>
      </c>
    </row>
    <row r="1611" spans="2:51" s="13" customFormat="1" ht="13.5">
      <c r="B1611" s="202"/>
      <c r="D1611" s="195" t="s">
        <v>198</v>
      </c>
      <c r="E1611" s="203" t="s">
        <v>5</v>
      </c>
      <c r="F1611" s="204" t="s">
        <v>1848</v>
      </c>
      <c r="H1611" s="205">
        <v>7.446</v>
      </c>
      <c r="I1611" s="206"/>
      <c r="L1611" s="202"/>
      <c r="M1611" s="207"/>
      <c r="N1611" s="208"/>
      <c r="O1611" s="208"/>
      <c r="P1611" s="208"/>
      <c r="Q1611" s="208"/>
      <c r="R1611" s="208"/>
      <c r="S1611" s="208"/>
      <c r="T1611" s="209"/>
      <c r="AT1611" s="203" t="s">
        <v>198</v>
      </c>
      <c r="AU1611" s="203" t="s">
        <v>80</v>
      </c>
      <c r="AV1611" s="13" t="s">
        <v>80</v>
      </c>
      <c r="AW1611" s="13" t="s">
        <v>35</v>
      </c>
      <c r="AX1611" s="13" t="s">
        <v>72</v>
      </c>
      <c r="AY1611" s="203" t="s">
        <v>190</v>
      </c>
    </row>
    <row r="1612" spans="2:51" s="13" customFormat="1" ht="13.5">
      <c r="B1612" s="202"/>
      <c r="D1612" s="195" t="s">
        <v>198</v>
      </c>
      <c r="E1612" s="203" t="s">
        <v>5</v>
      </c>
      <c r="F1612" s="204" t="s">
        <v>1849</v>
      </c>
      <c r="H1612" s="205">
        <v>11.607</v>
      </c>
      <c r="I1612" s="206"/>
      <c r="L1612" s="202"/>
      <c r="M1612" s="207"/>
      <c r="N1612" s="208"/>
      <c r="O1612" s="208"/>
      <c r="P1612" s="208"/>
      <c r="Q1612" s="208"/>
      <c r="R1612" s="208"/>
      <c r="S1612" s="208"/>
      <c r="T1612" s="209"/>
      <c r="AT1612" s="203" t="s">
        <v>198</v>
      </c>
      <c r="AU1612" s="203" t="s">
        <v>80</v>
      </c>
      <c r="AV1612" s="13" t="s">
        <v>80</v>
      </c>
      <c r="AW1612" s="13" t="s">
        <v>35</v>
      </c>
      <c r="AX1612" s="13" t="s">
        <v>72</v>
      </c>
      <c r="AY1612" s="203" t="s">
        <v>190</v>
      </c>
    </row>
    <row r="1613" spans="2:51" s="12" customFormat="1" ht="13.5">
      <c r="B1613" s="194"/>
      <c r="D1613" s="195" t="s">
        <v>198</v>
      </c>
      <c r="E1613" s="196" t="s">
        <v>5</v>
      </c>
      <c r="F1613" s="197" t="s">
        <v>1365</v>
      </c>
      <c r="H1613" s="196" t="s">
        <v>5</v>
      </c>
      <c r="I1613" s="198"/>
      <c r="L1613" s="194"/>
      <c r="M1613" s="199"/>
      <c r="N1613" s="200"/>
      <c r="O1613" s="200"/>
      <c r="P1613" s="200"/>
      <c r="Q1613" s="200"/>
      <c r="R1613" s="200"/>
      <c r="S1613" s="200"/>
      <c r="T1613" s="201"/>
      <c r="AT1613" s="196" t="s">
        <v>198</v>
      </c>
      <c r="AU1613" s="196" t="s">
        <v>80</v>
      </c>
      <c r="AV1613" s="12" t="s">
        <v>17</v>
      </c>
      <c r="AW1613" s="12" t="s">
        <v>35</v>
      </c>
      <c r="AX1613" s="12" t="s">
        <v>72</v>
      </c>
      <c r="AY1613" s="196" t="s">
        <v>190</v>
      </c>
    </row>
    <row r="1614" spans="2:51" s="13" customFormat="1" ht="13.5">
      <c r="B1614" s="202"/>
      <c r="D1614" s="195" t="s">
        <v>198</v>
      </c>
      <c r="E1614" s="203" t="s">
        <v>5</v>
      </c>
      <c r="F1614" s="204" t="s">
        <v>1850</v>
      </c>
      <c r="H1614" s="205">
        <v>1.11</v>
      </c>
      <c r="I1614" s="206"/>
      <c r="L1614" s="202"/>
      <c r="M1614" s="207"/>
      <c r="N1614" s="208"/>
      <c r="O1614" s="208"/>
      <c r="P1614" s="208"/>
      <c r="Q1614" s="208"/>
      <c r="R1614" s="208"/>
      <c r="S1614" s="208"/>
      <c r="T1614" s="209"/>
      <c r="AT1614" s="203" t="s">
        <v>198</v>
      </c>
      <c r="AU1614" s="203" t="s">
        <v>80</v>
      </c>
      <c r="AV1614" s="13" t="s">
        <v>80</v>
      </c>
      <c r="AW1614" s="13" t="s">
        <v>35</v>
      </c>
      <c r="AX1614" s="13" t="s">
        <v>72</v>
      </c>
      <c r="AY1614" s="203" t="s">
        <v>190</v>
      </c>
    </row>
    <row r="1615" spans="2:51" s="12" customFormat="1" ht="13.5">
      <c r="B1615" s="194"/>
      <c r="D1615" s="195" t="s">
        <v>198</v>
      </c>
      <c r="E1615" s="196" t="s">
        <v>5</v>
      </c>
      <c r="F1615" s="197" t="s">
        <v>1388</v>
      </c>
      <c r="H1615" s="196" t="s">
        <v>5</v>
      </c>
      <c r="I1615" s="198"/>
      <c r="L1615" s="194"/>
      <c r="M1615" s="199"/>
      <c r="N1615" s="200"/>
      <c r="O1615" s="200"/>
      <c r="P1615" s="200"/>
      <c r="Q1615" s="200"/>
      <c r="R1615" s="200"/>
      <c r="S1615" s="200"/>
      <c r="T1615" s="201"/>
      <c r="AT1615" s="196" t="s">
        <v>198</v>
      </c>
      <c r="AU1615" s="196" t="s">
        <v>80</v>
      </c>
      <c r="AV1615" s="12" t="s">
        <v>17</v>
      </c>
      <c r="AW1615" s="12" t="s">
        <v>35</v>
      </c>
      <c r="AX1615" s="12" t="s">
        <v>72</v>
      </c>
      <c r="AY1615" s="196" t="s">
        <v>190</v>
      </c>
    </row>
    <row r="1616" spans="2:51" s="13" customFormat="1" ht="13.5">
      <c r="B1616" s="202"/>
      <c r="D1616" s="195" t="s">
        <v>198</v>
      </c>
      <c r="E1616" s="203" t="s">
        <v>5</v>
      </c>
      <c r="F1616" s="204" t="s">
        <v>1851</v>
      </c>
      <c r="H1616" s="205">
        <v>1.44</v>
      </c>
      <c r="I1616" s="206"/>
      <c r="L1616" s="202"/>
      <c r="M1616" s="207"/>
      <c r="N1616" s="208"/>
      <c r="O1616" s="208"/>
      <c r="P1616" s="208"/>
      <c r="Q1616" s="208"/>
      <c r="R1616" s="208"/>
      <c r="S1616" s="208"/>
      <c r="T1616" s="209"/>
      <c r="AT1616" s="203" t="s">
        <v>198</v>
      </c>
      <c r="AU1616" s="203" t="s">
        <v>80</v>
      </c>
      <c r="AV1616" s="13" t="s">
        <v>80</v>
      </c>
      <c r="AW1616" s="13" t="s">
        <v>35</v>
      </c>
      <c r="AX1616" s="13" t="s">
        <v>72</v>
      </c>
      <c r="AY1616" s="203" t="s">
        <v>190</v>
      </c>
    </row>
    <row r="1617" spans="2:51" s="12" customFormat="1" ht="13.5">
      <c r="B1617" s="194"/>
      <c r="D1617" s="195" t="s">
        <v>198</v>
      </c>
      <c r="E1617" s="196" t="s">
        <v>5</v>
      </c>
      <c r="F1617" s="197" t="s">
        <v>1366</v>
      </c>
      <c r="H1617" s="196" t="s">
        <v>5</v>
      </c>
      <c r="I1617" s="198"/>
      <c r="L1617" s="194"/>
      <c r="M1617" s="199"/>
      <c r="N1617" s="200"/>
      <c r="O1617" s="200"/>
      <c r="P1617" s="200"/>
      <c r="Q1617" s="200"/>
      <c r="R1617" s="200"/>
      <c r="S1617" s="200"/>
      <c r="T1617" s="201"/>
      <c r="AT1617" s="196" t="s">
        <v>198</v>
      </c>
      <c r="AU1617" s="196" t="s">
        <v>80</v>
      </c>
      <c r="AV1617" s="12" t="s">
        <v>17</v>
      </c>
      <c r="AW1617" s="12" t="s">
        <v>35</v>
      </c>
      <c r="AX1617" s="12" t="s">
        <v>72</v>
      </c>
      <c r="AY1617" s="196" t="s">
        <v>190</v>
      </c>
    </row>
    <row r="1618" spans="2:51" s="13" customFormat="1" ht="13.5">
      <c r="B1618" s="202"/>
      <c r="D1618" s="195" t="s">
        <v>198</v>
      </c>
      <c r="E1618" s="203" t="s">
        <v>5</v>
      </c>
      <c r="F1618" s="204" t="s">
        <v>1852</v>
      </c>
      <c r="H1618" s="205">
        <v>2.97</v>
      </c>
      <c r="I1618" s="206"/>
      <c r="L1618" s="202"/>
      <c r="M1618" s="207"/>
      <c r="N1618" s="208"/>
      <c r="O1618" s="208"/>
      <c r="P1618" s="208"/>
      <c r="Q1618" s="208"/>
      <c r="R1618" s="208"/>
      <c r="S1618" s="208"/>
      <c r="T1618" s="209"/>
      <c r="AT1618" s="203" t="s">
        <v>198</v>
      </c>
      <c r="AU1618" s="203" t="s">
        <v>80</v>
      </c>
      <c r="AV1618" s="13" t="s">
        <v>80</v>
      </c>
      <c r="AW1618" s="13" t="s">
        <v>35</v>
      </c>
      <c r="AX1618" s="13" t="s">
        <v>72</v>
      </c>
      <c r="AY1618" s="203" t="s">
        <v>190</v>
      </c>
    </row>
    <row r="1619" spans="2:51" s="13" customFormat="1" ht="13.5">
      <c r="B1619" s="202"/>
      <c r="D1619" s="195" t="s">
        <v>198</v>
      </c>
      <c r="E1619" s="203" t="s">
        <v>5</v>
      </c>
      <c r="F1619" s="204" t="s">
        <v>1848</v>
      </c>
      <c r="H1619" s="205">
        <v>7.446</v>
      </c>
      <c r="I1619" s="206"/>
      <c r="L1619" s="202"/>
      <c r="M1619" s="207"/>
      <c r="N1619" s="208"/>
      <c r="O1619" s="208"/>
      <c r="P1619" s="208"/>
      <c r="Q1619" s="208"/>
      <c r="R1619" s="208"/>
      <c r="S1619" s="208"/>
      <c r="T1619" s="209"/>
      <c r="AT1619" s="203" t="s">
        <v>198</v>
      </c>
      <c r="AU1619" s="203" t="s">
        <v>80</v>
      </c>
      <c r="AV1619" s="13" t="s">
        <v>80</v>
      </c>
      <c r="AW1619" s="13" t="s">
        <v>35</v>
      </c>
      <c r="AX1619" s="13" t="s">
        <v>72</v>
      </c>
      <c r="AY1619" s="203" t="s">
        <v>190</v>
      </c>
    </row>
    <row r="1620" spans="2:51" s="13" customFormat="1" ht="13.5">
      <c r="B1620" s="202"/>
      <c r="D1620" s="195" t="s">
        <v>198</v>
      </c>
      <c r="E1620" s="203" t="s">
        <v>5</v>
      </c>
      <c r="F1620" s="204" t="s">
        <v>1849</v>
      </c>
      <c r="H1620" s="205">
        <v>11.607</v>
      </c>
      <c r="I1620" s="206"/>
      <c r="L1620" s="202"/>
      <c r="M1620" s="207"/>
      <c r="N1620" s="208"/>
      <c r="O1620" s="208"/>
      <c r="P1620" s="208"/>
      <c r="Q1620" s="208"/>
      <c r="R1620" s="208"/>
      <c r="S1620" s="208"/>
      <c r="T1620" s="209"/>
      <c r="AT1620" s="203" t="s">
        <v>198</v>
      </c>
      <c r="AU1620" s="203" t="s">
        <v>80</v>
      </c>
      <c r="AV1620" s="13" t="s">
        <v>80</v>
      </c>
      <c r="AW1620" s="13" t="s">
        <v>35</v>
      </c>
      <c r="AX1620" s="13" t="s">
        <v>72</v>
      </c>
      <c r="AY1620" s="203" t="s">
        <v>190</v>
      </c>
    </row>
    <row r="1621" spans="2:51" s="14" customFormat="1" ht="13.5">
      <c r="B1621" s="210"/>
      <c r="D1621" s="195" t="s">
        <v>198</v>
      </c>
      <c r="E1621" s="211" t="s">
        <v>5</v>
      </c>
      <c r="F1621" s="212" t="s">
        <v>221</v>
      </c>
      <c r="H1621" s="213">
        <v>47.916</v>
      </c>
      <c r="I1621" s="214"/>
      <c r="L1621" s="210"/>
      <c r="M1621" s="215"/>
      <c r="N1621" s="216"/>
      <c r="O1621" s="216"/>
      <c r="P1621" s="216"/>
      <c r="Q1621" s="216"/>
      <c r="R1621" s="216"/>
      <c r="S1621" s="216"/>
      <c r="T1621" s="217"/>
      <c r="AT1621" s="211" t="s">
        <v>198</v>
      </c>
      <c r="AU1621" s="211" t="s">
        <v>80</v>
      </c>
      <c r="AV1621" s="14" t="s">
        <v>92</v>
      </c>
      <c r="AW1621" s="14" t="s">
        <v>35</v>
      </c>
      <c r="AX1621" s="14" t="s">
        <v>17</v>
      </c>
      <c r="AY1621" s="211" t="s">
        <v>190</v>
      </c>
    </row>
    <row r="1622" spans="2:65" s="1" customFormat="1" ht="25.5" customHeight="1">
      <c r="B1622" s="181"/>
      <c r="C1622" s="182" t="s">
        <v>1853</v>
      </c>
      <c r="D1622" s="182" t="s">
        <v>192</v>
      </c>
      <c r="E1622" s="183" t="s">
        <v>1854</v>
      </c>
      <c r="F1622" s="184" t="s">
        <v>1855</v>
      </c>
      <c r="G1622" s="185" t="s">
        <v>275</v>
      </c>
      <c r="H1622" s="186">
        <v>150.72</v>
      </c>
      <c r="I1622" s="187"/>
      <c r="J1622" s="188">
        <f>ROUND(I1622*H1622,2)</f>
        <v>0</v>
      </c>
      <c r="K1622" s="184" t="s">
        <v>196</v>
      </c>
      <c r="L1622" s="42"/>
      <c r="M1622" s="189" t="s">
        <v>5</v>
      </c>
      <c r="N1622" s="190" t="s">
        <v>43</v>
      </c>
      <c r="O1622" s="43"/>
      <c r="P1622" s="191">
        <f>O1622*H1622</f>
        <v>0</v>
      </c>
      <c r="Q1622" s="191">
        <v>0.0004</v>
      </c>
      <c r="R1622" s="191">
        <f>Q1622*H1622</f>
        <v>0.060288</v>
      </c>
      <c r="S1622" s="191">
        <v>0</v>
      </c>
      <c r="T1622" s="192">
        <f>S1622*H1622</f>
        <v>0</v>
      </c>
      <c r="AR1622" s="25" t="s">
        <v>283</v>
      </c>
      <c r="AT1622" s="25" t="s">
        <v>192</v>
      </c>
      <c r="AU1622" s="25" t="s">
        <v>80</v>
      </c>
      <c r="AY1622" s="25" t="s">
        <v>190</v>
      </c>
      <c r="BE1622" s="193">
        <f>IF(N1622="základní",J1622,0)</f>
        <v>0</v>
      </c>
      <c r="BF1622" s="193">
        <f>IF(N1622="snížená",J1622,0)</f>
        <v>0</v>
      </c>
      <c r="BG1622" s="193">
        <f>IF(N1622="zákl. přenesená",J1622,0)</f>
        <v>0</v>
      </c>
      <c r="BH1622" s="193">
        <f>IF(N1622="sníž. přenesená",J1622,0)</f>
        <v>0</v>
      </c>
      <c r="BI1622" s="193">
        <f>IF(N1622="nulová",J1622,0)</f>
        <v>0</v>
      </c>
      <c r="BJ1622" s="25" t="s">
        <v>17</v>
      </c>
      <c r="BK1622" s="193">
        <f>ROUND(I1622*H1622,2)</f>
        <v>0</v>
      </c>
      <c r="BL1622" s="25" t="s">
        <v>283</v>
      </c>
      <c r="BM1622" s="25" t="s">
        <v>1856</v>
      </c>
    </row>
    <row r="1623" spans="2:51" s="12" customFormat="1" ht="13.5">
      <c r="B1623" s="194"/>
      <c r="D1623" s="195" t="s">
        <v>198</v>
      </c>
      <c r="E1623" s="196" t="s">
        <v>5</v>
      </c>
      <c r="F1623" s="197" t="s">
        <v>1819</v>
      </c>
      <c r="H1623" s="196" t="s">
        <v>5</v>
      </c>
      <c r="I1623" s="198"/>
      <c r="L1623" s="194"/>
      <c r="M1623" s="199"/>
      <c r="N1623" s="200"/>
      <c r="O1623" s="200"/>
      <c r="P1623" s="200"/>
      <c r="Q1623" s="200"/>
      <c r="R1623" s="200"/>
      <c r="S1623" s="200"/>
      <c r="T1623" s="201"/>
      <c r="AT1623" s="196" t="s">
        <v>198</v>
      </c>
      <c r="AU1623" s="196" t="s">
        <v>80</v>
      </c>
      <c r="AV1623" s="12" t="s">
        <v>17</v>
      </c>
      <c r="AW1623" s="12" t="s">
        <v>35</v>
      </c>
      <c r="AX1623" s="12" t="s">
        <v>72</v>
      </c>
      <c r="AY1623" s="196" t="s">
        <v>190</v>
      </c>
    </row>
    <row r="1624" spans="2:51" s="13" customFormat="1" ht="13.5">
      <c r="B1624" s="202"/>
      <c r="D1624" s="195" t="s">
        <v>198</v>
      </c>
      <c r="E1624" s="203" t="s">
        <v>5</v>
      </c>
      <c r="F1624" s="204" t="s">
        <v>1820</v>
      </c>
      <c r="H1624" s="205">
        <v>8.37</v>
      </c>
      <c r="I1624" s="206"/>
      <c r="L1624" s="202"/>
      <c r="M1624" s="207"/>
      <c r="N1624" s="208"/>
      <c r="O1624" s="208"/>
      <c r="P1624" s="208"/>
      <c r="Q1624" s="208"/>
      <c r="R1624" s="208"/>
      <c r="S1624" s="208"/>
      <c r="T1624" s="209"/>
      <c r="AT1624" s="203" t="s">
        <v>198</v>
      </c>
      <c r="AU1624" s="203" t="s">
        <v>80</v>
      </c>
      <c r="AV1624" s="13" t="s">
        <v>80</v>
      </c>
      <c r="AW1624" s="13" t="s">
        <v>35</v>
      </c>
      <c r="AX1624" s="13" t="s">
        <v>72</v>
      </c>
      <c r="AY1624" s="203" t="s">
        <v>190</v>
      </c>
    </row>
    <row r="1625" spans="2:51" s="12" customFormat="1" ht="13.5">
      <c r="B1625" s="194"/>
      <c r="D1625" s="195" t="s">
        <v>198</v>
      </c>
      <c r="E1625" s="196" t="s">
        <v>5</v>
      </c>
      <c r="F1625" s="197" t="s">
        <v>1325</v>
      </c>
      <c r="H1625" s="196" t="s">
        <v>5</v>
      </c>
      <c r="I1625" s="198"/>
      <c r="L1625" s="194"/>
      <c r="M1625" s="199"/>
      <c r="N1625" s="200"/>
      <c r="O1625" s="200"/>
      <c r="P1625" s="200"/>
      <c r="Q1625" s="200"/>
      <c r="R1625" s="200"/>
      <c r="S1625" s="200"/>
      <c r="T1625" s="201"/>
      <c r="AT1625" s="196" t="s">
        <v>198</v>
      </c>
      <c r="AU1625" s="196" t="s">
        <v>80</v>
      </c>
      <c r="AV1625" s="12" t="s">
        <v>17</v>
      </c>
      <c r="AW1625" s="12" t="s">
        <v>35</v>
      </c>
      <c r="AX1625" s="12" t="s">
        <v>72</v>
      </c>
      <c r="AY1625" s="196" t="s">
        <v>190</v>
      </c>
    </row>
    <row r="1626" spans="2:51" s="13" customFormat="1" ht="13.5">
      <c r="B1626" s="202"/>
      <c r="D1626" s="195" t="s">
        <v>198</v>
      </c>
      <c r="E1626" s="203" t="s">
        <v>5</v>
      </c>
      <c r="F1626" s="204" t="s">
        <v>1821</v>
      </c>
      <c r="H1626" s="205">
        <v>27</v>
      </c>
      <c r="I1626" s="206"/>
      <c r="L1626" s="202"/>
      <c r="M1626" s="207"/>
      <c r="N1626" s="208"/>
      <c r="O1626" s="208"/>
      <c r="P1626" s="208"/>
      <c r="Q1626" s="208"/>
      <c r="R1626" s="208"/>
      <c r="S1626" s="208"/>
      <c r="T1626" s="209"/>
      <c r="AT1626" s="203" t="s">
        <v>198</v>
      </c>
      <c r="AU1626" s="203" t="s">
        <v>80</v>
      </c>
      <c r="AV1626" s="13" t="s">
        <v>80</v>
      </c>
      <c r="AW1626" s="13" t="s">
        <v>35</v>
      </c>
      <c r="AX1626" s="13" t="s">
        <v>72</v>
      </c>
      <c r="AY1626" s="203" t="s">
        <v>190</v>
      </c>
    </row>
    <row r="1627" spans="2:51" s="12" customFormat="1" ht="13.5">
      <c r="B1627" s="194"/>
      <c r="D1627" s="195" t="s">
        <v>198</v>
      </c>
      <c r="E1627" s="196" t="s">
        <v>5</v>
      </c>
      <c r="F1627" s="197" t="s">
        <v>287</v>
      </c>
      <c r="H1627" s="196" t="s">
        <v>5</v>
      </c>
      <c r="I1627" s="198"/>
      <c r="L1627" s="194"/>
      <c r="M1627" s="199"/>
      <c r="N1627" s="200"/>
      <c r="O1627" s="200"/>
      <c r="P1627" s="200"/>
      <c r="Q1627" s="200"/>
      <c r="R1627" s="200"/>
      <c r="S1627" s="200"/>
      <c r="T1627" s="201"/>
      <c r="AT1627" s="196" t="s">
        <v>198</v>
      </c>
      <c r="AU1627" s="196" t="s">
        <v>80</v>
      </c>
      <c r="AV1627" s="12" t="s">
        <v>17</v>
      </c>
      <c r="AW1627" s="12" t="s">
        <v>35</v>
      </c>
      <c r="AX1627" s="12" t="s">
        <v>72</v>
      </c>
      <c r="AY1627" s="196" t="s">
        <v>190</v>
      </c>
    </row>
    <row r="1628" spans="2:51" s="13" customFormat="1" ht="13.5">
      <c r="B1628" s="202"/>
      <c r="D1628" s="195" t="s">
        <v>198</v>
      </c>
      <c r="E1628" s="203" t="s">
        <v>5</v>
      </c>
      <c r="F1628" s="204" t="s">
        <v>1822</v>
      </c>
      <c r="H1628" s="205">
        <v>115.35</v>
      </c>
      <c r="I1628" s="206"/>
      <c r="L1628" s="202"/>
      <c r="M1628" s="207"/>
      <c r="N1628" s="208"/>
      <c r="O1628" s="208"/>
      <c r="P1628" s="208"/>
      <c r="Q1628" s="208"/>
      <c r="R1628" s="208"/>
      <c r="S1628" s="208"/>
      <c r="T1628" s="209"/>
      <c r="AT1628" s="203" t="s">
        <v>198</v>
      </c>
      <c r="AU1628" s="203" t="s">
        <v>80</v>
      </c>
      <c r="AV1628" s="13" t="s">
        <v>80</v>
      </c>
      <c r="AW1628" s="13" t="s">
        <v>35</v>
      </c>
      <c r="AX1628" s="13" t="s">
        <v>72</v>
      </c>
      <c r="AY1628" s="203" t="s">
        <v>190</v>
      </c>
    </row>
    <row r="1629" spans="2:51" s="14" customFormat="1" ht="13.5">
      <c r="B1629" s="210"/>
      <c r="D1629" s="195" t="s">
        <v>198</v>
      </c>
      <c r="E1629" s="211" t="s">
        <v>5</v>
      </c>
      <c r="F1629" s="212" t="s">
        <v>221</v>
      </c>
      <c r="H1629" s="213">
        <v>150.72</v>
      </c>
      <c r="I1629" s="214"/>
      <c r="L1629" s="210"/>
      <c r="M1629" s="215"/>
      <c r="N1629" s="216"/>
      <c r="O1629" s="216"/>
      <c r="P1629" s="216"/>
      <c r="Q1629" s="216"/>
      <c r="R1629" s="216"/>
      <c r="S1629" s="216"/>
      <c r="T1629" s="217"/>
      <c r="AT1629" s="211" t="s">
        <v>198</v>
      </c>
      <c r="AU1629" s="211" t="s">
        <v>80</v>
      </c>
      <c r="AV1629" s="14" t="s">
        <v>92</v>
      </c>
      <c r="AW1629" s="14" t="s">
        <v>35</v>
      </c>
      <c r="AX1629" s="14" t="s">
        <v>17</v>
      </c>
      <c r="AY1629" s="211" t="s">
        <v>190</v>
      </c>
    </row>
    <row r="1630" spans="2:65" s="1" customFormat="1" ht="16.5" customHeight="1">
      <c r="B1630" s="181"/>
      <c r="C1630" s="218" t="s">
        <v>1857</v>
      </c>
      <c r="D1630" s="218" t="s">
        <v>465</v>
      </c>
      <c r="E1630" s="219" t="s">
        <v>1858</v>
      </c>
      <c r="F1630" s="220" t="s">
        <v>1859</v>
      </c>
      <c r="G1630" s="221" t="s">
        <v>275</v>
      </c>
      <c r="H1630" s="222">
        <v>173.328</v>
      </c>
      <c r="I1630" s="223"/>
      <c r="J1630" s="224">
        <f>ROUND(I1630*H1630,2)</f>
        <v>0</v>
      </c>
      <c r="K1630" s="220" t="s">
        <v>5</v>
      </c>
      <c r="L1630" s="225"/>
      <c r="M1630" s="226" t="s">
        <v>5</v>
      </c>
      <c r="N1630" s="227" t="s">
        <v>43</v>
      </c>
      <c r="O1630" s="43"/>
      <c r="P1630" s="191">
        <f>O1630*H1630</f>
        <v>0</v>
      </c>
      <c r="Q1630" s="191">
        <v>0.0052</v>
      </c>
      <c r="R1630" s="191">
        <f>Q1630*H1630</f>
        <v>0.9013055999999999</v>
      </c>
      <c r="S1630" s="191">
        <v>0</v>
      </c>
      <c r="T1630" s="192">
        <f>S1630*H1630</f>
        <v>0</v>
      </c>
      <c r="AR1630" s="25" t="s">
        <v>407</v>
      </c>
      <c r="AT1630" s="25" t="s">
        <v>465</v>
      </c>
      <c r="AU1630" s="25" t="s">
        <v>80</v>
      </c>
      <c r="AY1630" s="25" t="s">
        <v>190</v>
      </c>
      <c r="BE1630" s="193">
        <f>IF(N1630="základní",J1630,0)</f>
        <v>0</v>
      </c>
      <c r="BF1630" s="193">
        <f>IF(N1630="snížená",J1630,0)</f>
        <v>0</v>
      </c>
      <c r="BG1630" s="193">
        <f>IF(N1630="zákl. přenesená",J1630,0)</f>
        <v>0</v>
      </c>
      <c r="BH1630" s="193">
        <f>IF(N1630="sníž. přenesená",J1630,0)</f>
        <v>0</v>
      </c>
      <c r="BI1630" s="193">
        <f>IF(N1630="nulová",J1630,0)</f>
        <v>0</v>
      </c>
      <c r="BJ1630" s="25" t="s">
        <v>17</v>
      </c>
      <c r="BK1630" s="193">
        <f>ROUND(I1630*H1630,2)</f>
        <v>0</v>
      </c>
      <c r="BL1630" s="25" t="s">
        <v>283</v>
      </c>
      <c r="BM1630" s="25" t="s">
        <v>1860</v>
      </c>
    </row>
    <row r="1631" spans="2:51" s="13" customFormat="1" ht="13.5">
      <c r="B1631" s="202"/>
      <c r="D1631" s="195" t="s">
        <v>198</v>
      </c>
      <c r="F1631" s="204" t="s">
        <v>1861</v>
      </c>
      <c r="H1631" s="205">
        <v>173.328</v>
      </c>
      <c r="I1631" s="206"/>
      <c r="L1631" s="202"/>
      <c r="M1631" s="207"/>
      <c r="N1631" s="208"/>
      <c r="O1631" s="208"/>
      <c r="P1631" s="208"/>
      <c r="Q1631" s="208"/>
      <c r="R1631" s="208"/>
      <c r="S1631" s="208"/>
      <c r="T1631" s="209"/>
      <c r="AT1631" s="203" t="s">
        <v>198</v>
      </c>
      <c r="AU1631" s="203" t="s">
        <v>80</v>
      </c>
      <c r="AV1631" s="13" t="s">
        <v>80</v>
      </c>
      <c r="AW1631" s="13" t="s">
        <v>6</v>
      </c>
      <c r="AX1631" s="13" t="s">
        <v>17</v>
      </c>
      <c r="AY1631" s="203" t="s">
        <v>190</v>
      </c>
    </row>
    <row r="1632" spans="2:65" s="1" customFormat="1" ht="25.5" customHeight="1">
      <c r="B1632" s="181"/>
      <c r="C1632" s="182" t="s">
        <v>1862</v>
      </c>
      <c r="D1632" s="182" t="s">
        <v>192</v>
      </c>
      <c r="E1632" s="183" t="s">
        <v>1863</v>
      </c>
      <c r="F1632" s="184" t="s">
        <v>1864</v>
      </c>
      <c r="G1632" s="185" t="s">
        <v>275</v>
      </c>
      <c r="H1632" s="186">
        <v>101.3</v>
      </c>
      <c r="I1632" s="187"/>
      <c r="J1632" s="188">
        <f>ROUND(I1632*H1632,2)</f>
        <v>0</v>
      </c>
      <c r="K1632" s="184" t="s">
        <v>196</v>
      </c>
      <c r="L1632" s="42"/>
      <c r="M1632" s="189" t="s">
        <v>5</v>
      </c>
      <c r="N1632" s="190" t="s">
        <v>43</v>
      </c>
      <c r="O1632" s="43"/>
      <c r="P1632" s="191">
        <f>O1632*H1632</f>
        <v>0</v>
      </c>
      <c r="Q1632" s="191">
        <v>0.0004</v>
      </c>
      <c r="R1632" s="191">
        <f>Q1632*H1632</f>
        <v>0.04052</v>
      </c>
      <c r="S1632" s="191">
        <v>0</v>
      </c>
      <c r="T1632" s="192">
        <f>S1632*H1632</f>
        <v>0</v>
      </c>
      <c r="AR1632" s="25" t="s">
        <v>283</v>
      </c>
      <c r="AT1632" s="25" t="s">
        <v>192</v>
      </c>
      <c r="AU1632" s="25" t="s">
        <v>80</v>
      </c>
      <c r="AY1632" s="25" t="s">
        <v>190</v>
      </c>
      <c r="BE1632" s="193">
        <f>IF(N1632="základní",J1632,0)</f>
        <v>0</v>
      </c>
      <c r="BF1632" s="193">
        <f>IF(N1632="snížená",J1632,0)</f>
        <v>0</v>
      </c>
      <c r="BG1632" s="193">
        <f>IF(N1632="zákl. přenesená",J1632,0)</f>
        <v>0</v>
      </c>
      <c r="BH1632" s="193">
        <f>IF(N1632="sníž. přenesená",J1632,0)</f>
        <v>0</v>
      </c>
      <c r="BI1632" s="193">
        <f>IF(N1632="nulová",J1632,0)</f>
        <v>0</v>
      </c>
      <c r="BJ1632" s="25" t="s">
        <v>17</v>
      </c>
      <c r="BK1632" s="193">
        <f>ROUND(I1632*H1632,2)</f>
        <v>0</v>
      </c>
      <c r="BL1632" s="25" t="s">
        <v>283</v>
      </c>
      <c r="BM1632" s="25" t="s">
        <v>1865</v>
      </c>
    </row>
    <row r="1633" spans="2:51" s="12" customFormat="1" ht="13.5">
      <c r="B1633" s="194"/>
      <c r="D1633" s="195" t="s">
        <v>198</v>
      </c>
      <c r="E1633" s="196" t="s">
        <v>5</v>
      </c>
      <c r="F1633" s="197" t="s">
        <v>1476</v>
      </c>
      <c r="H1633" s="196" t="s">
        <v>5</v>
      </c>
      <c r="I1633" s="198"/>
      <c r="L1633" s="194"/>
      <c r="M1633" s="199"/>
      <c r="N1633" s="200"/>
      <c r="O1633" s="200"/>
      <c r="P1633" s="200"/>
      <c r="Q1633" s="200"/>
      <c r="R1633" s="200"/>
      <c r="S1633" s="200"/>
      <c r="T1633" s="201"/>
      <c r="AT1633" s="196" t="s">
        <v>198</v>
      </c>
      <c r="AU1633" s="196" t="s">
        <v>80</v>
      </c>
      <c r="AV1633" s="12" t="s">
        <v>17</v>
      </c>
      <c r="AW1633" s="12" t="s">
        <v>35</v>
      </c>
      <c r="AX1633" s="12" t="s">
        <v>72</v>
      </c>
      <c r="AY1633" s="196" t="s">
        <v>190</v>
      </c>
    </row>
    <row r="1634" spans="2:51" s="13" customFormat="1" ht="13.5">
      <c r="B1634" s="202"/>
      <c r="D1634" s="195" t="s">
        <v>198</v>
      </c>
      <c r="E1634" s="203" t="s">
        <v>5</v>
      </c>
      <c r="F1634" s="204" t="s">
        <v>1832</v>
      </c>
      <c r="H1634" s="205">
        <v>16.84</v>
      </c>
      <c r="I1634" s="206"/>
      <c r="L1634" s="202"/>
      <c r="M1634" s="207"/>
      <c r="N1634" s="208"/>
      <c r="O1634" s="208"/>
      <c r="P1634" s="208"/>
      <c r="Q1634" s="208"/>
      <c r="R1634" s="208"/>
      <c r="S1634" s="208"/>
      <c r="T1634" s="209"/>
      <c r="AT1634" s="203" t="s">
        <v>198</v>
      </c>
      <c r="AU1634" s="203" t="s">
        <v>80</v>
      </c>
      <c r="AV1634" s="13" t="s">
        <v>80</v>
      </c>
      <c r="AW1634" s="13" t="s">
        <v>35</v>
      </c>
      <c r="AX1634" s="13" t="s">
        <v>72</v>
      </c>
      <c r="AY1634" s="203" t="s">
        <v>190</v>
      </c>
    </row>
    <row r="1635" spans="2:51" s="12" customFormat="1" ht="13.5">
      <c r="B1635" s="194"/>
      <c r="D1635" s="195" t="s">
        <v>198</v>
      </c>
      <c r="E1635" s="196" t="s">
        <v>5</v>
      </c>
      <c r="F1635" s="197" t="s">
        <v>1325</v>
      </c>
      <c r="H1635" s="196" t="s">
        <v>5</v>
      </c>
      <c r="I1635" s="198"/>
      <c r="L1635" s="194"/>
      <c r="M1635" s="199"/>
      <c r="N1635" s="200"/>
      <c r="O1635" s="200"/>
      <c r="P1635" s="200"/>
      <c r="Q1635" s="200"/>
      <c r="R1635" s="200"/>
      <c r="S1635" s="200"/>
      <c r="T1635" s="201"/>
      <c r="AT1635" s="196" t="s">
        <v>198</v>
      </c>
      <c r="AU1635" s="196" t="s">
        <v>80</v>
      </c>
      <c r="AV1635" s="12" t="s">
        <v>17</v>
      </c>
      <c r="AW1635" s="12" t="s">
        <v>35</v>
      </c>
      <c r="AX1635" s="12" t="s">
        <v>72</v>
      </c>
      <c r="AY1635" s="196" t="s">
        <v>190</v>
      </c>
    </row>
    <row r="1636" spans="2:51" s="13" customFormat="1" ht="13.5">
      <c r="B1636" s="202"/>
      <c r="D1636" s="195" t="s">
        <v>198</v>
      </c>
      <c r="E1636" s="203" t="s">
        <v>5</v>
      </c>
      <c r="F1636" s="204" t="s">
        <v>1833</v>
      </c>
      <c r="H1636" s="205">
        <v>20.11</v>
      </c>
      <c r="I1636" s="206"/>
      <c r="L1636" s="202"/>
      <c r="M1636" s="207"/>
      <c r="N1636" s="208"/>
      <c r="O1636" s="208"/>
      <c r="P1636" s="208"/>
      <c r="Q1636" s="208"/>
      <c r="R1636" s="208"/>
      <c r="S1636" s="208"/>
      <c r="T1636" s="209"/>
      <c r="AT1636" s="203" t="s">
        <v>198</v>
      </c>
      <c r="AU1636" s="203" t="s">
        <v>80</v>
      </c>
      <c r="AV1636" s="13" t="s">
        <v>80</v>
      </c>
      <c r="AW1636" s="13" t="s">
        <v>35</v>
      </c>
      <c r="AX1636" s="13" t="s">
        <v>72</v>
      </c>
      <c r="AY1636" s="203" t="s">
        <v>190</v>
      </c>
    </row>
    <row r="1637" spans="2:51" s="12" customFormat="1" ht="13.5">
      <c r="B1637" s="194"/>
      <c r="D1637" s="195" t="s">
        <v>198</v>
      </c>
      <c r="E1637" s="196" t="s">
        <v>5</v>
      </c>
      <c r="F1637" s="197" t="s">
        <v>1108</v>
      </c>
      <c r="H1637" s="196" t="s">
        <v>5</v>
      </c>
      <c r="I1637" s="198"/>
      <c r="L1637" s="194"/>
      <c r="M1637" s="199"/>
      <c r="N1637" s="200"/>
      <c r="O1637" s="200"/>
      <c r="P1637" s="200"/>
      <c r="Q1637" s="200"/>
      <c r="R1637" s="200"/>
      <c r="S1637" s="200"/>
      <c r="T1637" s="201"/>
      <c r="AT1637" s="196" t="s">
        <v>198</v>
      </c>
      <c r="AU1637" s="196" t="s">
        <v>80</v>
      </c>
      <c r="AV1637" s="12" t="s">
        <v>17</v>
      </c>
      <c r="AW1637" s="12" t="s">
        <v>35</v>
      </c>
      <c r="AX1637" s="12" t="s">
        <v>72</v>
      </c>
      <c r="AY1637" s="196" t="s">
        <v>190</v>
      </c>
    </row>
    <row r="1638" spans="2:51" s="13" customFormat="1" ht="13.5">
      <c r="B1638" s="202"/>
      <c r="D1638" s="195" t="s">
        <v>198</v>
      </c>
      <c r="E1638" s="203" t="s">
        <v>5</v>
      </c>
      <c r="F1638" s="204" t="s">
        <v>1254</v>
      </c>
      <c r="H1638" s="205">
        <v>64.35</v>
      </c>
      <c r="I1638" s="206"/>
      <c r="L1638" s="202"/>
      <c r="M1638" s="207"/>
      <c r="N1638" s="208"/>
      <c r="O1638" s="208"/>
      <c r="P1638" s="208"/>
      <c r="Q1638" s="208"/>
      <c r="R1638" s="208"/>
      <c r="S1638" s="208"/>
      <c r="T1638" s="209"/>
      <c r="AT1638" s="203" t="s">
        <v>198</v>
      </c>
      <c r="AU1638" s="203" t="s">
        <v>80</v>
      </c>
      <c r="AV1638" s="13" t="s">
        <v>80</v>
      </c>
      <c r="AW1638" s="13" t="s">
        <v>35</v>
      </c>
      <c r="AX1638" s="13" t="s">
        <v>72</v>
      </c>
      <c r="AY1638" s="203" t="s">
        <v>190</v>
      </c>
    </row>
    <row r="1639" spans="2:51" s="14" customFormat="1" ht="13.5">
      <c r="B1639" s="210"/>
      <c r="D1639" s="195" t="s">
        <v>198</v>
      </c>
      <c r="E1639" s="211" t="s">
        <v>5</v>
      </c>
      <c r="F1639" s="212" t="s">
        <v>221</v>
      </c>
      <c r="H1639" s="213">
        <v>101.3</v>
      </c>
      <c r="I1639" s="214"/>
      <c r="L1639" s="210"/>
      <c r="M1639" s="215"/>
      <c r="N1639" s="216"/>
      <c r="O1639" s="216"/>
      <c r="P1639" s="216"/>
      <c r="Q1639" s="216"/>
      <c r="R1639" s="216"/>
      <c r="S1639" s="216"/>
      <c r="T1639" s="217"/>
      <c r="AT1639" s="211" t="s">
        <v>198</v>
      </c>
      <c r="AU1639" s="211" t="s">
        <v>80</v>
      </c>
      <c r="AV1639" s="14" t="s">
        <v>92</v>
      </c>
      <c r="AW1639" s="14" t="s">
        <v>35</v>
      </c>
      <c r="AX1639" s="14" t="s">
        <v>17</v>
      </c>
      <c r="AY1639" s="211" t="s">
        <v>190</v>
      </c>
    </row>
    <row r="1640" spans="2:65" s="1" customFormat="1" ht="16.5" customHeight="1">
      <c r="B1640" s="181"/>
      <c r="C1640" s="218" t="s">
        <v>1866</v>
      </c>
      <c r="D1640" s="218" t="s">
        <v>465</v>
      </c>
      <c r="E1640" s="219" t="s">
        <v>1858</v>
      </c>
      <c r="F1640" s="220" t="s">
        <v>1859</v>
      </c>
      <c r="G1640" s="221" t="s">
        <v>275</v>
      </c>
      <c r="H1640" s="222">
        <v>116.495</v>
      </c>
      <c r="I1640" s="223"/>
      <c r="J1640" s="224">
        <f>ROUND(I1640*H1640,2)</f>
        <v>0</v>
      </c>
      <c r="K1640" s="220" t="s">
        <v>5</v>
      </c>
      <c r="L1640" s="225"/>
      <c r="M1640" s="226" t="s">
        <v>5</v>
      </c>
      <c r="N1640" s="227" t="s">
        <v>43</v>
      </c>
      <c r="O1640" s="43"/>
      <c r="P1640" s="191">
        <f>O1640*H1640</f>
        <v>0</v>
      </c>
      <c r="Q1640" s="191">
        <v>0.0052</v>
      </c>
      <c r="R1640" s="191">
        <f>Q1640*H1640</f>
        <v>0.605774</v>
      </c>
      <c r="S1640" s="191">
        <v>0</v>
      </c>
      <c r="T1640" s="192">
        <f>S1640*H1640</f>
        <v>0</v>
      </c>
      <c r="AR1640" s="25" t="s">
        <v>407</v>
      </c>
      <c r="AT1640" s="25" t="s">
        <v>465</v>
      </c>
      <c r="AU1640" s="25" t="s">
        <v>80</v>
      </c>
      <c r="AY1640" s="25" t="s">
        <v>190</v>
      </c>
      <c r="BE1640" s="193">
        <f>IF(N1640="základní",J1640,0)</f>
        <v>0</v>
      </c>
      <c r="BF1640" s="193">
        <f>IF(N1640="snížená",J1640,0)</f>
        <v>0</v>
      </c>
      <c r="BG1640" s="193">
        <f>IF(N1640="zákl. přenesená",J1640,0)</f>
        <v>0</v>
      </c>
      <c r="BH1640" s="193">
        <f>IF(N1640="sníž. přenesená",J1640,0)</f>
        <v>0</v>
      </c>
      <c r="BI1640" s="193">
        <f>IF(N1640="nulová",J1640,0)</f>
        <v>0</v>
      </c>
      <c r="BJ1640" s="25" t="s">
        <v>17</v>
      </c>
      <c r="BK1640" s="193">
        <f>ROUND(I1640*H1640,2)</f>
        <v>0</v>
      </c>
      <c r="BL1640" s="25" t="s">
        <v>283</v>
      </c>
      <c r="BM1640" s="25" t="s">
        <v>1867</v>
      </c>
    </row>
    <row r="1641" spans="2:51" s="13" customFormat="1" ht="13.5">
      <c r="B1641" s="202"/>
      <c r="D1641" s="195" t="s">
        <v>198</v>
      </c>
      <c r="F1641" s="204" t="s">
        <v>1868</v>
      </c>
      <c r="H1641" s="205">
        <v>116.495</v>
      </c>
      <c r="I1641" s="206"/>
      <c r="L1641" s="202"/>
      <c r="M1641" s="207"/>
      <c r="N1641" s="208"/>
      <c r="O1641" s="208"/>
      <c r="P1641" s="208"/>
      <c r="Q1641" s="208"/>
      <c r="R1641" s="208"/>
      <c r="S1641" s="208"/>
      <c r="T1641" s="209"/>
      <c r="AT1641" s="203" t="s">
        <v>198</v>
      </c>
      <c r="AU1641" s="203" t="s">
        <v>80</v>
      </c>
      <c r="AV1641" s="13" t="s">
        <v>80</v>
      </c>
      <c r="AW1641" s="13" t="s">
        <v>6</v>
      </c>
      <c r="AX1641" s="13" t="s">
        <v>17</v>
      </c>
      <c r="AY1641" s="203" t="s">
        <v>190</v>
      </c>
    </row>
    <row r="1642" spans="2:65" s="1" customFormat="1" ht="25.5" customHeight="1">
      <c r="B1642" s="181"/>
      <c r="C1642" s="182" t="s">
        <v>1869</v>
      </c>
      <c r="D1642" s="182" t="s">
        <v>192</v>
      </c>
      <c r="E1642" s="183" t="s">
        <v>1870</v>
      </c>
      <c r="F1642" s="184" t="s">
        <v>1871</v>
      </c>
      <c r="G1642" s="185" t="s">
        <v>275</v>
      </c>
      <c r="H1642" s="186">
        <v>96.72</v>
      </c>
      <c r="I1642" s="187"/>
      <c r="J1642" s="188">
        <f>ROUND(I1642*H1642,2)</f>
        <v>0</v>
      </c>
      <c r="K1642" s="184" t="s">
        <v>196</v>
      </c>
      <c r="L1642" s="42"/>
      <c r="M1642" s="189" t="s">
        <v>5</v>
      </c>
      <c r="N1642" s="190" t="s">
        <v>43</v>
      </c>
      <c r="O1642" s="43"/>
      <c r="P1642" s="191">
        <f>O1642*H1642</f>
        <v>0</v>
      </c>
      <c r="Q1642" s="191">
        <v>0.00056</v>
      </c>
      <c r="R1642" s="191">
        <f>Q1642*H1642</f>
        <v>0.054163199999999995</v>
      </c>
      <c r="S1642" s="191">
        <v>0</v>
      </c>
      <c r="T1642" s="192">
        <f>S1642*H1642</f>
        <v>0</v>
      </c>
      <c r="AR1642" s="25" t="s">
        <v>92</v>
      </c>
      <c r="AT1642" s="25" t="s">
        <v>192</v>
      </c>
      <c r="AU1642" s="25" t="s">
        <v>80</v>
      </c>
      <c r="AY1642" s="25" t="s">
        <v>190</v>
      </c>
      <c r="BE1642" s="193">
        <f>IF(N1642="základní",J1642,0)</f>
        <v>0</v>
      </c>
      <c r="BF1642" s="193">
        <f>IF(N1642="snížená",J1642,0)</f>
        <v>0</v>
      </c>
      <c r="BG1642" s="193">
        <f>IF(N1642="zákl. přenesená",J1642,0)</f>
        <v>0</v>
      </c>
      <c r="BH1642" s="193">
        <f>IF(N1642="sníž. přenesená",J1642,0)</f>
        <v>0</v>
      </c>
      <c r="BI1642" s="193">
        <f>IF(N1642="nulová",J1642,0)</f>
        <v>0</v>
      </c>
      <c r="BJ1642" s="25" t="s">
        <v>17</v>
      </c>
      <c r="BK1642" s="193">
        <f>ROUND(I1642*H1642,2)</f>
        <v>0</v>
      </c>
      <c r="BL1642" s="25" t="s">
        <v>92</v>
      </c>
      <c r="BM1642" s="25" t="s">
        <v>1872</v>
      </c>
    </row>
    <row r="1643" spans="2:51" s="12" customFormat="1" ht="13.5">
      <c r="B1643" s="194"/>
      <c r="D1643" s="195" t="s">
        <v>198</v>
      </c>
      <c r="E1643" s="196" t="s">
        <v>5</v>
      </c>
      <c r="F1643" s="197" t="s">
        <v>1108</v>
      </c>
      <c r="H1643" s="196" t="s">
        <v>5</v>
      </c>
      <c r="I1643" s="198"/>
      <c r="L1643" s="194"/>
      <c r="M1643" s="199"/>
      <c r="N1643" s="200"/>
      <c r="O1643" s="200"/>
      <c r="P1643" s="200"/>
      <c r="Q1643" s="200"/>
      <c r="R1643" s="200"/>
      <c r="S1643" s="200"/>
      <c r="T1643" s="201"/>
      <c r="AT1643" s="196" t="s">
        <v>198</v>
      </c>
      <c r="AU1643" s="196" t="s">
        <v>80</v>
      </c>
      <c r="AV1643" s="12" t="s">
        <v>17</v>
      </c>
      <c r="AW1643" s="12" t="s">
        <v>35</v>
      </c>
      <c r="AX1643" s="12" t="s">
        <v>72</v>
      </c>
      <c r="AY1643" s="196" t="s">
        <v>190</v>
      </c>
    </row>
    <row r="1644" spans="2:51" s="13" customFormat="1" ht="13.5">
      <c r="B1644" s="202"/>
      <c r="D1644" s="195" t="s">
        <v>198</v>
      </c>
      <c r="E1644" s="203" t="s">
        <v>5</v>
      </c>
      <c r="F1644" s="204" t="s">
        <v>1254</v>
      </c>
      <c r="H1644" s="205">
        <v>64.35</v>
      </c>
      <c r="I1644" s="206"/>
      <c r="L1644" s="202"/>
      <c r="M1644" s="207"/>
      <c r="N1644" s="208"/>
      <c r="O1644" s="208"/>
      <c r="P1644" s="208"/>
      <c r="Q1644" s="208"/>
      <c r="R1644" s="208"/>
      <c r="S1644" s="208"/>
      <c r="T1644" s="209"/>
      <c r="AT1644" s="203" t="s">
        <v>198</v>
      </c>
      <c r="AU1644" s="203" t="s">
        <v>80</v>
      </c>
      <c r="AV1644" s="13" t="s">
        <v>80</v>
      </c>
      <c r="AW1644" s="13" t="s">
        <v>35</v>
      </c>
      <c r="AX1644" s="13" t="s">
        <v>72</v>
      </c>
      <c r="AY1644" s="203" t="s">
        <v>190</v>
      </c>
    </row>
    <row r="1645" spans="2:51" s="12" customFormat="1" ht="13.5">
      <c r="B1645" s="194"/>
      <c r="D1645" s="195" t="s">
        <v>198</v>
      </c>
      <c r="E1645" s="196" t="s">
        <v>5</v>
      </c>
      <c r="F1645" s="197" t="s">
        <v>1110</v>
      </c>
      <c r="H1645" s="196" t="s">
        <v>5</v>
      </c>
      <c r="I1645" s="198"/>
      <c r="L1645" s="194"/>
      <c r="M1645" s="199"/>
      <c r="N1645" s="200"/>
      <c r="O1645" s="200"/>
      <c r="P1645" s="200"/>
      <c r="Q1645" s="200"/>
      <c r="R1645" s="200"/>
      <c r="S1645" s="200"/>
      <c r="T1645" s="201"/>
      <c r="AT1645" s="196" t="s">
        <v>198</v>
      </c>
      <c r="AU1645" s="196" t="s">
        <v>80</v>
      </c>
      <c r="AV1645" s="12" t="s">
        <v>17</v>
      </c>
      <c r="AW1645" s="12" t="s">
        <v>35</v>
      </c>
      <c r="AX1645" s="12" t="s">
        <v>72</v>
      </c>
      <c r="AY1645" s="196" t="s">
        <v>190</v>
      </c>
    </row>
    <row r="1646" spans="2:51" s="13" customFormat="1" ht="13.5">
      <c r="B1646" s="202"/>
      <c r="D1646" s="195" t="s">
        <v>198</v>
      </c>
      <c r="E1646" s="203" t="s">
        <v>5</v>
      </c>
      <c r="F1646" s="204" t="s">
        <v>1255</v>
      </c>
      <c r="H1646" s="205">
        <v>4.29</v>
      </c>
      <c r="I1646" s="206"/>
      <c r="L1646" s="202"/>
      <c r="M1646" s="207"/>
      <c r="N1646" s="208"/>
      <c r="O1646" s="208"/>
      <c r="P1646" s="208"/>
      <c r="Q1646" s="208"/>
      <c r="R1646" s="208"/>
      <c r="S1646" s="208"/>
      <c r="T1646" s="209"/>
      <c r="AT1646" s="203" t="s">
        <v>198</v>
      </c>
      <c r="AU1646" s="203" t="s">
        <v>80</v>
      </c>
      <c r="AV1646" s="13" t="s">
        <v>80</v>
      </c>
      <c r="AW1646" s="13" t="s">
        <v>35</v>
      </c>
      <c r="AX1646" s="13" t="s">
        <v>72</v>
      </c>
      <c r="AY1646" s="203" t="s">
        <v>190</v>
      </c>
    </row>
    <row r="1647" spans="2:51" s="13" customFormat="1" ht="13.5">
      <c r="B1647" s="202"/>
      <c r="D1647" s="195" t="s">
        <v>198</v>
      </c>
      <c r="E1647" s="203" t="s">
        <v>5</v>
      </c>
      <c r="F1647" s="204" t="s">
        <v>1256</v>
      </c>
      <c r="H1647" s="205">
        <v>24.84</v>
      </c>
      <c r="I1647" s="206"/>
      <c r="L1647" s="202"/>
      <c r="M1647" s="207"/>
      <c r="N1647" s="208"/>
      <c r="O1647" s="208"/>
      <c r="P1647" s="208"/>
      <c r="Q1647" s="208"/>
      <c r="R1647" s="208"/>
      <c r="S1647" s="208"/>
      <c r="T1647" s="209"/>
      <c r="AT1647" s="203" t="s">
        <v>198</v>
      </c>
      <c r="AU1647" s="203" t="s">
        <v>80</v>
      </c>
      <c r="AV1647" s="13" t="s">
        <v>80</v>
      </c>
      <c r="AW1647" s="13" t="s">
        <v>35</v>
      </c>
      <c r="AX1647" s="13" t="s">
        <v>72</v>
      </c>
      <c r="AY1647" s="203" t="s">
        <v>190</v>
      </c>
    </row>
    <row r="1648" spans="2:51" s="13" customFormat="1" ht="13.5">
      <c r="B1648" s="202"/>
      <c r="D1648" s="195" t="s">
        <v>198</v>
      </c>
      <c r="E1648" s="203" t="s">
        <v>5</v>
      </c>
      <c r="F1648" s="204" t="s">
        <v>1257</v>
      </c>
      <c r="H1648" s="205">
        <v>3.24</v>
      </c>
      <c r="I1648" s="206"/>
      <c r="L1648" s="202"/>
      <c r="M1648" s="207"/>
      <c r="N1648" s="208"/>
      <c r="O1648" s="208"/>
      <c r="P1648" s="208"/>
      <c r="Q1648" s="208"/>
      <c r="R1648" s="208"/>
      <c r="S1648" s="208"/>
      <c r="T1648" s="209"/>
      <c r="AT1648" s="203" t="s">
        <v>198</v>
      </c>
      <c r="AU1648" s="203" t="s">
        <v>80</v>
      </c>
      <c r="AV1648" s="13" t="s">
        <v>80</v>
      </c>
      <c r="AW1648" s="13" t="s">
        <v>35</v>
      </c>
      <c r="AX1648" s="13" t="s">
        <v>72</v>
      </c>
      <c r="AY1648" s="203" t="s">
        <v>190</v>
      </c>
    </row>
    <row r="1649" spans="2:51" s="14" customFormat="1" ht="13.5">
      <c r="B1649" s="210"/>
      <c r="D1649" s="195" t="s">
        <v>198</v>
      </c>
      <c r="E1649" s="211" t="s">
        <v>5</v>
      </c>
      <c r="F1649" s="212" t="s">
        <v>221</v>
      </c>
      <c r="H1649" s="213">
        <v>96.72</v>
      </c>
      <c r="I1649" s="214"/>
      <c r="L1649" s="210"/>
      <c r="M1649" s="215"/>
      <c r="N1649" s="216"/>
      <c r="O1649" s="216"/>
      <c r="P1649" s="216"/>
      <c r="Q1649" s="216"/>
      <c r="R1649" s="216"/>
      <c r="S1649" s="216"/>
      <c r="T1649" s="217"/>
      <c r="AT1649" s="211" t="s">
        <v>198</v>
      </c>
      <c r="AU1649" s="211" t="s">
        <v>80</v>
      </c>
      <c r="AV1649" s="14" t="s">
        <v>92</v>
      </c>
      <c r="AW1649" s="14" t="s">
        <v>35</v>
      </c>
      <c r="AX1649" s="14" t="s">
        <v>17</v>
      </c>
      <c r="AY1649" s="211" t="s">
        <v>190</v>
      </c>
    </row>
    <row r="1650" spans="2:65" s="1" customFormat="1" ht="25.5" customHeight="1">
      <c r="B1650" s="181"/>
      <c r="C1650" s="182" t="s">
        <v>1873</v>
      </c>
      <c r="D1650" s="182" t="s">
        <v>192</v>
      </c>
      <c r="E1650" s="183" t="s">
        <v>1874</v>
      </c>
      <c r="F1650" s="184" t="s">
        <v>1875</v>
      </c>
      <c r="G1650" s="185" t="s">
        <v>625</v>
      </c>
      <c r="H1650" s="186">
        <v>53.5</v>
      </c>
      <c r="I1650" s="187"/>
      <c r="J1650" s="188">
        <f>ROUND(I1650*H1650,2)</f>
        <v>0</v>
      </c>
      <c r="K1650" s="184" t="s">
        <v>196</v>
      </c>
      <c r="L1650" s="42"/>
      <c r="M1650" s="189" t="s">
        <v>5</v>
      </c>
      <c r="N1650" s="190" t="s">
        <v>43</v>
      </c>
      <c r="O1650" s="43"/>
      <c r="P1650" s="191">
        <f>O1650*H1650</f>
        <v>0</v>
      </c>
      <c r="Q1650" s="191">
        <v>0.00028</v>
      </c>
      <c r="R1650" s="191">
        <f>Q1650*H1650</f>
        <v>0.014979999999999999</v>
      </c>
      <c r="S1650" s="191">
        <v>0</v>
      </c>
      <c r="T1650" s="192">
        <f>S1650*H1650</f>
        <v>0</v>
      </c>
      <c r="AR1650" s="25" t="s">
        <v>283</v>
      </c>
      <c r="AT1650" s="25" t="s">
        <v>192</v>
      </c>
      <c r="AU1650" s="25" t="s">
        <v>80</v>
      </c>
      <c r="AY1650" s="25" t="s">
        <v>190</v>
      </c>
      <c r="BE1650" s="193">
        <f>IF(N1650="základní",J1650,0)</f>
        <v>0</v>
      </c>
      <c r="BF1650" s="193">
        <f>IF(N1650="snížená",J1650,0)</f>
        <v>0</v>
      </c>
      <c r="BG1650" s="193">
        <f>IF(N1650="zákl. přenesená",J1650,0)</f>
        <v>0</v>
      </c>
      <c r="BH1650" s="193">
        <f>IF(N1650="sníž. přenesená",J1650,0)</f>
        <v>0</v>
      </c>
      <c r="BI1650" s="193">
        <f>IF(N1650="nulová",J1650,0)</f>
        <v>0</v>
      </c>
      <c r="BJ1650" s="25" t="s">
        <v>17</v>
      </c>
      <c r="BK1650" s="193">
        <f>ROUND(I1650*H1650,2)</f>
        <v>0</v>
      </c>
      <c r="BL1650" s="25" t="s">
        <v>283</v>
      </c>
      <c r="BM1650" s="25" t="s">
        <v>1876</v>
      </c>
    </row>
    <row r="1651" spans="2:51" s="13" customFormat="1" ht="13.5">
      <c r="B1651" s="202"/>
      <c r="D1651" s="195" t="s">
        <v>198</v>
      </c>
      <c r="E1651" s="203" t="s">
        <v>5</v>
      </c>
      <c r="F1651" s="204" t="s">
        <v>1877</v>
      </c>
      <c r="H1651" s="205">
        <v>53.5</v>
      </c>
      <c r="I1651" s="206"/>
      <c r="L1651" s="202"/>
      <c r="M1651" s="207"/>
      <c r="N1651" s="208"/>
      <c r="O1651" s="208"/>
      <c r="P1651" s="208"/>
      <c r="Q1651" s="208"/>
      <c r="R1651" s="208"/>
      <c r="S1651" s="208"/>
      <c r="T1651" s="209"/>
      <c r="AT1651" s="203" t="s">
        <v>198</v>
      </c>
      <c r="AU1651" s="203" t="s">
        <v>80</v>
      </c>
      <c r="AV1651" s="13" t="s">
        <v>80</v>
      </c>
      <c r="AW1651" s="13" t="s">
        <v>35</v>
      </c>
      <c r="AX1651" s="13" t="s">
        <v>17</v>
      </c>
      <c r="AY1651" s="203" t="s">
        <v>190</v>
      </c>
    </row>
    <row r="1652" spans="2:65" s="1" customFormat="1" ht="25.5" customHeight="1">
      <c r="B1652" s="181"/>
      <c r="C1652" s="182" t="s">
        <v>1878</v>
      </c>
      <c r="D1652" s="182" t="s">
        <v>192</v>
      </c>
      <c r="E1652" s="183" t="s">
        <v>1879</v>
      </c>
      <c r="F1652" s="184" t="s">
        <v>1880</v>
      </c>
      <c r="G1652" s="185" t="s">
        <v>195</v>
      </c>
      <c r="H1652" s="186">
        <v>20</v>
      </c>
      <c r="I1652" s="187"/>
      <c r="J1652" s="188">
        <f>ROUND(I1652*H1652,2)</f>
        <v>0</v>
      </c>
      <c r="K1652" s="184" t="s">
        <v>5</v>
      </c>
      <c r="L1652" s="42"/>
      <c r="M1652" s="189" t="s">
        <v>5</v>
      </c>
      <c r="N1652" s="190" t="s">
        <v>43</v>
      </c>
      <c r="O1652" s="43"/>
      <c r="P1652" s="191">
        <f>O1652*H1652</f>
        <v>0</v>
      </c>
      <c r="Q1652" s="191">
        <v>0</v>
      </c>
      <c r="R1652" s="191">
        <f>Q1652*H1652</f>
        <v>0</v>
      </c>
      <c r="S1652" s="191">
        <v>0</v>
      </c>
      <c r="T1652" s="192">
        <f>S1652*H1652</f>
        <v>0</v>
      </c>
      <c r="AR1652" s="25" t="s">
        <v>283</v>
      </c>
      <c r="AT1652" s="25" t="s">
        <v>192</v>
      </c>
      <c r="AU1652" s="25" t="s">
        <v>80</v>
      </c>
      <c r="AY1652" s="25" t="s">
        <v>190</v>
      </c>
      <c r="BE1652" s="193">
        <f>IF(N1652="základní",J1652,0)</f>
        <v>0</v>
      </c>
      <c r="BF1652" s="193">
        <f>IF(N1652="snížená",J1652,0)</f>
        <v>0</v>
      </c>
      <c r="BG1652" s="193">
        <f>IF(N1652="zákl. přenesená",J1652,0)</f>
        <v>0</v>
      </c>
      <c r="BH1652" s="193">
        <f>IF(N1652="sníž. přenesená",J1652,0)</f>
        <v>0</v>
      </c>
      <c r="BI1652" s="193">
        <f>IF(N1652="nulová",J1652,0)</f>
        <v>0</v>
      </c>
      <c r="BJ1652" s="25" t="s">
        <v>17</v>
      </c>
      <c r="BK1652" s="193">
        <f>ROUND(I1652*H1652,2)</f>
        <v>0</v>
      </c>
      <c r="BL1652" s="25" t="s">
        <v>283</v>
      </c>
      <c r="BM1652" s="25" t="s">
        <v>1881</v>
      </c>
    </row>
    <row r="1653" spans="2:51" s="12" customFormat="1" ht="13.5">
      <c r="B1653" s="194"/>
      <c r="D1653" s="195" t="s">
        <v>198</v>
      </c>
      <c r="E1653" s="196" t="s">
        <v>5</v>
      </c>
      <c r="F1653" s="197" t="s">
        <v>205</v>
      </c>
      <c r="H1653" s="196" t="s">
        <v>5</v>
      </c>
      <c r="I1653" s="198"/>
      <c r="L1653" s="194"/>
      <c r="M1653" s="199"/>
      <c r="N1653" s="200"/>
      <c r="O1653" s="200"/>
      <c r="P1653" s="200"/>
      <c r="Q1653" s="200"/>
      <c r="R1653" s="200"/>
      <c r="S1653" s="200"/>
      <c r="T1653" s="201"/>
      <c r="AT1653" s="196" t="s">
        <v>198</v>
      </c>
      <c r="AU1653" s="196" t="s">
        <v>80</v>
      </c>
      <c r="AV1653" s="12" t="s">
        <v>17</v>
      </c>
      <c r="AW1653" s="12" t="s">
        <v>35</v>
      </c>
      <c r="AX1653" s="12" t="s">
        <v>72</v>
      </c>
      <c r="AY1653" s="196" t="s">
        <v>190</v>
      </c>
    </row>
    <row r="1654" spans="2:51" s="13" customFormat="1" ht="13.5">
      <c r="B1654" s="202"/>
      <c r="D1654" s="195" t="s">
        <v>198</v>
      </c>
      <c r="E1654" s="203" t="s">
        <v>5</v>
      </c>
      <c r="F1654" s="204" t="s">
        <v>1882</v>
      </c>
      <c r="H1654" s="205">
        <v>20</v>
      </c>
      <c r="I1654" s="206"/>
      <c r="L1654" s="202"/>
      <c r="M1654" s="207"/>
      <c r="N1654" s="208"/>
      <c r="O1654" s="208"/>
      <c r="P1654" s="208"/>
      <c r="Q1654" s="208"/>
      <c r="R1654" s="208"/>
      <c r="S1654" s="208"/>
      <c r="T1654" s="209"/>
      <c r="AT1654" s="203" t="s">
        <v>198</v>
      </c>
      <c r="AU1654" s="203" t="s">
        <v>80</v>
      </c>
      <c r="AV1654" s="13" t="s">
        <v>80</v>
      </c>
      <c r="AW1654" s="13" t="s">
        <v>35</v>
      </c>
      <c r="AX1654" s="13" t="s">
        <v>17</v>
      </c>
      <c r="AY1654" s="203" t="s">
        <v>190</v>
      </c>
    </row>
    <row r="1655" spans="2:65" s="1" customFormat="1" ht="16.5" customHeight="1">
      <c r="B1655" s="181"/>
      <c r="C1655" s="182" t="s">
        <v>1883</v>
      </c>
      <c r="D1655" s="182" t="s">
        <v>192</v>
      </c>
      <c r="E1655" s="183" t="s">
        <v>1884</v>
      </c>
      <c r="F1655" s="184" t="s">
        <v>1885</v>
      </c>
      <c r="G1655" s="185" t="s">
        <v>625</v>
      </c>
      <c r="H1655" s="186">
        <v>92.1</v>
      </c>
      <c r="I1655" s="187"/>
      <c r="J1655" s="188">
        <f>ROUND(I1655*H1655,2)</f>
        <v>0</v>
      </c>
      <c r="K1655" s="184" t="s">
        <v>5</v>
      </c>
      <c r="L1655" s="42"/>
      <c r="M1655" s="189" t="s">
        <v>5</v>
      </c>
      <c r="N1655" s="190" t="s">
        <v>43</v>
      </c>
      <c r="O1655" s="43"/>
      <c r="P1655" s="191">
        <f>O1655*H1655</f>
        <v>0</v>
      </c>
      <c r="Q1655" s="191">
        <v>0.003</v>
      </c>
      <c r="R1655" s="191">
        <f>Q1655*H1655</f>
        <v>0.2763</v>
      </c>
      <c r="S1655" s="191">
        <v>0</v>
      </c>
      <c r="T1655" s="192">
        <f>S1655*H1655</f>
        <v>0</v>
      </c>
      <c r="AR1655" s="25" t="s">
        <v>283</v>
      </c>
      <c r="AT1655" s="25" t="s">
        <v>192</v>
      </c>
      <c r="AU1655" s="25" t="s">
        <v>80</v>
      </c>
      <c r="AY1655" s="25" t="s">
        <v>190</v>
      </c>
      <c r="BE1655" s="193">
        <f>IF(N1655="základní",J1655,0)</f>
        <v>0</v>
      </c>
      <c r="BF1655" s="193">
        <f>IF(N1655="snížená",J1655,0)</f>
        <v>0</v>
      </c>
      <c r="BG1655" s="193">
        <f>IF(N1655="zákl. přenesená",J1655,0)</f>
        <v>0</v>
      </c>
      <c r="BH1655" s="193">
        <f>IF(N1655="sníž. přenesená",J1655,0)</f>
        <v>0</v>
      </c>
      <c r="BI1655" s="193">
        <f>IF(N1655="nulová",J1655,0)</f>
        <v>0</v>
      </c>
      <c r="BJ1655" s="25" t="s">
        <v>17</v>
      </c>
      <c r="BK1655" s="193">
        <f>ROUND(I1655*H1655,2)</f>
        <v>0</v>
      </c>
      <c r="BL1655" s="25" t="s">
        <v>283</v>
      </c>
      <c r="BM1655" s="25" t="s">
        <v>1886</v>
      </c>
    </row>
    <row r="1656" spans="2:51" s="12" customFormat="1" ht="13.5">
      <c r="B1656" s="194"/>
      <c r="D1656" s="195" t="s">
        <v>198</v>
      </c>
      <c r="E1656" s="196" t="s">
        <v>5</v>
      </c>
      <c r="F1656" s="197" t="s">
        <v>1377</v>
      </c>
      <c r="H1656" s="196" t="s">
        <v>5</v>
      </c>
      <c r="I1656" s="198"/>
      <c r="L1656" s="194"/>
      <c r="M1656" s="199"/>
      <c r="N1656" s="200"/>
      <c r="O1656" s="200"/>
      <c r="P1656" s="200"/>
      <c r="Q1656" s="200"/>
      <c r="R1656" s="200"/>
      <c r="S1656" s="200"/>
      <c r="T1656" s="201"/>
      <c r="AT1656" s="196" t="s">
        <v>198</v>
      </c>
      <c r="AU1656" s="196" t="s">
        <v>80</v>
      </c>
      <c r="AV1656" s="12" t="s">
        <v>17</v>
      </c>
      <c r="AW1656" s="12" t="s">
        <v>35</v>
      </c>
      <c r="AX1656" s="12" t="s">
        <v>72</v>
      </c>
      <c r="AY1656" s="196" t="s">
        <v>190</v>
      </c>
    </row>
    <row r="1657" spans="2:51" s="13" customFormat="1" ht="13.5">
      <c r="B1657" s="202"/>
      <c r="D1657" s="195" t="s">
        <v>198</v>
      </c>
      <c r="E1657" s="203" t="s">
        <v>5</v>
      </c>
      <c r="F1657" s="204" t="s">
        <v>1887</v>
      </c>
      <c r="H1657" s="205">
        <v>10.4</v>
      </c>
      <c r="I1657" s="206"/>
      <c r="L1657" s="202"/>
      <c r="M1657" s="207"/>
      <c r="N1657" s="208"/>
      <c r="O1657" s="208"/>
      <c r="P1657" s="208"/>
      <c r="Q1657" s="208"/>
      <c r="R1657" s="208"/>
      <c r="S1657" s="208"/>
      <c r="T1657" s="209"/>
      <c r="AT1657" s="203" t="s">
        <v>198</v>
      </c>
      <c r="AU1657" s="203" t="s">
        <v>80</v>
      </c>
      <c r="AV1657" s="13" t="s">
        <v>80</v>
      </c>
      <c r="AW1657" s="13" t="s">
        <v>35</v>
      </c>
      <c r="AX1657" s="13" t="s">
        <v>72</v>
      </c>
      <c r="AY1657" s="203" t="s">
        <v>190</v>
      </c>
    </row>
    <row r="1658" spans="2:51" s="12" customFormat="1" ht="13.5">
      <c r="B1658" s="194"/>
      <c r="D1658" s="195" t="s">
        <v>198</v>
      </c>
      <c r="E1658" s="196" t="s">
        <v>5</v>
      </c>
      <c r="F1658" s="197" t="s">
        <v>1353</v>
      </c>
      <c r="H1658" s="196" t="s">
        <v>5</v>
      </c>
      <c r="I1658" s="198"/>
      <c r="L1658" s="194"/>
      <c r="M1658" s="199"/>
      <c r="N1658" s="200"/>
      <c r="O1658" s="200"/>
      <c r="P1658" s="200"/>
      <c r="Q1658" s="200"/>
      <c r="R1658" s="200"/>
      <c r="S1658" s="200"/>
      <c r="T1658" s="201"/>
      <c r="AT1658" s="196" t="s">
        <v>198</v>
      </c>
      <c r="AU1658" s="196" t="s">
        <v>80</v>
      </c>
      <c r="AV1658" s="12" t="s">
        <v>17</v>
      </c>
      <c r="AW1658" s="12" t="s">
        <v>35</v>
      </c>
      <c r="AX1658" s="12" t="s">
        <v>72</v>
      </c>
      <c r="AY1658" s="196" t="s">
        <v>190</v>
      </c>
    </row>
    <row r="1659" spans="2:51" s="13" customFormat="1" ht="13.5">
      <c r="B1659" s="202"/>
      <c r="D1659" s="195" t="s">
        <v>198</v>
      </c>
      <c r="E1659" s="203" t="s">
        <v>5</v>
      </c>
      <c r="F1659" s="204" t="s">
        <v>1888</v>
      </c>
      <c r="H1659" s="205">
        <v>19.55</v>
      </c>
      <c r="I1659" s="206"/>
      <c r="L1659" s="202"/>
      <c r="M1659" s="207"/>
      <c r="N1659" s="208"/>
      <c r="O1659" s="208"/>
      <c r="P1659" s="208"/>
      <c r="Q1659" s="208"/>
      <c r="R1659" s="208"/>
      <c r="S1659" s="208"/>
      <c r="T1659" s="209"/>
      <c r="AT1659" s="203" t="s">
        <v>198</v>
      </c>
      <c r="AU1659" s="203" t="s">
        <v>80</v>
      </c>
      <c r="AV1659" s="13" t="s">
        <v>80</v>
      </c>
      <c r="AW1659" s="13" t="s">
        <v>35</v>
      </c>
      <c r="AX1659" s="13" t="s">
        <v>72</v>
      </c>
      <c r="AY1659" s="203" t="s">
        <v>190</v>
      </c>
    </row>
    <row r="1660" spans="2:51" s="13" customFormat="1" ht="13.5">
      <c r="B1660" s="202"/>
      <c r="D1660" s="195" t="s">
        <v>198</v>
      </c>
      <c r="E1660" s="203" t="s">
        <v>5</v>
      </c>
      <c r="F1660" s="204" t="s">
        <v>1889</v>
      </c>
      <c r="H1660" s="205">
        <v>11.7</v>
      </c>
      <c r="I1660" s="206"/>
      <c r="L1660" s="202"/>
      <c r="M1660" s="207"/>
      <c r="N1660" s="208"/>
      <c r="O1660" s="208"/>
      <c r="P1660" s="208"/>
      <c r="Q1660" s="208"/>
      <c r="R1660" s="208"/>
      <c r="S1660" s="208"/>
      <c r="T1660" s="209"/>
      <c r="AT1660" s="203" t="s">
        <v>198</v>
      </c>
      <c r="AU1660" s="203" t="s">
        <v>80</v>
      </c>
      <c r="AV1660" s="13" t="s">
        <v>80</v>
      </c>
      <c r="AW1660" s="13" t="s">
        <v>35</v>
      </c>
      <c r="AX1660" s="13" t="s">
        <v>72</v>
      </c>
      <c r="AY1660" s="203" t="s">
        <v>190</v>
      </c>
    </row>
    <row r="1661" spans="2:51" s="12" customFormat="1" ht="13.5">
      <c r="B1661" s="194"/>
      <c r="D1661" s="195" t="s">
        <v>198</v>
      </c>
      <c r="E1661" s="196" t="s">
        <v>5</v>
      </c>
      <c r="F1661" s="197" t="s">
        <v>1365</v>
      </c>
      <c r="H1661" s="196" t="s">
        <v>5</v>
      </c>
      <c r="I1661" s="198"/>
      <c r="L1661" s="194"/>
      <c r="M1661" s="199"/>
      <c r="N1661" s="200"/>
      <c r="O1661" s="200"/>
      <c r="P1661" s="200"/>
      <c r="Q1661" s="200"/>
      <c r="R1661" s="200"/>
      <c r="S1661" s="200"/>
      <c r="T1661" s="201"/>
      <c r="AT1661" s="196" t="s">
        <v>198</v>
      </c>
      <c r="AU1661" s="196" t="s">
        <v>80</v>
      </c>
      <c r="AV1661" s="12" t="s">
        <v>17</v>
      </c>
      <c r="AW1661" s="12" t="s">
        <v>35</v>
      </c>
      <c r="AX1661" s="12" t="s">
        <v>72</v>
      </c>
      <c r="AY1661" s="196" t="s">
        <v>190</v>
      </c>
    </row>
    <row r="1662" spans="2:51" s="13" customFormat="1" ht="13.5">
      <c r="B1662" s="202"/>
      <c r="D1662" s="195" t="s">
        <v>198</v>
      </c>
      <c r="E1662" s="203" t="s">
        <v>5</v>
      </c>
      <c r="F1662" s="204" t="s">
        <v>1890</v>
      </c>
      <c r="H1662" s="205">
        <v>7.7</v>
      </c>
      <c r="I1662" s="206"/>
      <c r="L1662" s="202"/>
      <c r="M1662" s="207"/>
      <c r="N1662" s="208"/>
      <c r="O1662" s="208"/>
      <c r="P1662" s="208"/>
      <c r="Q1662" s="208"/>
      <c r="R1662" s="208"/>
      <c r="S1662" s="208"/>
      <c r="T1662" s="209"/>
      <c r="AT1662" s="203" t="s">
        <v>198</v>
      </c>
      <c r="AU1662" s="203" t="s">
        <v>80</v>
      </c>
      <c r="AV1662" s="13" t="s">
        <v>80</v>
      </c>
      <c r="AW1662" s="13" t="s">
        <v>35</v>
      </c>
      <c r="AX1662" s="13" t="s">
        <v>72</v>
      </c>
      <c r="AY1662" s="203" t="s">
        <v>190</v>
      </c>
    </row>
    <row r="1663" spans="2:51" s="12" customFormat="1" ht="13.5">
      <c r="B1663" s="194"/>
      <c r="D1663" s="195" t="s">
        <v>198</v>
      </c>
      <c r="E1663" s="196" t="s">
        <v>5</v>
      </c>
      <c r="F1663" s="197" t="s">
        <v>1388</v>
      </c>
      <c r="H1663" s="196" t="s">
        <v>5</v>
      </c>
      <c r="I1663" s="198"/>
      <c r="L1663" s="194"/>
      <c r="M1663" s="199"/>
      <c r="N1663" s="200"/>
      <c r="O1663" s="200"/>
      <c r="P1663" s="200"/>
      <c r="Q1663" s="200"/>
      <c r="R1663" s="200"/>
      <c r="S1663" s="200"/>
      <c r="T1663" s="201"/>
      <c r="AT1663" s="196" t="s">
        <v>198</v>
      </c>
      <c r="AU1663" s="196" t="s">
        <v>80</v>
      </c>
      <c r="AV1663" s="12" t="s">
        <v>17</v>
      </c>
      <c r="AW1663" s="12" t="s">
        <v>35</v>
      </c>
      <c r="AX1663" s="12" t="s">
        <v>72</v>
      </c>
      <c r="AY1663" s="196" t="s">
        <v>190</v>
      </c>
    </row>
    <row r="1664" spans="2:51" s="13" customFormat="1" ht="13.5">
      <c r="B1664" s="202"/>
      <c r="D1664" s="195" t="s">
        <v>198</v>
      </c>
      <c r="E1664" s="203" t="s">
        <v>5</v>
      </c>
      <c r="F1664" s="204" t="s">
        <v>1891</v>
      </c>
      <c r="H1664" s="205">
        <v>10.5</v>
      </c>
      <c r="I1664" s="206"/>
      <c r="L1664" s="202"/>
      <c r="M1664" s="207"/>
      <c r="N1664" s="208"/>
      <c r="O1664" s="208"/>
      <c r="P1664" s="208"/>
      <c r="Q1664" s="208"/>
      <c r="R1664" s="208"/>
      <c r="S1664" s="208"/>
      <c r="T1664" s="209"/>
      <c r="AT1664" s="203" t="s">
        <v>198</v>
      </c>
      <c r="AU1664" s="203" t="s">
        <v>80</v>
      </c>
      <c r="AV1664" s="13" t="s">
        <v>80</v>
      </c>
      <c r="AW1664" s="13" t="s">
        <v>35</v>
      </c>
      <c r="AX1664" s="13" t="s">
        <v>72</v>
      </c>
      <c r="AY1664" s="203" t="s">
        <v>190</v>
      </c>
    </row>
    <row r="1665" spans="2:51" s="12" customFormat="1" ht="13.5">
      <c r="B1665" s="194"/>
      <c r="D1665" s="195" t="s">
        <v>198</v>
      </c>
      <c r="E1665" s="196" t="s">
        <v>5</v>
      </c>
      <c r="F1665" s="197" t="s">
        <v>1366</v>
      </c>
      <c r="H1665" s="196" t="s">
        <v>5</v>
      </c>
      <c r="I1665" s="198"/>
      <c r="L1665" s="194"/>
      <c r="M1665" s="199"/>
      <c r="N1665" s="200"/>
      <c r="O1665" s="200"/>
      <c r="P1665" s="200"/>
      <c r="Q1665" s="200"/>
      <c r="R1665" s="200"/>
      <c r="S1665" s="200"/>
      <c r="T1665" s="201"/>
      <c r="AT1665" s="196" t="s">
        <v>198</v>
      </c>
      <c r="AU1665" s="196" t="s">
        <v>80</v>
      </c>
      <c r="AV1665" s="12" t="s">
        <v>17</v>
      </c>
      <c r="AW1665" s="12" t="s">
        <v>35</v>
      </c>
      <c r="AX1665" s="12" t="s">
        <v>72</v>
      </c>
      <c r="AY1665" s="196" t="s">
        <v>190</v>
      </c>
    </row>
    <row r="1666" spans="2:51" s="13" customFormat="1" ht="13.5">
      <c r="B1666" s="202"/>
      <c r="D1666" s="195" t="s">
        <v>198</v>
      </c>
      <c r="E1666" s="203" t="s">
        <v>5</v>
      </c>
      <c r="F1666" s="204" t="s">
        <v>1892</v>
      </c>
      <c r="H1666" s="205">
        <v>19.8</v>
      </c>
      <c r="I1666" s="206"/>
      <c r="L1666" s="202"/>
      <c r="M1666" s="207"/>
      <c r="N1666" s="208"/>
      <c r="O1666" s="208"/>
      <c r="P1666" s="208"/>
      <c r="Q1666" s="208"/>
      <c r="R1666" s="208"/>
      <c r="S1666" s="208"/>
      <c r="T1666" s="209"/>
      <c r="AT1666" s="203" t="s">
        <v>198</v>
      </c>
      <c r="AU1666" s="203" t="s">
        <v>80</v>
      </c>
      <c r="AV1666" s="13" t="s">
        <v>80</v>
      </c>
      <c r="AW1666" s="13" t="s">
        <v>35</v>
      </c>
      <c r="AX1666" s="13" t="s">
        <v>72</v>
      </c>
      <c r="AY1666" s="203" t="s">
        <v>190</v>
      </c>
    </row>
    <row r="1667" spans="2:51" s="13" customFormat="1" ht="13.5">
      <c r="B1667" s="202"/>
      <c r="D1667" s="195" t="s">
        <v>198</v>
      </c>
      <c r="E1667" s="203" t="s">
        <v>5</v>
      </c>
      <c r="F1667" s="204" t="s">
        <v>1893</v>
      </c>
      <c r="H1667" s="205">
        <v>12.45</v>
      </c>
      <c r="I1667" s="206"/>
      <c r="L1667" s="202"/>
      <c r="M1667" s="207"/>
      <c r="N1667" s="208"/>
      <c r="O1667" s="208"/>
      <c r="P1667" s="208"/>
      <c r="Q1667" s="208"/>
      <c r="R1667" s="208"/>
      <c r="S1667" s="208"/>
      <c r="T1667" s="209"/>
      <c r="AT1667" s="203" t="s">
        <v>198</v>
      </c>
      <c r="AU1667" s="203" t="s">
        <v>80</v>
      </c>
      <c r="AV1667" s="13" t="s">
        <v>80</v>
      </c>
      <c r="AW1667" s="13" t="s">
        <v>35</v>
      </c>
      <c r="AX1667" s="13" t="s">
        <v>72</v>
      </c>
      <c r="AY1667" s="203" t="s">
        <v>190</v>
      </c>
    </row>
    <row r="1668" spans="2:51" s="14" customFormat="1" ht="13.5">
      <c r="B1668" s="210"/>
      <c r="D1668" s="195" t="s">
        <v>198</v>
      </c>
      <c r="E1668" s="211" t="s">
        <v>5</v>
      </c>
      <c r="F1668" s="212" t="s">
        <v>221</v>
      </c>
      <c r="H1668" s="213">
        <v>92.1</v>
      </c>
      <c r="I1668" s="214"/>
      <c r="L1668" s="210"/>
      <c r="M1668" s="215"/>
      <c r="N1668" s="216"/>
      <c r="O1668" s="216"/>
      <c r="P1668" s="216"/>
      <c r="Q1668" s="216"/>
      <c r="R1668" s="216"/>
      <c r="S1668" s="216"/>
      <c r="T1668" s="217"/>
      <c r="AT1668" s="211" t="s">
        <v>198</v>
      </c>
      <c r="AU1668" s="211" t="s">
        <v>80</v>
      </c>
      <c r="AV1668" s="14" t="s">
        <v>92</v>
      </c>
      <c r="AW1668" s="14" t="s">
        <v>35</v>
      </c>
      <c r="AX1668" s="14" t="s">
        <v>17</v>
      </c>
      <c r="AY1668" s="211" t="s">
        <v>190</v>
      </c>
    </row>
    <row r="1669" spans="2:65" s="1" customFormat="1" ht="38.25" customHeight="1">
      <c r="B1669" s="181"/>
      <c r="C1669" s="182" t="s">
        <v>1894</v>
      </c>
      <c r="D1669" s="182" t="s">
        <v>192</v>
      </c>
      <c r="E1669" s="183" t="s">
        <v>1895</v>
      </c>
      <c r="F1669" s="184" t="s">
        <v>1896</v>
      </c>
      <c r="G1669" s="185" t="s">
        <v>316</v>
      </c>
      <c r="H1669" s="186">
        <v>2.279</v>
      </c>
      <c r="I1669" s="187"/>
      <c r="J1669" s="188">
        <f>ROUND(I1669*H1669,2)</f>
        <v>0</v>
      </c>
      <c r="K1669" s="184" t="s">
        <v>196</v>
      </c>
      <c r="L1669" s="42"/>
      <c r="M1669" s="189" t="s">
        <v>5</v>
      </c>
      <c r="N1669" s="190" t="s">
        <v>43</v>
      </c>
      <c r="O1669" s="43"/>
      <c r="P1669" s="191">
        <f>O1669*H1669</f>
        <v>0</v>
      </c>
      <c r="Q1669" s="191">
        <v>0</v>
      </c>
      <c r="R1669" s="191">
        <f>Q1669*H1669</f>
        <v>0</v>
      </c>
      <c r="S1669" s="191">
        <v>0</v>
      </c>
      <c r="T1669" s="192">
        <f>S1669*H1669</f>
        <v>0</v>
      </c>
      <c r="AR1669" s="25" t="s">
        <v>283</v>
      </c>
      <c r="AT1669" s="25" t="s">
        <v>192</v>
      </c>
      <c r="AU1669" s="25" t="s">
        <v>80</v>
      </c>
      <c r="AY1669" s="25" t="s">
        <v>190</v>
      </c>
      <c r="BE1669" s="193">
        <f>IF(N1669="základní",J1669,0)</f>
        <v>0</v>
      </c>
      <c r="BF1669" s="193">
        <f>IF(N1669="snížená",J1669,0)</f>
        <v>0</v>
      </c>
      <c r="BG1669" s="193">
        <f>IF(N1669="zákl. přenesená",J1669,0)</f>
        <v>0</v>
      </c>
      <c r="BH1669" s="193">
        <f>IF(N1669="sníž. přenesená",J1669,0)</f>
        <v>0</v>
      </c>
      <c r="BI1669" s="193">
        <f>IF(N1669="nulová",J1669,0)</f>
        <v>0</v>
      </c>
      <c r="BJ1669" s="25" t="s">
        <v>17</v>
      </c>
      <c r="BK1669" s="193">
        <f>ROUND(I1669*H1669,2)</f>
        <v>0</v>
      </c>
      <c r="BL1669" s="25" t="s">
        <v>283</v>
      </c>
      <c r="BM1669" s="25" t="s">
        <v>1897</v>
      </c>
    </row>
    <row r="1670" spans="2:63" s="11" customFormat="1" ht="29.85" customHeight="1">
      <c r="B1670" s="168"/>
      <c r="D1670" s="169" t="s">
        <v>71</v>
      </c>
      <c r="E1670" s="179" t="s">
        <v>1898</v>
      </c>
      <c r="F1670" s="179" t="s">
        <v>1899</v>
      </c>
      <c r="I1670" s="171"/>
      <c r="J1670" s="180">
        <f>BK1670</f>
        <v>0</v>
      </c>
      <c r="L1670" s="168"/>
      <c r="M1670" s="173"/>
      <c r="N1670" s="174"/>
      <c r="O1670" s="174"/>
      <c r="P1670" s="175">
        <f>SUM(P1671:P1738)</f>
        <v>0</v>
      </c>
      <c r="Q1670" s="174"/>
      <c r="R1670" s="175">
        <f>SUM(R1671:R1738)</f>
        <v>2.1001445000000007</v>
      </c>
      <c r="S1670" s="174"/>
      <c r="T1670" s="176">
        <f>SUM(T1671:T1738)</f>
        <v>0</v>
      </c>
      <c r="AR1670" s="169" t="s">
        <v>80</v>
      </c>
      <c r="AT1670" s="177" t="s">
        <v>71</v>
      </c>
      <c r="AU1670" s="177" t="s">
        <v>17</v>
      </c>
      <c r="AY1670" s="169" t="s">
        <v>190</v>
      </c>
      <c r="BK1670" s="178">
        <f>SUM(BK1671:BK1738)</f>
        <v>0</v>
      </c>
    </row>
    <row r="1671" spans="2:65" s="1" customFormat="1" ht="25.5" customHeight="1">
      <c r="B1671" s="181"/>
      <c r="C1671" s="182" t="s">
        <v>1900</v>
      </c>
      <c r="D1671" s="182" t="s">
        <v>192</v>
      </c>
      <c r="E1671" s="183" t="s">
        <v>1901</v>
      </c>
      <c r="F1671" s="184" t="s">
        <v>1902</v>
      </c>
      <c r="G1671" s="185" t="s">
        <v>275</v>
      </c>
      <c r="H1671" s="186">
        <v>208.025</v>
      </c>
      <c r="I1671" s="187"/>
      <c r="J1671" s="188">
        <f>ROUND(I1671*H1671,2)</f>
        <v>0</v>
      </c>
      <c r="K1671" s="184" t="s">
        <v>196</v>
      </c>
      <c r="L1671" s="42"/>
      <c r="M1671" s="189" t="s">
        <v>5</v>
      </c>
      <c r="N1671" s="190" t="s">
        <v>43</v>
      </c>
      <c r="O1671" s="43"/>
      <c r="P1671" s="191">
        <f>O1671*H1671</f>
        <v>0</v>
      </c>
      <c r="Q1671" s="191">
        <v>0</v>
      </c>
      <c r="R1671" s="191">
        <f>Q1671*H1671</f>
        <v>0</v>
      </c>
      <c r="S1671" s="191">
        <v>0</v>
      </c>
      <c r="T1671" s="192">
        <f>S1671*H1671</f>
        <v>0</v>
      </c>
      <c r="AR1671" s="25" t="s">
        <v>283</v>
      </c>
      <c r="AT1671" s="25" t="s">
        <v>192</v>
      </c>
      <c r="AU1671" s="25" t="s">
        <v>80</v>
      </c>
      <c r="AY1671" s="25" t="s">
        <v>190</v>
      </c>
      <c r="BE1671" s="193">
        <f>IF(N1671="základní",J1671,0)</f>
        <v>0</v>
      </c>
      <c r="BF1671" s="193">
        <f>IF(N1671="snížená",J1671,0)</f>
        <v>0</v>
      </c>
      <c r="BG1671" s="193">
        <f>IF(N1671="zákl. přenesená",J1671,0)</f>
        <v>0</v>
      </c>
      <c r="BH1671" s="193">
        <f>IF(N1671="sníž. přenesená",J1671,0)</f>
        <v>0</v>
      </c>
      <c r="BI1671" s="193">
        <f>IF(N1671="nulová",J1671,0)</f>
        <v>0</v>
      </c>
      <c r="BJ1671" s="25" t="s">
        <v>17</v>
      </c>
      <c r="BK1671" s="193">
        <f>ROUND(I1671*H1671,2)</f>
        <v>0</v>
      </c>
      <c r="BL1671" s="25" t="s">
        <v>283</v>
      </c>
      <c r="BM1671" s="25" t="s">
        <v>1903</v>
      </c>
    </row>
    <row r="1672" spans="2:51" s="12" customFormat="1" ht="13.5">
      <c r="B1672" s="194"/>
      <c r="D1672" s="195" t="s">
        <v>198</v>
      </c>
      <c r="E1672" s="196" t="s">
        <v>5</v>
      </c>
      <c r="F1672" s="197" t="s">
        <v>1904</v>
      </c>
      <c r="H1672" s="196" t="s">
        <v>5</v>
      </c>
      <c r="I1672" s="198"/>
      <c r="L1672" s="194"/>
      <c r="M1672" s="199"/>
      <c r="N1672" s="200"/>
      <c r="O1672" s="200"/>
      <c r="P1672" s="200"/>
      <c r="Q1672" s="200"/>
      <c r="R1672" s="200"/>
      <c r="S1672" s="200"/>
      <c r="T1672" s="201"/>
      <c r="AT1672" s="196" t="s">
        <v>198</v>
      </c>
      <c r="AU1672" s="196" t="s">
        <v>80</v>
      </c>
      <c r="AV1672" s="12" t="s">
        <v>17</v>
      </c>
      <c r="AW1672" s="12" t="s">
        <v>35</v>
      </c>
      <c r="AX1672" s="12" t="s">
        <v>72</v>
      </c>
      <c r="AY1672" s="196" t="s">
        <v>190</v>
      </c>
    </row>
    <row r="1673" spans="2:51" s="13" customFormat="1" ht="13.5">
      <c r="B1673" s="202"/>
      <c r="D1673" s="195" t="s">
        <v>198</v>
      </c>
      <c r="E1673" s="203" t="s">
        <v>5</v>
      </c>
      <c r="F1673" s="204" t="s">
        <v>1905</v>
      </c>
      <c r="H1673" s="205">
        <v>29.65</v>
      </c>
      <c r="I1673" s="206"/>
      <c r="L1673" s="202"/>
      <c r="M1673" s="207"/>
      <c r="N1673" s="208"/>
      <c r="O1673" s="208"/>
      <c r="P1673" s="208"/>
      <c r="Q1673" s="208"/>
      <c r="R1673" s="208"/>
      <c r="S1673" s="208"/>
      <c r="T1673" s="209"/>
      <c r="AT1673" s="203" t="s">
        <v>198</v>
      </c>
      <c r="AU1673" s="203" t="s">
        <v>80</v>
      </c>
      <c r="AV1673" s="13" t="s">
        <v>80</v>
      </c>
      <c r="AW1673" s="13" t="s">
        <v>35</v>
      </c>
      <c r="AX1673" s="13" t="s">
        <v>72</v>
      </c>
      <c r="AY1673" s="203" t="s">
        <v>190</v>
      </c>
    </row>
    <row r="1674" spans="2:51" s="13" customFormat="1" ht="13.5">
      <c r="B1674" s="202"/>
      <c r="D1674" s="195" t="s">
        <v>198</v>
      </c>
      <c r="E1674" s="203" t="s">
        <v>5</v>
      </c>
      <c r="F1674" s="204" t="s">
        <v>1906</v>
      </c>
      <c r="H1674" s="205">
        <v>5.375</v>
      </c>
      <c r="I1674" s="206"/>
      <c r="L1674" s="202"/>
      <c r="M1674" s="207"/>
      <c r="N1674" s="208"/>
      <c r="O1674" s="208"/>
      <c r="P1674" s="208"/>
      <c r="Q1674" s="208"/>
      <c r="R1674" s="208"/>
      <c r="S1674" s="208"/>
      <c r="T1674" s="209"/>
      <c r="AT1674" s="203" t="s">
        <v>198</v>
      </c>
      <c r="AU1674" s="203" t="s">
        <v>80</v>
      </c>
      <c r="AV1674" s="13" t="s">
        <v>80</v>
      </c>
      <c r="AW1674" s="13" t="s">
        <v>35</v>
      </c>
      <c r="AX1674" s="13" t="s">
        <v>72</v>
      </c>
      <c r="AY1674" s="203" t="s">
        <v>190</v>
      </c>
    </row>
    <row r="1675" spans="2:51" s="12" customFormat="1" ht="13.5">
      <c r="B1675" s="194"/>
      <c r="D1675" s="195" t="s">
        <v>198</v>
      </c>
      <c r="E1675" s="196" t="s">
        <v>5</v>
      </c>
      <c r="F1675" s="197" t="s">
        <v>1907</v>
      </c>
      <c r="H1675" s="196" t="s">
        <v>5</v>
      </c>
      <c r="I1675" s="198"/>
      <c r="L1675" s="194"/>
      <c r="M1675" s="199"/>
      <c r="N1675" s="200"/>
      <c r="O1675" s="200"/>
      <c r="P1675" s="200"/>
      <c r="Q1675" s="200"/>
      <c r="R1675" s="200"/>
      <c r="S1675" s="200"/>
      <c r="T1675" s="201"/>
      <c r="AT1675" s="196" t="s">
        <v>198</v>
      </c>
      <c r="AU1675" s="196" t="s">
        <v>80</v>
      </c>
      <c r="AV1675" s="12" t="s">
        <v>17</v>
      </c>
      <c r="AW1675" s="12" t="s">
        <v>35</v>
      </c>
      <c r="AX1675" s="12" t="s">
        <v>72</v>
      </c>
      <c r="AY1675" s="196" t="s">
        <v>190</v>
      </c>
    </row>
    <row r="1676" spans="2:51" s="13" customFormat="1" ht="13.5">
      <c r="B1676" s="202"/>
      <c r="D1676" s="195" t="s">
        <v>198</v>
      </c>
      <c r="E1676" s="203" t="s">
        <v>5</v>
      </c>
      <c r="F1676" s="204" t="s">
        <v>1908</v>
      </c>
      <c r="H1676" s="205">
        <v>173</v>
      </c>
      <c r="I1676" s="206"/>
      <c r="L1676" s="202"/>
      <c r="M1676" s="207"/>
      <c r="N1676" s="208"/>
      <c r="O1676" s="208"/>
      <c r="P1676" s="208"/>
      <c r="Q1676" s="208"/>
      <c r="R1676" s="208"/>
      <c r="S1676" s="208"/>
      <c r="T1676" s="209"/>
      <c r="AT1676" s="203" t="s">
        <v>198</v>
      </c>
      <c r="AU1676" s="203" t="s">
        <v>80</v>
      </c>
      <c r="AV1676" s="13" t="s">
        <v>80</v>
      </c>
      <c r="AW1676" s="13" t="s">
        <v>35</v>
      </c>
      <c r="AX1676" s="13" t="s">
        <v>72</v>
      </c>
      <c r="AY1676" s="203" t="s">
        <v>190</v>
      </c>
    </row>
    <row r="1677" spans="2:51" s="13" customFormat="1" ht="13.5">
      <c r="B1677" s="202"/>
      <c r="D1677" s="195" t="s">
        <v>198</v>
      </c>
      <c r="E1677" s="203" t="s">
        <v>5</v>
      </c>
      <c r="F1677" s="204" t="s">
        <v>5</v>
      </c>
      <c r="H1677" s="205">
        <v>0</v>
      </c>
      <c r="I1677" s="206"/>
      <c r="L1677" s="202"/>
      <c r="M1677" s="207"/>
      <c r="N1677" s="208"/>
      <c r="O1677" s="208"/>
      <c r="P1677" s="208"/>
      <c r="Q1677" s="208"/>
      <c r="R1677" s="208"/>
      <c r="S1677" s="208"/>
      <c r="T1677" s="209"/>
      <c r="AT1677" s="203" t="s">
        <v>198</v>
      </c>
      <c r="AU1677" s="203" t="s">
        <v>80</v>
      </c>
      <c r="AV1677" s="13" t="s">
        <v>80</v>
      </c>
      <c r="AW1677" s="13" t="s">
        <v>35</v>
      </c>
      <c r="AX1677" s="13" t="s">
        <v>72</v>
      </c>
      <c r="AY1677" s="203" t="s">
        <v>190</v>
      </c>
    </row>
    <row r="1678" spans="2:51" s="14" customFormat="1" ht="13.5">
      <c r="B1678" s="210"/>
      <c r="D1678" s="195" t="s">
        <v>198</v>
      </c>
      <c r="E1678" s="211" t="s">
        <v>5</v>
      </c>
      <c r="F1678" s="212" t="s">
        <v>221</v>
      </c>
      <c r="H1678" s="213">
        <v>208.025</v>
      </c>
      <c r="I1678" s="214"/>
      <c r="L1678" s="210"/>
      <c r="M1678" s="215"/>
      <c r="N1678" s="216"/>
      <c r="O1678" s="216"/>
      <c r="P1678" s="216"/>
      <c r="Q1678" s="216"/>
      <c r="R1678" s="216"/>
      <c r="S1678" s="216"/>
      <c r="T1678" s="217"/>
      <c r="AT1678" s="211" t="s">
        <v>198</v>
      </c>
      <c r="AU1678" s="211" t="s">
        <v>80</v>
      </c>
      <c r="AV1678" s="14" t="s">
        <v>92</v>
      </c>
      <c r="AW1678" s="14" t="s">
        <v>35</v>
      </c>
      <c r="AX1678" s="14" t="s">
        <v>17</v>
      </c>
      <c r="AY1678" s="211" t="s">
        <v>190</v>
      </c>
    </row>
    <row r="1679" spans="2:65" s="1" customFormat="1" ht="16.5" customHeight="1">
      <c r="B1679" s="181"/>
      <c r="C1679" s="218" t="s">
        <v>1909</v>
      </c>
      <c r="D1679" s="218" t="s">
        <v>465</v>
      </c>
      <c r="E1679" s="219" t="s">
        <v>1824</v>
      </c>
      <c r="F1679" s="220" t="s">
        <v>1825</v>
      </c>
      <c r="G1679" s="221" t="s">
        <v>316</v>
      </c>
      <c r="H1679" s="222">
        <v>0.062</v>
      </c>
      <c r="I1679" s="223"/>
      <c r="J1679" s="224">
        <f>ROUND(I1679*H1679,2)</f>
        <v>0</v>
      </c>
      <c r="K1679" s="220" t="s">
        <v>196</v>
      </c>
      <c r="L1679" s="225"/>
      <c r="M1679" s="226" t="s">
        <v>5</v>
      </c>
      <c r="N1679" s="227" t="s">
        <v>43</v>
      </c>
      <c r="O1679" s="43"/>
      <c r="P1679" s="191">
        <f>O1679*H1679</f>
        <v>0</v>
      </c>
      <c r="Q1679" s="191">
        <v>1</v>
      </c>
      <c r="R1679" s="191">
        <f>Q1679*H1679</f>
        <v>0.062</v>
      </c>
      <c r="S1679" s="191">
        <v>0</v>
      </c>
      <c r="T1679" s="192">
        <f>S1679*H1679</f>
        <v>0</v>
      </c>
      <c r="AR1679" s="25" t="s">
        <v>407</v>
      </c>
      <c r="AT1679" s="25" t="s">
        <v>465</v>
      </c>
      <c r="AU1679" s="25" t="s">
        <v>80</v>
      </c>
      <c r="AY1679" s="25" t="s">
        <v>190</v>
      </c>
      <c r="BE1679" s="193">
        <f>IF(N1679="základní",J1679,0)</f>
        <v>0</v>
      </c>
      <c r="BF1679" s="193">
        <f>IF(N1679="snížená",J1679,0)</f>
        <v>0</v>
      </c>
      <c r="BG1679" s="193">
        <f>IF(N1679="zákl. přenesená",J1679,0)</f>
        <v>0</v>
      </c>
      <c r="BH1679" s="193">
        <f>IF(N1679="sníž. přenesená",J1679,0)</f>
        <v>0</v>
      </c>
      <c r="BI1679" s="193">
        <f>IF(N1679="nulová",J1679,0)</f>
        <v>0</v>
      </c>
      <c r="BJ1679" s="25" t="s">
        <v>17</v>
      </c>
      <c r="BK1679" s="193">
        <f>ROUND(I1679*H1679,2)</f>
        <v>0</v>
      </c>
      <c r="BL1679" s="25" t="s">
        <v>283</v>
      </c>
      <c r="BM1679" s="25" t="s">
        <v>1910</v>
      </c>
    </row>
    <row r="1680" spans="2:51" s="13" customFormat="1" ht="13.5">
      <c r="B1680" s="202"/>
      <c r="D1680" s="195" t="s">
        <v>198</v>
      </c>
      <c r="F1680" s="204" t="s">
        <v>1911</v>
      </c>
      <c r="H1680" s="205">
        <v>0.062</v>
      </c>
      <c r="I1680" s="206"/>
      <c r="L1680" s="202"/>
      <c r="M1680" s="207"/>
      <c r="N1680" s="208"/>
      <c r="O1680" s="208"/>
      <c r="P1680" s="208"/>
      <c r="Q1680" s="208"/>
      <c r="R1680" s="208"/>
      <c r="S1680" s="208"/>
      <c r="T1680" s="209"/>
      <c r="AT1680" s="203" t="s">
        <v>198</v>
      </c>
      <c r="AU1680" s="203" t="s">
        <v>80</v>
      </c>
      <c r="AV1680" s="13" t="s">
        <v>80</v>
      </c>
      <c r="AW1680" s="13" t="s">
        <v>6</v>
      </c>
      <c r="AX1680" s="13" t="s">
        <v>17</v>
      </c>
      <c r="AY1680" s="203" t="s">
        <v>190</v>
      </c>
    </row>
    <row r="1681" spans="2:65" s="1" customFormat="1" ht="25.5" customHeight="1">
      <c r="B1681" s="181"/>
      <c r="C1681" s="182" t="s">
        <v>1912</v>
      </c>
      <c r="D1681" s="182" t="s">
        <v>192</v>
      </c>
      <c r="E1681" s="183" t="s">
        <v>1913</v>
      </c>
      <c r="F1681" s="184" t="s">
        <v>1914</v>
      </c>
      <c r="G1681" s="185" t="s">
        <v>275</v>
      </c>
      <c r="H1681" s="186">
        <v>226.5</v>
      </c>
      <c r="I1681" s="187"/>
      <c r="J1681" s="188">
        <f>ROUND(I1681*H1681,2)</f>
        <v>0</v>
      </c>
      <c r="K1681" s="184" t="s">
        <v>196</v>
      </c>
      <c r="L1681" s="42"/>
      <c r="M1681" s="189" t="s">
        <v>5</v>
      </c>
      <c r="N1681" s="190" t="s">
        <v>43</v>
      </c>
      <c r="O1681" s="43"/>
      <c r="P1681" s="191">
        <f>O1681*H1681</f>
        <v>0</v>
      </c>
      <c r="Q1681" s="191">
        <v>0</v>
      </c>
      <c r="R1681" s="191">
        <f>Q1681*H1681</f>
        <v>0</v>
      </c>
      <c r="S1681" s="191">
        <v>0</v>
      </c>
      <c r="T1681" s="192">
        <f>S1681*H1681</f>
        <v>0</v>
      </c>
      <c r="AR1681" s="25" t="s">
        <v>283</v>
      </c>
      <c r="AT1681" s="25" t="s">
        <v>192</v>
      </c>
      <c r="AU1681" s="25" t="s">
        <v>80</v>
      </c>
      <c r="AY1681" s="25" t="s">
        <v>190</v>
      </c>
      <c r="BE1681" s="193">
        <f>IF(N1681="základní",J1681,0)</f>
        <v>0</v>
      </c>
      <c r="BF1681" s="193">
        <f>IF(N1681="snížená",J1681,0)</f>
        <v>0</v>
      </c>
      <c r="BG1681" s="193">
        <f>IF(N1681="zákl. přenesená",J1681,0)</f>
        <v>0</v>
      </c>
      <c r="BH1681" s="193">
        <f>IF(N1681="sníž. přenesená",J1681,0)</f>
        <v>0</v>
      </c>
      <c r="BI1681" s="193">
        <f>IF(N1681="nulová",J1681,0)</f>
        <v>0</v>
      </c>
      <c r="BJ1681" s="25" t="s">
        <v>17</v>
      </c>
      <c r="BK1681" s="193">
        <f>ROUND(I1681*H1681,2)</f>
        <v>0</v>
      </c>
      <c r="BL1681" s="25" t="s">
        <v>283</v>
      </c>
      <c r="BM1681" s="25" t="s">
        <v>1915</v>
      </c>
    </row>
    <row r="1682" spans="2:51" s="12" customFormat="1" ht="13.5">
      <c r="B1682" s="194"/>
      <c r="D1682" s="195" t="s">
        <v>198</v>
      </c>
      <c r="E1682" s="196" t="s">
        <v>5</v>
      </c>
      <c r="F1682" s="197" t="s">
        <v>1916</v>
      </c>
      <c r="H1682" s="196" t="s">
        <v>5</v>
      </c>
      <c r="I1682" s="198"/>
      <c r="L1682" s="194"/>
      <c r="M1682" s="199"/>
      <c r="N1682" s="200"/>
      <c r="O1682" s="200"/>
      <c r="P1682" s="200"/>
      <c r="Q1682" s="200"/>
      <c r="R1682" s="200"/>
      <c r="S1682" s="200"/>
      <c r="T1682" s="201"/>
      <c r="AT1682" s="196" t="s">
        <v>198</v>
      </c>
      <c r="AU1682" s="196" t="s">
        <v>80</v>
      </c>
      <c r="AV1682" s="12" t="s">
        <v>17</v>
      </c>
      <c r="AW1682" s="12" t="s">
        <v>35</v>
      </c>
      <c r="AX1682" s="12" t="s">
        <v>72</v>
      </c>
      <c r="AY1682" s="196" t="s">
        <v>190</v>
      </c>
    </row>
    <row r="1683" spans="2:51" s="13" customFormat="1" ht="13.5">
      <c r="B1683" s="202"/>
      <c r="D1683" s="195" t="s">
        <v>198</v>
      </c>
      <c r="E1683" s="203" t="s">
        <v>5</v>
      </c>
      <c r="F1683" s="204" t="s">
        <v>1917</v>
      </c>
      <c r="H1683" s="205">
        <v>221</v>
      </c>
      <c r="I1683" s="206"/>
      <c r="L1683" s="202"/>
      <c r="M1683" s="207"/>
      <c r="N1683" s="208"/>
      <c r="O1683" s="208"/>
      <c r="P1683" s="208"/>
      <c r="Q1683" s="208"/>
      <c r="R1683" s="208"/>
      <c r="S1683" s="208"/>
      <c r="T1683" s="209"/>
      <c r="AT1683" s="203" t="s">
        <v>198</v>
      </c>
      <c r="AU1683" s="203" t="s">
        <v>80</v>
      </c>
      <c r="AV1683" s="13" t="s">
        <v>80</v>
      </c>
      <c r="AW1683" s="13" t="s">
        <v>35</v>
      </c>
      <c r="AX1683" s="13" t="s">
        <v>72</v>
      </c>
      <c r="AY1683" s="203" t="s">
        <v>190</v>
      </c>
    </row>
    <row r="1684" spans="2:51" s="12" customFormat="1" ht="13.5">
      <c r="B1684" s="194"/>
      <c r="D1684" s="195" t="s">
        <v>198</v>
      </c>
      <c r="E1684" s="196" t="s">
        <v>5</v>
      </c>
      <c r="F1684" s="197" t="s">
        <v>1918</v>
      </c>
      <c r="H1684" s="196" t="s">
        <v>5</v>
      </c>
      <c r="I1684" s="198"/>
      <c r="L1684" s="194"/>
      <c r="M1684" s="199"/>
      <c r="N1684" s="200"/>
      <c r="O1684" s="200"/>
      <c r="P1684" s="200"/>
      <c r="Q1684" s="200"/>
      <c r="R1684" s="200"/>
      <c r="S1684" s="200"/>
      <c r="T1684" s="201"/>
      <c r="AT1684" s="196" t="s">
        <v>198</v>
      </c>
      <c r="AU1684" s="196" t="s">
        <v>80</v>
      </c>
      <c r="AV1684" s="12" t="s">
        <v>17</v>
      </c>
      <c r="AW1684" s="12" t="s">
        <v>35</v>
      </c>
      <c r="AX1684" s="12" t="s">
        <v>72</v>
      </c>
      <c r="AY1684" s="196" t="s">
        <v>190</v>
      </c>
    </row>
    <row r="1685" spans="2:51" s="13" customFormat="1" ht="13.5">
      <c r="B1685" s="202"/>
      <c r="D1685" s="195" t="s">
        <v>198</v>
      </c>
      <c r="E1685" s="203" t="s">
        <v>5</v>
      </c>
      <c r="F1685" s="204" t="s">
        <v>1919</v>
      </c>
      <c r="H1685" s="205">
        <v>5.5</v>
      </c>
      <c r="I1685" s="206"/>
      <c r="L1685" s="202"/>
      <c r="M1685" s="207"/>
      <c r="N1685" s="208"/>
      <c r="O1685" s="208"/>
      <c r="P1685" s="208"/>
      <c r="Q1685" s="208"/>
      <c r="R1685" s="208"/>
      <c r="S1685" s="208"/>
      <c r="T1685" s="209"/>
      <c r="AT1685" s="203" t="s">
        <v>198</v>
      </c>
      <c r="AU1685" s="203" t="s">
        <v>80</v>
      </c>
      <c r="AV1685" s="13" t="s">
        <v>80</v>
      </c>
      <c r="AW1685" s="13" t="s">
        <v>35</v>
      </c>
      <c r="AX1685" s="13" t="s">
        <v>72</v>
      </c>
      <c r="AY1685" s="203" t="s">
        <v>190</v>
      </c>
    </row>
    <row r="1686" spans="2:51" s="14" customFormat="1" ht="13.5">
      <c r="B1686" s="210"/>
      <c r="D1686" s="195" t="s">
        <v>198</v>
      </c>
      <c r="E1686" s="211" t="s">
        <v>5</v>
      </c>
      <c r="F1686" s="212" t="s">
        <v>221</v>
      </c>
      <c r="H1686" s="213">
        <v>226.5</v>
      </c>
      <c r="I1686" s="214"/>
      <c r="L1686" s="210"/>
      <c r="M1686" s="215"/>
      <c r="N1686" s="216"/>
      <c r="O1686" s="216"/>
      <c r="P1686" s="216"/>
      <c r="Q1686" s="216"/>
      <c r="R1686" s="216"/>
      <c r="S1686" s="216"/>
      <c r="T1686" s="217"/>
      <c r="AT1686" s="211" t="s">
        <v>198</v>
      </c>
      <c r="AU1686" s="211" t="s">
        <v>80</v>
      </c>
      <c r="AV1686" s="14" t="s">
        <v>92</v>
      </c>
      <c r="AW1686" s="14" t="s">
        <v>35</v>
      </c>
      <c r="AX1686" s="14" t="s">
        <v>17</v>
      </c>
      <c r="AY1686" s="211" t="s">
        <v>190</v>
      </c>
    </row>
    <row r="1687" spans="2:65" s="1" customFormat="1" ht="16.5" customHeight="1">
      <c r="B1687" s="181"/>
      <c r="C1687" s="218" t="s">
        <v>1920</v>
      </c>
      <c r="D1687" s="218" t="s">
        <v>465</v>
      </c>
      <c r="E1687" s="219" t="s">
        <v>1921</v>
      </c>
      <c r="F1687" s="220" t="s">
        <v>1922</v>
      </c>
      <c r="G1687" s="221" t="s">
        <v>275</v>
      </c>
      <c r="H1687" s="222">
        <v>260.475</v>
      </c>
      <c r="I1687" s="223"/>
      <c r="J1687" s="224">
        <f>ROUND(I1687*H1687,2)</f>
        <v>0</v>
      </c>
      <c r="K1687" s="220" t="s">
        <v>5</v>
      </c>
      <c r="L1687" s="225"/>
      <c r="M1687" s="226" t="s">
        <v>5</v>
      </c>
      <c r="N1687" s="227" t="s">
        <v>43</v>
      </c>
      <c r="O1687" s="43"/>
      <c r="P1687" s="191">
        <f>O1687*H1687</f>
        <v>0</v>
      </c>
      <c r="Q1687" s="191">
        <v>0.003</v>
      </c>
      <c r="R1687" s="191">
        <f>Q1687*H1687</f>
        <v>0.781425</v>
      </c>
      <c r="S1687" s="191">
        <v>0</v>
      </c>
      <c r="T1687" s="192">
        <f>S1687*H1687</f>
        <v>0</v>
      </c>
      <c r="AR1687" s="25" t="s">
        <v>407</v>
      </c>
      <c r="AT1687" s="25" t="s">
        <v>465</v>
      </c>
      <c r="AU1687" s="25" t="s">
        <v>80</v>
      </c>
      <c r="AY1687" s="25" t="s">
        <v>190</v>
      </c>
      <c r="BE1687" s="193">
        <f>IF(N1687="základní",J1687,0)</f>
        <v>0</v>
      </c>
      <c r="BF1687" s="193">
        <f>IF(N1687="snížená",J1687,0)</f>
        <v>0</v>
      </c>
      <c r="BG1687" s="193">
        <f>IF(N1687="zákl. přenesená",J1687,0)</f>
        <v>0</v>
      </c>
      <c r="BH1687" s="193">
        <f>IF(N1687="sníž. přenesená",J1687,0)</f>
        <v>0</v>
      </c>
      <c r="BI1687" s="193">
        <f>IF(N1687="nulová",J1687,0)</f>
        <v>0</v>
      </c>
      <c r="BJ1687" s="25" t="s">
        <v>17</v>
      </c>
      <c r="BK1687" s="193">
        <f>ROUND(I1687*H1687,2)</f>
        <v>0</v>
      </c>
      <c r="BL1687" s="25" t="s">
        <v>283</v>
      </c>
      <c r="BM1687" s="25" t="s">
        <v>1923</v>
      </c>
    </row>
    <row r="1688" spans="2:51" s="13" customFormat="1" ht="13.5">
      <c r="B1688" s="202"/>
      <c r="D1688" s="195" t="s">
        <v>198</v>
      </c>
      <c r="F1688" s="204" t="s">
        <v>1924</v>
      </c>
      <c r="H1688" s="205">
        <v>260.475</v>
      </c>
      <c r="I1688" s="206"/>
      <c r="L1688" s="202"/>
      <c r="M1688" s="207"/>
      <c r="N1688" s="208"/>
      <c r="O1688" s="208"/>
      <c r="P1688" s="208"/>
      <c r="Q1688" s="208"/>
      <c r="R1688" s="208"/>
      <c r="S1688" s="208"/>
      <c r="T1688" s="209"/>
      <c r="AT1688" s="203" t="s">
        <v>198</v>
      </c>
      <c r="AU1688" s="203" t="s">
        <v>80</v>
      </c>
      <c r="AV1688" s="13" t="s">
        <v>80</v>
      </c>
      <c r="AW1688" s="13" t="s">
        <v>6</v>
      </c>
      <c r="AX1688" s="13" t="s">
        <v>17</v>
      </c>
      <c r="AY1688" s="203" t="s">
        <v>190</v>
      </c>
    </row>
    <row r="1689" spans="2:65" s="1" customFormat="1" ht="25.5" customHeight="1">
      <c r="B1689" s="181"/>
      <c r="C1689" s="182" t="s">
        <v>1925</v>
      </c>
      <c r="D1689" s="182" t="s">
        <v>192</v>
      </c>
      <c r="E1689" s="183" t="s">
        <v>1926</v>
      </c>
      <c r="F1689" s="184" t="s">
        <v>1927</v>
      </c>
      <c r="G1689" s="185" t="s">
        <v>275</v>
      </c>
      <c r="H1689" s="186">
        <v>208.025</v>
      </c>
      <c r="I1689" s="187"/>
      <c r="J1689" s="188">
        <f>ROUND(I1689*H1689,2)</f>
        <v>0</v>
      </c>
      <c r="K1689" s="184" t="s">
        <v>196</v>
      </c>
      <c r="L1689" s="42"/>
      <c r="M1689" s="189" t="s">
        <v>5</v>
      </c>
      <c r="N1689" s="190" t="s">
        <v>43</v>
      </c>
      <c r="O1689" s="43"/>
      <c r="P1689" s="191">
        <f>O1689*H1689</f>
        <v>0</v>
      </c>
      <c r="Q1689" s="191">
        <v>0.00036</v>
      </c>
      <c r="R1689" s="191">
        <f>Q1689*H1689</f>
        <v>0.07488900000000001</v>
      </c>
      <c r="S1689" s="191">
        <v>0</v>
      </c>
      <c r="T1689" s="192">
        <f>S1689*H1689</f>
        <v>0</v>
      </c>
      <c r="AR1689" s="25" t="s">
        <v>283</v>
      </c>
      <c r="AT1689" s="25" t="s">
        <v>192</v>
      </c>
      <c r="AU1689" s="25" t="s">
        <v>80</v>
      </c>
      <c r="AY1689" s="25" t="s">
        <v>190</v>
      </c>
      <c r="BE1689" s="193">
        <f>IF(N1689="základní",J1689,0)</f>
        <v>0</v>
      </c>
      <c r="BF1689" s="193">
        <f>IF(N1689="snížená",J1689,0)</f>
        <v>0</v>
      </c>
      <c r="BG1689" s="193">
        <f>IF(N1689="zákl. přenesená",J1689,0)</f>
        <v>0</v>
      </c>
      <c r="BH1689" s="193">
        <f>IF(N1689="sníž. přenesená",J1689,0)</f>
        <v>0</v>
      </c>
      <c r="BI1689" s="193">
        <f>IF(N1689="nulová",J1689,0)</f>
        <v>0</v>
      </c>
      <c r="BJ1689" s="25" t="s">
        <v>17</v>
      </c>
      <c r="BK1689" s="193">
        <f>ROUND(I1689*H1689,2)</f>
        <v>0</v>
      </c>
      <c r="BL1689" s="25" t="s">
        <v>283</v>
      </c>
      <c r="BM1689" s="25" t="s">
        <v>1928</v>
      </c>
    </row>
    <row r="1690" spans="2:51" s="12" customFormat="1" ht="13.5">
      <c r="B1690" s="194"/>
      <c r="D1690" s="195" t="s">
        <v>198</v>
      </c>
      <c r="E1690" s="196" t="s">
        <v>5</v>
      </c>
      <c r="F1690" s="197" t="s">
        <v>1904</v>
      </c>
      <c r="H1690" s="196" t="s">
        <v>5</v>
      </c>
      <c r="I1690" s="198"/>
      <c r="L1690" s="194"/>
      <c r="M1690" s="199"/>
      <c r="N1690" s="200"/>
      <c r="O1690" s="200"/>
      <c r="P1690" s="200"/>
      <c r="Q1690" s="200"/>
      <c r="R1690" s="200"/>
      <c r="S1690" s="200"/>
      <c r="T1690" s="201"/>
      <c r="AT1690" s="196" t="s">
        <v>198</v>
      </c>
      <c r="AU1690" s="196" t="s">
        <v>80</v>
      </c>
      <c r="AV1690" s="12" t="s">
        <v>17</v>
      </c>
      <c r="AW1690" s="12" t="s">
        <v>35</v>
      </c>
      <c r="AX1690" s="12" t="s">
        <v>72</v>
      </c>
      <c r="AY1690" s="196" t="s">
        <v>190</v>
      </c>
    </row>
    <row r="1691" spans="2:51" s="13" customFormat="1" ht="13.5">
      <c r="B1691" s="202"/>
      <c r="D1691" s="195" t="s">
        <v>198</v>
      </c>
      <c r="E1691" s="203" t="s">
        <v>5</v>
      </c>
      <c r="F1691" s="204" t="s">
        <v>1905</v>
      </c>
      <c r="H1691" s="205">
        <v>29.65</v>
      </c>
      <c r="I1691" s="206"/>
      <c r="L1691" s="202"/>
      <c r="M1691" s="207"/>
      <c r="N1691" s="208"/>
      <c r="O1691" s="208"/>
      <c r="P1691" s="208"/>
      <c r="Q1691" s="208"/>
      <c r="R1691" s="208"/>
      <c r="S1691" s="208"/>
      <c r="T1691" s="209"/>
      <c r="AT1691" s="203" t="s">
        <v>198</v>
      </c>
      <c r="AU1691" s="203" t="s">
        <v>80</v>
      </c>
      <c r="AV1691" s="13" t="s">
        <v>80</v>
      </c>
      <c r="AW1691" s="13" t="s">
        <v>35</v>
      </c>
      <c r="AX1691" s="13" t="s">
        <v>72</v>
      </c>
      <c r="AY1691" s="203" t="s">
        <v>190</v>
      </c>
    </row>
    <row r="1692" spans="2:51" s="13" customFormat="1" ht="13.5">
      <c r="B1692" s="202"/>
      <c r="D1692" s="195" t="s">
        <v>198</v>
      </c>
      <c r="E1692" s="203" t="s">
        <v>5</v>
      </c>
      <c r="F1692" s="204" t="s">
        <v>1906</v>
      </c>
      <c r="H1692" s="205">
        <v>5.375</v>
      </c>
      <c r="I1692" s="206"/>
      <c r="L1692" s="202"/>
      <c r="M1692" s="207"/>
      <c r="N1692" s="208"/>
      <c r="O1692" s="208"/>
      <c r="P1692" s="208"/>
      <c r="Q1692" s="208"/>
      <c r="R1692" s="208"/>
      <c r="S1692" s="208"/>
      <c r="T1692" s="209"/>
      <c r="AT1692" s="203" t="s">
        <v>198</v>
      </c>
      <c r="AU1692" s="203" t="s">
        <v>80</v>
      </c>
      <c r="AV1692" s="13" t="s">
        <v>80</v>
      </c>
      <c r="AW1692" s="13" t="s">
        <v>35</v>
      </c>
      <c r="AX1692" s="13" t="s">
        <v>72</v>
      </c>
      <c r="AY1692" s="203" t="s">
        <v>190</v>
      </c>
    </row>
    <row r="1693" spans="2:51" s="12" customFormat="1" ht="13.5">
      <c r="B1693" s="194"/>
      <c r="D1693" s="195" t="s">
        <v>198</v>
      </c>
      <c r="E1693" s="196" t="s">
        <v>5</v>
      </c>
      <c r="F1693" s="197" t="s">
        <v>1907</v>
      </c>
      <c r="H1693" s="196" t="s">
        <v>5</v>
      </c>
      <c r="I1693" s="198"/>
      <c r="L1693" s="194"/>
      <c r="M1693" s="199"/>
      <c r="N1693" s="200"/>
      <c r="O1693" s="200"/>
      <c r="P1693" s="200"/>
      <c r="Q1693" s="200"/>
      <c r="R1693" s="200"/>
      <c r="S1693" s="200"/>
      <c r="T1693" s="201"/>
      <c r="AT1693" s="196" t="s">
        <v>198</v>
      </c>
      <c r="AU1693" s="196" t="s">
        <v>80</v>
      </c>
      <c r="AV1693" s="12" t="s">
        <v>17</v>
      </c>
      <c r="AW1693" s="12" t="s">
        <v>35</v>
      </c>
      <c r="AX1693" s="12" t="s">
        <v>72</v>
      </c>
      <c r="AY1693" s="196" t="s">
        <v>190</v>
      </c>
    </row>
    <row r="1694" spans="2:51" s="13" customFormat="1" ht="13.5">
      <c r="B1694" s="202"/>
      <c r="D1694" s="195" t="s">
        <v>198</v>
      </c>
      <c r="E1694" s="203" t="s">
        <v>5</v>
      </c>
      <c r="F1694" s="204" t="s">
        <v>1908</v>
      </c>
      <c r="H1694" s="205">
        <v>173</v>
      </c>
      <c r="I1694" s="206"/>
      <c r="L1694" s="202"/>
      <c r="M1694" s="207"/>
      <c r="N1694" s="208"/>
      <c r="O1694" s="208"/>
      <c r="P1694" s="208"/>
      <c r="Q1694" s="208"/>
      <c r="R1694" s="208"/>
      <c r="S1694" s="208"/>
      <c r="T1694" s="209"/>
      <c r="AT1694" s="203" t="s">
        <v>198</v>
      </c>
      <c r="AU1694" s="203" t="s">
        <v>80</v>
      </c>
      <c r="AV1694" s="13" t="s">
        <v>80</v>
      </c>
      <c r="AW1694" s="13" t="s">
        <v>35</v>
      </c>
      <c r="AX1694" s="13" t="s">
        <v>72</v>
      </c>
      <c r="AY1694" s="203" t="s">
        <v>190</v>
      </c>
    </row>
    <row r="1695" spans="2:51" s="14" customFormat="1" ht="13.5">
      <c r="B1695" s="210"/>
      <c r="D1695" s="195" t="s">
        <v>198</v>
      </c>
      <c r="E1695" s="211" t="s">
        <v>5</v>
      </c>
      <c r="F1695" s="212" t="s">
        <v>221</v>
      </c>
      <c r="H1695" s="213">
        <v>208.025</v>
      </c>
      <c r="I1695" s="214"/>
      <c r="L1695" s="210"/>
      <c r="M1695" s="215"/>
      <c r="N1695" s="216"/>
      <c r="O1695" s="216"/>
      <c r="P1695" s="216"/>
      <c r="Q1695" s="216"/>
      <c r="R1695" s="216"/>
      <c r="S1695" s="216"/>
      <c r="T1695" s="217"/>
      <c r="AT1695" s="211" t="s">
        <v>198</v>
      </c>
      <c r="AU1695" s="211" t="s">
        <v>80</v>
      </c>
      <c r="AV1695" s="14" t="s">
        <v>92</v>
      </c>
      <c r="AW1695" s="14" t="s">
        <v>35</v>
      </c>
      <c r="AX1695" s="14" t="s">
        <v>17</v>
      </c>
      <c r="AY1695" s="211" t="s">
        <v>190</v>
      </c>
    </row>
    <row r="1696" spans="2:65" s="1" customFormat="1" ht="16.5" customHeight="1">
      <c r="B1696" s="181"/>
      <c r="C1696" s="218" t="s">
        <v>1929</v>
      </c>
      <c r="D1696" s="218" t="s">
        <v>465</v>
      </c>
      <c r="E1696" s="219" t="s">
        <v>1930</v>
      </c>
      <c r="F1696" s="220" t="s">
        <v>1931</v>
      </c>
      <c r="G1696" s="221" t="s">
        <v>275</v>
      </c>
      <c r="H1696" s="222">
        <v>239.229</v>
      </c>
      <c r="I1696" s="223"/>
      <c r="J1696" s="224">
        <f>ROUND(I1696*H1696,2)</f>
        <v>0</v>
      </c>
      <c r="K1696" s="220" t="s">
        <v>5</v>
      </c>
      <c r="L1696" s="225"/>
      <c r="M1696" s="226" t="s">
        <v>5</v>
      </c>
      <c r="N1696" s="227" t="s">
        <v>43</v>
      </c>
      <c r="O1696" s="43"/>
      <c r="P1696" s="191">
        <f>O1696*H1696</f>
        <v>0</v>
      </c>
      <c r="Q1696" s="191">
        <v>0.0045</v>
      </c>
      <c r="R1696" s="191">
        <f>Q1696*H1696</f>
        <v>1.0765305</v>
      </c>
      <c r="S1696" s="191">
        <v>0</v>
      </c>
      <c r="T1696" s="192">
        <f>S1696*H1696</f>
        <v>0</v>
      </c>
      <c r="AR1696" s="25" t="s">
        <v>407</v>
      </c>
      <c r="AT1696" s="25" t="s">
        <v>465</v>
      </c>
      <c r="AU1696" s="25" t="s">
        <v>80</v>
      </c>
      <c r="AY1696" s="25" t="s">
        <v>190</v>
      </c>
      <c r="BE1696" s="193">
        <f>IF(N1696="základní",J1696,0)</f>
        <v>0</v>
      </c>
      <c r="BF1696" s="193">
        <f>IF(N1696="snížená",J1696,0)</f>
        <v>0</v>
      </c>
      <c r="BG1696" s="193">
        <f>IF(N1696="zákl. přenesená",J1696,0)</f>
        <v>0</v>
      </c>
      <c r="BH1696" s="193">
        <f>IF(N1696="sníž. přenesená",J1696,0)</f>
        <v>0</v>
      </c>
      <c r="BI1696" s="193">
        <f>IF(N1696="nulová",J1696,0)</f>
        <v>0</v>
      </c>
      <c r="BJ1696" s="25" t="s">
        <v>17</v>
      </c>
      <c r="BK1696" s="193">
        <f>ROUND(I1696*H1696,2)</f>
        <v>0</v>
      </c>
      <c r="BL1696" s="25" t="s">
        <v>283</v>
      </c>
      <c r="BM1696" s="25" t="s">
        <v>1932</v>
      </c>
    </row>
    <row r="1697" spans="2:51" s="13" customFormat="1" ht="13.5">
      <c r="B1697" s="202"/>
      <c r="D1697" s="195" t="s">
        <v>198</v>
      </c>
      <c r="F1697" s="204" t="s">
        <v>1933</v>
      </c>
      <c r="H1697" s="205">
        <v>239.229</v>
      </c>
      <c r="I1697" s="206"/>
      <c r="L1697" s="202"/>
      <c r="M1697" s="207"/>
      <c r="N1697" s="208"/>
      <c r="O1697" s="208"/>
      <c r="P1697" s="208"/>
      <c r="Q1697" s="208"/>
      <c r="R1697" s="208"/>
      <c r="S1697" s="208"/>
      <c r="T1697" s="209"/>
      <c r="AT1697" s="203" t="s">
        <v>198</v>
      </c>
      <c r="AU1697" s="203" t="s">
        <v>80</v>
      </c>
      <c r="AV1697" s="13" t="s">
        <v>80</v>
      </c>
      <c r="AW1697" s="13" t="s">
        <v>6</v>
      </c>
      <c r="AX1697" s="13" t="s">
        <v>17</v>
      </c>
      <c r="AY1697" s="203" t="s">
        <v>190</v>
      </c>
    </row>
    <row r="1698" spans="2:65" s="1" customFormat="1" ht="25.5" customHeight="1">
      <c r="B1698" s="181"/>
      <c r="C1698" s="182" t="s">
        <v>1934</v>
      </c>
      <c r="D1698" s="182" t="s">
        <v>192</v>
      </c>
      <c r="E1698" s="183" t="s">
        <v>1935</v>
      </c>
      <c r="F1698" s="184" t="s">
        <v>1936</v>
      </c>
      <c r="G1698" s="185" t="s">
        <v>275</v>
      </c>
      <c r="H1698" s="186">
        <v>36</v>
      </c>
      <c r="I1698" s="187"/>
      <c r="J1698" s="188">
        <f>ROUND(I1698*H1698,2)</f>
        <v>0</v>
      </c>
      <c r="K1698" s="184" t="s">
        <v>5</v>
      </c>
      <c r="L1698" s="42"/>
      <c r="M1698" s="189" t="s">
        <v>5</v>
      </c>
      <c r="N1698" s="190" t="s">
        <v>43</v>
      </c>
      <c r="O1698" s="43"/>
      <c r="P1698" s="191">
        <f>O1698*H1698</f>
        <v>0</v>
      </c>
      <c r="Q1698" s="191">
        <v>0</v>
      </c>
      <c r="R1698" s="191">
        <f>Q1698*H1698</f>
        <v>0</v>
      </c>
      <c r="S1698" s="191">
        <v>0</v>
      </c>
      <c r="T1698" s="192">
        <f>S1698*H1698</f>
        <v>0</v>
      </c>
      <c r="AR1698" s="25" t="s">
        <v>283</v>
      </c>
      <c r="AT1698" s="25" t="s">
        <v>192</v>
      </c>
      <c r="AU1698" s="25" t="s">
        <v>80</v>
      </c>
      <c r="AY1698" s="25" t="s">
        <v>190</v>
      </c>
      <c r="BE1698" s="193">
        <f>IF(N1698="základní",J1698,0)</f>
        <v>0</v>
      </c>
      <c r="BF1698" s="193">
        <f>IF(N1698="snížená",J1698,0)</f>
        <v>0</v>
      </c>
      <c r="BG1698" s="193">
        <f>IF(N1698="zákl. přenesená",J1698,0)</f>
        <v>0</v>
      </c>
      <c r="BH1698" s="193">
        <f>IF(N1698="sníž. přenesená",J1698,0)</f>
        <v>0</v>
      </c>
      <c r="BI1698" s="193">
        <f>IF(N1698="nulová",J1698,0)</f>
        <v>0</v>
      </c>
      <c r="BJ1698" s="25" t="s">
        <v>17</v>
      </c>
      <c r="BK1698" s="193">
        <f>ROUND(I1698*H1698,2)</f>
        <v>0</v>
      </c>
      <c r="BL1698" s="25" t="s">
        <v>283</v>
      </c>
      <c r="BM1698" s="25" t="s">
        <v>1937</v>
      </c>
    </row>
    <row r="1699" spans="2:51" s="12" customFormat="1" ht="13.5">
      <c r="B1699" s="194"/>
      <c r="D1699" s="195" t="s">
        <v>198</v>
      </c>
      <c r="E1699" s="196" t="s">
        <v>5</v>
      </c>
      <c r="F1699" s="197" t="s">
        <v>1938</v>
      </c>
      <c r="H1699" s="196" t="s">
        <v>5</v>
      </c>
      <c r="I1699" s="198"/>
      <c r="L1699" s="194"/>
      <c r="M1699" s="199"/>
      <c r="N1699" s="200"/>
      <c r="O1699" s="200"/>
      <c r="P1699" s="200"/>
      <c r="Q1699" s="200"/>
      <c r="R1699" s="200"/>
      <c r="S1699" s="200"/>
      <c r="T1699" s="201"/>
      <c r="AT1699" s="196" t="s">
        <v>198</v>
      </c>
      <c r="AU1699" s="196" t="s">
        <v>80</v>
      </c>
      <c r="AV1699" s="12" t="s">
        <v>17</v>
      </c>
      <c r="AW1699" s="12" t="s">
        <v>35</v>
      </c>
      <c r="AX1699" s="12" t="s">
        <v>72</v>
      </c>
      <c r="AY1699" s="196" t="s">
        <v>190</v>
      </c>
    </row>
    <row r="1700" spans="2:51" s="13" customFormat="1" ht="13.5">
      <c r="B1700" s="202"/>
      <c r="D1700" s="195" t="s">
        <v>198</v>
      </c>
      <c r="E1700" s="203" t="s">
        <v>5</v>
      </c>
      <c r="F1700" s="204" t="s">
        <v>1939</v>
      </c>
      <c r="H1700" s="205">
        <v>26</v>
      </c>
      <c r="I1700" s="206"/>
      <c r="L1700" s="202"/>
      <c r="M1700" s="207"/>
      <c r="N1700" s="208"/>
      <c r="O1700" s="208"/>
      <c r="P1700" s="208"/>
      <c r="Q1700" s="208"/>
      <c r="R1700" s="208"/>
      <c r="S1700" s="208"/>
      <c r="T1700" s="209"/>
      <c r="AT1700" s="203" t="s">
        <v>198</v>
      </c>
      <c r="AU1700" s="203" t="s">
        <v>80</v>
      </c>
      <c r="AV1700" s="13" t="s">
        <v>80</v>
      </c>
      <c r="AW1700" s="13" t="s">
        <v>35</v>
      </c>
      <c r="AX1700" s="13" t="s">
        <v>72</v>
      </c>
      <c r="AY1700" s="203" t="s">
        <v>190</v>
      </c>
    </row>
    <row r="1701" spans="2:51" s="12" customFormat="1" ht="13.5">
      <c r="B1701" s="194"/>
      <c r="D1701" s="195" t="s">
        <v>198</v>
      </c>
      <c r="E1701" s="196" t="s">
        <v>5</v>
      </c>
      <c r="F1701" s="197" t="s">
        <v>1940</v>
      </c>
      <c r="H1701" s="196" t="s">
        <v>5</v>
      </c>
      <c r="I1701" s="198"/>
      <c r="L1701" s="194"/>
      <c r="M1701" s="199"/>
      <c r="N1701" s="200"/>
      <c r="O1701" s="200"/>
      <c r="P1701" s="200"/>
      <c r="Q1701" s="200"/>
      <c r="R1701" s="200"/>
      <c r="S1701" s="200"/>
      <c r="T1701" s="201"/>
      <c r="AT1701" s="196" t="s">
        <v>198</v>
      </c>
      <c r="AU1701" s="196" t="s">
        <v>80</v>
      </c>
      <c r="AV1701" s="12" t="s">
        <v>17</v>
      </c>
      <c r="AW1701" s="12" t="s">
        <v>35</v>
      </c>
      <c r="AX1701" s="12" t="s">
        <v>72</v>
      </c>
      <c r="AY1701" s="196" t="s">
        <v>190</v>
      </c>
    </row>
    <row r="1702" spans="2:51" s="13" customFormat="1" ht="13.5">
      <c r="B1702" s="202"/>
      <c r="D1702" s="195" t="s">
        <v>198</v>
      </c>
      <c r="E1702" s="203" t="s">
        <v>5</v>
      </c>
      <c r="F1702" s="204" t="s">
        <v>1941</v>
      </c>
      <c r="H1702" s="205">
        <v>10</v>
      </c>
      <c r="I1702" s="206"/>
      <c r="L1702" s="202"/>
      <c r="M1702" s="207"/>
      <c r="N1702" s="208"/>
      <c r="O1702" s="208"/>
      <c r="P1702" s="208"/>
      <c r="Q1702" s="208"/>
      <c r="R1702" s="208"/>
      <c r="S1702" s="208"/>
      <c r="T1702" s="209"/>
      <c r="AT1702" s="203" t="s">
        <v>198</v>
      </c>
      <c r="AU1702" s="203" t="s">
        <v>80</v>
      </c>
      <c r="AV1702" s="13" t="s">
        <v>80</v>
      </c>
      <c r="AW1702" s="13" t="s">
        <v>35</v>
      </c>
      <c r="AX1702" s="13" t="s">
        <v>72</v>
      </c>
      <c r="AY1702" s="203" t="s">
        <v>190</v>
      </c>
    </row>
    <row r="1703" spans="2:51" s="14" customFormat="1" ht="13.5">
      <c r="B1703" s="210"/>
      <c r="D1703" s="195" t="s">
        <v>198</v>
      </c>
      <c r="E1703" s="211" t="s">
        <v>5</v>
      </c>
      <c r="F1703" s="212" t="s">
        <v>221</v>
      </c>
      <c r="H1703" s="213">
        <v>36</v>
      </c>
      <c r="I1703" s="214"/>
      <c r="L1703" s="210"/>
      <c r="M1703" s="215"/>
      <c r="N1703" s="216"/>
      <c r="O1703" s="216"/>
      <c r="P1703" s="216"/>
      <c r="Q1703" s="216"/>
      <c r="R1703" s="216"/>
      <c r="S1703" s="216"/>
      <c r="T1703" s="217"/>
      <c r="AT1703" s="211" t="s">
        <v>198</v>
      </c>
      <c r="AU1703" s="211" t="s">
        <v>80</v>
      </c>
      <c r="AV1703" s="14" t="s">
        <v>92</v>
      </c>
      <c r="AW1703" s="14" t="s">
        <v>35</v>
      </c>
      <c r="AX1703" s="14" t="s">
        <v>17</v>
      </c>
      <c r="AY1703" s="211" t="s">
        <v>190</v>
      </c>
    </row>
    <row r="1704" spans="2:65" s="1" customFormat="1" ht="16.5" customHeight="1">
      <c r="B1704" s="181"/>
      <c r="C1704" s="218" t="s">
        <v>1942</v>
      </c>
      <c r="D1704" s="218" t="s">
        <v>465</v>
      </c>
      <c r="E1704" s="219" t="s">
        <v>1943</v>
      </c>
      <c r="F1704" s="220" t="s">
        <v>1944</v>
      </c>
      <c r="G1704" s="221" t="s">
        <v>275</v>
      </c>
      <c r="H1704" s="222">
        <v>41.4</v>
      </c>
      <c r="I1704" s="223"/>
      <c r="J1704" s="224">
        <f>ROUND(I1704*H1704,2)</f>
        <v>0</v>
      </c>
      <c r="K1704" s="220" t="s">
        <v>196</v>
      </c>
      <c r="L1704" s="225"/>
      <c r="M1704" s="226" t="s">
        <v>5</v>
      </c>
      <c r="N1704" s="227" t="s">
        <v>43</v>
      </c>
      <c r="O1704" s="43"/>
      <c r="P1704" s="191">
        <f>O1704*H1704</f>
        <v>0</v>
      </c>
      <c r="Q1704" s="191">
        <v>0.0019</v>
      </c>
      <c r="R1704" s="191">
        <f>Q1704*H1704</f>
        <v>0.07866</v>
      </c>
      <c r="S1704" s="191">
        <v>0</v>
      </c>
      <c r="T1704" s="192">
        <f>S1704*H1704</f>
        <v>0</v>
      </c>
      <c r="AR1704" s="25" t="s">
        <v>407</v>
      </c>
      <c r="AT1704" s="25" t="s">
        <v>465</v>
      </c>
      <c r="AU1704" s="25" t="s">
        <v>80</v>
      </c>
      <c r="AY1704" s="25" t="s">
        <v>190</v>
      </c>
      <c r="BE1704" s="193">
        <f>IF(N1704="základní",J1704,0)</f>
        <v>0</v>
      </c>
      <c r="BF1704" s="193">
        <f>IF(N1704="snížená",J1704,0)</f>
        <v>0</v>
      </c>
      <c r="BG1704" s="193">
        <f>IF(N1704="zákl. přenesená",J1704,0)</f>
        <v>0</v>
      </c>
      <c r="BH1704" s="193">
        <f>IF(N1704="sníž. přenesená",J1704,0)</f>
        <v>0</v>
      </c>
      <c r="BI1704" s="193">
        <f>IF(N1704="nulová",J1704,0)</f>
        <v>0</v>
      </c>
      <c r="BJ1704" s="25" t="s">
        <v>17</v>
      </c>
      <c r="BK1704" s="193">
        <f>ROUND(I1704*H1704,2)</f>
        <v>0</v>
      </c>
      <c r="BL1704" s="25" t="s">
        <v>283</v>
      </c>
      <c r="BM1704" s="25" t="s">
        <v>1945</v>
      </c>
    </row>
    <row r="1705" spans="2:51" s="13" customFormat="1" ht="13.5">
      <c r="B1705" s="202"/>
      <c r="D1705" s="195" t="s">
        <v>198</v>
      </c>
      <c r="F1705" s="204" t="s">
        <v>1946</v>
      </c>
      <c r="H1705" s="205">
        <v>41.4</v>
      </c>
      <c r="I1705" s="206"/>
      <c r="L1705" s="202"/>
      <c r="M1705" s="207"/>
      <c r="N1705" s="208"/>
      <c r="O1705" s="208"/>
      <c r="P1705" s="208"/>
      <c r="Q1705" s="208"/>
      <c r="R1705" s="208"/>
      <c r="S1705" s="208"/>
      <c r="T1705" s="209"/>
      <c r="AT1705" s="203" t="s">
        <v>198</v>
      </c>
      <c r="AU1705" s="203" t="s">
        <v>80</v>
      </c>
      <c r="AV1705" s="13" t="s">
        <v>80</v>
      </c>
      <c r="AW1705" s="13" t="s">
        <v>6</v>
      </c>
      <c r="AX1705" s="13" t="s">
        <v>17</v>
      </c>
      <c r="AY1705" s="203" t="s">
        <v>190</v>
      </c>
    </row>
    <row r="1706" spans="2:65" s="1" customFormat="1" ht="38.25" customHeight="1">
      <c r="B1706" s="181"/>
      <c r="C1706" s="182" t="s">
        <v>1947</v>
      </c>
      <c r="D1706" s="182" t="s">
        <v>192</v>
      </c>
      <c r="E1706" s="183" t="s">
        <v>1948</v>
      </c>
      <c r="F1706" s="184" t="s">
        <v>1949</v>
      </c>
      <c r="G1706" s="185" t="s">
        <v>275</v>
      </c>
      <c r="H1706" s="186">
        <v>6.355</v>
      </c>
      <c r="I1706" s="187"/>
      <c r="J1706" s="188">
        <f>ROUND(I1706*H1706,2)</f>
        <v>0</v>
      </c>
      <c r="K1706" s="184" t="s">
        <v>196</v>
      </c>
      <c r="L1706" s="42"/>
      <c r="M1706" s="189" t="s">
        <v>5</v>
      </c>
      <c r="N1706" s="190" t="s">
        <v>43</v>
      </c>
      <c r="O1706" s="43"/>
      <c r="P1706" s="191">
        <f>O1706*H1706</f>
        <v>0</v>
      </c>
      <c r="Q1706" s="191">
        <v>0</v>
      </c>
      <c r="R1706" s="191">
        <f>Q1706*H1706</f>
        <v>0</v>
      </c>
      <c r="S1706" s="191">
        <v>0</v>
      </c>
      <c r="T1706" s="192">
        <f>S1706*H1706</f>
        <v>0</v>
      </c>
      <c r="AR1706" s="25" t="s">
        <v>283</v>
      </c>
      <c r="AT1706" s="25" t="s">
        <v>192</v>
      </c>
      <c r="AU1706" s="25" t="s">
        <v>80</v>
      </c>
      <c r="AY1706" s="25" t="s">
        <v>190</v>
      </c>
      <c r="BE1706" s="193">
        <f>IF(N1706="základní",J1706,0)</f>
        <v>0</v>
      </c>
      <c r="BF1706" s="193">
        <f>IF(N1706="snížená",J1706,0)</f>
        <v>0</v>
      </c>
      <c r="BG1706" s="193">
        <f>IF(N1706="zákl. přenesená",J1706,0)</f>
        <v>0</v>
      </c>
      <c r="BH1706" s="193">
        <f>IF(N1706="sníž. přenesená",J1706,0)</f>
        <v>0</v>
      </c>
      <c r="BI1706" s="193">
        <f>IF(N1706="nulová",J1706,0)</f>
        <v>0</v>
      </c>
      <c r="BJ1706" s="25" t="s">
        <v>17</v>
      </c>
      <c r="BK1706" s="193">
        <f>ROUND(I1706*H1706,2)</f>
        <v>0</v>
      </c>
      <c r="BL1706" s="25" t="s">
        <v>283</v>
      </c>
      <c r="BM1706" s="25" t="s">
        <v>1950</v>
      </c>
    </row>
    <row r="1707" spans="2:51" s="12" customFormat="1" ht="13.5">
      <c r="B1707" s="194"/>
      <c r="D1707" s="195" t="s">
        <v>198</v>
      </c>
      <c r="E1707" s="196" t="s">
        <v>5</v>
      </c>
      <c r="F1707" s="197" t="s">
        <v>1951</v>
      </c>
      <c r="H1707" s="196" t="s">
        <v>5</v>
      </c>
      <c r="I1707" s="198"/>
      <c r="L1707" s="194"/>
      <c r="M1707" s="199"/>
      <c r="N1707" s="200"/>
      <c r="O1707" s="200"/>
      <c r="P1707" s="200"/>
      <c r="Q1707" s="200"/>
      <c r="R1707" s="200"/>
      <c r="S1707" s="200"/>
      <c r="T1707" s="201"/>
      <c r="AT1707" s="196" t="s">
        <v>198</v>
      </c>
      <c r="AU1707" s="196" t="s">
        <v>80</v>
      </c>
      <c r="AV1707" s="12" t="s">
        <v>17</v>
      </c>
      <c r="AW1707" s="12" t="s">
        <v>35</v>
      </c>
      <c r="AX1707" s="12" t="s">
        <v>72</v>
      </c>
      <c r="AY1707" s="196" t="s">
        <v>190</v>
      </c>
    </row>
    <row r="1708" spans="2:51" s="13" customFormat="1" ht="13.5">
      <c r="B1708" s="202"/>
      <c r="D1708" s="195" t="s">
        <v>198</v>
      </c>
      <c r="E1708" s="203" t="s">
        <v>5</v>
      </c>
      <c r="F1708" s="204" t="s">
        <v>1952</v>
      </c>
      <c r="H1708" s="205">
        <v>1.18</v>
      </c>
      <c r="I1708" s="206"/>
      <c r="L1708" s="202"/>
      <c r="M1708" s="207"/>
      <c r="N1708" s="208"/>
      <c r="O1708" s="208"/>
      <c r="P1708" s="208"/>
      <c r="Q1708" s="208"/>
      <c r="R1708" s="208"/>
      <c r="S1708" s="208"/>
      <c r="T1708" s="209"/>
      <c r="AT1708" s="203" t="s">
        <v>198</v>
      </c>
      <c r="AU1708" s="203" t="s">
        <v>80</v>
      </c>
      <c r="AV1708" s="13" t="s">
        <v>80</v>
      </c>
      <c r="AW1708" s="13" t="s">
        <v>35</v>
      </c>
      <c r="AX1708" s="13" t="s">
        <v>72</v>
      </c>
      <c r="AY1708" s="203" t="s">
        <v>190</v>
      </c>
    </row>
    <row r="1709" spans="2:51" s="12" customFormat="1" ht="13.5">
      <c r="B1709" s="194"/>
      <c r="D1709" s="195" t="s">
        <v>198</v>
      </c>
      <c r="E1709" s="196" t="s">
        <v>5</v>
      </c>
      <c r="F1709" s="197" t="s">
        <v>1953</v>
      </c>
      <c r="H1709" s="196" t="s">
        <v>5</v>
      </c>
      <c r="I1709" s="198"/>
      <c r="L1709" s="194"/>
      <c r="M1709" s="199"/>
      <c r="N1709" s="200"/>
      <c r="O1709" s="200"/>
      <c r="P1709" s="200"/>
      <c r="Q1709" s="200"/>
      <c r="R1709" s="200"/>
      <c r="S1709" s="200"/>
      <c r="T1709" s="201"/>
      <c r="AT1709" s="196" t="s">
        <v>198</v>
      </c>
      <c r="AU1709" s="196" t="s">
        <v>80</v>
      </c>
      <c r="AV1709" s="12" t="s">
        <v>17</v>
      </c>
      <c r="AW1709" s="12" t="s">
        <v>35</v>
      </c>
      <c r="AX1709" s="12" t="s">
        <v>72</v>
      </c>
      <c r="AY1709" s="196" t="s">
        <v>190</v>
      </c>
    </row>
    <row r="1710" spans="2:51" s="13" customFormat="1" ht="13.5">
      <c r="B1710" s="202"/>
      <c r="D1710" s="195" t="s">
        <v>198</v>
      </c>
      <c r="E1710" s="203" t="s">
        <v>5</v>
      </c>
      <c r="F1710" s="204" t="s">
        <v>1954</v>
      </c>
      <c r="H1710" s="205">
        <v>1</v>
      </c>
      <c r="I1710" s="206"/>
      <c r="L1710" s="202"/>
      <c r="M1710" s="207"/>
      <c r="N1710" s="208"/>
      <c r="O1710" s="208"/>
      <c r="P1710" s="208"/>
      <c r="Q1710" s="208"/>
      <c r="R1710" s="208"/>
      <c r="S1710" s="208"/>
      <c r="T1710" s="209"/>
      <c r="AT1710" s="203" t="s">
        <v>198</v>
      </c>
      <c r="AU1710" s="203" t="s">
        <v>80</v>
      </c>
      <c r="AV1710" s="13" t="s">
        <v>80</v>
      </c>
      <c r="AW1710" s="13" t="s">
        <v>35</v>
      </c>
      <c r="AX1710" s="13" t="s">
        <v>72</v>
      </c>
      <c r="AY1710" s="203" t="s">
        <v>190</v>
      </c>
    </row>
    <row r="1711" spans="2:51" s="12" customFormat="1" ht="13.5">
      <c r="B1711" s="194"/>
      <c r="D1711" s="195" t="s">
        <v>198</v>
      </c>
      <c r="E1711" s="196" t="s">
        <v>5</v>
      </c>
      <c r="F1711" s="197" t="s">
        <v>1955</v>
      </c>
      <c r="H1711" s="196" t="s">
        <v>5</v>
      </c>
      <c r="I1711" s="198"/>
      <c r="L1711" s="194"/>
      <c r="M1711" s="199"/>
      <c r="N1711" s="200"/>
      <c r="O1711" s="200"/>
      <c r="P1711" s="200"/>
      <c r="Q1711" s="200"/>
      <c r="R1711" s="200"/>
      <c r="S1711" s="200"/>
      <c r="T1711" s="201"/>
      <c r="AT1711" s="196" t="s">
        <v>198</v>
      </c>
      <c r="AU1711" s="196" t="s">
        <v>80</v>
      </c>
      <c r="AV1711" s="12" t="s">
        <v>17</v>
      </c>
      <c r="AW1711" s="12" t="s">
        <v>35</v>
      </c>
      <c r="AX1711" s="12" t="s">
        <v>72</v>
      </c>
      <c r="AY1711" s="196" t="s">
        <v>190</v>
      </c>
    </row>
    <row r="1712" spans="2:51" s="13" customFormat="1" ht="13.5">
      <c r="B1712" s="202"/>
      <c r="D1712" s="195" t="s">
        <v>198</v>
      </c>
      <c r="E1712" s="203" t="s">
        <v>5</v>
      </c>
      <c r="F1712" s="204" t="s">
        <v>1954</v>
      </c>
      <c r="H1712" s="205">
        <v>1</v>
      </c>
      <c r="I1712" s="206"/>
      <c r="L1712" s="202"/>
      <c r="M1712" s="207"/>
      <c r="N1712" s="208"/>
      <c r="O1712" s="208"/>
      <c r="P1712" s="208"/>
      <c r="Q1712" s="208"/>
      <c r="R1712" s="208"/>
      <c r="S1712" s="208"/>
      <c r="T1712" s="209"/>
      <c r="AT1712" s="203" t="s">
        <v>198</v>
      </c>
      <c r="AU1712" s="203" t="s">
        <v>80</v>
      </c>
      <c r="AV1712" s="13" t="s">
        <v>80</v>
      </c>
      <c r="AW1712" s="13" t="s">
        <v>35</v>
      </c>
      <c r="AX1712" s="13" t="s">
        <v>72</v>
      </c>
      <c r="AY1712" s="203" t="s">
        <v>190</v>
      </c>
    </row>
    <row r="1713" spans="2:51" s="12" customFormat="1" ht="13.5">
      <c r="B1713" s="194"/>
      <c r="D1713" s="195" t="s">
        <v>198</v>
      </c>
      <c r="E1713" s="196" t="s">
        <v>5</v>
      </c>
      <c r="F1713" s="197" t="s">
        <v>1956</v>
      </c>
      <c r="H1713" s="196" t="s">
        <v>5</v>
      </c>
      <c r="I1713" s="198"/>
      <c r="L1713" s="194"/>
      <c r="M1713" s="199"/>
      <c r="N1713" s="200"/>
      <c r="O1713" s="200"/>
      <c r="P1713" s="200"/>
      <c r="Q1713" s="200"/>
      <c r="R1713" s="200"/>
      <c r="S1713" s="200"/>
      <c r="T1713" s="201"/>
      <c r="AT1713" s="196" t="s">
        <v>198</v>
      </c>
      <c r="AU1713" s="196" t="s">
        <v>80</v>
      </c>
      <c r="AV1713" s="12" t="s">
        <v>17</v>
      </c>
      <c r="AW1713" s="12" t="s">
        <v>35</v>
      </c>
      <c r="AX1713" s="12" t="s">
        <v>72</v>
      </c>
      <c r="AY1713" s="196" t="s">
        <v>190</v>
      </c>
    </row>
    <row r="1714" spans="2:51" s="13" customFormat="1" ht="13.5">
      <c r="B1714" s="202"/>
      <c r="D1714" s="195" t="s">
        <v>198</v>
      </c>
      <c r="E1714" s="203" t="s">
        <v>5</v>
      </c>
      <c r="F1714" s="204" t="s">
        <v>1957</v>
      </c>
      <c r="H1714" s="205">
        <v>1.375</v>
      </c>
      <c r="I1714" s="206"/>
      <c r="L1714" s="202"/>
      <c r="M1714" s="207"/>
      <c r="N1714" s="208"/>
      <c r="O1714" s="208"/>
      <c r="P1714" s="208"/>
      <c r="Q1714" s="208"/>
      <c r="R1714" s="208"/>
      <c r="S1714" s="208"/>
      <c r="T1714" s="209"/>
      <c r="AT1714" s="203" t="s">
        <v>198</v>
      </c>
      <c r="AU1714" s="203" t="s">
        <v>80</v>
      </c>
      <c r="AV1714" s="13" t="s">
        <v>80</v>
      </c>
      <c r="AW1714" s="13" t="s">
        <v>35</v>
      </c>
      <c r="AX1714" s="13" t="s">
        <v>72</v>
      </c>
      <c r="AY1714" s="203" t="s">
        <v>190</v>
      </c>
    </row>
    <row r="1715" spans="2:51" s="12" customFormat="1" ht="13.5">
      <c r="B1715" s="194"/>
      <c r="D1715" s="195" t="s">
        <v>198</v>
      </c>
      <c r="E1715" s="196" t="s">
        <v>5</v>
      </c>
      <c r="F1715" s="197" t="s">
        <v>1958</v>
      </c>
      <c r="H1715" s="196" t="s">
        <v>5</v>
      </c>
      <c r="I1715" s="198"/>
      <c r="L1715" s="194"/>
      <c r="M1715" s="199"/>
      <c r="N1715" s="200"/>
      <c r="O1715" s="200"/>
      <c r="P1715" s="200"/>
      <c r="Q1715" s="200"/>
      <c r="R1715" s="200"/>
      <c r="S1715" s="200"/>
      <c r="T1715" s="201"/>
      <c r="AT1715" s="196" t="s">
        <v>198</v>
      </c>
      <c r="AU1715" s="196" t="s">
        <v>80</v>
      </c>
      <c r="AV1715" s="12" t="s">
        <v>17</v>
      </c>
      <c r="AW1715" s="12" t="s">
        <v>35</v>
      </c>
      <c r="AX1715" s="12" t="s">
        <v>72</v>
      </c>
      <c r="AY1715" s="196" t="s">
        <v>190</v>
      </c>
    </row>
    <row r="1716" spans="2:51" s="13" customFormat="1" ht="13.5">
      <c r="B1716" s="202"/>
      <c r="D1716" s="195" t="s">
        <v>198</v>
      </c>
      <c r="E1716" s="203" t="s">
        <v>5</v>
      </c>
      <c r="F1716" s="204" t="s">
        <v>1959</v>
      </c>
      <c r="H1716" s="205">
        <v>1.8</v>
      </c>
      <c r="I1716" s="206"/>
      <c r="L1716" s="202"/>
      <c r="M1716" s="207"/>
      <c r="N1716" s="208"/>
      <c r="O1716" s="208"/>
      <c r="P1716" s="208"/>
      <c r="Q1716" s="208"/>
      <c r="R1716" s="208"/>
      <c r="S1716" s="208"/>
      <c r="T1716" s="209"/>
      <c r="AT1716" s="203" t="s">
        <v>198</v>
      </c>
      <c r="AU1716" s="203" t="s">
        <v>80</v>
      </c>
      <c r="AV1716" s="13" t="s">
        <v>80</v>
      </c>
      <c r="AW1716" s="13" t="s">
        <v>35</v>
      </c>
      <c r="AX1716" s="13" t="s">
        <v>72</v>
      </c>
      <c r="AY1716" s="203" t="s">
        <v>190</v>
      </c>
    </row>
    <row r="1717" spans="2:51" s="14" customFormat="1" ht="13.5">
      <c r="B1717" s="210"/>
      <c r="D1717" s="195" t="s">
        <v>198</v>
      </c>
      <c r="E1717" s="211" t="s">
        <v>5</v>
      </c>
      <c r="F1717" s="212" t="s">
        <v>221</v>
      </c>
      <c r="H1717" s="213">
        <v>6.355</v>
      </c>
      <c r="I1717" s="214"/>
      <c r="L1717" s="210"/>
      <c r="M1717" s="215"/>
      <c r="N1717" s="216"/>
      <c r="O1717" s="216"/>
      <c r="P1717" s="216"/>
      <c r="Q1717" s="216"/>
      <c r="R1717" s="216"/>
      <c r="S1717" s="216"/>
      <c r="T1717" s="217"/>
      <c r="AT1717" s="211" t="s">
        <v>198</v>
      </c>
      <c r="AU1717" s="211" t="s">
        <v>80</v>
      </c>
      <c r="AV1717" s="14" t="s">
        <v>92</v>
      </c>
      <c r="AW1717" s="14" t="s">
        <v>35</v>
      </c>
      <c r="AX1717" s="14" t="s">
        <v>17</v>
      </c>
      <c r="AY1717" s="211" t="s">
        <v>190</v>
      </c>
    </row>
    <row r="1718" spans="2:65" s="1" customFormat="1" ht="38.25" customHeight="1">
      <c r="B1718" s="181"/>
      <c r="C1718" s="182" t="s">
        <v>1960</v>
      </c>
      <c r="D1718" s="182" t="s">
        <v>192</v>
      </c>
      <c r="E1718" s="183" t="s">
        <v>1961</v>
      </c>
      <c r="F1718" s="184" t="s">
        <v>1962</v>
      </c>
      <c r="G1718" s="185" t="s">
        <v>410</v>
      </c>
      <c r="H1718" s="186">
        <v>216</v>
      </c>
      <c r="I1718" s="187"/>
      <c r="J1718" s="188">
        <f>ROUND(I1718*H1718,2)</f>
        <v>0</v>
      </c>
      <c r="K1718" s="184" t="s">
        <v>196</v>
      </c>
      <c r="L1718" s="42"/>
      <c r="M1718" s="189" t="s">
        <v>5</v>
      </c>
      <c r="N1718" s="190" t="s">
        <v>43</v>
      </c>
      <c r="O1718" s="43"/>
      <c r="P1718" s="191">
        <f>O1718*H1718</f>
        <v>0</v>
      </c>
      <c r="Q1718" s="191">
        <v>0</v>
      </c>
      <c r="R1718" s="191">
        <f>Q1718*H1718</f>
        <v>0</v>
      </c>
      <c r="S1718" s="191">
        <v>0</v>
      </c>
      <c r="T1718" s="192">
        <f>S1718*H1718</f>
        <v>0</v>
      </c>
      <c r="AR1718" s="25" t="s">
        <v>283</v>
      </c>
      <c r="AT1718" s="25" t="s">
        <v>192</v>
      </c>
      <c r="AU1718" s="25" t="s">
        <v>80</v>
      </c>
      <c r="AY1718" s="25" t="s">
        <v>190</v>
      </c>
      <c r="BE1718" s="193">
        <f>IF(N1718="základní",J1718,0)</f>
        <v>0</v>
      </c>
      <c r="BF1718" s="193">
        <f>IF(N1718="snížená",J1718,0)</f>
        <v>0</v>
      </c>
      <c r="BG1718" s="193">
        <f>IF(N1718="zákl. přenesená",J1718,0)</f>
        <v>0</v>
      </c>
      <c r="BH1718" s="193">
        <f>IF(N1718="sníž. přenesená",J1718,0)</f>
        <v>0</v>
      </c>
      <c r="BI1718" s="193">
        <f>IF(N1718="nulová",J1718,0)</f>
        <v>0</v>
      </c>
      <c r="BJ1718" s="25" t="s">
        <v>17</v>
      </c>
      <c r="BK1718" s="193">
        <f>ROUND(I1718*H1718,2)</f>
        <v>0</v>
      </c>
      <c r="BL1718" s="25" t="s">
        <v>283</v>
      </c>
      <c r="BM1718" s="25" t="s">
        <v>1963</v>
      </c>
    </row>
    <row r="1719" spans="2:51" s="12" customFormat="1" ht="13.5">
      <c r="B1719" s="194"/>
      <c r="D1719" s="195" t="s">
        <v>198</v>
      </c>
      <c r="E1719" s="196" t="s">
        <v>5</v>
      </c>
      <c r="F1719" s="197" t="s">
        <v>1964</v>
      </c>
      <c r="H1719" s="196" t="s">
        <v>5</v>
      </c>
      <c r="I1719" s="198"/>
      <c r="L1719" s="194"/>
      <c r="M1719" s="199"/>
      <c r="N1719" s="200"/>
      <c r="O1719" s="200"/>
      <c r="P1719" s="200"/>
      <c r="Q1719" s="200"/>
      <c r="R1719" s="200"/>
      <c r="S1719" s="200"/>
      <c r="T1719" s="201"/>
      <c r="AT1719" s="196" t="s">
        <v>198</v>
      </c>
      <c r="AU1719" s="196" t="s">
        <v>80</v>
      </c>
      <c r="AV1719" s="12" t="s">
        <v>17</v>
      </c>
      <c r="AW1719" s="12" t="s">
        <v>35</v>
      </c>
      <c r="AX1719" s="12" t="s">
        <v>72</v>
      </c>
      <c r="AY1719" s="196" t="s">
        <v>190</v>
      </c>
    </row>
    <row r="1720" spans="2:51" s="13" customFormat="1" ht="13.5">
      <c r="B1720" s="202"/>
      <c r="D1720" s="195" t="s">
        <v>198</v>
      </c>
      <c r="E1720" s="203" t="s">
        <v>5</v>
      </c>
      <c r="F1720" s="204" t="s">
        <v>1965</v>
      </c>
      <c r="H1720" s="205">
        <v>216</v>
      </c>
      <c r="I1720" s="206"/>
      <c r="L1720" s="202"/>
      <c r="M1720" s="207"/>
      <c r="N1720" s="208"/>
      <c r="O1720" s="208"/>
      <c r="P1720" s="208"/>
      <c r="Q1720" s="208"/>
      <c r="R1720" s="208"/>
      <c r="S1720" s="208"/>
      <c r="T1720" s="209"/>
      <c r="AT1720" s="203" t="s">
        <v>198</v>
      </c>
      <c r="AU1720" s="203" t="s">
        <v>80</v>
      </c>
      <c r="AV1720" s="13" t="s">
        <v>80</v>
      </c>
      <c r="AW1720" s="13" t="s">
        <v>35</v>
      </c>
      <c r="AX1720" s="13" t="s">
        <v>17</v>
      </c>
      <c r="AY1720" s="203" t="s">
        <v>190</v>
      </c>
    </row>
    <row r="1721" spans="2:65" s="1" customFormat="1" ht="16.5" customHeight="1">
      <c r="B1721" s="181"/>
      <c r="C1721" s="218" t="s">
        <v>1966</v>
      </c>
      <c r="D1721" s="218" t="s">
        <v>465</v>
      </c>
      <c r="E1721" s="219" t="s">
        <v>1967</v>
      </c>
      <c r="F1721" s="220" t="s">
        <v>1968</v>
      </c>
      <c r="G1721" s="221" t="s">
        <v>410</v>
      </c>
      <c r="H1721" s="222">
        <v>216</v>
      </c>
      <c r="I1721" s="223"/>
      <c r="J1721" s="224">
        <f>ROUND(I1721*H1721,2)</f>
        <v>0</v>
      </c>
      <c r="K1721" s="220" t="s">
        <v>5</v>
      </c>
      <c r="L1721" s="225"/>
      <c r="M1721" s="226" t="s">
        <v>5</v>
      </c>
      <c r="N1721" s="227" t="s">
        <v>43</v>
      </c>
      <c r="O1721" s="43"/>
      <c r="P1721" s="191">
        <f>O1721*H1721</f>
        <v>0</v>
      </c>
      <c r="Q1721" s="191">
        <v>6E-05</v>
      </c>
      <c r="R1721" s="191">
        <f>Q1721*H1721</f>
        <v>0.012960000000000001</v>
      </c>
      <c r="S1721" s="191">
        <v>0</v>
      </c>
      <c r="T1721" s="192">
        <f>S1721*H1721</f>
        <v>0</v>
      </c>
      <c r="AR1721" s="25" t="s">
        <v>407</v>
      </c>
      <c r="AT1721" s="25" t="s">
        <v>465</v>
      </c>
      <c r="AU1721" s="25" t="s">
        <v>80</v>
      </c>
      <c r="AY1721" s="25" t="s">
        <v>190</v>
      </c>
      <c r="BE1721" s="193">
        <f>IF(N1721="základní",J1721,0)</f>
        <v>0</v>
      </c>
      <c r="BF1721" s="193">
        <f>IF(N1721="snížená",J1721,0)</f>
        <v>0</v>
      </c>
      <c r="BG1721" s="193">
        <f>IF(N1721="zákl. přenesená",J1721,0)</f>
        <v>0</v>
      </c>
      <c r="BH1721" s="193">
        <f>IF(N1721="sníž. přenesená",J1721,0)</f>
        <v>0</v>
      </c>
      <c r="BI1721" s="193">
        <f>IF(N1721="nulová",J1721,0)</f>
        <v>0</v>
      </c>
      <c r="BJ1721" s="25" t="s">
        <v>17</v>
      </c>
      <c r="BK1721" s="193">
        <f>ROUND(I1721*H1721,2)</f>
        <v>0</v>
      </c>
      <c r="BL1721" s="25" t="s">
        <v>283</v>
      </c>
      <c r="BM1721" s="25" t="s">
        <v>1969</v>
      </c>
    </row>
    <row r="1722" spans="2:65" s="1" customFormat="1" ht="38.25" customHeight="1">
      <c r="B1722" s="181"/>
      <c r="C1722" s="182" t="s">
        <v>1970</v>
      </c>
      <c r="D1722" s="182" t="s">
        <v>192</v>
      </c>
      <c r="E1722" s="183" t="s">
        <v>1971</v>
      </c>
      <c r="F1722" s="184" t="s">
        <v>1972</v>
      </c>
      <c r="G1722" s="185" t="s">
        <v>410</v>
      </c>
      <c r="H1722" s="186">
        <v>216</v>
      </c>
      <c r="I1722" s="187"/>
      <c r="J1722" s="188">
        <f>ROUND(I1722*H1722,2)</f>
        <v>0</v>
      </c>
      <c r="K1722" s="184" t="s">
        <v>196</v>
      </c>
      <c r="L1722" s="42"/>
      <c r="M1722" s="189" t="s">
        <v>5</v>
      </c>
      <c r="N1722" s="190" t="s">
        <v>43</v>
      </c>
      <c r="O1722" s="43"/>
      <c r="P1722" s="191">
        <f>O1722*H1722</f>
        <v>0</v>
      </c>
      <c r="Q1722" s="191">
        <v>0</v>
      </c>
      <c r="R1722" s="191">
        <f>Q1722*H1722</f>
        <v>0</v>
      </c>
      <c r="S1722" s="191">
        <v>0</v>
      </c>
      <c r="T1722" s="192">
        <f>S1722*H1722</f>
        <v>0</v>
      </c>
      <c r="AR1722" s="25" t="s">
        <v>283</v>
      </c>
      <c r="AT1722" s="25" t="s">
        <v>192</v>
      </c>
      <c r="AU1722" s="25" t="s">
        <v>80</v>
      </c>
      <c r="AY1722" s="25" t="s">
        <v>190</v>
      </c>
      <c r="BE1722" s="193">
        <f>IF(N1722="základní",J1722,0)</f>
        <v>0</v>
      </c>
      <c r="BF1722" s="193">
        <f>IF(N1722="snížená",J1722,0)</f>
        <v>0</v>
      </c>
      <c r="BG1722" s="193">
        <f>IF(N1722="zákl. přenesená",J1722,0)</f>
        <v>0</v>
      </c>
      <c r="BH1722" s="193">
        <f>IF(N1722="sníž. přenesená",J1722,0)</f>
        <v>0</v>
      </c>
      <c r="BI1722" s="193">
        <f>IF(N1722="nulová",J1722,0)</f>
        <v>0</v>
      </c>
      <c r="BJ1722" s="25" t="s">
        <v>17</v>
      </c>
      <c r="BK1722" s="193">
        <f>ROUND(I1722*H1722,2)</f>
        <v>0</v>
      </c>
      <c r="BL1722" s="25" t="s">
        <v>283</v>
      </c>
      <c r="BM1722" s="25" t="s">
        <v>1973</v>
      </c>
    </row>
    <row r="1723" spans="2:51" s="12" customFormat="1" ht="13.5">
      <c r="B1723" s="194"/>
      <c r="D1723" s="195" t="s">
        <v>198</v>
      </c>
      <c r="E1723" s="196" t="s">
        <v>5</v>
      </c>
      <c r="F1723" s="197" t="s">
        <v>1974</v>
      </c>
      <c r="H1723" s="196" t="s">
        <v>5</v>
      </c>
      <c r="I1723" s="198"/>
      <c r="L1723" s="194"/>
      <c r="M1723" s="199"/>
      <c r="N1723" s="200"/>
      <c r="O1723" s="200"/>
      <c r="P1723" s="200"/>
      <c r="Q1723" s="200"/>
      <c r="R1723" s="200"/>
      <c r="S1723" s="200"/>
      <c r="T1723" s="201"/>
      <c r="AT1723" s="196" t="s">
        <v>198</v>
      </c>
      <c r="AU1723" s="196" t="s">
        <v>80</v>
      </c>
      <c r="AV1723" s="12" t="s">
        <v>17</v>
      </c>
      <c r="AW1723" s="12" t="s">
        <v>35</v>
      </c>
      <c r="AX1723" s="12" t="s">
        <v>72</v>
      </c>
      <c r="AY1723" s="196" t="s">
        <v>190</v>
      </c>
    </row>
    <row r="1724" spans="2:51" s="13" customFormat="1" ht="13.5">
      <c r="B1724" s="202"/>
      <c r="D1724" s="195" t="s">
        <v>198</v>
      </c>
      <c r="E1724" s="203" t="s">
        <v>5</v>
      </c>
      <c r="F1724" s="204" t="s">
        <v>1780</v>
      </c>
      <c r="H1724" s="205">
        <v>216</v>
      </c>
      <c r="I1724" s="206"/>
      <c r="L1724" s="202"/>
      <c r="M1724" s="207"/>
      <c r="N1724" s="208"/>
      <c r="O1724" s="208"/>
      <c r="P1724" s="208"/>
      <c r="Q1724" s="208"/>
      <c r="R1724" s="208"/>
      <c r="S1724" s="208"/>
      <c r="T1724" s="209"/>
      <c r="AT1724" s="203" t="s">
        <v>198</v>
      </c>
      <c r="AU1724" s="203" t="s">
        <v>80</v>
      </c>
      <c r="AV1724" s="13" t="s">
        <v>80</v>
      </c>
      <c r="AW1724" s="13" t="s">
        <v>35</v>
      </c>
      <c r="AX1724" s="13" t="s">
        <v>17</v>
      </c>
      <c r="AY1724" s="203" t="s">
        <v>190</v>
      </c>
    </row>
    <row r="1725" spans="2:65" s="1" customFormat="1" ht="51" customHeight="1">
      <c r="B1725" s="181"/>
      <c r="C1725" s="182" t="s">
        <v>1975</v>
      </c>
      <c r="D1725" s="182" t="s">
        <v>192</v>
      </c>
      <c r="E1725" s="183" t="s">
        <v>1976</v>
      </c>
      <c r="F1725" s="184" t="s">
        <v>1977</v>
      </c>
      <c r="G1725" s="185" t="s">
        <v>410</v>
      </c>
      <c r="H1725" s="186">
        <v>12</v>
      </c>
      <c r="I1725" s="187"/>
      <c r="J1725" s="188">
        <f>ROUND(I1725*H1725,2)</f>
        <v>0</v>
      </c>
      <c r="K1725" s="184" t="s">
        <v>196</v>
      </c>
      <c r="L1725" s="42"/>
      <c r="M1725" s="189" t="s">
        <v>5</v>
      </c>
      <c r="N1725" s="190" t="s">
        <v>43</v>
      </c>
      <c r="O1725" s="43"/>
      <c r="P1725" s="191">
        <f>O1725*H1725</f>
        <v>0</v>
      </c>
      <c r="Q1725" s="191">
        <v>0</v>
      </c>
      <c r="R1725" s="191">
        <f>Q1725*H1725</f>
        <v>0</v>
      </c>
      <c r="S1725" s="191">
        <v>0</v>
      </c>
      <c r="T1725" s="192">
        <f>S1725*H1725</f>
        <v>0</v>
      </c>
      <c r="AR1725" s="25" t="s">
        <v>283</v>
      </c>
      <c r="AT1725" s="25" t="s">
        <v>192</v>
      </c>
      <c r="AU1725" s="25" t="s">
        <v>80</v>
      </c>
      <c r="AY1725" s="25" t="s">
        <v>190</v>
      </c>
      <c r="BE1725" s="193">
        <f>IF(N1725="základní",J1725,0)</f>
        <v>0</v>
      </c>
      <c r="BF1725" s="193">
        <f>IF(N1725="snížená",J1725,0)</f>
        <v>0</v>
      </c>
      <c r="BG1725" s="193">
        <f>IF(N1725="zákl. přenesená",J1725,0)</f>
        <v>0</v>
      </c>
      <c r="BH1725" s="193">
        <f>IF(N1725="sníž. přenesená",J1725,0)</f>
        <v>0</v>
      </c>
      <c r="BI1725" s="193">
        <f>IF(N1725="nulová",J1725,0)</f>
        <v>0</v>
      </c>
      <c r="BJ1725" s="25" t="s">
        <v>17</v>
      </c>
      <c r="BK1725" s="193">
        <f>ROUND(I1725*H1725,2)</f>
        <v>0</v>
      </c>
      <c r="BL1725" s="25" t="s">
        <v>283</v>
      </c>
      <c r="BM1725" s="25" t="s">
        <v>1978</v>
      </c>
    </row>
    <row r="1726" spans="2:51" s="12" customFormat="1" ht="13.5">
      <c r="B1726" s="194"/>
      <c r="D1726" s="195" t="s">
        <v>198</v>
      </c>
      <c r="E1726" s="196" t="s">
        <v>5</v>
      </c>
      <c r="F1726" s="197" t="s">
        <v>1979</v>
      </c>
      <c r="H1726" s="196" t="s">
        <v>5</v>
      </c>
      <c r="I1726" s="198"/>
      <c r="L1726" s="194"/>
      <c r="M1726" s="199"/>
      <c r="N1726" s="200"/>
      <c r="O1726" s="200"/>
      <c r="P1726" s="200"/>
      <c r="Q1726" s="200"/>
      <c r="R1726" s="200"/>
      <c r="S1726" s="200"/>
      <c r="T1726" s="201"/>
      <c r="AT1726" s="196" t="s">
        <v>198</v>
      </c>
      <c r="AU1726" s="196" t="s">
        <v>80</v>
      </c>
      <c r="AV1726" s="12" t="s">
        <v>17</v>
      </c>
      <c r="AW1726" s="12" t="s">
        <v>35</v>
      </c>
      <c r="AX1726" s="12" t="s">
        <v>72</v>
      </c>
      <c r="AY1726" s="196" t="s">
        <v>190</v>
      </c>
    </row>
    <row r="1727" spans="2:51" s="13" customFormat="1" ht="13.5">
      <c r="B1727" s="202"/>
      <c r="D1727" s="195" t="s">
        <v>198</v>
      </c>
      <c r="E1727" s="203" t="s">
        <v>5</v>
      </c>
      <c r="F1727" s="204" t="s">
        <v>261</v>
      </c>
      <c r="H1727" s="205">
        <v>12</v>
      </c>
      <c r="I1727" s="206"/>
      <c r="L1727" s="202"/>
      <c r="M1727" s="207"/>
      <c r="N1727" s="208"/>
      <c r="O1727" s="208"/>
      <c r="P1727" s="208"/>
      <c r="Q1727" s="208"/>
      <c r="R1727" s="208"/>
      <c r="S1727" s="208"/>
      <c r="T1727" s="209"/>
      <c r="AT1727" s="203" t="s">
        <v>198</v>
      </c>
      <c r="AU1727" s="203" t="s">
        <v>80</v>
      </c>
      <c r="AV1727" s="13" t="s">
        <v>80</v>
      </c>
      <c r="AW1727" s="13" t="s">
        <v>35</v>
      </c>
      <c r="AX1727" s="13" t="s">
        <v>17</v>
      </c>
      <c r="AY1727" s="203" t="s">
        <v>190</v>
      </c>
    </row>
    <row r="1728" spans="2:65" s="1" customFormat="1" ht="16.5" customHeight="1">
      <c r="B1728" s="181"/>
      <c r="C1728" s="218" t="s">
        <v>1980</v>
      </c>
      <c r="D1728" s="218" t="s">
        <v>465</v>
      </c>
      <c r="E1728" s="219" t="s">
        <v>1981</v>
      </c>
      <c r="F1728" s="220" t="s">
        <v>1982</v>
      </c>
      <c r="G1728" s="221" t="s">
        <v>410</v>
      </c>
      <c r="H1728" s="222">
        <v>6</v>
      </c>
      <c r="I1728" s="223"/>
      <c r="J1728" s="224">
        <f>ROUND(I1728*H1728,2)</f>
        <v>0</v>
      </c>
      <c r="K1728" s="220" t="s">
        <v>196</v>
      </c>
      <c r="L1728" s="225"/>
      <c r="M1728" s="226" t="s">
        <v>5</v>
      </c>
      <c r="N1728" s="227" t="s">
        <v>43</v>
      </c>
      <c r="O1728" s="43"/>
      <c r="P1728" s="191">
        <f>O1728*H1728</f>
        <v>0</v>
      </c>
      <c r="Q1728" s="191">
        <v>0.00015</v>
      </c>
      <c r="R1728" s="191">
        <f>Q1728*H1728</f>
        <v>0.0009</v>
      </c>
      <c r="S1728" s="191">
        <v>0</v>
      </c>
      <c r="T1728" s="192">
        <f>S1728*H1728</f>
        <v>0</v>
      </c>
      <c r="AR1728" s="25" t="s">
        <v>407</v>
      </c>
      <c r="AT1728" s="25" t="s">
        <v>465</v>
      </c>
      <c r="AU1728" s="25" t="s">
        <v>80</v>
      </c>
      <c r="AY1728" s="25" t="s">
        <v>190</v>
      </c>
      <c r="BE1728" s="193">
        <f>IF(N1728="základní",J1728,0)</f>
        <v>0</v>
      </c>
      <c r="BF1728" s="193">
        <f>IF(N1728="snížená",J1728,0)</f>
        <v>0</v>
      </c>
      <c r="BG1728" s="193">
        <f>IF(N1728="zákl. přenesená",J1728,0)</f>
        <v>0</v>
      </c>
      <c r="BH1728" s="193">
        <f>IF(N1728="sníž. přenesená",J1728,0)</f>
        <v>0</v>
      </c>
      <c r="BI1728" s="193">
        <f>IF(N1728="nulová",J1728,0)</f>
        <v>0</v>
      </c>
      <c r="BJ1728" s="25" t="s">
        <v>17</v>
      </c>
      <c r="BK1728" s="193">
        <f>ROUND(I1728*H1728,2)</f>
        <v>0</v>
      </c>
      <c r="BL1728" s="25" t="s">
        <v>283</v>
      </c>
      <c r="BM1728" s="25" t="s">
        <v>1983</v>
      </c>
    </row>
    <row r="1729" spans="2:65" s="1" customFormat="1" ht="16.5" customHeight="1">
      <c r="B1729" s="181"/>
      <c r="C1729" s="218" t="s">
        <v>1984</v>
      </c>
      <c r="D1729" s="218" t="s">
        <v>465</v>
      </c>
      <c r="E1729" s="219" t="s">
        <v>1985</v>
      </c>
      <c r="F1729" s="220" t="s">
        <v>1986</v>
      </c>
      <c r="G1729" s="221" t="s">
        <v>410</v>
      </c>
      <c r="H1729" s="222">
        <v>6</v>
      </c>
      <c r="I1729" s="223"/>
      <c r="J1729" s="224">
        <f>ROUND(I1729*H1729,2)</f>
        <v>0</v>
      </c>
      <c r="K1729" s="220" t="s">
        <v>196</v>
      </c>
      <c r="L1729" s="225"/>
      <c r="M1729" s="226" t="s">
        <v>5</v>
      </c>
      <c r="N1729" s="227" t="s">
        <v>43</v>
      </c>
      <c r="O1729" s="43"/>
      <c r="P1729" s="191">
        <f>O1729*H1729</f>
        <v>0</v>
      </c>
      <c r="Q1729" s="191">
        <v>0.00015</v>
      </c>
      <c r="R1729" s="191">
        <f>Q1729*H1729</f>
        <v>0.0009</v>
      </c>
      <c r="S1729" s="191">
        <v>0</v>
      </c>
      <c r="T1729" s="192">
        <f>S1729*H1729</f>
        <v>0</v>
      </c>
      <c r="AR1729" s="25" t="s">
        <v>407</v>
      </c>
      <c r="AT1729" s="25" t="s">
        <v>465</v>
      </c>
      <c r="AU1729" s="25" t="s">
        <v>80</v>
      </c>
      <c r="AY1729" s="25" t="s">
        <v>190</v>
      </c>
      <c r="BE1729" s="193">
        <f>IF(N1729="základní",J1729,0)</f>
        <v>0</v>
      </c>
      <c r="BF1729" s="193">
        <f>IF(N1729="snížená",J1729,0)</f>
        <v>0</v>
      </c>
      <c r="BG1729" s="193">
        <f>IF(N1729="zákl. přenesená",J1729,0)</f>
        <v>0</v>
      </c>
      <c r="BH1729" s="193">
        <f>IF(N1729="sníž. přenesená",J1729,0)</f>
        <v>0</v>
      </c>
      <c r="BI1729" s="193">
        <f>IF(N1729="nulová",J1729,0)</f>
        <v>0</v>
      </c>
      <c r="BJ1729" s="25" t="s">
        <v>17</v>
      </c>
      <c r="BK1729" s="193">
        <f>ROUND(I1729*H1729,2)</f>
        <v>0</v>
      </c>
      <c r="BL1729" s="25" t="s">
        <v>283</v>
      </c>
      <c r="BM1729" s="25" t="s">
        <v>1987</v>
      </c>
    </row>
    <row r="1730" spans="2:65" s="1" customFormat="1" ht="25.5" customHeight="1">
      <c r="B1730" s="181"/>
      <c r="C1730" s="182" t="s">
        <v>1988</v>
      </c>
      <c r="D1730" s="182" t="s">
        <v>192</v>
      </c>
      <c r="E1730" s="183" t="s">
        <v>1989</v>
      </c>
      <c r="F1730" s="184" t="s">
        <v>1990</v>
      </c>
      <c r="G1730" s="185" t="s">
        <v>275</v>
      </c>
      <c r="H1730" s="186">
        <v>36</v>
      </c>
      <c r="I1730" s="187"/>
      <c r="J1730" s="188">
        <f>ROUND(I1730*H1730,2)</f>
        <v>0</v>
      </c>
      <c r="K1730" s="184" t="s">
        <v>196</v>
      </c>
      <c r="L1730" s="42"/>
      <c r="M1730" s="189" t="s">
        <v>5</v>
      </c>
      <c r="N1730" s="190" t="s">
        <v>43</v>
      </c>
      <c r="O1730" s="43"/>
      <c r="P1730" s="191">
        <f>O1730*H1730</f>
        <v>0</v>
      </c>
      <c r="Q1730" s="191">
        <v>0</v>
      </c>
      <c r="R1730" s="191">
        <f>Q1730*H1730</f>
        <v>0</v>
      </c>
      <c r="S1730" s="191">
        <v>0</v>
      </c>
      <c r="T1730" s="192">
        <f>S1730*H1730</f>
        <v>0</v>
      </c>
      <c r="AR1730" s="25" t="s">
        <v>283</v>
      </c>
      <c r="AT1730" s="25" t="s">
        <v>192</v>
      </c>
      <c r="AU1730" s="25" t="s">
        <v>80</v>
      </c>
      <c r="AY1730" s="25" t="s">
        <v>190</v>
      </c>
      <c r="BE1730" s="193">
        <f>IF(N1730="základní",J1730,0)</f>
        <v>0</v>
      </c>
      <c r="BF1730" s="193">
        <f>IF(N1730="snížená",J1730,0)</f>
        <v>0</v>
      </c>
      <c r="BG1730" s="193">
        <f>IF(N1730="zákl. přenesená",J1730,0)</f>
        <v>0</v>
      </c>
      <c r="BH1730" s="193">
        <f>IF(N1730="sníž. přenesená",J1730,0)</f>
        <v>0</v>
      </c>
      <c r="BI1730" s="193">
        <f>IF(N1730="nulová",J1730,0)</f>
        <v>0</v>
      </c>
      <c r="BJ1730" s="25" t="s">
        <v>17</v>
      </c>
      <c r="BK1730" s="193">
        <f>ROUND(I1730*H1730,2)</f>
        <v>0</v>
      </c>
      <c r="BL1730" s="25" t="s">
        <v>283</v>
      </c>
      <c r="BM1730" s="25" t="s">
        <v>1991</v>
      </c>
    </row>
    <row r="1731" spans="2:51" s="12" customFormat="1" ht="13.5">
      <c r="B1731" s="194"/>
      <c r="D1731" s="195" t="s">
        <v>198</v>
      </c>
      <c r="E1731" s="196" t="s">
        <v>5</v>
      </c>
      <c r="F1731" s="197" t="s">
        <v>1938</v>
      </c>
      <c r="H1731" s="196" t="s">
        <v>5</v>
      </c>
      <c r="I1731" s="198"/>
      <c r="L1731" s="194"/>
      <c r="M1731" s="199"/>
      <c r="N1731" s="200"/>
      <c r="O1731" s="200"/>
      <c r="P1731" s="200"/>
      <c r="Q1731" s="200"/>
      <c r="R1731" s="200"/>
      <c r="S1731" s="200"/>
      <c r="T1731" s="201"/>
      <c r="AT1731" s="196" t="s">
        <v>198</v>
      </c>
      <c r="AU1731" s="196" t="s">
        <v>80</v>
      </c>
      <c r="AV1731" s="12" t="s">
        <v>17</v>
      </c>
      <c r="AW1731" s="12" t="s">
        <v>35</v>
      </c>
      <c r="AX1731" s="12" t="s">
        <v>72</v>
      </c>
      <c r="AY1731" s="196" t="s">
        <v>190</v>
      </c>
    </row>
    <row r="1732" spans="2:51" s="13" customFormat="1" ht="13.5">
      <c r="B1732" s="202"/>
      <c r="D1732" s="195" t="s">
        <v>198</v>
      </c>
      <c r="E1732" s="203" t="s">
        <v>5</v>
      </c>
      <c r="F1732" s="204" t="s">
        <v>1939</v>
      </c>
      <c r="H1732" s="205">
        <v>26</v>
      </c>
      <c r="I1732" s="206"/>
      <c r="L1732" s="202"/>
      <c r="M1732" s="207"/>
      <c r="N1732" s="208"/>
      <c r="O1732" s="208"/>
      <c r="P1732" s="208"/>
      <c r="Q1732" s="208"/>
      <c r="R1732" s="208"/>
      <c r="S1732" s="208"/>
      <c r="T1732" s="209"/>
      <c r="AT1732" s="203" t="s">
        <v>198</v>
      </c>
      <c r="AU1732" s="203" t="s">
        <v>80</v>
      </c>
      <c r="AV1732" s="13" t="s">
        <v>80</v>
      </c>
      <c r="AW1732" s="13" t="s">
        <v>35</v>
      </c>
      <c r="AX1732" s="13" t="s">
        <v>72</v>
      </c>
      <c r="AY1732" s="203" t="s">
        <v>190</v>
      </c>
    </row>
    <row r="1733" spans="2:51" s="12" customFormat="1" ht="13.5">
      <c r="B1733" s="194"/>
      <c r="D1733" s="195" t="s">
        <v>198</v>
      </c>
      <c r="E1733" s="196" t="s">
        <v>5</v>
      </c>
      <c r="F1733" s="197" t="s">
        <v>1940</v>
      </c>
      <c r="H1733" s="196" t="s">
        <v>5</v>
      </c>
      <c r="I1733" s="198"/>
      <c r="L1733" s="194"/>
      <c r="M1733" s="199"/>
      <c r="N1733" s="200"/>
      <c r="O1733" s="200"/>
      <c r="P1733" s="200"/>
      <c r="Q1733" s="200"/>
      <c r="R1733" s="200"/>
      <c r="S1733" s="200"/>
      <c r="T1733" s="201"/>
      <c r="AT1733" s="196" t="s">
        <v>198</v>
      </c>
      <c r="AU1733" s="196" t="s">
        <v>80</v>
      </c>
      <c r="AV1733" s="12" t="s">
        <v>17</v>
      </c>
      <c r="AW1733" s="12" t="s">
        <v>35</v>
      </c>
      <c r="AX1733" s="12" t="s">
        <v>72</v>
      </c>
      <c r="AY1733" s="196" t="s">
        <v>190</v>
      </c>
    </row>
    <row r="1734" spans="2:51" s="13" customFormat="1" ht="13.5">
      <c r="B1734" s="202"/>
      <c r="D1734" s="195" t="s">
        <v>198</v>
      </c>
      <c r="E1734" s="203" t="s">
        <v>5</v>
      </c>
      <c r="F1734" s="204" t="s">
        <v>1941</v>
      </c>
      <c r="H1734" s="205">
        <v>10</v>
      </c>
      <c r="I1734" s="206"/>
      <c r="L1734" s="202"/>
      <c r="M1734" s="207"/>
      <c r="N1734" s="208"/>
      <c r="O1734" s="208"/>
      <c r="P1734" s="208"/>
      <c r="Q1734" s="208"/>
      <c r="R1734" s="208"/>
      <c r="S1734" s="208"/>
      <c r="T1734" s="209"/>
      <c r="AT1734" s="203" t="s">
        <v>198</v>
      </c>
      <c r="AU1734" s="203" t="s">
        <v>80</v>
      </c>
      <c r="AV1734" s="13" t="s">
        <v>80</v>
      </c>
      <c r="AW1734" s="13" t="s">
        <v>35</v>
      </c>
      <c r="AX1734" s="13" t="s">
        <v>72</v>
      </c>
      <c r="AY1734" s="203" t="s">
        <v>190</v>
      </c>
    </row>
    <row r="1735" spans="2:51" s="14" customFormat="1" ht="13.5">
      <c r="B1735" s="210"/>
      <c r="D1735" s="195" t="s">
        <v>198</v>
      </c>
      <c r="E1735" s="211" t="s">
        <v>5</v>
      </c>
      <c r="F1735" s="212" t="s">
        <v>221</v>
      </c>
      <c r="H1735" s="213">
        <v>36</v>
      </c>
      <c r="I1735" s="214"/>
      <c r="L1735" s="210"/>
      <c r="M1735" s="215"/>
      <c r="N1735" s="216"/>
      <c r="O1735" s="216"/>
      <c r="P1735" s="216"/>
      <c r="Q1735" s="216"/>
      <c r="R1735" s="216"/>
      <c r="S1735" s="216"/>
      <c r="T1735" s="217"/>
      <c r="AT1735" s="211" t="s">
        <v>198</v>
      </c>
      <c r="AU1735" s="211" t="s">
        <v>80</v>
      </c>
      <c r="AV1735" s="14" t="s">
        <v>92</v>
      </c>
      <c r="AW1735" s="14" t="s">
        <v>35</v>
      </c>
      <c r="AX1735" s="14" t="s">
        <v>17</v>
      </c>
      <c r="AY1735" s="211" t="s">
        <v>190</v>
      </c>
    </row>
    <row r="1736" spans="2:65" s="1" customFormat="1" ht="16.5" customHeight="1">
      <c r="B1736" s="181"/>
      <c r="C1736" s="218" t="s">
        <v>1992</v>
      </c>
      <c r="D1736" s="218" t="s">
        <v>465</v>
      </c>
      <c r="E1736" s="219" t="s">
        <v>1993</v>
      </c>
      <c r="F1736" s="220" t="s">
        <v>1994</v>
      </c>
      <c r="G1736" s="221" t="s">
        <v>275</v>
      </c>
      <c r="H1736" s="222">
        <v>39.6</v>
      </c>
      <c r="I1736" s="223"/>
      <c r="J1736" s="224">
        <f>ROUND(I1736*H1736,2)</f>
        <v>0</v>
      </c>
      <c r="K1736" s="220" t="s">
        <v>196</v>
      </c>
      <c r="L1736" s="225"/>
      <c r="M1736" s="226" t="s">
        <v>5</v>
      </c>
      <c r="N1736" s="227" t="s">
        <v>43</v>
      </c>
      <c r="O1736" s="43"/>
      <c r="P1736" s="191">
        <f>O1736*H1736</f>
        <v>0</v>
      </c>
      <c r="Q1736" s="191">
        <v>0.0003</v>
      </c>
      <c r="R1736" s="191">
        <f>Q1736*H1736</f>
        <v>0.01188</v>
      </c>
      <c r="S1736" s="191">
        <v>0</v>
      </c>
      <c r="T1736" s="192">
        <f>S1736*H1736</f>
        <v>0</v>
      </c>
      <c r="AR1736" s="25" t="s">
        <v>407</v>
      </c>
      <c r="AT1736" s="25" t="s">
        <v>465</v>
      </c>
      <c r="AU1736" s="25" t="s">
        <v>80</v>
      </c>
      <c r="AY1736" s="25" t="s">
        <v>190</v>
      </c>
      <c r="BE1736" s="193">
        <f>IF(N1736="základní",J1736,0)</f>
        <v>0</v>
      </c>
      <c r="BF1736" s="193">
        <f>IF(N1736="snížená",J1736,0)</f>
        <v>0</v>
      </c>
      <c r="BG1736" s="193">
        <f>IF(N1736="zákl. přenesená",J1736,0)</f>
        <v>0</v>
      </c>
      <c r="BH1736" s="193">
        <f>IF(N1736="sníž. přenesená",J1736,0)</f>
        <v>0</v>
      </c>
      <c r="BI1736" s="193">
        <f>IF(N1736="nulová",J1736,0)</f>
        <v>0</v>
      </c>
      <c r="BJ1736" s="25" t="s">
        <v>17</v>
      </c>
      <c r="BK1736" s="193">
        <f>ROUND(I1736*H1736,2)</f>
        <v>0</v>
      </c>
      <c r="BL1736" s="25" t="s">
        <v>283</v>
      </c>
      <c r="BM1736" s="25" t="s">
        <v>1995</v>
      </c>
    </row>
    <row r="1737" spans="2:51" s="13" customFormat="1" ht="13.5">
      <c r="B1737" s="202"/>
      <c r="D1737" s="195" t="s">
        <v>198</v>
      </c>
      <c r="F1737" s="204" t="s">
        <v>1996</v>
      </c>
      <c r="H1737" s="205">
        <v>39.6</v>
      </c>
      <c r="I1737" s="206"/>
      <c r="L1737" s="202"/>
      <c r="M1737" s="207"/>
      <c r="N1737" s="208"/>
      <c r="O1737" s="208"/>
      <c r="P1737" s="208"/>
      <c r="Q1737" s="208"/>
      <c r="R1737" s="208"/>
      <c r="S1737" s="208"/>
      <c r="T1737" s="209"/>
      <c r="AT1737" s="203" t="s">
        <v>198</v>
      </c>
      <c r="AU1737" s="203" t="s">
        <v>80</v>
      </c>
      <c r="AV1737" s="13" t="s">
        <v>80</v>
      </c>
      <c r="AW1737" s="13" t="s">
        <v>6</v>
      </c>
      <c r="AX1737" s="13" t="s">
        <v>17</v>
      </c>
      <c r="AY1737" s="203" t="s">
        <v>190</v>
      </c>
    </row>
    <row r="1738" spans="2:65" s="1" customFormat="1" ht="38.25" customHeight="1">
      <c r="B1738" s="181"/>
      <c r="C1738" s="182" t="s">
        <v>1997</v>
      </c>
      <c r="D1738" s="182" t="s">
        <v>192</v>
      </c>
      <c r="E1738" s="183" t="s">
        <v>1998</v>
      </c>
      <c r="F1738" s="184" t="s">
        <v>1999</v>
      </c>
      <c r="G1738" s="185" t="s">
        <v>316</v>
      </c>
      <c r="H1738" s="186">
        <v>2.1</v>
      </c>
      <c r="I1738" s="187"/>
      <c r="J1738" s="188">
        <f>ROUND(I1738*H1738,2)</f>
        <v>0</v>
      </c>
      <c r="K1738" s="184" t="s">
        <v>196</v>
      </c>
      <c r="L1738" s="42"/>
      <c r="M1738" s="189" t="s">
        <v>5</v>
      </c>
      <c r="N1738" s="190" t="s">
        <v>43</v>
      </c>
      <c r="O1738" s="43"/>
      <c r="P1738" s="191">
        <f>O1738*H1738</f>
        <v>0</v>
      </c>
      <c r="Q1738" s="191">
        <v>0</v>
      </c>
      <c r="R1738" s="191">
        <f>Q1738*H1738</f>
        <v>0</v>
      </c>
      <c r="S1738" s="191">
        <v>0</v>
      </c>
      <c r="T1738" s="192">
        <f>S1738*H1738</f>
        <v>0</v>
      </c>
      <c r="AR1738" s="25" t="s">
        <v>283</v>
      </c>
      <c r="AT1738" s="25" t="s">
        <v>192</v>
      </c>
      <c r="AU1738" s="25" t="s">
        <v>80</v>
      </c>
      <c r="AY1738" s="25" t="s">
        <v>190</v>
      </c>
      <c r="BE1738" s="193">
        <f>IF(N1738="základní",J1738,0)</f>
        <v>0</v>
      </c>
      <c r="BF1738" s="193">
        <f>IF(N1738="snížená",J1738,0)</f>
        <v>0</v>
      </c>
      <c r="BG1738" s="193">
        <f>IF(N1738="zákl. přenesená",J1738,0)</f>
        <v>0</v>
      </c>
      <c r="BH1738" s="193">
        <f>IF(N1738="sníž. přenesená",J1738,0)</f>
        <v>0</v>
      </c>
      <c r="BI1738" s="193">
        <f>IF(N1738="nulová",J1738,0)</f>
        <v>0</v>
      </c>
      <c r="BJ1738" s="25" t="s">
        <v>17</v>
      </c>
      <c r="BK1738" s="193">
        <f>ROUND(I1738*H1738,2)</f>
        <v>0</v>
      </c>
      <c r="BL1738" s="25" t="s">
        <v>283</v>
      </c>
      <c r="BM1738" s="25" t="s">
        <v>2000</v>
      </c>
    </row>
    <row r="1739" spans="2:63" s="11" customFormat="1" ht="29.85" customHeight="1">
      <c r="B1739" s="168"/>
      <c r="D1739" s="169" t="s">
        <v>71</v>
      </c>
      <c r="E1739" s="179" t="s">
        <v>2001</v>
      </c>
      <c r="F1739" s="179" t="s">
        <v>2002</v>
      </c>
      <c r="I1739" s="171"/>
      <c r="J1739" s="180">
        <f>BK1739</f>
        <v>0</v>
      </c>
      <c r="L1739" s="168"/>
      <c r="M1739" s="173"/>
      <c r="N1739" s="174"/>
      <c r="O1739" s="174"/>
      <c r="P1739" s="175">
        <f>SUM(P1740:P1883)</f>
        <v>0</v>
      </c>
      <c r="Q1739" s="174"/>
      <c r="R1739" s="175">
        <f>SUM(R1740:R1883)</f>
        <v>3.1538758</v>
      </c>
      <c r="S1739" s="174"/>
      <c r="T1739" s="176">
        <f>SUM(T1740:T1883)</f>
        <v>12.54875</v>
      </c>
      <c r="AR1739" s="169" t="s">
        <v>80</v>
      </c>
      <c r="AT1739" s="177" t="s">
        <v>71</v>
      </c>
      <c r="AU1739" s="177" t="s">
        <v>17</v>
      </c>
      <c r="AY1739" s="169" t="s">
        <v>190</v>
      </c>
      <c r="BK1739" s="178">
        <f>SUM(BK1740:BK1883)</f>
        <v>0</v>
      </c>
    </row>
    <row r="1740" spans="2:65" s="1" customFormat="1" ht="25.5" customHeight="1">
      <c r="B1740" s="181"/>
      <c r="C1740" s="182" t="s">
        <v>2003</v>
      </c>
      <c r="D1740" s="182" t="s">
        <v>192</v>
      </c>
      <c r="E1740" s="183" t="s">
        <v>2004</v>
      </c>
      <c r="F1740" s="184" t="s">
        <v>2005</v>
      </c>
      <c r="G1740" s="185" t="s">
        <v>275</v>
      </c>
      <c r="H1740" s="186">
        <v>346</v>
      </c>
      <c r="I1740" s="187"/>
      <c r="J1740" s="188">
        <f>ROUND(I1740*H1740,2)</f>
        <v>0</v>
      </c>
      <c r="K1740" s="184" t="s">
        <v>196</v>
      </c>
      <c r="L1740" s="42"/>
      <c r="M1740" s="189" t="s">
        <v>5</v>
      </c>
      <c r="N1740" s="190" t="s">
        <v>43</v>
      </c>
      <c r="O1740" s="43"/>
      <c r="P1740" s="191">
        <f>O1740*H1740</f>
        <v>0</v>
      </c>
      <c r="Q1740" s="191">
        <v>0</v>
      </c>
      <c r="R1740" s="191">
        <f>Q1740*H1740</f>
        <v>0</v>
      </c>
      <c r="S1740" s="191">
        <v>0</v>
      </c>
      <c r="T1740" s="192">
        <f>S1740*H1740</f>
        <v>0</v>
      </c>
      <c r="AR1740" s="25" t="s">
        <v>283</v>
      </c>
      <c r="AT1740" s="25" t="s">
        <v>192</v>
      </c>
      <c r="AU1740" s="25" t="s">
        <v>80</v>
      </c>
      <c r="AY1740" s="25" t="s">
        <v>190</v>
      </c>
      <c r="BE1740" s="193">
        <f>IF(N1740="základní",J1740,0)</f>
        <v>0</v>
      </c>
      <c r="BF1740" s="193">
        <f>IF(N1740="snížená",J1740,0)</f>
        <v>0</v>
      </c>
      <c r="BG1740" s="193">
        <f>IF(N1740="zákl. přenesená",J1740,0)</f>
        <v>0</v>
      </c>
      <c r="BH1740" s="193">
        <f>IF(N1740="sníž. přenesená",J1740,0)</f>
        <v>0</v>
      </c>
      <c r="BI1740" s="193">
        <f>IF(N1740="nulová",J1740,0)</f>
        <v>0</v>
      </c>
      <c r="BJ1740" s="25" t="s">
        <v>17</v>
      </c>
      <c r="BK1740" s="193">
        <f>ROUND(I1740*H1740,2)</f>
        <v>0</v>
      </c>
      <c r="BL1740" s="25" t="s">
        <v>283</v>
      </c>
      <c r="BM1740" s="25" t="s">
        <v>2006</v>
      </c>
    </row>
    <row r="1741" spans="2:51" s="12" customFormat="1" ht="13.5">
      <c r="B1741" s="194"/>
      <c r="D1741" s="195" t="s">
        <v>198</v>
      </c>
      <c r="E1741" s="196" t="s">
        <v>5</v>
      </c>
      <c r="F1741" s="197" t="s">
        <v>2007</v>
      </c>
      <c r="H1741" s="196" t="s">
        <v>5</v>
      </c>
      <c r="I1741" s="198"/>
      <c r="L1741" s="194"/>
      <c r="M1741" s="199"/>
      <c r="N1741" s="200"/>
      <c r="O1741" s="200"/>
      <c r="P1741" s="200"/>
      <c r="Q1741" s="200"/>
      <c r="R1741" s="200"/>
      <c r="S1741" s="200"/>
      <c r="T1741" s="201"/>
      <c r="AT1741" s="196" t="s">
        <v>198</v>
      </c>
      <c r="AU1741" s="196" t="s">
        <v>80</v>
      </c>
      <c r="AV1741" s="12" t="s">
        <v>17</v>
      </c>
      <c r="AW1741" s="12" t="s">
        <v>35</v>
      </c>
      <c r="AX1741" s="12" t="s">
        <v>72</v>
      </c>
      <c r="AY1741" s="196" t="s">
        <v>190</v>
      </c>
    </row>
    <row r="1742" spans="2:51" s="13" customFormat="1" ht="13.5">
      <c r="B1742" s="202"/>
      <c r="D1742" s="195" t="s">
        <v>198</v>
      </c>
      <c r="E1742" s="203" t="s">
        <v>5</v>
      </c>
      <c r="F1742" s="204" t="s">
        <v>2008</v>
      </c>
      <c r="H1742" s="205">
        <v>346</v>
      </c>
      <c r="I1742" s="206"/>
      <c r="L1742" s="202"/>
      <c r="M1742" s="207"/>
      <c r="N1742" s="208"/>
      <c r="O1742" s="208"/>
      <c r="P1742" s="208"/>
      <c r="Q1742" s="208"/>
      <c r="R1742" s="208"/>
      <c r="S1742" s="208"/>
      <c r="T1742" s="209"/>
      <c r="AT1742" s="203" t="s">
        <v>198</v>
      </c>
      <c r="AU1742" s="203" t="s">
        <v>80</v>
      </c>
      <c r="AV1742" s="13" t="s">
        <v>80</v>
      </c>
      <c r="AW1742" s="13" t="s">
        <v>35</v>
      </c>
      <c r="AX1742" s="13" t="s">
        <v>17</v>
      </c>
      <c r="AY1742" s="203" t="s">
        <v>190</v>
      </c>
    </row>
    <row r="1743" spans="2:65" s="1" customFormat="1" ht="16.5" customHeight="1">
      <c r="B1743" s="181"/>
      <c r="C1743" s="218" t="s">
        <v>2009</v>
      </c>
      <c r="D1743" s="218" t="s">
        <v>465</v>
      </c>
      <c r="E1743" s="219" t="s">
        <v>2010</v>
      </c>
      <c r="F1743" s="220" t="s">
        <v>2011</v>
      </c>
      <c r="G1743" s="221" t="s">
        <v>275</v>
      </c>
      <c r="H1743" s="222">
        <v>352.92</v>
      </c>
      <c r="I1743" s="223"/>
      <c r="J1743" s="224">
        <f>ROUND(I1743*H1743,2)</f>
        <v>0</v>
      </c>
      <c r="K1743" s="220" t="s">
        <v>196</v>
      </c>
      <c r="L1743" s="225"/>
      <c r="M1743" s="226" t="s">
        <v>5</v>
      </c>
      <c r="N1743" s="227" t="s">
        <v>43</v>
      </c>
      <c r="O1743" s="43"/>
      <c r="P1743" s="191">
        <f>O1743*H1743</f>
        <v>0</v>
      </c>
      <c r="Q1743" s="191">
        <v>0.0062</v>
      </c>
      <c r="R1743" s="191">
        <f>Q1743*H1743</f>
        <v>2.188104</v>
      </c>
      <c r="S1743" s="191">
        <v>0</v>
      </c>
      <c r="T1743" s="192">
        <f>S1743*H1743</f>
        <v>0</v>
      </c>
      <c r="AR1743" s="25" t="s">
        <v>407</v>
      </c>
      <c r="AT1743" s="25" t="s">
        <v>465</v>
      </c>
      <c r="AU1743" s="25" t="s">
        <v>80</v>
      </c>
      <c r="AY1743" s="25" t="s">
        <v>190</v>
      </c>
      <c r="BE1743" s="193">
        <f>IF(N1743="základní",J1743,0)</f>
        <v>0</v>
      </c>
      <c r="BF1743" s="193">
        <f>IF(N1743="snížená",J1743,0)</f>
        <v>0</v>
      </c>
      <c r="BG1743" s="193">
        <f>IF(N1743="zákl. přenesená",J1743,0)</f>
        <v>0</v>
      </c>
      <c r="BH1743" s="193">
        <f>IF(N1743="sníž. přenesená",J1743,0)</f>
        <v>0</v>
      </c>
      <c r="BI1743" s="193">
        <f>IF(N1743="nulová",J1743,0)</f>
        <v>0</v>
      </c>
      <c r="BJ1743" s="25" t="s">
        <v>17</v>
      </c>
      <c r="BK1743" s="193">
        <f>ROUND(I1743*H1743,2)</f>
        <v>0</v>
      </c>
      <c r="BL1743" s="25" t="s">
        <v>283</v>
      </c>
      <c r="BM1743" s="25" t="s">
        <v>2012</v>
      </c>
    </row>
    <row r="1744" spans="2:51" s="13" customFormat="1" ht="13.5">
      <c r="B1744" s="202"/>
      <c r="D1744" s="195" t="s">
        <v>198</v>
      </c>
      <c r="F1744" s="204" t="s">
        <v>2013</v>
      </c>
      <c r="H1744" s="205">
        <v>352.92</v>
      </c>
      <c r="I1744" s="206"/>
      <c r="L1744" s="202"/>
      <c r="M1744" s="207"/>
      <c r="N1744" s="208"/>
      <c r="O1744" s="208"/>
      <c r="P1744" s="208"/>
      <c r="Q1744" s="208"/>
      <c r="R1744" s="208"/>
      <c r="S1744" s="208"/>
      <c r="T1744" s="209"/>
      <c r="AT1744" s="203" t="s">
        <v>198</v>
      </c>
      <c r="AU1744" s="203" t="s">
        <v>80</v>
      </c>
      <c r="AV1744" s="13" t="s">
        <v>80</v>
      </c>
      <c r="AW1744" s="13" t="s">
        <v>6</v>
      </c>
      <c r="AX1744" s="13" t="s">
        <v>17</v>
      </c>
      <c r="AY1744" s="203" t="s">
        <v>190</v>
      </c>
    </row>
    <row r="1745" spans="2:65" s="1" customFormat="1" ht="25.5" customHeight="1">
      <c r="B1745" s="181"/>
      <c r="C1745" s="182" t="s">
        <v>2014</v>
      </c>
      <c r="D1745" s="182" t="s">
        <v>192</v>
      </c>
      <c r="E1745" s="183" t="s">
        <v>2015</v>
      </c>
      <c r="F1745" s="184" t="s">
        <v>2016</v>
      </c>
      <c r="G1745" s="185" t="s">
        <v>275</v>
      </c>
      <c r="H1745" s="186">
        <v>396.65</v>
      </c>
      <c r="I1745" s="187"/>
      <c r="J1745" s="188">
        <f>ROUND(I1745*H1745,2)</f>
        <v>0</v>
      </c>
      <c r="K1745" s="184" t="s">
        <v>196</v>
      </c>
      <c r="L1745" s="42"/>
      <c r="M1745" s="189" t="s">
        <v>5</v>
      </c>
      <c r="N1745" s="190" t="s">
        <v>43</v>
      </c>
      <c r="O1745" s="43"/>
      <c r="P1745" s="191">
        <f>O1745*H1745</f>
        <v>0</v>
      </c>
      <c r="Q1745" s="191">
        <v>0</v>
      </c>
      <c r="R1745" s="191">
        <f>Q1745*H1745</f>
        <v>0</v>
      </c>
      <c r="S1745" s="191">
        <v>0</v>
      </c>
      <c r="T1745" s="192">
        <f>S1745*H1745</f>
        <v>0</v>
      </c>
      <c r="AR1745" s="25" t="s">
        <v>283</v>
      </c>
      <c r="AT1745" s="25" t="s">
        <v>192</v>
      </c>
      <c r="AU1745" s="25" t="s">
        <v>80</v>
      </c>
      <c r="AY1745" s="25" t="s">
        <v>190</v>
      </c>
      <c r="BE1745" s="193">
        <f>IF(N1745="základní",J1745,0)</f>
        <v>0</v>
      </c>
      <c r="BF1745" s="193">
        <f>IF(N1745="snížená",J1745,0)</f>
        <v>0</v>
      </c>
      <c r="BG1745" s="193">
        <f>IF(N1745="zákl. přenesená",J1745,0)</f>
        <v>0</v>
      </c>
      <c r="BH1745" s="193">
        <f>IF(N1745="sníž. přenesená",J1745,0)</f>
        <v>0</v>
      </c>
      <c r="BI1745" s="193">
        <f>IF(N1745="nulová",J1745,0)</f>
        <v>0</v>
      </c>
      <c r="BJ1745" s="25" t="s">
        <v>17</v>
      </c>
      <c r="BK1745" s="193">
        <f>ROUND(I1745*H1745,2)</f>
        <v>0</v>
      </c>
      <c r="BL1745" s="25" t="s">
        <v>283</v>
      </c>
      <c r="BM1745" s="25" t="s">
        <v>2017</v>
      </c>
    </row>
    <row r="1746" spans="2:51" s="12" customFormat="1" ht="13.5">
      <c r="B1746" s="194"/>
      <c r="D1746" s="195" t="s">
        <v>198</v>
      </c>
      <c r="E1746" s="196" t="s">
        <v>5</v>
      </c>
      <c r="F1746" s="197" t="s">
        <v>2018</v>
      </c>
      <c r="H1746" s="196" t="s">
        <v>5</v>
      </c>
      <c r="I1746" s="198"/>
      <c r="L1746" s="194"/>
      <c r="M1746" s="199"/>
      <c r="N1746" s="200"/>
      <c r="O1746" s="200"/>
      <c r="P1746" s="200"/>
      <c r="Q1746" s="200"/>
      <c r="R1746" s="200"/>
      <c r="S1746" s="200"/>
      <c r="T1746" s="201"/>
      <c r="AT1746" s="196" t="s">
        <v>198</v>
      </c>
      <c r="AU1746" s="196" t="s">
        <v>80</v>
      </c>
      <c r="AV1746" s="12" t="s">
        <v>17</v>
      </c>
      <c r="AW1746" s="12" t="s">
        <v>35</v>
      </c>
      <c r="AX1746" s="12" t="s">
        <v>72</v>
      </c>
      <c r="AY1746" s="196" t="s">
        <v>190</v>
      </c>
    </row>
    <row r="1747" spans="2:51" s="13" customFormat="1" ht="13.5">
      <c r="B1747" s="202"/>
      <c r="D1747" s="195" t="s">
        <v>198</v>
      </c>
      <c r="E1747" s="203" t="s">
        <v>5</v>
      </c>
      <c r="F1747" s="204" t="s">
        <v>2019</v>
      </c>
      <c r="H1747" s="205">
        <v>25.5</v>
      </c>
      <c r="I1747" s="206"/>
      <c r="L1747" s="202"/>
      <c r="M1747" s="207"/>
      <c r="N1747" s="208"/>
      <c r="O1747" s="208"/>
      <c r="P1747" s="208"/>
      <c r="Q1747" s="208"/>
      <c r="R1747" s="208"/>
      <c r="S1747" s="208"/>
      <c r="T1747" s="209"/>
      <c r="AT1747" s="203" t="s">
        <v>198</v>
      </c>
      <c r="AU1747" s="203" t="s">
        <v>80</v>
      </c>
      <c r="AV1747" s="13" t="s">
        <v>80</v>
      </c>
      <c r="AW1747" s="13" t="s">
        <v>35</v>
      </c>
      <c r="AX1747" s="13" t="s">
        <v>72</v>
      </c>
      <c r="AY1747" s="203" t="s">
        <v>190</v>
      </c>
    </row>
    <row r="1748" spans="2:51" s="12" customFormat="1" ht="13.5">
      <c r="B1748" s="194"/>
      <c r="D1748" s="195" t="s">
        <v>198</v>
      </c>
      <c r="E1748" s="196" t="s">
        <v>5</v>
      </c>
      <c r="F1748" s="197" t="s">
        <v>2020</v>
      </c>
      <c r="H1748" s="196" t="s">
        <v>5</v>
      </c>
      <c r="I1748" s="198"/>
      <c r="L1748" s="194"/>
      <c r="M1748" s="199"/>
      <c r="N1748" s="200"/>
      <c r="O1748" s="200"/>
      <c r="P1748" s="200"/>
      <c r="Q1748" s="200"/>
      <c r="R1748" s="200"/>
      <c r="S1748" s="200"/>
      <c r="T1748" s="201"/>
      <c r="AT1748" s="196" t="s">
        <v>198</v>
      </c>
      <c r="AU1748" s="196" t="s">
        <v>80</v>
      </c>
      <c r="AV1748" s="12" t="s">
        <v>17</v>
      </c>
      <c r="AW1748" s="12" t="s">
        <v>35</v>
      </c>
      <c r="AX1748" s="12" t="s">
        <v>72</v>
      </c>
      <c r="AY1748" s="196" t="s">
        <v>190</v>
      </c>
    </row>
    <row r="1749" spans="2:51" s="13" customFormat="1" ht="13.5">
      <c r="B1749" s="202"/>
      <c r="D1749" s="195" t="s">
        <v>198</v>
      </c>
      <c r="E1749" s="203" t="s">
        <v>5</v>
      </c>
      <c r="F1749" s="204" t="s">
        <v>2021</v>
      </c>
      <c r="H1749" s="205">
        <v>82.8</v>
      </c>
      <c r="I1749" s="206"/>
      <c r="L1749" s="202"/>
      <c r="M1749" s="207"/>
      <c r="N1749" s="208"/>
      <c r="O1749" s="208"/>
      <c r="P1749" s="208"/>
      <c r="Q1749" s="208"/>
      <c r="R1749" s="208"/>
      <c r="S1749" s="208"/>
      <c r="T1749" s="209"/>
      <c r="AT1749" s="203" t="s">
        <v>198</v>
      </c>
      <c r="AU1749" s="203" t="s">
        <v>80</v>
      </c>
      <c r="AV1749" s="13" t="s">
        <v>80</v>
      </c>
      <c r="AW1749" s="13" t="s">
        <v>35</v>
      </c>
      <c r="AX1749" s="13" t="s">
        <v>72</v>
      </c>
      <c r="AY1749" s="203" t="s">
        <v>190</v>
      </c>
    </row>
    <row r="1750" spans="2:51" s="12" customFormat="1" ht="13.5">
      <c r="B1750" s="194"/>
      <c r="D1750" s="195" t="s">
        <v>198</v>
      </c>
      <c r="E1750" s="196" t="s">
        <v>5</v>
      </c>
      <c r="F1750" s="197" t="s">
        <v>2022</v>
      </c>
      <c r="H1750" s="196" t="s">
        <v>5</v>
      </c>
      <c r="I1750" s="198"/>
      <c r="L1750" s="194"/>
      <c r="M1750" s="199"/>
      <c r="N1750" s="200"/>
      <c r="O1750" s="200"/>
      <c r="P1750" s="200"/>
      <c r="Q1750" s="200"/>
      <c r="R1750" s="200"/>
      <c r="S1750" s="200"/>
      <c r="T1750" s="201"/>
      <c r="AT1750" s="196" t="s">
        <v>198</v>
      </c>
      <c r="AU1750" s="196" t="s">
        <v>80</v>
      </c>
      <c r="AV1750" s="12" t="s">
        <v>17</v>
      </c>
      <c r="AW1750" s="12" t="s">
        <v>35</v>
      </c>
      <c r="AX1750" s="12" t="s">
        <v>72</v>
      </c>
      <c r="AY1750" s="196" t="s">
        <v>190</v>
      </c>
    </row>
    <row r="1751" spans="2:51" s="13" customFormat="1" ht="13.5">
      <c r="B1751" s="202"/>
      <c r="D1751" s="195" t="s">
        <v>198</v>
      </c>
      <c r="E1751" s="203" t="s">
        <v>5</v>
      </c>
      <c r="F1751" s="204" t="s">
        <v>2023</v>
      </c>
      <c r="H1751" s="205">
        <v>82.95</v>
      </c>
      <c r="I1751" s="206"/>
      <c r="L1751" s="202"/>
      <c r="M1751" s="207"/>
      <c r="N1751" s="208"/>
      <c r="O1751" s="208"/>
      <c r="P1751" s="208"/>
      <c r="Q1751" s="208"/>
      <c r="R1751" s="208"/>
      <c r="S1751" s="208"/>
      <c r="T1751" s="209"/>
      <c r="AT1751" s="203" t="s">
        <v>198</v>
      </c>
      <c r="AU1751" s="203" t="s">
        <v>80</v>
      </c>
      <c r="AV1751" s="13" t="s">
        <v>80</v>
      </c>
      <c r="AW1751" s="13" t="s">
        <v>35</v>
      </c>
      <c r="AX1751" s="13" t="s">
        <v>72</v>
      </c>
      <c r="AY1751" s="203" t="s">
        <v>190</v>
      </c>
    </row>
    <row r="1752" spans="2:51" s="12" customFormat="1" ht="13.5">
      <c r="B1752" s="194"/>
      <c r="D1752" s="195" t="s">
        <v>198</v>
      </c>
      <c r="E1752" s="196" t="s">
        <v>5</v>
      </c>
      <c r="F1752" s="197" t="s">
        <v>2024</v>
      </c>
      <c r="H1752" s="196" t="s">
        <v>5</v>
      </c>
      <c r="I1752" s="198"/>
      <c r="L1752" s="194"/>
      <c r="M1752" s="199"/>
      <c r="N1752" s="200"/>
      <c r="O1752" s="200"/>
      <c r="P1752" s="200"/>
      <c r="Q1752" s="200"/>
      <c r="R1752" s="200"/>
      <c r="S1752" s="200"/>
      <c r="T1752" s="201"/>
      <c r="AT1752" s="196" t="s">
        <v>198</v>
      </c>
      <c r="AU1752" s="196" t="s">
        <v>80</v>
      </c>
      <c r="AV1752" s="12" t="s">
        <v>17</v>
      </c>
      <c r="AW1752" s="12" t="s">
        <v>35</v>
      </c>
      <c r="AX1752" s="12" t="s">
        <v>72</v>
      </c>
      <c r="AY1752" s="196" t="s">
        <v>190</v>
      </c>
    </row>
    <row r="1753" spans="2:51" s="13" customFormat="1" ht="13.5">
      <c r="B1753" s="202"/>
      <c r="D1753" s="195" t="s">
        <v>198</v>
      </c>
      <c r="E1753" s="203" t="s">
        <v>5</v>
      </c>
      <c r="F1753" s="204" t="s">
        <v>2025</v>
      </c>
      <c r="H1753" s="205">
        <v>51.9</v>
      </c>
      <c r="I1753" s="206"/>
      <c r="L1753" s="202"/>
      <c r="M1753" s="207"/>
      <c r="N1753" s="208"/>
      <c r="O1753" s="208"/>
      <c r="P1753" s="208"/>
      <c r="Q1753" s="208"/>
      <c r="R1753" s="208"/>
      <c r="S1753" s="208"/>
      <c r="T1753" s="209"/>
      <c r="AT1753" s="203" t="s">
        <v>198</v>
      </c>
      <c r="AU1753" s="203" t="s">
        <v>80</v>
      </c>
      <c r="AV1753" s="13" t="s">
        <v>80</v>
      </c>
      <c r="AW1753" s="13" t="s">
        <v>35</v>
      </c>
      <c r="AX1753" s="13" t="s">
        <v>72</v>
      </c>
      <c r="AY1753" s="203" t="s">
        <v>190</v>
      </c>
    </row>
    <row r="1754" spans="2:51" s="12" customFormat="1" ht="13.5">
      <c r="B1754" s="194"/>
      <c r="D1754" s="195" t="s">
        <v>198</v>
      </c>
      <c r="E1754" s="196" t="s">
        <v>5</v>
      </c>
      <c r="F1754" s="197" t="s">
        <v>2026</v>
      </c>
      <c r="H1754" s="196" t="s">
        <v>5</v>
      </c>
      <c r="I1754" s="198"/>
      <c r="L1754" s="194"/>
      <c r="M1754" s="199"/>
      <c r="N1754" s="200"/>
      <c r="O1754" s="200"/>
      <c r="P1754" s="200"/>
      <c r="Q1754" s="200"/>
      <c r="R1754" s="200"/>
      <c r="S1754" s="200"/>
      <c r="T1754" s="201"/>
      <c r="AT1754" s="196" t="s">
        <v>198</v>
      </c>
      <c r="AU1754" s="196" t="s">
        <v>80</v>
      </c>
      <c r="AV1754" s="12" t="s">
        <v>17</v>
      </c>
      <c r="AW1754" s="12" t="s">
        <v>35</v>
      </c>
      <c r="AX1754" s="12" t="s">
        <v>72</v>
      </c>
      <c r="AY1754" s="196" t="s">
        <v>190</v>
      </c>
    </row>
    <row r="1755" spans="2:51" s="13" customFormat="1" ht="13.5">
      <c r="B1755" s="202"/>
      <c r="D1755" s="195" t="s">
        <v>198</v>
      </c>
      <c r="E1755" s="203" t="s">
        <v>5</v>
      </c>
      <c r="F1755" s="204" t="s">
        <v>2027</v>
      </c>
      <c r="H1755" s="205">
        <v>56.85</v>
      </c>
      <c r="I1755" s="206"/>
      <c r="L1755" s="202"/>
      <c r="M1755" s="207"/>
      <c r="N1755" s="208"/>
      <c r="O1755" s="208"/>
      <c r="P1755" s="208"/>
      <c r="Q1755" s="208"/>
      <c r="R1755" s="208"/>
      <c r="S1755" s="208"/>
      <c r="T1755" s="209"/>
      <c r="AT1755" s="203" t="s">
        <v>198</v>
      </c>
      <c r="AU1755" s="203" t="s">
        <v>80</v>
      </c>
      <c r="AV1755" s="13" t="s">
        <v>80</v>
      </c>
      <c r="AW1755" s="13" t="s">
        <v>35</v>
      </c>
      <c r="AX1755" s="13" t="s">
        <v>72</v>
      </c>
      <c r="AY1755" s="203" t="s">
        <v>190</v>
      </c>
    </row>
    <row r="1756" spans="2:51" s="12" customFormat="1" ht="13.5">
      <c r="B1756" s="194"/>
      <c r="D1756" s="195" t="s">
        <v>198</v>
      </c>
      <c r="E1756" s="196" t="s">
        <v>5</v>
      </c>
      <c r="F1756" s="197" t="s">
        <v>2028</v>
      </c>
      <c r="H1756" s="196" t="s">
        <v>5</v>
      </c>
      <c r="I1756" s="198"/>
      <c r="L1756" s="194"/>
      <c r="M1756" s="199"/>
      <c r="N1756" s="200"/>
      <c r="O1756" s="200"/>
      <c r="P1756" s="200"/>
      <c r="Q1756" s="200"/>
      <c r="R1756" s="200"/>
      <c r="S1756" s="200"/>
      <c r="T1756" s="201"/>
      <c r="AT1756" s="196" t="s">
        <v>198</v>
      </c>
      <c r="AU1756" s="196" t="s">
        <v>80</v>
      </c>
      <c r="AV1756" s="12" t="s">
        <v>17</v>
      </c>
      <c r="AW1756" s="12" t="s">
        <v>35</v>
      </c>
      <c r="AX1756" s="12" t="s">
        <v>72</v>
      </c>
      <c r="AY1756" s="196" t="s">
        <v>190</v>
      </c>
    </row>
    <row r="1757" spans="2:51" s="13" customFormat="1" ht="13.5">
      <c r="B1757" s="202"/>
      <c r="D1757" s="195" t="s">
        <v>198</v>
      </c>
      <c r="E1757" s="203" t="s">
        <v>5</v>
      </c>
      <c r="F1757" s="204" t="s">
        <v>2029</v>
      </c>
      <c r="H1757" s="205">
        <v>71.55</v>
      </c>
      <c r="I1757" s="206"/>
      <c r="L1757" s="202"/>
      <c r="M1757" s="207"/>
      <c r="N1757" s="208"/>
      <c r="O1757" s="208"/>
      <c r="P1757" s="208"/>
      <c r="Q1757" s="208"/>
      <c r="R1757" s="208"/>
      <c r="S1757" s="208"/>
      <c r="T1757" s="209"/>
      <c r="AT1757" s="203" t="s">
        <v>198</v>
      </c>
      <c r="AU1757" s="203" t="s">
        <v>80</v>
      </c>
      <c r="AV1757" s="13" t="s">
        <v>80</v>
      </c>
      <c r="AW1757" s="13" t="s">
        <v>35</v>
      </c>
      <c r="AX1757" s="13" t="s">
        <v>72</v>
      </c>
      <c r="AY1757" s="203" t="s">
        <v>190</v>
      </c>
    </row>
    <row r="1758" spans="2:51" s="12" customFormat="1" ht="13.5">
      <c r="B1758" s="194"/>
      <c r="D1758" s="195" t="s">
        <v>198</v>
      </c>
      <c r="E1758" s="196" t="s">
        <v>5</v>
      </c>
      <c r="F1758" s="197" t="s">
        <v>1365</v>
      </c>
      <c r="H1758" s="196" t="s">
        <v>5</v>
      </c>
      <c r="I1758" s="198"/>
      <c r="L1758" s="194"/>
      <c r="M1758" s="199"/>
      <c r="N1758" s="200"/>
      <c r="O1758" s="200"/>
      <c r="P1758" s="200"/>
      <c r="Q1758" s="200"/>
      <c r="R1758" s="200"/>
      <c r="S1758" s="200"/>
      <c r="T1758" s="201"/>
      <c r="AT1758" s="196" t="s">
        <v>198</v>
      </c>
      <c r="AU1758" s="196" t="s">
        <v>80</v>
      </c>
      <c r="AV1758" s="12" t="s">
        <v>17</v>
      </c>
      <c r="AW1758" s="12" t="s">
        <v>35</v>
      </c>
      <c r="AX1758" s="12" t="s">
        <v>72</v>
      </c>
      <c r="AY1758" s="196" t="s">
        <v>190</v>
      </c>
    </row>
    <row r="1759" spans="2:51" s="13" customFormat="1" ht="13.5">
      <c r="B1759" s="202"/>
      <c r="D1759" s="195" t="s">
        <v>198</v>
      </c>
      <c r="E1759" s="203" t="s">
        <v>5</v>
      </c>
      <c r="F1759" s="204" t="s">
        <v>1350</v>
      </c>
      <c r="H1759" s="205">
        <v>8.5</v>
      </c>
      <c r="I1759" s="206"/>
      <c r="L1759" s="202"/>
      <c r="M1759" s="207"/>
      <c r="N1759" s="208"/>
      <c r="O1759" s="208"/>
      <c r="P1759" s="208"/>
      <c r="Q1759" s="208"/>
      <c r="R1759" s="208"/>
      <c r="S1759" s="208"/>
      <c r="T1759" s="209"/>
      <c r="AT1759" s="203" t="s">
        <v>198</v>
      </c>
      <c r="AU1759" s="203" t="s">
        <v>80</v>
      </c>
      <c r="AV1759" s="13" t="s">
        <v>80</v>
      </c>
      <c r="AW1759" s="13" t="s">
        <v>35</v>
      </c>
      <c r="AX1759" s="13" t="s">
        <v>72</v>
      </c>
      <c r="AY1759" s="203" t="s">
        <v>190</v>
      </c>
    </row>
    <row r="1760" spans="2:51" s="12" customFormat="1" ht="13.5">
      <c r="B1760" s="194"/>
      <c r="D1760" s="195" t="s">
        <v>198</v>
      </c>
      <c r="E1760" s="196" t="s">
        <v>5</v>
      </c>
      <c r="F1760" s="197" t="s">
        <v>1366</v>
      </c>
      <c r="H1760" s="196" t="s">
        <v>5</v>
      </c>
      <c r="I1760" s="198"/>
      <c r="L1760" s="194"/>
      <c r="M1760" s="199"/>
      <c r="N1760" s="200"/>
      <c r="O1760" s="200"/>
      <c r="P1760" s="200"/>
      <c r="Q1760" s="200"/>
      <c r="R1760" s="200"/>
      <c r="S1760" s="200"/>
      <c r="T1760" s="201"/>
      <c r="AT1760" s="196" t="s">
        <v>198</v>
      </c>
      <c r="AU1760" s="196" t="s">
        <v>80</v>
      </c>
      <c r="AV1760" s="12" t="s">
        <v>17</v>
      </c>
      <c r="AW1760" s="12" t="s">
        <v>35</v>
      </c>
      <c r="AX1760" s="12" t="s">
        <v>72</v>
      </c>
      <c r="AY1760" s="196" t="s">
        <v>190</v>
      </c>
    </row>
    <row r="1761" spans="2:51" s="13" customFormat="1" ht="13.5">
      <c r="B1761" s="202"/>
      <c r="D1761" s="195" t="s">
        <v>198</v>
      </c>
      <c r="E1761" s="203" t="s">
        <v>5</v>
      </c>
      <c r="F1761" s="204" t="s">
        <v>1367</v>
      </c>
      <c r="H1761" s="205">
        <v>16.6</v>
      </c>
      <c r="I1761" s="206"/>
      <c r="L1761" s="202"/>
      <c r="M1761" s="207"/>
      <c r="N1761" s="208"/>
      <c r="O1761" s="208"/>
      <c r="P1761" s="208"/>
      <c r="Q1761" s="208"/>
      <c r="R1761" s="208"/>
      <c r="S1761" s="208"/>
      <c r="T1761" s="209"/>
      <c r="AT1761" s="203" t="s">
        <v>198</v>
      </c>
      <c r="AU1761" s="203" t="s">
        <v>80</v>
      </c>
      <c r="AV1761" s="13" t="s">
        <v>80</v>
      </c>
      <c r="AW1761" s="13" t="s">
        <v>35</v>
      </c>
      <c r="AX1761" s="13" t="s">
        <v>72</v>
      </c>
      <c r="AY1761" s="203" t="s">
        <v>190</v>
      </c>
    </row>
    <row r="1762" spans="2:51" s="13" customFormat="1" ht="13.5">
      <c r="B1762" s="202"/>
      <c r="D1762" s="195" t="s">
        <v>198</v>
      </c>
      <c r="E1762" s="203" t="s">
        <v>5</v>
      </c>
      <c r="F1762" s="204" t="s">
        <v>5</v>
      </c>
      <c r="H1762" s="205">
        <v>0</v>
      </c>
      <c r="I1762" s="206"/>
      <c r="L1762" s="202"/>
      <c r="M1762" s="207"/>
      <c r="N1762" s="208"/>
      <c r="O1762" s="208"/>
      <c r="P1762" s="208"/>
      <c r="Q1762" s="208"/>
      <c r="R1762" s="208"/>
      <c r="S1762" s="208"/>
      <c r="T1762" s="209"/>
      <c r="AT1762" s="203" t="s">
        <v>198</v>
      </c>
      <c r="AU1762" s="203" t="s">
        <v>80</v>
      </c>
      <c r="AV1762" s="13" t="s">
        <v>80</v>
      </c>
      <c r="AW1762" s="13" t="s">
        <v>35</v>
      </c>
      <c r="AX1762" s="13" t="s">
        <v>72</v>
      </c>
      <c r="AY1762" s="203" t="s">
        <v>190</v>
      </c>
    </row>
    <row r="1763" spans="2:51" s="14" customFormat="1" ht="13.5">
      <c r="B1763" s="210"/>
      <c r="D1763" s="195" t="s">
        <v>198</v>
      </c>
      <c r="E1763" s="211" t="s">
        <v>5</v>
      </c>
      <c r="F1763" s="212" t="s">
        <v>221</v>
      </c>
      <c r="H1763" s="213">
        <v>396.65</v>
      </c>
      <c r="I1763" s="214"/>
      <c r="L1763" s="210"/>
      <c r="M1763" s="215"/>
      <c r="N1763" s="216"/>
      <c r="O1763" s="216"/>
      <c r="P1763" s="216"/>
      <c r="Q1763" s="216"/>
      <c r="R1763" s="216"/>
      <c r="S1763" s="216"/>
      <c r="T1763" s="217"/>
      <c r="AT1763" s="211" t="s">
        <v>198</v>
      </c>
      <c r="AU1763" s="211" t="s">
        <v>80</v>
      </c>
      <c r="AV1763" s="14" t="s">
        <v>92</v>
      </c>
      <c r="AW1763" s="14" t="s">
        <v>35</v>
      </c>
      <c r="AX1763" s="14" t="s">
        <v>17</v>
      </c>
      <c r="AY1763" s="211" t="s">
        <v>190</v>
      </c>
    </row>
    <row r="1764" spans="2:65" s="1" customFormat="1" ht="16.5" customHeight="1">
      <c r="B1764" s="181"/>
      <c r="C1764" s="218" t="s">
        <v>2030</v>
      </c>
      <c r="D1764" s="218" t="s">
        <v>465</v>
      </c>
      <c r="E1764" s="219" t="s">
        <v>2031</v>
      </c>
      <c r="F1764" s="220" t="s">
        <v>2032</v>
      </c>
      <c r="G1764" s="221" t="s">
        <v>275</v>
      </c>
      <c r="H1764" s="222">
        <v>404.583</v>
      </c>
      <c r="I1764" s="223"/>
      <c r="J1764" s="224">
        <f>ROUND(I1764*H1764,2)</f>
        <v>0</v>
      </c>
      <c r="K1764" s="220" t="s">
        <v>5</v>
      </c>
      <c r="L1764" s="225"/>
      <c r="M1764" s="226" t="s">
        <v>5</v>
      </c>
      <c r="N1764" s="227" t="s">
        <v>43</v>
      </c>
      <c r="O1764" s="43"/>
      <c r="P1764" s="191">
        <f>O1764*H1764</f>
        <v>0</v>
      </c>
      <c r="Q1764" s="191">
        <v>0.001</v>
      </c>
      <c r="R1764" s="191">
        <f>Q1764*H1764</f>
        <v>0.404583</v>
      </c>
      <c r="S1764" s="191">
        <v>0</v>
      </c>
      <c r="T1764" s="192">
        <f>S1764*H1764</f>
        <v>0</v>
      </c>
      <c r="AR1764" s="25" t="s">
        <v>407</v>
      </c>
      <c r="AT1764" s="25" t="s">
        <v>465</v>
      </c>
      <c r="AU1764" s="25" t="s">
        <v>80</v>
      </c>
      <c r="AY1764" s="25" t="s">
        <v>190</v>
      </c>
      <c r="BE1764" s="193">
        <f>IF(N1764="základní",J1764,0)</f>
        <v>0</v>
      </c>
      <c r="BF1764" s="193">
        <f>IF(N1764="snížená",J1764,0)</f>
        <v>0</v>
      </c>
      <c r="BG1764" s="193">
        <f>IF(N1764="zákl. přenesená",J1764,0)</f>
        <v>0</v>
      </c>
      <c r="BH1764" s="193">
        <f>IF(N1764="sníž. přenesená",J1764,0)</f>
        <v>0</v>
      </c>
      <c r="BI1764" s="193">
        <f>IF(N1764="nulová",J1764,0)</f>
        <v>0</v>
      </c>
      <c r="BJ1764" s="25" t="s">
        <v>17</v>
      </c>
      <c r="BK1764" s="193">
        <f>ROUND(I1764*H1764,2)</f>
        <v>0</v>
      </c>
      <c r="BL1764" s="25" t="s">
        <v>283</v>
      </c>
      <c r="BM1764" s="25" t="s">
        <v>2033</v>
      </c>
    </row>
    <row r="1765" spans="2:51" s="13" customFormat="1" ht="13.5">
      <c r="B1765" s="202"/>
      <c r="D1765" s="195" t="s">
        <v>198</v>
      </c>
      <c r="F1765" s="204" t="s">
        <v>2034</v>
      </c>
      <c r="H1765" s="205">
        <v>404.583</v>
      </c>
      <c r="I1765" s="206"/>
      <c r="L1765" s="202"/>
      <c r="M1765" s="207"/>
      <c r="N1765" s="208"/>
      <c r="O1765" s="208"/>
      <c r="P1765" s="208"/>
      <c r="Q1765" s="208"/>
      <c r="R1765" s="208"/>
      <c r="S1765" s="208"/>
      <c r="T1765" s="209"/>
      <c r="AT1765" s="203" t="s">
        <v>198</v>
      </c>
      <c r="AU1765" s="203" t="s">
        <v>80</v>
      </c>
      <c r="AV1765" s="13" t="s">
        <v>80</v>
      </c>
      <c r="AW1765" s="13" t="s">
        <v>6</v>
      </c>
      <c r="AX1765" s="13" t="s">
        <v>17</v>
      </c>
      <c r="AY1765" s="203" t="s">
        <v>190</v>
      </c>
    </row>
    <row r="1766" spans="2:65" s="1" customFormat="1" ht="25.5" customHeight="1">
      <c r="B1766" s="181"/>
      <c r="C1766" s="182" t="s">
        <v>2035</v>
      </c>
      <c r="D1766" s="182" t="s">
        <v>192</v>
      </c>
      <c r="E1766" s="183" t="s">
        <v>2015</v>
      </c>
      <c r="F1766" s="184" t="s">
        <v>2016</v>
      </c>
      <c r="G1766" s="185" t="s">
        <v>275</v>
      </c>
      <c r="H1766" s="186">
        <v>9.9</v>
      </c>
      <c r="I1766" s="187"/>
      <c r="J1766" s="188">
        <f>ROUND(I1766*H1766,2)</f>
        <v>0</v>
      </c>
      <c r="K1766" s="184" t="s">
        <v>196</v>
      </c>
      <c r="L1766" s="42"/>
      <c r="M1766" s="189" t="s">
        <v>5</v>
      </c>
      <c r="N1766" s="190" t="s">
        <v>43</v>
      </c>
      <c r="O1766" s="43"/>
      <c r="P1766" s="191">
        <f>O1766*H1766</f>
        <v>0</v>
      </c>
      <c r="Q1766" s="191">
        <v>0</v>
      </c>
      <c r="R1766" s="191">
        <f>Q1766*H1766</f>
        <v>0</v>
      </c>
      <c r="S1766" s="191">
        <v>0</v>
      </c>
      <c r="T1766" s="192">
        <f>S1766*H1766</f>
        <v>0</v>
      </c>
      <c r="AR1766" s="25" t="s">
        <v>283</v>
      </c>
      <c r="AT1766" s="25" t="s">
        <v>192</v>
      </c>
      <c r="AU1766" s="25" t="s">
        <v>80</v>
      </c>
      <c r="AY1766" s="25" t="s">
        <v>190</v>
      </c>
      <c r="BE1766" s="193">
        <f>IF(N1766="základní",J1766,0)</f>
        <v>0</v>
      </c>
      <c r="BF1766" s="193">
        <f>IF(N1766="snížená",J1766,0)</f>
        <v>0</v>
      </c>
      <c r="BG1766" s="193">
        <f>IF(N1766="zákl. přenesená",J1766,0)</f>
        <v>0</v>
      </c>
      <c r="BH1766" s="193">
        <f>IF(N1766="sníž. přenesená",J1766,0)</f>
        <v>0</v>
      </c>
      <c r="BI1766" s="193">
        <f>IF(N1766="nulová",J1766,0)</f>
        <v>0</v>
      </c>
      <c r="BJ1766" s="25" t="s">
        <v>17</v>
      </c>
      <c r="BK1766" s="193">
        <f>ROUND(I1766*H1766,2)</f>
        <v>0</v>
      </c>
      <c r="BL1766" s="25" t="s">
        <v>283</v>
      </c>
      <c r="BM1766" s="25" t="s">
        <v>2036</v>
      </c>
    </row>
    <row r="1767" spans="2:51" s="12" customFormat="1" ht="13.5">
      <c r="B1767" s="194"/>
      <c r="D1767" s="195" t="s">
        <v>198</v>
      </c>
      <c r="E1767" s="196" t="s">
        <v>5</v>
      </c>
      <c r="F1767" s="197" t="s">
        <v>2037</v>
      </c>
      <c r="H1767" s="196" t="s">
        <v>5</v>
      </c>
      <c r="I1767" s="198"/>
      <c r="L1767" s="194"/>
      <c r="M1767" s="199"/>
      <c r="N1767" s="200"/>
      <c r="O1767" s="200"/>
      <c r="P1767" s="200"/>
      <c r="Q1767" s="200"/>
      <c r="R1767" s="200"/>
      <c r="S1767" s="200"/>
      <c r="T1767" s="201"/>
      <c r="AT1767" s="196" t="s">
        <v>198</v>
      </c>
      <c r="AU1767" s="196" t="s">
        <v>80</v>
      </c>
      <c r="AV1767" s="12" t="s">
        <v>17</v>
      </c>
      <c r="AW1767" s="12" t="s">
        <v>35</v>
      </c>
      <c r="AX1767" s="12" t="s">
        <v>72</v>
      </c>
      <c r="AY1767" s="196" t="s">
        <v>190</v>
      </c>
    </row>
    <row r="1768" spans="2:51" s="13" customFormat="1" ht="13.5">
      <c r="B1768" s="202"/>
      <c r="D1768" s="195" t="s">
        <v>198</v>
      </c>
      <c r="E1768" s="203" t="s">
        <v>5</v>
      </c>
      <c r="F1768" s="204" t="s">
        <v>2038</v>
      </c>
      <c r="H1768" s="205">
        <v>9.9</v>
      </c>
      <c r="I1768" s="206"/>
      <c r="L1768" s="202"/>
      <c r="M1768" s="207"/>
      <c r="N1768" s="208"/>
      <c r="O1768" s="208"/>
      <c r="P1768" s="208"/>
      <c r="Q1768" s="208"/>
      <c r="R1768" s="208"/>
      <c r="S1768" s="208"/>
      <c r="T1768" s="209"/>
      <c r="AT1768" s="203" t="s">
        <v>198</v>
      </c>
      <c r="AU1768" s="203" t="s">
        <v>80</v>
      </c>
      <c r="AV1768" s="13" t="s">
        <v>80</v>
      </c>
      <c r="AW1768" s="13" t="s">
        <v>35</v>
      </c>
      <c r="AX1768" s="13" t="s">
        <v>17</v>
      </c>
      <c r="AY1768" s="203" t="s">
        <v>190</v>
      </c>
    </row>
    <row r="1769" spans="2:65" s="1" customFormat="1" ht="16.5" customHeight="1">
      <c r="B1769" s="181"/>
      <c r="C1769" s="218" t="s">
        <v>2039</v>
      </c>
      <c r="D1769" s="218" t="s">
        <v>465</v>
      </c>
      <c r="E1769" s="219" t="s">
        <v>2040</v>
      </c>
      <c r="F1769" s="220" t="s">
        <v>2032</v>
      </c>
      <c r="G1769" s="221" t="s">
        <v>275</v>
      </c>
      <c r="H1769" s="222">
        <v>5.049</v>
      </c>
      <c r="I1769" s="223"/>
      <c r="J1769" s="224">
        <f>ROUND(I1769*H1769,2)</f>
        <v>0</v>
      </c>
      <c r="K1769" s="220" t="s">
        <v>5</v>
      </c>
      <c r="L1769" s="225"/>
      <c r="M1769" s="226" t="s">
        <v>5</v>
      </c>
      <c r="N1769" s="227" t="s">
        <v>43</v>
      </c>
      <c r="O1769" s="43"/>
      <c r="P1769" s="191">
        <f>O1769*H1769</f>
        <v>0</v>
      </c>
      <c r="Q1769" s="191">
        <v>0.001</v>
      </c>
      <c r="R1769" s="191">
        <f>Q1769*H1769</f>
        <v>0.0050490000000000005</v>
      </c>
      <c r="S1769" s="191">
        <v>0</v>
      </c>
      <c r="T1769" s="192">
        <f>S1769*H1769</f>
        <v>0</v>
      </c>
      <c r="AR1769" s="25" t="s">
        <v>407</v>
      </c>
      <c r="AT1769" s="25" t="s">
        <v>465</v>
      </c>
      <c r="AU1769" s="25" t="s">
        <v>80</v>
      </c>
      <c r="AY1769" s="25" t="s">
        <v>190</v>
      </c>
      <c r="BE1769" s="193">
        <f>IF(N1769="základní",J1769,0)</f>
        <v>0</v>
      </c>
      <c r="BF1769" s="193">
        <f>IF(N1769="snížená",J1769,0)</f>
        <v>0</v>
      </c>
      <c r="BG1769" s="193">
        <f>IF(N1769="zákl. přenesená",J1769,0)</f>
        <v>0</v>
      </c>
      <c r="BH1769" s="193">
        <f>IF(N1769="sníž. přenesená",J1769,0)</f>
        <v>0</v>
      </c>
      <c r="BI1769" s="193">
        <f>IF(N1769="nulová",J1769,0)</f>
        <v>0</v>
      </c>
      <c r="BJ1769" s="25" t="s">
        <v>17</v>
      </c>
      <c r="BK1769" s="193">
        <f>ROUND(I1769*H1769,2)</f>
        <v>0</v>
      </c>
      <c r="BL1769" s="25" t="s">
        <v>283</v>
      </c>
      <c r="BM1769" s="25" t="s">
        <v>2041</v>
      </c>
    </row>
    <row r="1770" spans="2:51" s="12" customFormat="1" ht="13.5">
      <c r="B1770" s="194"/>
      <c r="D1770" s="195" t="s">
        <v>198</v>
      </c>
      <c r="E1770" s="196" t="s">
        <v>5</v>
      </c>
      <c r="F1770" s="197" t="s">
        <v>1351</v>
      </c>
      <c r="H1770" s="196" t="s">
        <v>5</v>
      </c>
      <c r="I1770" s="198"/>
      <c r="L1770" s="194"/>
      <c r="M1770" s="199"/>
      <c r="N1770" s="200"/>
      <c r="O1770" s="200"/>
      <c r="P1770" s="200"/>
      <c r="Q1770" s="200"/>
      <c r="R1770" s="200"/>
      <c r="S1770" s="200"/>
      <c r="T1770" s="201"/>
      <c r="AT1770" s="196" t="s">
        <v>198</v>
      </c>
      <c r="AU1770" s="196" t="s">
        <v>80</v>
      </c>
      <c r="AV1770" s="12" t="s">
        <v>17</v>
      </c>
      <c r="AW1770" s="12" t="s">
        <v>35</v>
      </c>
      <c r="AX1770" s="12" t="s">
        <v>72</v>
      </c>
      <c r="AY1770" s="196" t="s">
        <v>190</v>
      </c>
    </row>
    <row r="1771" spans="2:51" s="13" customFormat="1" ht="13.5">
      <c r="B1771" s="202"/>
      <c r="D1771" s="195" t="s">
        <v>198</v>
      </c>
      <c r="E1771" s="203" t="s">
        <v>5</v>
      </c>
      <c r="F1771" s="204" t="s">
        <v>1352</v>
      </c>
      <c r="H1771" s="205">
        <v>4.95</v>
      </c>
      <c r="I1771" s="206"/>
      <c r="L1771" s="202"/>
      <c r="M1771" s="207"/>
      <c r="N1771" s="208"/>
      <c r="O1771" s="208"/>
      <c r="P1771" s="208"/>
      <c r="Q1771" s="208"/>
      <c r="R1771" s="208"/>
      <c r="S1771" s="208"/>
      <c r="T1771" s="209"/>
      <c r="AT1771" s="203" t="s">
        <v>198</v>
      </c>
      <c r="AU1771" s="203" t="s">
        <v>80</v>
      </c>
      <c r="AV1771" s="13" t="s">
        <v>80</v>
      </c>
      <c r="AW1771" s="13" t="s">
        <v>35</v>
      </c>
      <c r="AX1771" s="13" t="s">
        <v>17</v>
      </c>
      <c r="AY1771" s="203" t="s">
        <v>190</v>
      </c>
    </row>
    <row r="1772" spans="2:51" s="13" customFormat="1" ht="13.5">
      <c r="B1772" s="202"/>
      <c r="D1772" s="195" t="s">
        <v>198</v>
      </c>
      <c r="F1772" s="204" t="s">
        <v>2042</v>
      </c>
      <c r="H1772" s="205">
        <v>5.049</v>
      </c>
      <c r="I1772" s="206"/>
      <c r="L1772" s="202"/>
      <c r="M1772" s="207"/>
      <c r="N1772" s="208"/>
      <c r="O1772" s="208"/>
      <c r="P1772" s="208"/>
      <c r="Q1772" s="208"/>
      <c r="R1772" s="208"/>
      <c r="S1772" s="208"/>
      <c r="T1772" s="209"/>
      <c r="AT1772" s="203" t="s">
        <v>198</v>
      </c>
      <c r="AU1772" s="203" t="s">
        <v>80</v>
      </c>
      <c r="AV1772" s="13" t="s">
        <v>80</v>
      </c>
      <c r="AW1772" s="13" t="s">
        <v>6</v>
      </c>
      <c r="AX1772" s="13" t="s">
        <v>17</v>
      </c>
      <c r="AY1772" s="203" t="s">
        <v>190</v>
      </c>
    </row>
    <row r="1773" spans="2:65" s="1" customFormat="1" ht="16.5" customHeight="1">
      <c r="B1773" s="181"/>
      <c r="C1773" s="218" t="s">
        <v>2043</v>
      </c>
      <c r="D1773" s="218" t="s">
        <v>465</v>
      </c>
      <c r="E1773" s="219" t="s">
        <v>2044</v>
      </c>
      <c r="F1773" s="220" t="s">
        <v>2045</v>
      </c>
      <c r="G1773" s="221" t="s">
        <v>275</v>
      </c>
      <c r="H1773" s="222">
        <v>5.049</v>
      </c>
      <c r="I1773" s="223"/>
      <c r="J1773" s="224">
        <f>ROUND(I1773*H1773,2)</f>
        <v>0</v>
      </c>
      <c r="K1773" s="220" t="s">
        <v>5</v>
      </c>
      <c r="L1773" s="225"/>
      <c r="M1773" s="226" t="s">
        <v>5</v>
      </c>
      <c r="N1773" s="227" t="s">
        <v>43</v>
      </c>
      <c r="O1773" s="43"/>
      <c r="P1773" s="191">
        <f>O1773*H1773</f>
        <v>0</v>
      </c>
      <c r="Q1773" s="191">
        <v>0.00125</v>
      </c>
      <c r="R1773" s="191">
        <f>Q1773*H1773</f>
        <v>0.006311250000000001</v>
      </c>
      <c r="S1773" s="191">
        <v>0</v>
      </c>
      <c r="T1773" s="192">
        <f>S1773*H1773</f>
        <v>0</v>
      </c>
      <c r="AR1773" s="25" t="s">
        <v>407</v>
      </c>
      <c r="AT1773" s="25" t="s">
        <v>465</v>
      </c>
      <c r="AU1773" s="25" t="s">
        <v>80</v>
      </c>
      <c r="AY1773" s="25" t="s">
        <v>190</v>
      </c>
      <c r="BE1773" s="193">
        <f>IF(N1773="základní",J1773,0)</f>
        <v>0</v>
      </c>
      <c r="BF1773" s="193">
        <f>IF(N1773="snížená",J1773,0)</f>
        <v>0</v>
      </c>
      <c r="BG1773" s="193">
        <f>IF(N1773="zákl. přenesená",J1773,0)</f>
        <v>0</v>
      </c>
      <c r="BH1773" s="193">
        <f>IF(N1773="sníž. přenesená",J1773,0)</f>
        <v>0</v>
      </c>
      <c r="BI1773" s="193">
        <f>IF(N1773="nulová",J1773,0)</f>
        <v>0</v>
      </c>
      <c r="BJ1773" s="25" t="s">
        <v>17</v>
      </c>
      <c r="BK1773" s="193">
        <f>ROUND(I1773*H1773,2)</f>
        <v>0</v>
      </c>
      <c r="BL1773" s="25" t="s">
        <v>283</v>
      </c>
      <c r="BM1773" s="25" t="s">
        <v>2046</v>
      </c>
    </row>
    <row r="1774" spans="2:51" s="12" customFormat="1" ht="13.5">
      <c r="B1774" s="194"/>
      <c r="D1774" s="195" t="s">
        <v>198</v>
      </c>
      <c r="E1774" s="196" t="s">
        <v>5</v>
      </c>
      <c r="F1774" s="197" t="s">
        <v>1351</v>
      </c>
      <c r="H1774" s="196" t="s">
        <v>5</v>
      </c>
      <c r="I1774" s="198"/>
      <c r="L1774" s="194"/>
      <c r="M1774" s="199"/>
      <c r="N1774" s="200"/>
      <c r="O1774" s="200"/>
      <c r="P1774" s="200"/>
      <c r="Q1774" s="200"/>
      <c r="R1774" s="200"/>
      <c r="S1774" s="200"/>
      <c r="T1774" s="201"/>
      <c r="AT1774" s="196" t="s">
        <v>198</v>
      </c>
      <c r="AU1774" s="196" t="s">
        <v>80</v>
      </c>
      <c r="AV1774" s="12" t="s">
        <v>17</v>
      </c>
      <c r="AW1774" s="12" t="s">
        <v>35</v>
      </c>
      <c r="AX1774" s="12" t="s">
        <v>72</v>
      </c>
      <c r="AY1774" s="196" t="s">
        <v>190</v>
      </c>
    </row>
    <row r="1775" spans="2:51" s="13" customFormat="1" ht="13.5">
      <c r="B1775" s="202"/>
      <c r="D1775" s="195" t="s">
        <v>198</v>
      </c>
      <c r="E1775" s="203" t="s">
        <v>5</v>
      </c>
      <c r="F1775" s="204" t="s">
        <v>1352</v>
      </c>
      <c r="H1775" s="205">
        <v>4.95</v>
      </c>
      <c r="I1775" s="206"/>
      <c r="L1775" s="202"/>
      <c r="M1775" s="207"/>
      <c r="N1775" s="208"/>
      <c r="O1775" s="208"/>
      <c r="P1775" s="208"/>
      <c r="Q1775" s="208"/>
      <c r="R1775" s="208"/>
      <c r="S1775" s="208"/>
      <c r="T1775" s="209"/>
      <c r="AT1775" s="203" t="s">
        <v>198</v>
      </c>
      <c r="AU1775" s="203" t="s">
        <v>80</v>
      </c>
      <c r="AV1775" s="13" t="s">
        <v>80</v>
      </c>
      <c r="AW1775" s="13" t="s">
        <v>35</v>
      </c>
      <c r="AX1775" s="13" t="s">
        <v>17</v>
      </c>
      <c r="AY1775" s="203" t="s">
        <v>190</v>
      </c>
    </row>
    <row r="1776" spans="2:51" s="13" customFormat="1" ht="13.5">
      <c r="B1776" s="202"/>
      <c r="D1776" s="195" t="s">
        <v>198</v>
      </c>
      <c r="F1776" s="204" t="s">
        <v>2042</v>
      </c>
      <c r="H1776" s="205">
        <v>5.049</v>
      </c>
      <c r="I1776" s="206"/>
      <c r="L1776" s="202"/>
      <c r="M1776" s="207"/>
      <c r="N1776" s="208"/>
      <c r="O1776" s="208"/>
      <c r="P1776" s="208"/>
      <c r="Q1776" s="208"/>
      <c r="R1776" s="208"/>
      <c r="S1776" s="208"/>
      <c r="T1776" s="209"/>
      <c r="AT1776" s="203" t="s">
        <v>198</v>
      </c>
      <c r="AU1776" s="203" t="s">
        <v>80</v>
      </c>
      <c r="AV1776" s="13" t="s">
        <v>80</v>
      </c>
      <c r="AW1776" s="13" t="s">
        <v>6</v>
      </c>
      <c r="AX1776" s="13" t="s">
        <v>17</v>
      </c>
      <c r="AY1776" s="203" t="s">
        <v>190</v>
      </c>
    </row>
    <row r="1777" spans="2:65" s="1" customFormat="1" ht="25.5" customHeight="1">
      <c r="B1777" s="181"/>
      <c r="C1777" s="182" t="s">
        <v>2047</v>
      </c>
      <c r="D1777" s="182" t="s">
        <v>192</v>
      </c>
      <c r="E1777" s="183" t="s">
        <v>2015</v>
      </c>
      <c r="F1777" s="184" t="s">
        <v>2016</v>
      </c>
      <c r="G1777" s="185" t="s">
        <v>275</v>
      </c>
      <c r="H1777" s="186">
        <v>31.1</v>
      </c>
      <c r="I1777" s="187"/>
      <c r="J1777" s="188">
        <f>ROUND(I1777*H1777,2)</f>
        <v>0</v>
      </c>
      <c r="K1777" s="184" t="s">
        <v>196</v>
      </c>
      <c r="L1777" s="42"/>
      <c r="M1777" s="189" t="s">
        <v>5</v>
      </c>
      <c r="N1777" s="190" t="s">
        <v>43</v>
      </c>
      <c r="O1777" s="43"/>
      <c r="P1777" s="191">
        <f>O1777*H1777</f>
        <v>0</v>
      </c>
      <c r="Q1777" s="191">
        <v>0</v>
      </c>
      <c r="R1777" s="191">
        <f>Q1777*H1777</f>
        <v>0</v>
      </c>
      <c r="S1777" s="191">
        <v>0</v>
      </c>
      <c r="T1777" s="192">
        <f>S1777*H1777</f>
        <v>0</v>
      </c>
      <c r="AR1777" s="25" t="s">
        <v>283</v>
      </c>
      <c r="AT1777" s="25" t="s">
        <v>192</v>
      </c>
      <c r="AU1777" s="25" t="s">
        <v>80</v>
      </c>
      <c r="AY1777" s="25" t="s">
        <v>190</v>
      </c>
      <c r="BE1777" s="193">
        <f>IF(N1777="základní",J1777,0)</f>
        <v>0</v>
      </c>
      <c r="BF1777" s="193">
        <f>IF(N1777="snížená",J1777,0)</f>
        <v>0</v>
      </c>
      <c r="BG1777" s="193">
        <f>IF(N1777="zákl. přenesená",J1777,0)</f>
        <v>0</v>
      </c>
      <c r="BH1777" s="193">
        <f>IF(N1777="sníž. přenesená",J1777,0)</f>
        <v>0</v>
      </c>
      <c r="BI1777" s="193">
        <f>IF(N1777="nulová",J1777,0)</f>
        <v>0</v>
      </c>
      <c r="BJ1777" s="25" t="s">
        <v>17</v>
      </c>
      <c r="BK1777" s="193">
        <f>ROUND(I1777*H1777,2)</f>
        <v>0</v>
      </c>
      <c r="BL1777" s="25" t="s">
        <v>283</v>
      </c>
      <c r="BM1777" s="25" t="s">
        <v>2048</v>
      </c>
    </row>
    <row r="1778" spans="2:51" s="12" customFormat="1" ht="13.5">
      <c r="B1778" s="194"/>
      <c r="D1778" s="195" t="s">
        <v>198</v>
      </c>
      <c r="E1778" s="196" t="s">
        <v>5</v>
      </c>
      <c r="F1778" s="197" t="s">
        <v>2049</v>
      </c>
      <c r="H1778" s="196" t="s">
        <v>5</v>
      </c>
      <c r="I1778" s="198"/>
      <c r="L1778" s="194"/>
      <c r="M1778" s="199"/>
      <c r="N1778" s="200"/>
      <c r="O1778" s="200"/>
      <c r="P1778" s="200"/>
      <c r="Q1778" s="200"/>
      <c r="R1778" s="200"/>
      <c r="S1778" s="200"/>
      <c r="T1778" s="201"/>
      <c r="AT1778" s="196" t="s">
        <v>198</v>
      </c>
      <c r="AU1778" s="196" t="s">
        <v>80</v>
      </c>
      <c r="AV1778" s="12" t="s">
        <v>17</v>
      </c>
      <c r="AW1778" s="12" t="s">
        <v>35</v>
      </c>
      <c r="AX1778" s="12" t="s">
        <v>72</v>
      </c>
      <c r="AY1778" s="196" t="s">
        <v>190</v>
      </c>
    </row>
    <row r="1779" spans="2:51" s="13" customFormat="1" ht="13.5">
      <c r="B1779" s="202"/>
      <c r="D1779" s="195" t="s">
        <v>198</v>
      </c>
      <c r="E1779" s="203" t="s">
        <v>5</v>
      </c>
      <c r="F1779" s="204" t="s">
        <v>2050</v>
      </c>
      <c r="H1779" s="205">
        <v>31.1</v>
      </c>
      <c r="I1779" s="206"/>
      <c r="L1779" s="202"/>
      <c r="M1779" s="207"/>
      <c r="N1779" s="208"/>
      <c r="O1779" s="208"/>
      <c r="P1779" s="208"/>
      <c r="Q1779" s="208"/>
      <c r="R1779" s="208"/>
      <c r="S1779" s="208"/>
      <c r="T1779" s="209"/>
      <c r="AT1779" s="203" t="s">
        <v>198</v>
      </c>
      <c r="AU1779" s="203" t="s">
        <v>80</v>
      </c>
      <c r="AV1779" s="13" t="s">
        <v>80</v>
      </c>
      <c r="AW1779" s="13" t="s">
        <v>35</v>
      </c>
      <c r="AX1779" s="13" t="s">
        <v>17</v>
      </c>
      <c r="AY1779" s="203" t="s">
        <v>190</v>
      </c>
    </row>
    <row r="1780" spans="2:65" s="1" customFormat="1" ht="16.5" customHeight="1">
      <c r="B1780" s="181"/>
      <c r="C1780" s="218" t="s">
        <v>2051</v>
      </c>
      <c r="D1780" s="218" t="s">
        <v>465</v>
      </c>
      <c r="E1780" s="219" t="s">
        <v>2040</v>
      </c>
      <c r="F1780" s="220" t="s">
        <v>2032</v>
      </c>
      <c r="G1780" s="221" t="s">
        <v>275</v>
      </c>
      <c r="H1780" s="222">
        <v>15.861</v>
      </c>
      <c r="I1780" s="223"/>
      <c r="J1780" s="224">
        <f>ROUND(I1780*H1780,2)</f>
        <v>0</v>
      </c>
      <c r="K1780" s="220" t="s">
        <v>5</v>
      </c>
      <c r="L1780" s="225"/>
      <c r="M1780" s="226" t="s">
        <v>5</v>
      </c>
      <c r="N1780" s="227" t="s">
        <v>43</v>
      </c>
      <c r="O1780" s="43"/>
      <c r="P1780" s="191">
        <f>O1780*H1780</f>
        <v>0</v>
      </c>
      <c r="Q1780" s="191">
        <v>0.001</v>
      </c>
      <c r="R1780" s="191">
        <f>Q1780*H1780</f>
        <v>0.015861</v>
      </c>
      <c r="S1780" s="191">
        <v>0</v>
      </c>
      <c r="T1780" s="192">
        <f>S1780*H1780</f>
        <v>0</v>
      </c>
      <c r="AR1780" s="25" t="s">
        <v>407</v>
      </c>
      <c r="AT1780" s="25" t="s">
        <v>465</v>
      </c>
      <c r="AU1780" s="25" t="s">
        <v>80</v>
      </c>
      <c r="AY1780" s="25" t="s">
        <v>190</v>
      </c>
      <c r="BE1780" s="193">
        <f>IF(N1780="základní",J1780,0)</f>
        <v>0</v>
      </c>
      <c r="BF1780" s="193">
        <f>IF(N1780="snížená",J1780,0)</f>
        <v>0</v>
      </c>
      <c r="BG1780" s="193">
        <f>IF(N1780="zákl. přenesená",J1780,0)</f>
        <v>0</v>
      </c>
      <c r="BH1780" s="193">
        <f>IF(N1780="sníž. přenesená",J1780,0)</f>
        <v>0</v>
      </c>
      <c r="BI1780" s="193">
        <f>IF(N1780="nulová",J1780,0)</f>
        <v>0</v>
      </c>
      <c r="BJ1780" s="25" t="s">
        <v>17</v>
      </c>
      <c r="BK1780" s="193">
        <f>ROUND(I1780*H1780,2)</f>
        <v>0</v>
      </c>
      <c r="BL1780" s="25" t="s">
        <v>283</v>
      </c>
      <c r="BM1780" s="25" t="s">
        <v>2052</v>
      </c>
    </row>
    <row r="1781" spans="2:51" s="12" customFormat="1" ht="13.5">
      <c r="B1781" s="194"/>
      <c r="D1781" s="195" t="s">
        <v>198</v>
      </c>
      <c r="E1781" s="196" t="s">
        <v>5</v>
      </c>
      <c r="F1781" s="197" t="s">
        <v>1353</v>
      </c>
      <c r="H1781" s="196" t="s">
        <v>5</v>
      </c>
      <c r="I1781" s="198"/>
      <c r="L1781" s="194"/>
      <c r="M1781" s="199"/>
      <c r="N1781" s="200"/>
      <c r="O1781" s="200"/>
      <c r="P1781" s="200"/>
      <c r="Q1781" s="200"/>
      <c r="R1781" s="200"/>
      <c r="S1781" s="200"/>
      <c r="T1781" s="201"/>
      <c r="AT1781" s="196" t="s">
        <v>198</v>
      </c>
      <c r="AU1781" s="196" t="s">
        <v>80</v>
      </c>
      <c r="AV1781" s="12" t="s">
        <v>17</v>
      </c>
      <c r="AW1781" s="12" t="s">
        <v>35</v>
      </c>
      <c r="AX1781" s="12" t="s">
        <v>72</v>
      </c>
      <c r="AY1781" s="196" t="s">
        <v>190</v>
      </c>
    </row>
    <row r="1782" spans="2:51" s="13" customFormat="1" ht="13.5">
      <c r="B1782" s="202"/>
      <c r="D1782" s="195" t="s">
        <v>198</v>
      </c>
      <c r="E1782" s="203" t="s">
        <v>5</v>
      </c>
      <c r="F1782" s="204" t="s">
        <v>1354</v>
      </c>
      <c r="H1782" s="205">
        <v>15.55</v>
      </c>
      <c r="I1782" s="206"/>
      <c r="L1782" s="202"/>
      <c r="M1782" s="207"/>
      <c r="N1782" s="208"/>
      <c r="O1782" s="208"/>
      <c r="P1782" s="208"/>
      <c r="Q1782" s="208"/>
      <c r="R1782" s="208"/>
      <c r="S1782" s="208"/>
      <c r="T1782" s="209"/>
      <c r="AT1782" s="203" t="s">
        <v>198</v>
      </c>
      <c r="AU1782" s="203" t="s">
        <v>80</v>
      </c>
      <c r="AV1782" s="13" t="s">
        <v>80</v>
      </c>
      <c r="AW1782" s="13" t="s">
        <v>35</v>
      </c>
      <c r="AX1782" s="13" t="s">
        <v>17</v>
      </c>
      <c r="AY1782" s="203" t="s">
        <v>190</v>
      </c>
    </row>
    <row r="1783" spans="2:51" s="13" customFormat="1" ht="13.5">
      <c r="B1783" s="202"/>
      <c r="D1783" s="195" t="s">
        <v>198</v>
      </c>
      <c r="F1783" s="204" t="s">
        <v>2053</v>
      </c>
      <c r="H1783" s="205">
        <v>15.861</v>
      </c>
      <c r="I1783" s="206"/>
      <c r="L1783" s="202"/>
      <c r="M1783" s="207"/>
      <c r="N1783" s="208"/>
      <c r="O1783" s="208"/>
      <c r="P1783" s="208"/>
      <c r="Q1783" s="208"/>
      <c r="R1783" s="208"/>
      <c r="S1783" s="208"/>
      <c r="T1783" s="209"/>
      <c r="AT1783" s="203" t="s">
        <v>198</v>
      </c>
      <c r="AU1783" s="203" t="s">
        <v>80</v>
      </c>
      <c r="AV1783" s="13" t="s">
        <v>80</v>
      </c>
      <c r="AW1783" s="13" t="s">
        <v>6</v>
      </c>
      <c r="AX1783" s="13" t="s">
        <v>17</v>
      </c>
      <c r="AY1783" s="203" t="s">
        <v>190</v>
      </c>
    </row>
    <row r="1784" spans="2:65" s="1" customFormat="1" ht="16.5" customHeight="1">
      <c r="B1784" s="181"/>
      <c r="C1784" s="218" t="s">
        <v>2054</v>
      </c>
      <c r="D1784" s="218" t="s">
        <v>465</v>
      </c>
      <c r="E1784" s="219" t="s">
        <v>2055</v>
      </c>
      <c r="F1784" s="220" t="s">
        <v>2056</v>
      </c>
      <c r="G1784" s="221" t="s">
        <v>275</v>
      </c>
      <c r="H1784" s="222">
        <v>15.861</v>
      </c>
      <c r="I1784" s="223"/>
      <c r="J1784" s="224">
        <f>ROUND(I1784*H1784,2)</f>
        <v>0</v>
      </c>
      <c r="K1784" s="220" t="s">
        <v>5</v>
      </c>
      <c r="L1784" s="225"/>
      <c r="M1784" s="226" t="s">
        <v>5</v>
      </c>
      <c r="N1784" s="227" t="s">
        <v>43</v>
      </c>
      <c r="O1784" s="43"/>
      <c r="P1784" s="191">
        <f>O1784*H1784</f>
        <v>0</v>
      </c>
      <c r="Q1784" s="191">
        <v>0.001</v>
      </c>
      <c r="R1784" s="191">
        <f>Q1784*H1784</f>
        <v>0.015861</v>
      </c>
      <c r="S1784" s="191">
        <v>0</v>
      </c>
      <c r="T1784" s="192">
        <f>S1784*H1784</f>
        <v>0</v>
      </c>
      <c r="AR1784" s="25" t="s">
        <v>407</v>
      </c>
      <c r="AT1784" s="25" t="s">
        <v>465</v>
      </c>
      <c r="AU1784" s="25" t="s">
        <v>80</v>
      </c>
      <c r="AY1784" s="25" t="s">
        <v>190</v>
      </c>
      <c r="BE1784" s="193">
        <f>IF(N1784="základní",J1784,0)</f>
        <v>0</v>
      </c>
      <c r="BF1784" s="193">
        <f>IF(N1784="snížená",J1784,0)</f>
        <v>0</v>
      </c>
      <c r="BG1784" s="193">
        <f>IF(N1784="zákl. přenesená",J1784,0)</f>
        <v>0</v>
      </c>
      <c r="BH1784" s="193">
        <f>IF(N1784="sníž. přenesená",J1784,0)</f>
        <v>0</v>
      </c>
      <c r="BI1784" s="193">
        <f>IF(N1784="nulová",J1784,0)</f>
        <v>0</v>
      </c>
      <c r="BJ1784" s="25" t="s">
        <v>17</v>
      </c>
      <c r="BK1784" s="193">
        <f>ROUND(I1784*H1784,2)</f>
        <v>0</v>
      </c>
      <c r="BL1784" s="25" t="s">
        <v>283</v>
      </c>
      <c r="BM1784" s="25" t="s">
        <v>2057</v>
      </c>
    </row>
    <row r="1785" spans="2:51" s="12" customFormat="1" ht="13.5">
      <c r="B1785" s="194"/>
      <c r="D1785" s="195" t="s">
        <v>198</v>
      </c>
      <c r="E1785" s="196" t="s">
        <v>5</v>
      </c>
      <c r="F1785" s="197" t="s">
        <v>1353</v>
      </c>
      <c r="H1785" s="196" t="s">
        <v>5</v>
      </c>
      <c r="I1785" s="198"/>
      <c r="L1785" s="194"/>
      <c r="M1785" s="199"/>
      <c r="N1785" s="200"/>
      <c r="O1785" s="200"/>
      <c r="P1785" s="200"/>
      <c r="Q1785" s="200"/>
      <c r="R1785" s="200"/>
      <c r="S1785" s="200"/>
      <c r="T1785" s="201"/>
      <c r="AT1785" s="196" t="s">
        <v>198</v>
      </c>
      <c r="AU1785" s="196" t="s">
        <v>80</v>
      </c>
      <c r="AV1785" s="12" t="s">
        <v>17</v>
      </c>
      <c r="AW1785" s="12" t="s">
        <v>35</v>
      </c>
      <c r="AX1785" s="12" t="s">
        <v>72</v>
      </c>
      <c r="AY1785" s="196" t="s">
        <v>190</v>
      </c>
    </row>
    <row r="1786" spans="2:51" s="13" customFormat="1" ht="13.5">
      <c r="B1786" s="202"/>
      <c r="D1786" s="195" t="s">
        <v>198</v>
      </c>
      <c r="E1786" s="203" t="s">
        <v>5</v>
      </c>
      <c r="F1786" s="204" t="s">
        <v>1354</v>
      </c>
      <c r="H1786" s="205">
        <v>15.55</v>
      </c>
      <c r="I1786" s="206"/>
      <c r="L1786" s="202"/>
      <c r="M1786" s="207"/>
      <c r="N1786" s="208"/>
      <c r="O1786" s="208"/>
      <c r="P1786" s="208"/>
      <c r="Q1786" s="208"/>
      <c r="R1786" s="208"/>
      <c r="S1786" s="208"/>
      <c r="T1786" s="209"/>
      <c r="AT1786" s="203" t="s">
        <v>198</v>
      </c>
      <c r="AU1786" s="203" t="s">
        <v>80</v>
      </c>
      <c r="AV1786" s="13" t="s">
        <v>80</v>
      </c>
      <c r="AW1786" s="13" t="s">
        <v>35</v>
      </c>
      <c r="AX1786" s="13" t="s">
        <v>17</v>
      </c>
      <c r="AY1786" s="203" t="s">
        <v>190</v>
      </c>
    </row>
    <row r="1787" spans="2:51" s="13" customFormat="1" ht="13.5">
      <c r="B1787" s="202"/>
      <c r="D1787" s="195" t="s">
        <v>198</v>
      </c>
      <c r="F1787" s="204" t="s">
        <v>2053</v>
      </c>
      <c r="H1787" s="205">
        <v>15.861</v>
      </c>
      <c r="I1787" s="206"/>
      <c r="L1787" s="202"/>
      <c r="M1787" s="207"/>
      <c r="N1787" s="208"/>
      <c r="O1787" s="208"/>
      <c r="P1787" s="208"/>
      <c r="Q1787" s="208"/>
      <c r="R1787" s="208"/>
      <c r="S1787" s="208"/>
      <c r="T1787" s="209"/>
      <c r="AT1787" s="203" t="s">
        <v>198</v>
      </c>
      <c r="AU1787" s="203" t="s">
        <v>80</v>
      </c>
      <c r="AV1787" s="13" t="s">
        <v>80</v>
      </c>
      <c r="AW1787" s="13" t="s">
        <v>6</v>
      </c>
      <c r="AX1787" s="13" t="s">
        <v>17</v>
      </c>
      <c r="AY1787" s="203" t="s">
        <v>190</v>
      </c>
    </row>
    <row r="1788" spans="2:65" s="1" customFormat="1" ht="25.5" customHeight="1">
      <c r="B1788" s="181"/>
      <c r="C1788" s="182" t="s">
        <v>2058</v>
      </c>
      <c r="D1788" s="182" t="s">
        <v>192</v>
      </c>
      <c r="E1788" s="183" t="s">
        <v>2059</v>
      </c>
      <c r="F1788" s="184" t="s">
        <v>2060</v>
      </c>
      <c r="G1788" s="185" t="s">
        <v>275</v>
      </c>
      <c r="H1788" s="186">
        <v>3.975</v>
      </c>
      <c r="I1788" s="187"/>
      <c r="J1788" s="188">
        <f>ROUND(I1788*H1788,2)</f>
        <v>0</v>
      </c>
      <c r="K1788" s="184" t="s">
        <v>196</v>
      </c>
      <c r="L1788" s="42"/>
      <c r="M1788" s="189" t="s">
        <v>5</v>
      </c>
      <c r="N1788" s="190" t="s">
        <v>43</v>
      </c>
      <c r="O1788" s="43"/>
      <c r="P1788" s="191">
        <f>O1788*H1788</f>
        <v>0</v>
      </c>
      <c r="Q1788" s="191">
        <v>0.006</v>
      </c>
      <c r="R1788" s="191">
        <f>Q1788*H1788</f>
        <v>0.02385</v>
      </c>
      <c r="S1788" s="191">
        <v>0</v>
      </c>
      <c r="T1788" s="192">
        <f>S1788*H1788</f>
        <v>0</v>
      </c>
      <c r="AR1788" s="25" t="s">
        <v>283</v>
      </c>
      <c r="AT1788" s="25" t="s">
        <v>192</v>
      </c>
      <c r="AU1788" s="25" t="s">
        <v>80</v>
      </c>
      <c r="AY1788" s="25" t="s">
        <v>190</v>
      </c>
      <c r="BE1788" s="193">
        <f>IF(N1788="základní",J1788,0)</f>
        <v>0</v>
      </c>
      <c r="BF1788" s="193">
        <f>IF(N1788="snížená",J1788,0)</f>
        <v>0</v>
      </c>
      <c r="BG1788" s="193">
        <f>IF(N1788="zákl. přenesená",J1788,0)</f>
        <v>0</v>
      </c>
      <c r="BH1788" s="193">
        <f>IF(N1788="sníž. přenesená",J1788,0)</f>
        <v>0</v>
      </c>
      <c r="BI1788" s="193">
        <f>IF(N1788="nulová",J1788,0)</f>
        <v>0</v>
      </c>
      <c r="BJ1788" s="25" t="s">
        <v>17</v>
      </c>
      <c r="BK1788" s="193">
        <f>ROUND(I1788*H1788,2)</f>
        <v>0</v>
      </c>
      <c r="BL1788" s="25" t="s">
        <v>283</v>
      </c>
      <c r="BM1788" s="25" t="s">
        <v>2061</v>
      </c>
    </row>
    <row r="1789" spans="2:51" s="12" customFormat="1" ht="13.5">
      <c r="B1789" s="194"/>
      <c r="D1789" s="195" t="s">
        <v>198</v>
      </c>
      <c r="E1789" s="196" t="s">
        <v>5</v>
      </c>
      <c r="F1789" s="197" t="s">
        <v>2062</v>
      </c>
      <c r="H1789" s="196" t="s">
        <v>5</v>
      </c>
      <c r="I1789" s="198"/>
      <c r="L1789" s="194"/>
      <c r="M1789" s="199"/>
      <c r="N1789" s="200"/>
      <c r="O1789" s="200"/>
      <c r="P1789" s="200"/>
      <c r="Q1789" s="200"/>
      <c r="R1789" s="200"/>
      <c r="S1789" s="200"/>
      <c r="T1789" s="201"/>
      <c r="AT1789" s="196" t="s">
        <v>198</v>
      </c>
      <c r="AU1789" s="196" t="s">
        <v>80</v>
      </c>
      <c r="AV1789" s="12" t="s">
        <v>17</v>
      </c>
      <c r="AW1789" s="12" t="s">
        <v>35</v>
      </c>
      <c r="AX1789" s="12" t="s">
        <v>72</v>
      </c>
      <c r="AY1789" s="196" t="s">
        <v>190</v>
      </c>
    </row>
    <row r="1790" spans="2:51" s="12" customFormat="1" ht="13.5">
      <c r="B1790" s="194"/>
      <c r="D1790" s="195" t="s">
        <v>198</v>
      </c>
      <c r="E1790" s="196" t="s">
        <v>5</v>
      </c>
      <c r="F1790" s="197" t="s">
        <v>1032</v>
      </c>
      <c r="H1790" s="196" t="s">
        <v>5</v>
      </c>
      <c r="I1790" s="198"/>
      <c r="L1790" s="194"/>
      <c r="M1790" s="199"/>
      <c r="N1790" s="200"/>
      <c r="O1790" s="200"/>
      <c r="P1790" s="200"/>
      <c r="Q1790" s="200"/>
      <c r="R1790" s="200"/>
      <c r="S1790" s="200"/>
      <c r="T1790" s="201"/>
      <c r="AT1790" s="196" t="s">
        <v>198</v>
      </c>
      <c r="AU1790" s="196" t="s">
        <v>80</v>
      </c>
      <c r="AV1790" s="12" t="s">
        <v>17</v>
      </c>
      <c r="AW1790" s="12" t="s">
        <v>35</v>
      </c>
      <c r="AX1790" s="12" t="s">
        <v>72</v>
      </c>
      <c r="AY1790" s="196" t="s">
        <v>190</v>
      </c>
    </row>
    <row r="1791" spans="2:51" s="13" customFormat="1" ht="13.5">
      <c r="B1791" s="202"/>
      <c r="D1791" s="195" t="s">
        <v>198</v>
      </c>
      <c r="E1791" s="203" t="s">
        <v>5</v>
      </c>
      <c r="F1791" s="204" t="s">
        <v>2063</v>
      </c>
      <c r="H1791" s="205">
        <v>3.975</v>
      </c>
      <c r="I1791" s="206"/>
      <c r="L1791" s="202"/>
      <c r="M1791" s="207"/>
      <c r="N1791" s="208"/>
      <c r="O1791" s="208"/>
      <c r="P1791" s="208"/>
      <c r="Q1791" s="208"/>
      <c r="R1791" s="208"/>
      <c r="S1791" s="208"/>
      <c r="T1791" s="209"/>
      <c r="AT1791" s="203" t="s">
        <v>198</v>
      </c>
      <c r="AU1791" s="203" t="s">
        <v>80</v>
      </c>
      <c r="AV1791" s="13" t="s">
        <v>80</v>
      </c>
      <c r="AW1791" s="13" t="s">
        <v>35</v>
      </c>
      <c r="AX1791" s="13" t="s">
        <v>17</v>
      </c>
      <c r="AY1791" s="203" t="s">
        <v>190</v>
      </c>
    </row>
    <row r="1792" spans="2:65" s="1" customFormat="1" ht="25.5" customHeight="1">
      <c r="B1792" s="181"/>
      <c r="C1792" s="218" t="s">
        <v>2064</v>
      </c>
      <c r="D1792" s="218" t="s">
        <v>465</v>
      </c>
      <c r="E1792" s="219" t="s">
        <v>2065</v>
      </c>
      <c r="F1792" s="220" t="s">
        <v>2066</v>
      </c>
      <c r="G1792" s="221" t="s">
        <v>275</v>
      </c>
      <c r="H1792" s="222">
        <v>4.373</v>
      </c>
      <c r="I1792" s="223"/>
      <c r="J1792" s="224">
        <f>ROUND(I1792*H1792,2)</f>
        <v>0</v>
      </c>
      <c r="K1792" s="220" t="s">
        <v>196</v>
      </c>
      <c r="L1792" s="225"/>
      <c r="M1792" s="226" t="s">
        <v>5</v>
      </c>
      <c r="N1792" s="227" t="s">
        <v>43</v>
      </c>
      <c r="O1792" s="43"/>
      <c r="P1792" s="191">
        <f>O1792*H1792</f>
        <v>0</v>
      </c>
      <c r="Q1792" s="191">
        <v>0.0006</v>
      </c>
      <c r="R1792" s="191">
        <f>Q1792*H1792</f>
        <v>0.0026238</v>
      </c>
      <c r="S1792" s="191">
        <v>0</v>
      </c>
      <c r="T1792" s="192">
        <f>S1792*H1792</f>
        <v>0</v>
      </c>
      <c r="AR1792" s="25" t="s">
        <v>407</v>
      </c>
      <c r="AT1792" s="25" t="s">
        <v>465</v>
      </c>
      <c r="AU1792" s="25" t="s">
        <v>80</v>
      </c>
      <c r="AY1792" s="25" t="s">
        <v>190</v>
      </c>
      <c r="BE1792" s="193">
        <f>IF(N1792="základní",J1792,0)</f>
        <v>0</v>
      </c>
      <c r="BF1792" s="193">
        <f>IF(N1792="snížená",J1792,0)</f>
        <v>0</v>
      </c>
      <c r="BG1792" s="193">
        <f>IF(N1792="zákl. přenesená",J1792,0)</f>
        <v>0</v>
      </c>
      <c r="BH1792" s="193">
        <f>IF(N1792="sníž. přenesená",J1792,0)</f>
        <v>0</v>
      </c>
      <c r="BI1792" s="193">
        <f>IF(N1792="nulová",J1792,0)</f>
        <v>0</v>
      </c>
      <c r="BJ1792" s="25" t="s">
        <v>17</v>
      </c>
      <c r="BK1792" s="193">
        <f>ROUND(I1792*H1792,2)</f>
        <v>0</v>
      </c>
      <c r="BL1792" s="25" t="s">
        <v>283</v>
      </c>
      <c r="BM1792" s="25" t="s">
        <v>2067</v>
      </c>
    </row>
    <row r="1793" spans="2:51" s="13" customFormat="1" ht="13.5">
      <c r="B1793" s="202"/>
      <c r="D1793" s="195" t="s">
        <v>198</v>
      </c>
      <c r="F1793" s="204" t="s">
        <v>2068</v>
      </c>
      <c r="H1793" s="205">
        <v>4.373</v>
      </c>
      <c r="I1793" s="206"/>
      <c r="L1793" s="202"/>
      <c r="M1793" s="207"/>
      <c r="N1793" s="208"/>
      <c r="O1793" s="208"/>
      <c r="P1793" s="208"/>
      <c r="Q1793" s="208"/>
      <c r="R1793" s="208"/>
      <c r="S1793" s="208"/>
      <c r="T1793" s="209"/>
      <c r="AT1793" s="203" t="s">
        <v>198</v>
      </c>
      <c r="AU1793" s="203" t="s">
        <v>80</v>
      </c>
      <c r="AV1793" s="13" t="s">
        <v>80</v>
      </c>
      <c r="AW1793" s="13" t="s">
        <v>6</v>
      </c>
      <c r="AX1793" s="13" t="s">
        <v>17</v>
      </c>
      <c r="AY1793" s="203" t="s">
        <v>190</v>
      </c>
    </row>
    <row r="1794" spans="2:65" s="1" customFormat="1" ht="25.5" customHeight="1">
      <c r="B1794" s="181"/>
      <c r="C1794" s="182" t="s">
        <v>2069</v>
      </c>
      <c r="D1794" s="182" t="s">
        <v>192</v>
      </c>
      <c r="E1794" s="183" t="s">
        <v>2070</v>
      </c>
      <c r="F1794" s="184" t="s">
        <v>2071</v>
      </c>
      <c r="G1794" s="185" t="s">
        <v>275</v>
      </c>
      <c r="H1794" s="186">
        <v>7.21</v>
      </c>
      <c r="I1794" s="187"/>
      <c r="J1794" s="188">
        <f>ROUND(I1794*H1794,2)</f>
        <v>0</v>
      </c>
      <c r="K1794" s="184" t="s">
        <v>196</v>
      </c>
      <c r="L1794" s="42"/>
      <c r="M1794" s="189" t="s">
        <v>5</v>
      </c>
      <c r="N1794" s="190" t="s">
        <v>43</v>
      </c>
      <c r="O1794" s="43"/>
      <c r="P1794" s="191">
        <f>O1794*H1794</f>
        <v>0</v>
      </c>
      <c r="Q1794" s="191">
        <v>0.003</v>
      </c>
      <c r="R1794" s="191">
        <f>Q1794*H1794</f>
        <v>0.02163</v>
      </c>
      <c r="S1794" s="191">
        <v>0</v>
      </c>
      <c r="T1794" s="192">
        <f>S1794*H1794</f>
        <v>0</v>
      </c>
      <c r="AR1794" s="25" t="s">
        <v>283</v>
      </c>
      <c r="AT1794" s="25" t="s">
        <v>192</v>
      </c>
      <c r="AU1794" s="25" t="s">
        <v>80</v>
      </c>
      <c r="AY1794" s="25" t="s">
        <v>190</v>
      </c>
      <c r="BE1794" s="193">
        <f>IF(N1794="základní",J1794,0)</f>
        <v>0</v>
      </c>
      <c r="BF1794" s="193">
        <f>IF(N1794="snížená",J1794,0)</f>
        <v>0</v>
      </c>
      <c r="BG1794" s="193">
        <f>IF(N1794="zákl. přenesená",J1794,0)</f>
        <v>0</v>
      </c>
      <c r="BH1794" s="193">
        <f>IF(N1794="sníž. přenesená",J1794,0)</f>
        <v>0</v>
      </c>
      <c r="BI1794" s="193">
        <f>IF(N1794="nulová",J1794,0)</f>
        <v>0</v>
      </c>
      <c r="BJ1794" s="25" t="s">
        <v>17</v>
      </c>
      <c r="BK1794" s="193">
        <f>ROUND(I1794*H1794,2)</f>
        <v>0</v>
      </c>
      <c r="BL1794" s="25" t="s">
        <v>283</v>
      </c>
      <c r="BM1794" s="25" t="s">
        <v>2072</v>
      </c>
    </row>
    <row r="1795" spans="2:51" s="12" customFormat="1" ht="13.5">
      <c r="B1795" s="194"/>
      <c r="D1795" s="195" t="s">
        <v>198</v>
      </c>
      <c r="E1795" s="196" t="s">
        <v>5</v>
      </c>
      <c r="F1795" s="197" t="s">
        <v>379</v>
      </c>
      <c r="H1795" s="196" t="s">
        <v>5</v>
      </c>
      <c r="I1795" s="198"/>
      <c r="L1795" s="194"/>
      <c r="M1795" s="199"/>
      <c r="N1795" s="200"/>
      <c r="O1795" s="200"/>
      <c r="P1795" s="200"/>
      <c r="Q1795" s="200"/>
      <c r="R1795" s="200"/>
      <c r="S1795" s="200"/>
      <c r="T1795" s="201"/>
      <c r="AT1795" s="196" t="s">
        <v>198</v>
      </c>
      <c r="AU1795" s="196" t="s">
        <v>80</v>
      </c>
      <c r="AV1795" s="12" t="s">
        <v>17</v>
      </c>
      <c r="AW1795" s="12" t="s">
        <v>35</v>
      </c>
      <c r="AX1795" s="12" t="s">
        <v>72</v>
      </c>
      <c r="AY1795" s="196" t="s">
        <v>190</v>
      </c>
    </row>
    <row r="1796" spans="2:51" s="12" customFormat="1" ht="13.5">
      <c r="B1796" s="194"/>
      <c r="D1796" s="195" t="s">
        <v>198</v>
      </c>
      <c r="E1796" s="196" t="s">
        <v>5</v>
      </c>
      <c r="F1796" s="197" t="s">
        <v>2073</v>
      </c>
      <c r="H1796" s="196" t="s">
        <v>5</v>
      </c>
      <c r="I1796" s="198"/>
      <c r="L1796" s="194"/>
      <c r="M1796" s="199"/>
      <c r="N1796" s="200"/>
      <c r="O1796" s="200"/>
      <c r="P1796" s="200"/>
      <c r="Q1796" s="200"/>
      <c r="R1796" s="200"/>
      <c r="S1796" s="200"/>
      <c r="T1796" s="201"/>
      <c r="AT1796" s="196" t="s">
        <v>198</v>
      </c>
      <c r="AU1796" s="196" t="s">
        <v>80</v>
      </c>
      <c r="AV1796" s="12" t="s">
        <v>17</v>
      </c>
      <c r="AW1796" s="12" t="s">
        <v>35</v>
      </c>
      <c r="AX1796" s="12" t="s">
        <v>72</v>
      </c>
      <c r="AY1796" s="196" t="s">
        <v>190</v>
      </c>
    </row>
    <row r="1797" spans="2:51" s="13" customFormat="1" ht="13.5">
      <c r="B1797" s="202"/>
      <c r="D1797" s="195" t="s">
        <v>198</v>
      </c>
      <c r="E1797" s="203" t="s">
        <v>5</v>
      </c>
      <c r="F1797" s="204" t="s">
        <v>2074</v>
      </c>
      <c r="H1797" s="205">
        <v>4</v>
      </c>
      <c r="I1797" s="206"/>
      <c r="L1797" s="202"/>
      <c r="M1797" s="207"/>
      <c r="N1797" s="208"/>
      <c r="O1797" s="208"/>
      <c r="P1797" s="208"/>
      <c r="Q1797" s="208"/>
      <c r="R1797" s="208"/>
      <c r="S1797" s="208"/>
      <c r="T1797" s="209"/>
      <c r="AT1797" s="203" t="s">
        <v>198</v>
      </c>
      <c r="AU1797" s="203" t="s">
        <v>80</v>
      </c>
      <c r="AV1797" s="13" t="s">
        <v>80</v>
      </c>
      <c r="AW1797" s="13" t="s">
        <v>35</v>
      </c>
      <c r="AX1797" s="13" t="s">
        <v>72</v>
      </c>
      <c r="AY1797" s="203" t="s">
        <v>190</v>
      </c>
    </row>
    <row r="1798" spans="2:51" s="12" customFormat="1" ht="13.5">
      <c r="B1798" s="194"/>
      <c r="D1798" s="195" t="s">
        <v>198</v>
      </c>
      <c r="E1798" s="196" t="s">
        <v>5</v>
      </c>
      <c r="F1798" s="197" t="s">
        <v>2075</v>
      </c>
      <c r="H1798" s="196" t="s">
        <v>5</v>
      </c>
      <c r="I1798" s="198"/>
      <c r="L1798" s="194"/>
      <c r="M1798" s="199"/>
      <c r="N1798" s="200"/>
      <c r="O1798" s="200"/>
      <c r="P1798" s="200"/>
      <c r="Q1798" s="200"/>
      <c r="R1798" s="200"/>
      <c r="S1798" s="200"/>
      <c r="T1798" s="201"/>
      <c r="AT1798" s="196" t="s">
        <v>198</v>
      </c>
      <c r="AU1798" s="196" t="s">
        <v>80</v>
      </c>
      <c r="AV1798" s="12" t="s">
        <v>17</v>
      </c>
      <c r="AW1798" s="12" t="s">
        <v>35</v>
      </c>
      <c r="AX1798" s="12" t="s">
        <v>72</v>
      </c>
      <c r="AY1798" s="196" t="s">
        <v>190</v>
      </c>
    </row>
    <row r="1799" spans="2:51" s="13" customFormat="1" ht="13.5">
      <c r="B1799" s="202"/>
      <c r="D1799" s="195" t="s">
        <v>198</v>
      </c>
      <c r="E1799" s="203" t="s">
        <v>5</v>
      </c>
      <c r="F1799" s="204" t="s">
        <v>2076</v>
      </c>
      <c r="H1799" s="205">
        <v>3.21</v>
      </c>
      <c r="I1799" s="206"/>
      <c r="L1799" s="202"/>
      <c r="M1799" s="207"/>
      <c r="N1799" s="208"/>
      <c r="O1799" s="208"/>
      <c r="P1799" s="208"/>
      <c r="Q1799" s="208"/>
      <c r="R1799" s="208"/>
      <c r="S1799" s="208"/>
      <c r="T1799" s="209"/>
      <c r="AT1799" s="203" t="s">
        <v>198</v>
      </c>
      <c r="AU1799" s="203" t="s">
        <v>80</v>
      </c>
      <c r="AV1799" s="13" t="s">
        <v>80</v>
      </c>
      <c r="AW1799" s="13" t="s">
        <v>35</v>
      </c>
      <c r="AX1799" s="13" t="s">
        <v>72</v>
      </c>
      <c r="AY1799" s="203" t="s">
        <v>190</v>
      </c>
    </row>
    <row r="1800" spans="2:51" s="14" customFormat="1" ht="13.5">
      <c r="B1800" s="210"/>
      <c r="D1800" s="195" t="s">
        <v>198</v>
      </c>
      <c r="E1800" s="211" t="s">
        <v>5</v>
      </c>
      <c r="F1800" s="212" t="s">
        <v>221</v>
      </c>
      <c r="H1800" s="213">
        <v>7.21</v>
      </c>
      <c r="I1800" s="214"/>
      <c r="L1800" s="210"/>
      <c r="M1800" s="215"/>
      <c r="N1800" s="216"/>
      <c r="O1800" s="216"/>
      <c r="P1800" s="216"/>
      <c r="Q1800" s="216"/>
      <c r="R1800" s="216"/>
      <c r="S1800" s="216"/>
      <c r="T1800" s="217"/>
      <c r="AT1800" s="211" t="s">
        <v>198</v>
      </c>
      <c r="AU1800" s="211" t="s">
        <v>80</v>
      </c>
      <c r="AV1800" s="14" t="s">
        <v>92</v>
      </c>
      <c r="AW1800" s="14" t="s">
        <v>35</v>
      </c>
      <c r="AX1800" s="14" t="s">
        <v>17</v>
      </c>
      <c r="AY1800" s="211" t="s">
        <v>190</v>
      </c>
    </row>
    <row r="1801" spans="2:65" s="1" customFormat="1" ht="25.5" customHeight="1">
      <c r="B1801" s="181"/>
      <c r="C1801" s="218" t="s">
        <v>2077</v>
      </c>
      <c r="D1801" s="218" t="s">
        <v>465</v>
      </c>
      <c r="E1801" s="219" t="s">
        <v>2078</v>
      </c>
      <c r="F1801" s="220" t="s">
        <v>2079</v>
      </c>
      <c r="G1801" s="221" t="s">
        <v>209</v>
      </c>
      <c r="H1801" s="222">
        <v>0.491</v>
      </c>
      <c r="I1801" s="223"/>
      <c r="J1801" s="224">
        <f>ROUND(I1801*H1801,2)</f>
        <v>0</v>
      </c>
      <c r="K1801" s="220" t="s">
        <v>196</v>
      </c>
      <c r="L1801" s="225"/>
      <c r="M1801" s="226" t="s">
        <v>5</v>
      </c>
      <c r="N1801" s="227" t="s">
        <v>43</v>
      </c>
      <c r="O1801" s="43"/>
      <c r="P1801" s="191">
        <f>O1801*H1801</f>
        <v>0</v>
      </c>
      <c r="Q1801" s="191">
        <v>0.032</v>
      </c>
      <c r="R1801" s="191">
        <f>Q1801*H1801</f>
        <v>0.015712</v>
      </c>
      <c r="S1801" s="191">
        <v>0</v>
      </c>
      <c r="T1801" s="192">
        <f>S1801*H1801</f>
        <v>0</v>
      </c>
      <c r="AR1801" s="25" t="s">
        <v>407</v>
      </c>
      <c r="AT1801" s="25" t="s">
        <v>465</v>
      </c>
      <c r="AU1801" s="25" t="s">
        <v>80</v>
      </c>
      <c r="AY1801" s="25" t="s">
        <v>190</v>
      </c>
      <c r="BE1801" s="193">
        <f>IF(N1801="základní",J1801,0)</f>
        <v>0</v>
      </c>
      <c r="BF1801" s="193">
        <f>IF(N1801="snížená",J1801,0)</f>
        <v>0</v>
      </c>
      <c r="BG1801" s="193">
        <f>IF(N1801="zákl. přenesená",J1801,0)</f>
        <v>0</v>
      </c>
      <c r="BH1801" s="193">
        <f>IF(N1801="sníž. přenesená",J1801,0)</f>
        <v>0</v>
      </c>
      <c r="BI1801" s="193">
        <f>IF(N1801="nulová",J1801,0)</f>
        <v>0</v>
      </c>
      <c r="BJ1801" s="25" t="s">
        <v>17</v>
      </c>
      <c r="BK1801" s="193">
        <f>ROUND(I1801*H1801,2)</f>
        <v>0</v>
      </c>
      <c r="BL1801" s="25" t="s">
        <v>283</v>
      </c>
      <c r="BM1801" s="25" t="s">
        <v>2080</v>
      </c>
    </row>
    <row r="1802" spans="2:51" s="12" customFormat="1" ht="13.5">
      <c r="B1802" s="194"/>
      <c r="D1802" s="195" t="s">
        <v>198</v>
      </c>
      <c r="E1802" s="196" t="s">
        <v>5</v>
      </c>
      <c r="F1802" s="197" t="s">
        <v>2073</v>
      </c>
      <c r="H1802" s="196" t="s">
        <v>5</v>
      </c>
      <c r="I1802" s="198"/>
      <c r="L1802" s="194"/>
      <c r="M1802" s="199"/>
      <c r="N1802" s="200"/>
      <c r="O1802" s="200"/>
      <c r="P1802" s="200"/>
      <c r="Q1802" s="200"/>
      <c r="R1802" s="200"/>
      <c r="S1802" s="200"/>
      <c r="T1802" s="201"/>
      <c r="AT1802" s="196" t="s">
        <v>198</v>
      </c>
      <c r="AU1802" s="196" t="s">
        <v>80</v>
      </c>
      <c r="AV1802" s="12" t="s">
        <v>17</v>
      </c>
      <c r="AW1802" s="12" t="s">
        <v>35</v>
      </c>
      <c r="AX1802" s="12" t="s">
        <v>72</v>
      </c>
      <c r="AY1802" s="196" t="s">
        <v>190</v>
      </c>
    </row>
    <row r="1803" spans="2:51" s="13" customFormat="1" ht="13.5">
      <c r="B1803" s="202"/>
      <c r="D1803" s="195" t="s">
        <v>198</v>
      </c>
      <c r="E1803" s="203" t="s">
        <v>5</v>
      </c>
      <c r="F1803" s="204" t="s">
        <v>2081</v>
      </c>
      <c r="H1803" s="205">
        <v>0.32</v>
      </c>
      <c r="I1803" s="206"/>
      <c r="L1803" s="202"/>
      <c r="M1803" s="207"/>
      <c r="N1803" s="208"/>
      <c r="O1803" s="208"/>
      <c r="P1803" s="208"/>
      <c r="Q1803" s="208"/>
      <c r="R1803" s="208"/>
      <c r="S1803" s="208"/>
      <c r="T1803" s="209"/>
      <c r="AT1803" s="203" t="s">
        <v>198</v>
      </c>
      <c r="AU1803" s="203" t="s">
        <v>80</v>
      </c>
      <c r="AV1803" s="13" t="s">
        <v>80</v>
      </c>
      <c r="AW1803" s="13" t="s">
        <v>35</v>
      </c>
      <c r="AX1803" s="13" t="s">
        <v>72</v>
      </c>
      <c r="AY1803" s="203" t="s">
        <v>190</v>
      </c>
    </row>
    <row r="1804" spans="2:51" s="12" customFormat="1" ht="13.5">
      <c r="B1804" s="194"/>
      <c r="D1804" s="195" t="s">
        <v>198</v>
      </c>
      <c r="E1804" s="196" t="s">
        <v>5</v>
      </c>
      <c r="F1804" s="197" t="s">
        <v>2075</v>
      </c>
      <c r="H1804" s="196" t="s">
        <v>5</v>
      </c>
      <c r="I1804" s="198"/>
      <c r="L1804" s="194"/>
      <c r="M1804" s="199"/>
      <c r="N1804" s="200"/>
      <c r="O1804" s="200"/>
      <c r="P1804" s="200"/>
      <c r="Q1804" s="200"/>
      <c r="R1804" s="200"/>
      <c r="S1804" s="200"/>
      <c r="T1804" s="201"/>
      <c r="AT1804" s="196" t="s">
        <v>198</v>
      </c>
      <c r="AU1804" s="196" t="s">
        <v>80</v>
      </c>
      <c r="AV1804" s="12" t="s">
        <v>17</v>
      </c>
      <c r="AW1804" s="12" t="s">
        <v>35</v>
      </c>
      <c r="AX1804" s="12" t="s">
        <v>72</v>
      </c>
      <c r="AY1804" s="196" t="s">
        <v>190</v>
      </c>
    </row>
    <row r="1805" spans="2:51" s="13" customFormat="1" ht="13.5">
      <c r="B1805" s="202"/>
      <c r="D1805" s="195" t="s">
        <v>198</v>
      </c>
      <c r="E1805" s="203" t="s">
        <v>5</v>
      </c>
      <c r="F1805" s="204" t="s">
        <v>2082</v>
      </c>
      <c r="H1805" s="205">
        <v>0.161</v>
      </c>
      <c r="I1805" s="206"/>
      <c r="L1805" s="202"/>
      <c r="M1805" s="207"/>
      <c r="N1805" s="208"/>
      <c r="O1805" s="208"/>
      <c r="P1805" s="208"/>
      <c r="Q1805" s="208"/>
      <c r="R1805" s="208"/>
      <c r="S1805" s="208"/>
      <c r="T1805" s="209"/>
      <c r="AT1805" s="203" t="s">
        <v>198</v>
      </c>
      <c r="AU1805" s="203" t="s">
        <v>80</v>
      </c>
      <c r="AV1805" s="13" t="s">
        <v>80</v>
      </c>
      <c r="AW1805" s="13" t="s">
        <v>35</v>
      </c>
      <c r="AX1805" s="13" t="s">
        <v>72</v>
      </c>
      <c r="AY1805" s="203" t="s">
        <v>190</v>
      </c>
    </row>
    <row r="1806" spans="2:51" s="14" customFormat="1" ht="13.5">
      <c r="B1806" s="210"/>
      <c r="D1806" s="195" t="s">
        <v>198</v>
      </c>
      <c r="E1806" s="211" t="s">
        <v>5</v>
      </c>
      <c r="F1806" s="212" t="s">
        <v>221</v>
      </c>
      <c r="H1806" s="213">
        <v>0.481</v>
      </c>
      <c r="I1806" s="214"/>
      <c r="L1806" s="210"/>
      <c r="M1806" s="215"/>
      <c r="N1806" s="216"/>
      <c r="O1806" s="216"/>
      <c r="P1806" s="216"/>
      <c r="Q1806" s="216"/>
      <c r="R1806" s="216"/>
      <c r="S1806" s="216"/>
      <c r="T1806" s="217"/>
      <c r="AT1806" s="211" t="s">
        <v>198</v>
      </c>
      <c r="AU1806" s="211" t="s">
        <v>80</v>
      </c>
      <c r="AV1806" s="14" t="s">
        <v>92</v>
      </c>
      <c r="AW1806" s="14" t="s">
        <v>35</v>
      </c>
      <c r="AX1806" s="14" t="s">
        <v>17</v>
      </c>
      <c r="AY1806" s="211" t="s">
        <v>190</v>
      </c>
    </row>
    <row r="1807" spans="2:51" s="13" customFormat="1" ht="13.5">
      <c r="B1807" s="202"/>
      <c r="D1807" s="195" t="s">
        <v>198</v>
      </c>
      <c r="F1807" s="204" t="s">
        <v>2083</v>
      </c>
      <c r="H1807" s="205">
        <v>0.491</v>
      </c>
      <c r="I1807" s="206"/>
      <c r="L1807" s="202"/>
      <c r="M1807" s="207"/>
      <c r="N1807" s="208"/>
      <c r="O1807" s="208"/>
      <c r="P1807" s="208"/>
      <c r="Q1807" s="208"/>
      <c r="R1807" s="208"/>
      <c r="S1807" s="208"/>
      <c r="T1807" s="209"/>
      <c r="AT1807" s="203" t="s">
        <v>198</v>
      </c>
      <c r="AU1807" s="203" t="s">
        <v>80</v>
      </c>
      <c r="AV1807" s="13" t="s">
        <v>80</v>
      </c>
      <c r="AW1807" s="13" t="s">
        <v>6</v>
      </c>
      <c r="AX1807" s="13" t="s">
        <v>17</v>
      </c>
      <c r="AY1807" s="203" t="s">
        <v>190</v>
      </c>
    </row>
    <row r="1808" spans="2:65" s="1" customFormat="1" ht="25.5" customHeight="1">
      <c r="B1808" s="181"/>
      <c r="C1808" s="182" t="s">
        <v>2084</v>
      </c>
      <c r="D1808" s="182" t="s">
        <v>192</v>
      </c>
      <c r="E1808" s="183" t="s">
        <v>2085</v>
      </c>
      <c r="F1808" s="184" t="s">
        <v>2086</v>
      </c>
      <c r="G1808" s="185" t="s">
        <v>275</v>
      </c>
      <c r="H1808" s="186">
        <v>1.77</v>
      </c>
      <c r="I1808" s="187"/>
      <c r="J1808" s="188">
        <f>ROUND(I1808*H1808,2)</f>
        <v>0</v>
      </c>
      <c r="K1808" s="184" t="s">
        <v>196</v>
      </c>
      <c r="L1808" s="42"/>
      <c r="M1808" s="189" t="s">
        <v>5</v>
      </c>
      <c r="N1808" s="190" t="s">
        <v>43</v>
      </c>
      <c r="O1808" s="43"/>
      <c r="P1808" s="191">
        <f>O1808*H1808</f>
        <v>0</v>
      </c>
      <c r="Q1808" s="191">
        <v>0</v>
      </c>
      <c r="R1808" s="191">
        <f>Q1808*H1808</f>
        <v>0</v>
      </c>
      <c r="S1808" s="191">
        <v>0</v>
      </c>
      <c r="T1808" s="192">
        <f>S1808*H1808</f>
        <v>0</v>
      </c>
      <c r="AR1808" s="25" t="s">
        <v>283</v>
      </c>
      <c r="AT1808" s="25" t="s">
        <v>192</v>
      </c>
      <c r="AU1808" s="25" t="s">
        <v>80</v>
      </c>
      <c r="AY1808" s="25" t="s">
        <v>190</v>
      </c>
      <c r="BE1808" s="193">
        <f>IF(N1808="základní",J1808,0)</f>
        <v>0</v>
      </c>
      <c r="BF1808" s="193">
        <f>IF(N1808="snížená",J1808,0)</f>
        <v>0</v>
      </c>
      <c r="BG1808" s="193">
        <f>IF(N1808="zákl. přenesená",J1808,0)</f>
        <v>0</v>
      </c>
      <c r="BH1808" s="193">
        <f>IF(N1808="sníž. přenesená",J1808,0)</f>
        <v>0</v>
      </c>
      <c r="BI1808" s="193">
        <f>IF(N1808="nulová",J1808,0)</f>
        <v>0</v>
      </c>
      <c r="BJ1808" s="25" t="s">
        <v>17</v>
      </c>
      <c r="BK1808" s="193">
        <f>ROUND(I1808*H1808,2)</f>
        <v>0</v>
      </c>
      <c r="BL1808" s="25" t="s">
        <v>283</v>
      </c>
      <c r="BM1808" s="25" t="s">
        <v>2087</v>
      </c>
    </row>
    <row r="1809" spans="2:51" s="12" customFormat="1" ht="13.5">
      <c r="B1809" s="194"/>
      <c r="D1809" s="195" t="s">
        <v>198</v>
      </c>
      <c r="E1809" s="196" t="s">
        <v>5</v>
      </c>
      <c r="F1809" s="197" t="s">
        <v>2088</v>
      </c>
      <c r="H1809" s="196" t="s">
        <v>5</v>
      </c>
      <c r="I1809" s="198"/>
      <c r="L1809" s="194"/>
      <c r="M1809" s="199"/>
      <c r="N1809" s="200"/>
      <c r="O1809" s="200"/>
      <c r="P1809" s="200"/>
      <c r="Q1809" s="200"/>
      <c r="R1809" s="200"/>
      <c r="S1809" s="200"/>
      <c r="T1809" s="201"/>
      <c r="AT1809" s="196" t="s">
        <v>198</v>
      </c>
      <c r="AU1809" s="196" t="s">
        <v>80</v>
      </c>
      <c r="AV1809" s="12" t="s">
        <v>17</v>
      </c>
      <c r="AW1809" s="12" t="s">
        <v>35</v>
      </c>
      <c r="AX1809" s="12" t="s">
        <v>72</v>
      </c>
      <c r="AY1809" s="196" t="s">
        <v>190</v>
      </c>
    </row>
    <row r="1810" spans="2:51" s="13" customFormat="1" ht="13.5">
      <c r="B1810" s="202"/>
      <c r="D1810" s="195" t="s">
        <v>198</v>
      </c>
      <c r="E1810" s="203" t="s">
        <v>5</v>
      </c>
      <c r="F1810" s="204" t="s">
        <v>2089</v>
      </c>
      <c r="H1810" s="205">
        <v>1.38</v>
      </c>
      <c r="I1810" s="206"/>
      <c r="L1810" s="202"/>
      <c r="M1810" s="207"/>
      <c r="N1810" s="208"/>
      <c r="O1810" s="208"/>
      <c r="P1810" s="208"/>
      <c r="Q1810" s="208"/>
      <c r="R1810" s="208"/>
      <c r="S1810" s="208"/>
      <c r="T1810" s="209"/>
      <c r="AT1810" s="203" t="s">
        <v>198</v>
      </c>
      <c r="AU1810" s="203" t="s">
        <v>80</v>
      </c>
      <c r="AV1810" s="13" t="s">
        <v>80</v>
      </c>
      <c r="AW1810" s="13" t="s">
        <v>35</v>
      </c>
      <c r="AX1810" s="13" t="s">
        <v>72</v>
      </c>
      <c r="AY1810" s="203" t="s">
        <v>190</v>
      </c>
    </row>
    <row r="1811" spans="2:51" s="13" customFormat="1" ht="13.5">
      <c r="B1811" s="202"/>
      <c r="D1811" s="195" t="s">
        <v>198</v>
      </c>
      <c r="E1811" s="203" t="s">
        <v>5</v>
      </c>
      <c r="F1811" s="204" t="s">
        <v>2090</v>
      </c>
      <c r="H1811" s="205">
        <v>0.39</v>
      </c>
      <c r="I1811" s="206"/>
      <c r="L1811" s="202"/>
      <c r="M1811" s="207"/>
      <c r="N1811" s="208"/>
      <c r="O1811" s="208"/>
      <c r="P1811" s="208"/>
      <c r="Q1811" s="208"/>
      <c r="R1811" s="208"/>
      <c r="S1811" s="208"/>
      <c r="T1811" s="209"/>
      <c r="AT1811" s="203" t="s">
        <v>198</v>
      </c>
      <c r="AU1811" s="203" t="s">
        <v>80</v>
      </c>
      <c r="AV1811" s="13" t="s">
        <v>80</v>
      </c>
      <c r="AW1811" s="13" t="s">
        <v>35</v>
      </c>
      <c r="AX1811" s="13" t="s">
        <v>72</v>
      </c>
      <c r="AY1811" s="203" t="s">
        <v>190</v>
      </c>
    </row>
    <row r="1812" spans="2:51" s="14" customFormat="1" ht="13.5">
      <c r="B1812" s="210"/>
      <c r="D1812" s="195" t="s">
        <v>198</v>
      </c>
      <c r="E1812" s="211" t="s">
        <v>5</v>
      </c>
      <c r="F1812" s="212" t="s">
        <v>221</v>
      </c>
      <c r="H1812" s="213">
        <v>1.77</v>
      </c>
      <c r="I1812" s="214"/>
      <c r="L1812" s="210"/>
      <c r="M1812" s="215"/>
      <c r="N1812" s="216"/>
      <c r="O1812" s="216"/>
      <c r="P1812" s="216"/>
      <c r="Q1812" s="216"/>
      <c r="R1812" s="216"/>
      <c r="S1812" s="216"/>
      <c r="T1812" s="217"/>
      <c r="AT1812" s="211" t="s">
        <v>198</v>
      </c>
      <c r="AU1812" s="211" t="s">
        <v>80</v>
      </c>
      <c r="AV1812" s="14" t="s">
        <v>92</v>
      </c>
      <c r="AW1812" s="14" t="s">
        <v>35</v>
      </c>
      <c r="AX1812" s="14" t="s">
        <v>17</v>
      </c>
      <c r="AY1812" s="211" t="s">
        <v>190</v>
      </c>
    </row>
    <row r="1813" spans="2:65" s="1" customFormat="1" ht="25.5" customHeight="1">
      <c r="B1813" s="181"/>
      <c r="C1813" s="218" t="s">
        <v>2091</v>
      </c>
      <c r="D1813" s="218" t="s">
        <v>465</v>
      </c>
      <c r="E1813" s="219" t="s">
        <v>2092</v>
      </c>
      <c r="F1813" s="220" t="s">
        <v>2093</v>
      </c>
      <c r="G1813" s="221" t="s">
        <v>275</v>
      </c>
      <c r="H1813" s="222">
        <v>1.947</v>
      </c>
      <c r="I1813" s="223"/>
      <c r="J1813" s="224">
        <f>ROUND(I1813*H1813,2)</f>
        <v>0</v>
      </c>
      <c r="K1813" s="220" t="s">
        <v>196</v>
      </c>
      <c r="L1813" s="225"/>
      <c r="M1813" s="226" t="s">
        <v>5</v>
      </c>
      <c r="N1813" s="227" t="s">
        <v>43</v>
      </c>
      <c r="O1813" s="43"/>
      <c r="P1813" s="191">
        <f>O1813*H1813</f>
        <v>0</v>
      </c>
      <c r="Q1813" s="191">
        <v>0.002</v>
      </c>
      <c r="R1813" s="191">
        <f>Q1813*H1813</f>
        <v>0.0038940000000000003</v>
      </c>
      <c r="S1813" s="191">
        <v>0</v>
      </c>
      <c r="T1813" s="192">
        <f>S1813*H1813</f>
        <v>0</v>
      </c>
      <c r="AR1813" s="25" t="s">
        <v>407</v>
      </c>
      <c r="AT1813" s="25" t="s">
        <v>465</v>
      </c>
      <c r="AU1813" s="25" t="s">
        <v>80</v>
      </c>
      <c r="AY1813" s="25" t="s">
        <v>190</v>
      </c>
      <c r="BE1813" s="193">
        <f>IF(N1813="základní",J1813,0)</f>
        <v>0</v>
      </c>
      <c r="BF1813" s="193">
        <f>IF(N1813="snížená",J1813,0)</f>
        <v>0</v>
      </c>
      <c r="BG1813" s="193">
        <f>IF(N1813="zákl. přenesená",J1813,0)</f>
        <v>0</v>
      </c>
      <c r="BH1813" s="193">
        <f>IF(N1813="sníž. přenesená",J1813,0)</f>
        <v>0</v>
      </c>
      <c r="BI1813" s="193">
        <f>IF(N1813="nulová",J1813,0)</f>
        <v>0</v>
      </c>
      <c r="BJ1813" s="25" t="s">
        <v>17</v>
      </c>
      <c r="BK1813" s="193">
        <f>ROUND(I1813*H1813,2)</f>
        <v>0</v>
      </c>
      <c r="BL1813" s="25" t="s">
        <v>283</v>
      </c>
      <c r="BM1813" s="25" t="s">
        <v>2094</v>
      </c>
    </row>
    <row r="1814" spans="2:51" s="13" customFormat="1" ht="13.5">
      <c r="B1814" s="202"/>
      <c r="D1814" s="195" t="s">
        <v>198</v>
      </c>
      <c r="F1814" s="204" t="s">
        <v>2095</v>
      </c>
      <c r="H1814" s="205">
        <v>1.947</v>
      </c>
      <c r="I1814" s="206"/>
      <c r="L1814" s="202"/>
      <c r="M1814" s="207"/>
      <c r="N1814" s="208"/>
      <c r="O1814" s="208"/>
      <c r="P1814" s="208"/>
      <c r="Q1814" s="208"/>
      <c r="R1814" s="208"/>
      <c r="S1814" s="208"/>
      <c r="T1814" s="209"/>
      <c r="AT1814" s="203" t="s">
        <v>198</v>
      </c>
      <c r="AU1814" s="203" t="s">
        <v>80</v>
      </c>
      <c r="AV1814" s="13" t="s">
        <v>80</v>
      </c>
      <c r="AW1814" s="13" t="s">
        <v>6</v>
      </c>
      <c r="AX1814" s="13" t="s">
        <v>17</v>
      </c>
      <c r="AY1814" s="203" t="s">
        <v>190</v>
      </c>
    </row>
    <row r="1815" spans="2:65" s="1" customFormat="1" ht="25.5" customHeight="1">
      <c r="B1815" s="181"/>
      <c r="C1815" s="182" t="s">
        <v>2096</v>
      </c>
      <c r="D1815" s="182" t="s">
        <v>192</v>
      </c>
      <c r="E1815" s="183" t="s">
        <v>2085</v>
      </c>
      <c r="F1815" s="184" t="s">
        <v>2086</v>
      </c>
      <c r="G1815" s="185" t="s">
        <v>275</v>
      </c>
      <c r="H1815" s="186">
        <v>0.686</v>
      </c>
      <c r="I1815" s="187"/>
      <c r="J1815" s="188">
        <f>ROUND(I1815*H1815,2)</f>
        <v>0</v>
      </c>
      <c r="K1815" s="184" t="s">
        <v>196</v>
      </c>
      <c r="L1815" s="42"/>
      <c r="M1815" s="189" t="s">
        <v>5</v>
      </c>
      <c r="N1815" s="190" t="s">
        <v>43</v>
      </c>
      <c r="O1815" s="43"/>
      <c r="P1815" s="191">
        <f>O1815*H1815</f>
        <v>0</v>
      </c>
      <c r="Q1815" s="191">
        <v>0</v>
      </c>
      <c r="R1815" s="191">
        <f>Q1815*H1815</f>
        <v>0</v>
      </c>
      <c r="S1815" s="191">
        <v>0</v>
      </c>
      <c r="T1815" s="192">
        <f>S1815*H1815</f>
        <v>0</v>
      </c>
      <c r="AR1815" s="25" t="s">
        <v>283</v>
      </c>
      <c r="AT1815" s="25" t="s">
        <v>192</v>
      </c>
      <c r="AU1815" s="25" t="s">
        <v>80</v>
      </c>
      <c r="AY1815" s="25" t="s">
        <v>190</v>
      </c>
      <c r="BE1815" s="193">
        <f>IF(N1815="základní",J1815,0)</f>
        <v>0</v>
      </c>
      <c r="BF1815" s="193">
        <f>IF(N1815="snížená",J1815,0)</f>
        <v>0</v>
      </c>
      <c r="BG1815" s="193">
        <f>IF(N1815="zákl. přenesená",J1815,0)</f>
        <v>0</v>
      </c>
      <c r="BH1815" s="193">
        <f>IF(N1815="sníž. přenesená",J1815,0)</f>
        <v>0</v>
      </c>
      <c r="BI1815" s="193">
        <f>IF(N1815="nulová",J1815,0)</f>
        <v>0</v>
      </c>
      <c r="BJ1815" s="25" t="s">
        <v>17</v>
      </c>
      <c r="BK1815" s="193">
        <f>ROUND(I1815*H1815,2)</f>
        <v>0</v>
      </c>
      <c r="BL1815" s="25" t="s">
        <v>283</v>
      </c>
      <c r="BM1815" s="25" t="s">
        <v>2097</v>
      </c>
    </row>
    <row r="1816" spans="2:51" s="12" customFormat="1" ht="13.5">
      <c r="B1816" s="194"/>
      <c r="D1816" s="195" t="s">
        <v>198</v>
      </c>
      <c r="E1816" s="196" t="s">
        <v>5</v>
      </c>
      <c r="F1816" s="197" t="s">
        <v>2098</v>
      </c>
      <c r="H1816" s="196" t="s">
        <v>5</v>
      </c>
      <c r="I1816" s="198"/>
      <c r="L1816" s="194"/>
      <c r="M1816" s="199"/>
      <c r="N1816" s="200"/>
      <c r="O1816" s="200"/>
      <c r="P1816" s="200"/>
      <c r="Q1816" s="200"/>
      <c r="R1816" s="200"/>
      <c r="S1816" s="200"/>
      <c r="T1816" s="201"/>
      <c r="AT1816" s="196" t="s">
        <v>198</v>
      </c>
      <c r="AU1816" s="196" t="s">
        <v>80</v>
      </c>
      <c r="AV1816" s="12" t="s">
        <v>17</v>
      </c>
      <c r="AW1816" s="12" t="s">
        <v>35</v>
      </c>
      <c r="AX1816" s="12" t="s">
        <v>72</v>
      </c>
      <c r="AY1816" s="196" t="s">
        <v>190</v>
      </c>
    </row>
    <row r="1817" spans="2:51" s="13" customFormat="1" ht="13.5">
      <c r="B1817" s="202"/>
      <c r="D1817" s="195" t="s">
        <v>198</v>
      </c>
      <c r="E1817" s="203" t="s">
        <v>5</v>
      </c>
      <c r="F1817" s="204" t="s">
        <v>2099</v>
      </c>
      <c r="H1817" s="205">
        <v>0.686</v>
      </c>
      <c r="I1817" s="206"/>
      <c r="L1817" s="202"/>
      <c r="M1817" s="207"/>
      <c r="N1817" s="208"/>
      <c r="O1817" s="208"/>
      <c r="P1817" s="208"/>
      <c r="Q1817" s="208"/>
      <c r="R1817" s="208"/>
      <c r="S1817" s="208"/>
      <c r="T1817" s="209"/>
      <c r="AT1817" s="203" t="s">
        <v>198</v>
      </c>
      <c r="AU1817" s="203" t="s">
        <v>80</v>
      </c>
      <c r="AV1817" s="13" t="s">
        <v>80</v>
      </c>
      <c r="AW1817" s="13" t="s">
        <v>35</v>
      </c>
      <c r="AX1817" s="13" t="s">
        <v>17</v>
      </c>
      <c r="AY1817" s="203" t="s">
        <v>190</v>
      </c>
    </row>
    <row r="1818" spans="2:65" s="1" customFormat="1" ht="25.5" customHeight="1">
      <c r="B1818" s="181"/>
      <c r="C1818" s="218" t="s">
        <v>2100</v>
      </c>
      <c r="D1818" s="218" t="s">
        <v>465</v>
      </c>
      <c r="E1818" s="219" t="s">
        <v>2101</v>
      </c>
      <c r="F1818" s="220" t="s">
        <v>2102</v>
      </c>
      <c r="G1818" s="221" t="s">
        <v>275</v>
      </c>
      <c r="H1818" s="222">
        <v>0.755</v>
      </c>
      <c r="I1818" s="223"/>
      <c r="J1818" s="224">
        <f>ROUND(I1818*H1818,2)</f>
        <v>0</v>
      </c>
      <c r="K1818" s="220" t="s">
        <v>196</v>
      </c>
      <c r="L1818" s="225"/>
      <c r="M1818" s="226" t="s">
        <v>5</v>
      </c>
      <c r="N1818" s="227" t="s">
        <v>43</v>
      </c>
      <c r="O1818" s="43"/>
      <c r="P1818" s="191">
        <f>O1818*H1818</f>
        <v>0</v>
      </c>
      <c r="Q1818" s="191">
        <v>0.00125</v>
      </c>
      <c r="R1818" s="191">
        <f>Q1818*H1818</f>
        <v>0.00094375</v>
      </c>
      <c r="S1818" s="191">
        <v>0</v>
      </c>
      <c r="T1818" s="192">
        <f>S1818*H1818</f>
        <v>0</v>
      </c>
      <c r="AR1818" s="25" t="s">
        <v>407</v>
      </c>
      <c r="AT1818" s="25" t="s">
        <v>465</v>
      </c>
      <c r="AU1818" s="25" t="s">
        <v>80</v>
      </c>
      <c r="AY1818" s="25" t="s">
        <v>190</v>
      </c>
      <c r="BE1818" s="193">
        <f>IF(N1818="základní",J1818,0)</f>
        <v>0</v>
      </c>
      <c r="BF1818" s="193">
        <f>IF(N1818="snížená",J1818,0)</f>
        <v>0</v>
      </c>
      <c r="BG1818" s="193">
        <f>IF(N1818="zákl. přenesená",J1818,0)</f>
        <v>0</v>
      </c>
      <c r="BH1818" s="193">
        <f>IF(N1818="sníž. přenesená",J1818,0)</f>
        <v>0</v>
      </c>
      <c r="BI1818" s="193">
        <f>IF(N1818="nulová",J1818,0)</f>
        <v>0</v>
      </c>
      <c r="BJ1818" s="25" t="s">
        <v>17</v>
      </c>
      <c r="BK1818" s="193">
        <f>ROUND(I1818*H1818,2)</f>
        <v>0</v>
      </c>
      <c r="BL1818" s="25" t="s">
        <v>283</v>
      </c>
      <c r="BM1818" s="25" t="s">
        <v>2103</v>
      </c>
    </row>
    <row r="1819" spans="2:51" s="13" customFormat="1" ht="13.5">
      <c r="B1819" s="202"/>
      <c r="D1819" s="195" t="s">
        <v>198</v>
      </c>
      <c r="F1819" s="204" t="s">
        <v>2104</v>
      </c>
      <c r="H1819" s="205">
        <v>0.755</v>
      </c>
      <c r="I1819" s="206"/>
      <c r="L1819" s="202"/>
      <c r="M1819" s="207"/>
      <c r="N1819" s="208"/>
      <c r="O1819" s="208"/>
      <c r="P1819" s="208"/>
      <c r="Q1819" s="208"/>
      <c r="R1819" s="208"/>
      <c r="S1819" s="208"/>
      <c r="T1819" s="209"/>
      <c r="AT1819" s="203" t="s">
        <v>198</v>
      </c>
      <c r="AU1819" s="203" t="s">
        <v>80</v>
      </c>
      <c r="AV1819" s="13" t="s">
        <v>80</v>
      </c>
      <c r="AW1819" s="13" t="s">
        <v>6</v>
      </c>
      <c r="AX1819" s="13" t="s">
        <v>17</v>
      </c>
      <c r="AY1819" s="203" t="s">
        <v>190</v>
      </c>
    </row>
    <row r="1820" spans="2:65" s="1" customFormat="1" ht="25.5" customHeight="1">
      <c r="B1820" s="181"/>
      <c r="C1820" s="182" t="s">
        <v>2105</v>
      </c>
      <c r="D1820" s="182" t="s">
        <v>192</v>
      </c>
      <c r="E1820" s="183" t="s">
        <v>2085</v>
      </c>
      <c r="F1820" s="184" t="s">
        <v>2086</v>
      </c>
      <c r="G1820" s="185" t="s">
        <v>275</v>
      </c>
      <c r="H1820" s="186">
        <v>5.5</v>
      </c>
      <c r="I1820" s="187"/>
      <c r="J1820" s="188">
        <f>ROUND(I1820*H1820,2)</f>
        <v>0</v>
      </c>
      <c r="K1820" s="184" t="s">
        <v>196</v>
      </c>
      <c r="L1820" s="42"/>
      <c r="M1820" s="189" t="s">
        <v>5</v>
      </c>
      <c r="N1820" s="190" t="s">
        <v>43</v>
      </c>
      <c r="O1820" s="43"/>
      <c r="P1820" s="191">
        <f>O1820*H1820</f>
        <v>0</v>
      </c>
      <c r="Q1820" s="191">
        <v>0</v>
      </c>
      <c r="R1820" s="191">
        <f>Q1820*H1820</f>
        <v>0</v>
      </c>
      <c r="S1820" s="191">
        <v>0</v>
      </c>
      <c r="T1820" s="192">
        <f>S1820*H1820</f>
        <v>0</v>
      </c>
      <c r="AR1820" s="25" t="s">
        <v>283</v>
      </c>
      <c r="AT1820" s="25" t="s">
        <v>192</v>
      </c>
      <c r="AU1820" s="25" t="s">
        <v>80</v>
      </c>
      <c r="AY1820" s="25" t="s">
        <v>190</v>
      </c>
      <c r="BE1820" s="193">
        <f>IF(N1820="základní",J1820,0)</f>
        <v>0</v>
      </c>
      <c r="BF1820" s="193">
        <f>IF(N1820="snížená",J1820,0)</f>
        <v>0</v>
      </c>
      <c r="BG1820" s="193">
        <f>IF(N1820="zákl. přenesená",J1820,0)</f>
        <v>0</v>
      </c>
      <c r="BH1820" s="193">
        <f>IF(N1820="sníž. přenesená",J1820,0)</f>
        <v>0</v>
      </c>
      <c r="BI1820" s="193">
        <f>IF(N1820="nulová",J1820,0)</f>
        <v>0</v>
      </c>
      <c r="BJ1820" s="25" t="s">
        <v>17</v>
      </c>
      <c r="BK1820" s="193">
        <f>ROUND(I1820*H1820,2)</f>
        <v>0</v>
      </c>
      <c r="BL1820" s="25" t="s">
        <v>283</v>
      </c>
      <c r="BM1820" s="25" t="s">
        <v>2106</v>
      </c>
    </row>
    <row r="1821" spans="2:51" s="12" customFormat="1" ht="13.5">
      <c r="B1821" s="194"/>
      <c r="D1821" s="195" t="s">
        <v>198</v>
      </c>
      <c r="E1821" s="196" t="s">
        <v>5</v>
      </c>
      <c r="F1821" s="197" t="s">
        <v>2107</v>
      </c>
      <c r="H1821" s="196" t="s">
        <v>5</v>
      </c>
      <c r="I1821" s="198"/>
      <c r="L1821" s="194"/>
      <c r="M1821" s="199"/>
      <c r="N1821" s="200"/>
      <c r="O1821" s="200"/>
      <c r="P1821" s="200"/>
      <c r="Q1821" s="200"/>
      <c r="R1821" s="200"/>
      <c r="S1821" s="200"/>
      <c r="T1821" s="201"/>
      <c r="AT1821" s="196" t="s">
        <v>198</v>
      </c>
      <c r="AU1821" s="196" t="s">
        <v>80</v>
      </c>
      <c r="AV1821" s="12" t="s">
        <v>17</v>
      </c>
      <c r="AW1821" s="12" t="s">
        <v>35</v>
      </c>
      <c r="AX1821" s="12" t="s">
        <v>72</v>
      </c>
      <c r="AY1821" s="196" t="s">
        <v>190</v>
      </c>
    </row>
    <row r="1822" spans="2:51" s="13" customFormat="1" ht="13.5">
      <c r="B1822" s="202"/>
      <c r="D1822" s="195" t="s">
        <v>198</v>
      </c>
      <c r="E1822" s="203" t="s">
        <v>5</v>
      </c>
      <c r="F1822" s="204" t="s">
        <v>1919</v>
      </c>
      <c r="H1822" s="205">
        <v>5.5</v>
      </c>
      <c r="I1822" s="206"/>
      <c r="L1822" s="202"/>
      <c r="M1822" s="207"/>
      <c r="N1822" s="208"/>
      <c r="O1822" s="208"/>
      <c r="P1822" s="208"/>
      <c r="Q1822" s="208"/>
      <c r="R1822" s="208"/>
      <c r="S1822" s="208"/>
      <c r="T1822" s="209"/>
      <c r="AT1822" s="203" t="s">
        <v>198</v>
      </c>
      <c r="AU1822" s="203" t="s">
        <v>80</v>
      </c>
      <c r="AV1822" s="13" t="s">
        <v>80</v>
      </c>
      <c r="AW1822" s="13" t="s">
        <v>35</v>
      </c>
      <c r="AX1822" s="13" t="s">
        <v>17</v>
      </c>
      <c r="AY1822" s="203" t="s">
        <v>190</v>
      </c>
    </row>
    <row r="1823" spans="2:65" s="1" customFormat="1" ht="25.5" customHeight="1">
      <c r="B1823" s="181"/>
      <c r="C1823" s="218" t="s">
        <v>2108</v>
      </c>
      <c r="D1823" s="218" t="s">
        <v>465</v>
      </c>
      <c r="E1823" s="219" t="s">
        <v>1050</v>
      </c>
      <c r="F1823" s="220" t="s">
        <v>1051</v>
      </c>
      <c r="G1823" s="221" t="s">
        <v>275</v>
      </c>
      <c r="H1823" s="222">
        <v>5.775</v>
      </c>
      <c r="I1823" s="223"/>
      <c r="J1823" s="224">
        <f>ROUND(I1823*H1823,2)</f>
        <v>0</v>
      </c>
      <c r="K1823" s="220" t="s">
        <v>196</v>
      </c>
      <c r="L1823" s="225"/>
      <c r="M1823" s="226" t="s">
        <v>5</v>
      </c>
      <c r="N1823" s="227" t="s">
        <v>43</v>
      </c>
      <c r="O1823" s="43"/>
      <c r="P1823" s="191">
        <f>O1823*H1823</f>
        <v>0</v>
      </c>
      <c r="Q1823" s="191">
        <v>0.01</v>
      </c>
      <c r="R1823" s="191">
        <f>Q1823*H1823</f>
        <v>0.05775</v>
      </c>
      <c r="S1823" s="191">
        <v>0</v>
      </c>
      <c r="T1823" s="192">
        <f>S1823*H1823</f>
        <v>0</v>
      </c>
      <c r="AR1823" s="25" t="s">
        <v>407</v>
      </c>
      <c r="AT1823" s="25" t="s">
        <v>465</v>
      </c>
      <c r="AU1823" s="25" t="s">
        <v>80</v>
      </c>
      <c r="AY1823" s="25" t="s">
        <v>190</v>
      </c>
      <c r="BE1823" s="193">
        <f>IF(N1823="základní",J1823,0)</f>
        <v>0</v>
      </c>
      <c r="BF1823" s="193">
        <f>IF(N1823="snížená",J1823,0)</f>
        <v>0</v>
      </c>
      <c r="BG1823" s="193">
        <f>IF(N1823="zákl. přenesená",J1823,0)</f>
        <v>0</v>
      </c>
      <c r="BH1823" s="193">
        <f>IF(N1823="sníž. přenesená",J1823,0)</f>
        <v>0</v>
      </c>
      <c r="BI1823" s="193">
        <f>IF(N1823="nulová",J1823,0)</f>
        <v>0</v>
      </c>
      <c r="BJ1823" s="25" t="s">
        <v>17</v>
      </c>
      <c r="BK1823" s="193">
        <f>ROUND(I1823*H1823,2)</f>
        <v>0</v>
      </c>
      <c r="BL1823" s="25" t="s">
        <v>283</v>
      </c>
      <c r="BM1823" s="25" t="s">
        <v>2109</v>
      </c>
    </row>
    <row r="1824" spans="2:51" s="13" customFormat="1" ht="13.5">
      <c r="B1824" s="202"/>
      <c r="D1824" s="195" t="s">
        <v>198</v>
      </c>
      <c r="F1824" s="204" t="s">
        <v>2110</v>
      </c>
      <c r="H1824" s="205">
        <v>5.775</v>
      </c>
      <c r="I1824" s="206"/>
      <c r="L1824" s="202"/>
      <c r="M1824" s="207"/>
      <c r="N1824" s="208"/>
      <c r="O1824" s="208"/>
      <c r="P1824" s="208"/>
      <c r="Q1824" s="208"/>
      <c r="R1824" s="208"/>
      <c r="S1824" s="208"/>
      <c r="T1824" s="209"/>
      <c r="AT1824" s="203" t="s">
        <v>198</v>
      </c>
      <c r="AU1824" s="203" t="s">
        <v>80</v>
      </c>
      <c r="AV1824" s="13" t="s">
        <v>80</v>
      </c>
      <c r="AW1824" s="13" t="s">
        <v>6</v>
      </c>
      <c r="AX1824" s="13" t="s">
        <v>17</v>
      </c>
      <c r="AY1824" s="203" t="s">
        <v>190</v>
      </c>
    </row>
    <row r="1825" spans="2:65" s="1" customFormat="1" ht="38.25" customHeight="1">
      <c r="B1825" s="181"/>
      <c r="C1825" s="182" t="s">
        <v>2111</v>
      </c>
      <c r="D1825" s="182" t="s">
        <v>192</v>
      </c>
      <c r="E1825" s="183" t="s">
        <v>2112</v>
      </c>
      <c r="F1825" s="184" t="s">
        <v>2113</v>
      </c>
      <c r="G1825" s="185" t="s">
        <v>275</v>
      </c>
      <c r="H1825" s="186">
        <v>56.1</v>
      </c>
      <c r="I1825" s="187"/>
      <c r="J1825" s="188">
        <f>ROUND(I1825*H1825,2)</f>
        <v>0</v>
      </c>
      <c r="K1825" s="184" t="s">
        <v>196</v>
      </c>
      <c r="L1825" s="42"/>
      <c r="M1825" s="189" t="s">
        <v>5</v>
      </c>
      <c r="N1825" s="190" t="s">
        <v>43</v>
      </c>
      <c r="O1825" s="43"/>
      <c r="P1825" s="191">
        <f>O1825*H1825</f>
        <v>0</v>
      </c>
      <c r="Q1825" s="191">
        <v>0.00102</v>
      </c>
      <c r="R1825" s="191">
        <f>Q1825*H1825</f>
        <v>0.05722200000000001</v>
      </c>
      <c r="S1825" s="191">
        <v>0</v>
      </c>
      <c r="T1825" s="192">
        <f>S1825*H1825</f>
        <v>0</v>
      </c>
      <c r="AR1825" s="25" t="s">
        <v>283</v>
      </c>
      <c r="AT1825" s="25" t="s">
        <v>192</v>
      </c>
      <c r="AU1825" s="25" t="s">
        <v>80</v>
      </c>
      <c r="AY1825" s="25" t="s">
        <v>190</v>
      </c>
      <c r="BE1825" s="193">
        <f>IF(N1825="základní",J1825,0)</f>
        <v>0</v>
      </c>
      <c r="BF1825" s="193">
        <f>IF(N1825="snížená",J1825,0)</f>
        <v>0</v>
      </c>
      <c r="BG1825" s="193">
        <f>IF(N1825="zákl. přenesená",J1825,0)</f>
        <v>0</v>
      </c>
      <c r="BH1825" s="193">
        <f>IF(N1825="sníž. přenesená",J1825,0)</f>
        <v>0</v>
      </c>
      <c r="BI1825" s="193">
        <f>IF(N1825="nulová",J1825,0)</f>
        <v>0</v>
      </c>
      <c r="BJ1825" s="25" t="s">
        <v>17</v>
      </c>
      <c r="BK1825" s="193">
        <f>ROUND(I1825*H1825,2)</f>
        <v>0</v>
      </c>
      <c r="BL1825" s="25" t="s">
        <v>283</v>
      </c>
      <c r="BM1825" s="25" t="s">
        <v>2114</v>
      </c>
    </row>
    <row r="1826" spans="2:51" s="12" customFormat="1" ht="13.5">
      <c r="B1826" s="194"/>
      <c r="D1826" s="195" t="s">
        <v>198</v>
      </c>
      <c r="E1826" s="196" t="s">
        <v>5</v>
      </c>
      <c r="F1826" s="197" t="s">
        <v>2115</v>
      </c>
      <c r="H1826" s="196" t="s">
        <v>5</v>
      </c>
      <c r="I1826" s="198"/>
      <c r="L1826" s="194"/>
      <c r="M1826" s="199"/>
      <c r="N1826" s="200"/>
      <c r="O1826" s="200"/>
      <c r="P1826" s="200"/>
      <c r="Q1826" s="200"/>
      <c r="R1826" s="200"/>
      <c r="S1826" s="200"/>
      <c r="T1826" s="201"/>
      <c r="AT1826" s="196" t="s">
        <v>198</v>
      </c>
      <c r="AU1826" s="196" t="s">
        <v>80</v>
      </c>
      <c r="AV1826" s="12" t="s">
        <v>17</v>
      </c>
      <c r="AW1826" s="12" t="s">
        <v>35</v>
      </c>
      <c r="AX1826" s="12" t="s">
        <v>72</v>
      </c>
      <c r="AY1826" s="196" t="s">
        <v>190</v>
      </c>
    </row>
    <row r="1827" spans="2:51" s="13" customFormat="1" ht="13.5">
      <c r="B1827" s="202"/>
      <c r="D1827" s="195" t="s">
        <v>198</v>
      </c>
      <c r="E1827" s="203" t="s">
        <v>5</v>
      </c>
      <c r="F1827" s="204" t="s">
        <v>2116</v>
      </c>
      <c r="H1827" s="205">
        <v>50.6</v>
      </c>
      <c r="I1827" s="206"/>
      <c r="L1827" s="202"/>
      <c r="M1827" s="207"/>
      <c r="N1827" s="208"/>
      <c r="O1827" s="208"/>
      <c r="P1827" s="208"/>
      <c r="Q1827" s="208"/>
      <c r="R1827" s="208"/>
      <c r="S1827" s="208"/>
      <c r="T1827" s="209"/>
      <c r="AT1827" s="203" t="s">
        <v>198</v>
      </c>
      <c r="AU1827" s="203" t="s">
        <v>80</v>
      </c>
      <c r="AV1827" s="13" t="s">
        <v>80</v>
      </c>
      <c r="AW1827" s="13" t="s">
        <v>35</v>
      </c>
      <c r="AX1827" s="13" t="s">
        <v>72</v>
      </c>
      <c r="AY1827" s="203" t="s">
        <v>190</v>
      </c>
    </row>
    <row r="1828" spans="2:51" s="12" customFormat="1" ht="13.5">
      <c r="B1828" s="194"/>
      <c r="D1828" s="195" t="s">
        <v>198</v>
      </c>
      <c r="E1828" s="196" t="s">
        <v>5</v>
      </c>
      <c r="F1828" s="197" t="s">
        <v>2117</v>
      </c>
      <c r="H1828" s="196" t="s">
        <v>5</v>
      </c>
      <c r="I1828" s="198"/>
      <c r="L1828" s="194"/>
      <c r="M1828" s="199"/>
      <c r="N1828" s="200"/>
      <c r="O1828" s="200"/>
      <c r="P1828" s="200"/>
      <c r="Q1828" s="200"/>
      <c r="R1828" s="200"/>
      <c r="S1828" s="200"/>
      <c r="T1828" s="201"/>
      <c r="AT1828" s="196" t="s">
        <v>198</v>
      </c>
      <c r="AU1828" s="196" t="s">
        <v>80</v>
      </c>
      <c r="AV1828" s="12" t="s">
        <v>17</v>
      </c>
      <c r="AW1828" s="12" t="s">
        <v>35</v>
      </c>
      <c r="AX1828" s="12" t="s">
        <v>72</v>
      </c>
      <c r="AY1828" s="196" t="s">
        <v>190</v>
      </c>
    </row>
    <row r="1829" spans="2:51" s="13" customFormat="1" ht="13.5">
      <c r="B1829" s="202"/>
      <c r="D1829" s="195" t="s">
        <v>198</v>
      </c>
      <c r="E1829" s="203" t="s">
        <v>5</v>
      </c>
      <c r="F1829" s="204" t="s">
        <v>1919</v>
      </c>
      <c r="H1829" s="205">
        <v>5.5</v>
      </c>
      <c r="I1829" s="206"/>
      <c r="L1829" s="202"/>
      <c r="M1829" s="207"/>
      <c r="N1829" s="208"/>
      <c r="O1829" s="208"/>
      <c r="P1829" s="208"/>
      <c r="Q1829" s="208"/>
      <c r="R1829" s="208"/>
      <c r="S1829" s="208"/>
      <c r="T1829" s="209"/>
      <c r="AT1829" s="203" t="s">
        <v>198</v>
      </c>
      <c r="AU1829" s="203" t="s">
        <v>80</v>
      </c>
      <c r="AV1829" s="13" t="s">
        <v>80</v>
      </c>
      <c r="AW1829" s="13" t="s">
        <v>35</v>
      </c>
      <c r="AX1829" s="13" t="s">
        <v>72</v>
      </c>
      <c r="AY1829" s="203" t="s">
        <v>190</v>
      </c>
    </row>
    <row r="1830" spans="2:51" s="14" customFormat="1" ht="13.5">
      <c r="B1830" s="210"/>
      <c r="D1830" s="195" t="s">
        <v>198</v>
      </c>
      <c r="E1830" s="211" t="s">
        <v>5</v>
      </c>
      <c r="F1830" s="212" t="s">
        <v>221</v>
      </c>
      <c r="H1830" s="213">
        <v>56.1</v>
      </c>
      <c r="I1830" s="214"/>
      <c r="L1830" s="210"/>
      <c r="M1830" s="215"/>
      <c r="N1830" s="216"/>
      <c r="O1830" s="216"/>
      <c r="P1830" s="216"/>
      <c r="Q1830" s="216"/>
      <c r="R1830" s="216"/>
      <c r="S1830" s="216"/>
      <c r="T1830" s="217"/>
      <c r="AT1830" s="211" t="s">
        <v>198</v>
      </c>
      <c r="AU1830" s="211" t="s">
        <v>80</v>
      </c>
      <c r="AV1830" s="14" t="s">
        <v>92</v>
      </c>
      <c r="AW1830" s="14" t="s">
        <v>35</v>
      </c>
      <c r="AX1830" s="14" t="s">
        <v>17</v>
      </c>
      <c r="AY1830" s="211" t="s">
        <v>190</v>
      </c>
    </row>
    <row r="1831" spans="2:65" s="1" customFormat="1" ht="25.5" customHeight="1">
      <c r="B1831" s="181"/>
      <c r="C1831" s="218" t="s">
        <v>2118</v>
      </c>
      <c r="D1831" s="218" t="s">
        <v>465</v>
      </c>
      <c r="E1831" s="219" t="s">
        <v>2119</v>
      </c>
      <c r="F1831" s="220" t="s">
        <v>2120</v>
      </c>
      <c r="G1831" s="221" t="s">
        <v>275</v>
      </c>
      <c r="H1831" s="222">
        <v>57.222</v>
      </c>
      <c r="I1831" s="223"/>
      <c r="J1831" s="224">
        <f>ROUND(I1831*H1831,2)</f>
        <v>0</v>
      </c>
      <c r="K1831" s="220" t="s">
        <v>196</v>
      </c>
      <c r="L1831" s="225"/>
      <c r="M1831" s="226" t="s">
        <v>5</v>
      </c>
      <c r="N1831" s="227" t="s">
        <v>43</v>
      </c>
      <c r="O1831" s="43"/>
      <c r="P1831" s="191">
        <f>O1831*H1831</f>
        <v>0</v>
      </c>
      <c r="Q1831" s="191">
        <v>0.0035</v>
      </c>
      <c r="R1831" s="191">
        <f>Q1831*H1831</f>
        <v>0.200277</v>
      </c>
      <c r="S1831" s="191">
        <v>0</v>
      </c>
      <c r="T1831" s="192">
        <f>S1831*H1831</f>
        <v>0</v>
      </c>
      <c r="AR1831" s="25" t="s">
        <v>407</v>
      </c>
      <c r="AT1831" s="25" t="s">
        <v>465</v>
      </c>
      <c r="AU1831" s="25" t="s">
        <v>80</v>
      </c>
      <c r="AY1831" s="25" t="s">
        <v>190</v>
      </c>
      <c r="BE1831" s="193">
        <f>IF(N1831="základní",J1831,0)</f>
        <v>0</v>
      </c>
      <c r="BF1831" s="193">
        <f>IF(N1831="snížená",J1831,0)</f>
        <v>0</v>
      </c>
      <c r="BG1831" s="193">
        <f>IF(N1831="zákl. přenesená",J1831,0)</f>
        <v>0</v>
      </c>
      <c r="BH1831" s="193">
        <f>IF(N1831="sníž. přenesená",J1831,0)</f>
        <v>0</v>
      </c>
      <c r="BI1831" s="193">
        <f>IF(N1831="nulová",J1831,0)</f>
        <v>0</v>
      </c>
      <c r="BJ1831" s="25" t="s">
        <v>17</v>
      </c>
      <c r="BK1831" s="193">
        <f>ROUND(I1831*H1831,2)</f>
        <v>0</v>
      </c>
      <c r="BL1831" s="25" t="s">
        <v>283</v>
      </c>
      <c r="BM1831" s="25" t="s">
        <v>2121</v>
      </c>
    </row>
    <row r="1832" spans="2:51" s="13" customFormat="1" ht="13.5">
      <c r="B1832" s="202"/>
      <c r="D1832" s="195" t="s">
        <v>198</v>
      </c>
      <c r="F1832" s="204" t="s">
        <v>2122</v>
      </c>
      <c r="H1832" s="205">
        <v>57.222</v>
      </c>
      <c r="I1832" s="206"/>
      <c r="L1832" s="202"/>
      <c r="M1832" s="207"/>
      <c r="N1832" s="208"/>
      <c r="O1832" s="208"/>
      <c r="P1832" s="208"/>
      <c r="Q1832" s="208"/>
      <c r="R1832" s="208"/>
      <c r="S1832" s="208"/>
      <c r="T1832" s="209"/>
      <c r="AT1832" s="203" t="s">
        <v>198</v>
      </c>
      <c r="AU1832" s="203" t="s">
        <v>80</v>
      </c>
      <c r="AV1832" s="13" t="s">
        <v>80</v>
      </c>
      <c r="AW1832" s="13" t="s">
        <v>6</v>
      </c>
      <c r="AX1832" s="13" t="s">
        <v>17</v>
      </c>
      <c r="AY1832" s="203" t="s">
        <v>190</v>
      </c>
    </row>
    <row r="1833" spans="2:65" s="1" customFormat="1" ht="25.5" customHeight="1">
      <c r="B1833" s="181"/>
      <c r="C1833" s="182" t="s">
        <v>2123</v>
      </c>
      <c r="D1833" s="182" t="s">
        <v>192</v>
      </c>
      <c r="E1833" s="183" t="s">
        <v>2124</v>
      </c>
      <c r="F1833" s="184" t="s">
        <v>2125</v>
      </c>
      <c r="G1833" s="185" t="s">
        <v>275</v>
      </c>
      <c r="H1833" s="186">
        <v>26</v>
      </c>
      <c r="I1833" s="187"/>
      <c r="J1833" s="188">
        <f>ROUND(I1833*H1833,2)</f>
        <v>0</v>
      </c>
      <c r="K1833" s="184" t="s">
        <v>196</v>
      </c>
      <c r="L1833" s="42"/>
      <c r="M1833" s="189" t="s">
        <v>5</v>
      </c>
      <c r="N1833" s="190" t="s">
        <v>43</v>
      </c>
      <c r="O1833" s="43"/>
      <c r="P1833" s="191">
        <f>O1833*H1833</f>
        <v>0</v>
      </c>
      <c r="Q1833" s="191">
        <v>0</v>
      </c>
      <c r="R1833" s="191">
        <f>Q1833*H1833</f>
        <v>0</v>
      </c>
      <c r="S1833" s="191">
        <v>0</v>
      </c>
      <c r="T1833" s="192">
        <f>S1833*H1833</f>
        <v>0</v>
      </c>
      <c r="AR1833" s="25" t="s">
        <v>283</v>
      </c>
      <c r="AT1833" s="25" t="s">
        <v>192</v>
      </c>
      <c r="AU1833" s="25" t="s">
        <v>80</v>
      </c>
      <c r="AY1833" s="25" t="s">
        <v>190</v>
      </c>
      <c r="BE1833" s="193">
        <f>IF(N1833="základní",J1833,0)</f>
        <v>0</v>
      </c>
      <c r="BF1833" s="193">
        <f>IF(N1833="snížená",J1833,0)</f>
        <v>0</v>
      </c>
      <c r="BG1833" s="193">
        <f>IF(N1833="zákl. přenesená",J1833,0)</f>
        <v>0</v>
      </c>
      <c r="BH1833" s="193">
        <f>IF(N1833="sníž. přenesená",J1833,0)</f>
        <v>0</v>
      </c>
      <c r="BI1833" s="193">
        <f>IF(N1833="nulová",J1833,0)</f>
        <v>0</v>
      </c>
      <c r="BJ1833" s="25" t="s">
        <v>17</v>
      </c>
      <c r="BK1833" s="193">
        <f>ROUND(I1833*H1833,2)</f>
        <v>0</v>
      </c>
      <c r="BL1833" s="25" t="s">
        <v>283</v>
      </c>
      <c r="BM1833" s="25" t="s">
        <v>2126</v>
      </c>
    </row>
    <row r="1834" spans="2:51" s="12" customFormat="1" ht="13.5">
      <c r="B1834" s="194"/>
      <c r="D1834" s="195" t="s">
        <v>198</v>
      </c>
      <c r="E1834" s="196" t="s">
        <v>5</v>
      </c>
      <c r="F1834" s="197" t="s">
        <v>1938</v>
      </c>
      <c r="H1834" s="196" t="s">
        <v>5</v>
      </c>
      <c r="I1834" s="198"/>
      <c r="L1834" s="194"/>
      <c r="M1834" s="199"/>
      <c r="N1834" s="200"/>
      <c r="O1834" s="200"/>
      <c r="P1834" s="200"/>
      <c r="Q1834" s="200"/>
      <c r="R1834" s="200"/>
      <c r="S1834" s="200"/>
      <c r="T1834" s="201"/>
      <c r="AT1834" s="196" t="s">
        <v>198</v>
      </c>
      <c r="AU1834" s="196" t="s">
        <v>80</v>
      </c>
      <c r="AV1834" s="12" t="s">
        <v>17</v>
      </c>
      <c r="AW1834" s="12" t="s">
        <v>35</v>
      </c>
      <c r="AX1834" s="12" t="s">
        <v>72</v>
      </c>
      <c r="AY1834" s="196" t="s">
        <v>190</v>
      </c>
    </row>
    <row r="1835" spans="2:51" s="13" customFormat="1" ht="13.5">
      <c r="B1835" s="202"/>
      <c r="D1835" s="195" t="s">
        <v>198</v>
      </c>
      <c r="E1835" s="203" t="s">
        <v>5</v>
      </c>
      <c r="F1835" s="204" t="s">
        <v>1939</v>
      </c>
      <c r="H1835" s="205">
        <v>26</v>
      </c>
      <c r="I1835" s="206"/>
      <c r="L1835" s="202"/>
      <c r="M1835" s="207"/>
      <c r="N1835" s="208"/>
      <c r="O1835" s="208"/>
      <c r="P1835" s="208"/>
      <c r="Q1835" s="208"/>
      <c r="R1835" s="208"/>
      <c r="S1835" s="208"/>
      <c r="T1835" s="209"/>
      <c r="AT1835" s="203" t="s">
        <v>198</v>
      </c>
      <c r="AU1835" s="203" t="s">
        <v>80</v>
      </c>
      <c r="AV1835" s="13" t="s">
        <v>80</v>
      </c>
      <c r="AW1835" s="13" t="s">
        <v>35</v>
      </c>
      <c r="AX1835" s="13" t="s">
        <v>72</v>
      </c>
      <c r="AY1835" s="203" t="s">
        <v>190</v>
      </c>
    </row>
    <row r="1836" spans="2:51" s="14" customFormat="1" ht="13.5">
      <c r="B1836" s="210"/>
      <c r="D1836" s="195" t="s">
        <v>198</v>
      </c>
      <c r="E1836" s="211" t="s">
        <v>5</v>
      </c>
      <c r="F1836" s="212" t="s">
        <v>221</v>
      </c>
      <c r="H1836" s="213">
        <v>26</v>
      </c>
      <c r="I1836" s="214"/>
      <c r="L1836" s="210"/>
      <c r="M1836" s="215"/>
      <c r="N1836" s="216"/>
      <c r="O1836" s="216"/>
      <c r="P1836" s="216"/>
      <c r="Q1836" s="216"/>
      <c r="R1836" s="216"/>
      <c r="S1836" s="216"/>
      <c r="T1836" s="217"/>
      <c r="AT1836" s="211" t="s">
        <v>198</v>
      </c>
      <c r="AU1836" s="211" t="s">
        <v>80</v>
      </c>
      <c r="AV1836" s="14" t="s">
        <v>92</v>
      </c>
      <c r="AW1836" s="14" t="s">
        <v>35</v>
      </c>
      <c r="AX1836" s="14" t="s">
        <v>17</v>
      </c>
      <c r="AY1836" s="211" t="s">
        <v>190</v>
      </c>
    </row>
    <row r="1837" spans="2:65" s="1" customFormat="1" ht="25.5" customHeight="1">
      <c r="B1837" s="181"/>
      <c r="C1837" s="218" t="s">
        <v>2127</v>
      </c>
      <c r="D1837" s="218" t="s">
        <v>465</v>
      </c>
      <c r="E1837" s="219" t="s">
        <v>2078</v>
      </c>
      <c r="F1837" s="220" t="s">
        <v>2079</v>
      </c>
      <c r="G1837" s="221" t="s">
        <v>209</v>
      </c>
      <c r="H1837" s="222">
        <v>2.122</v>
      </c>
      <c r="I1837" s="223"/>
      <c r="J1837" s="224">
        <f>ROUND(I1837*H1837,2)</f>
        <v>0</v>
      </c>
      <c r="K1837" s="220" t="s">
        <v>196</v>
      </c>
      <c r="L1837" s="225"/>
      <c r="M1837" s="226" t="s">
        <v>5</v>
      </c>
      <c r="N1837" s="227" t="s">
        <v>43</v>
      </c>
      <c r="O1837" s="43"/>
      <c r="P1837" s="191">
        <f>O1837*H1837</f>
        <v>0</v>
      </c>
      <c r="Q1837" s="191">
        <v>0.032</v>
      </c>
      <c r="R1837" s="191">
        <f>Q1837*H1837</f>
        <v>0.06790399999999999</v>
      </c>
      <c r="S1837" s="191">
        <v>0</v>
      </c>
      <c r="T1837" s="192">
        <f>S1837*H1837</f>
        <v>0</v>
      </c>
      <c r="AR1837" s="25" t="s">
        <v>407</v>
      </c>
      <c r="AT1837" s="25" t="s">
        <v>465</v>
      </c>
      <c r="AU1837" s="25" t="s">
        <v>80</v>
      </c>
      <c r="AY1837" s="25" t="s">
        <v>190</v>
      </c>
      <c r="BE1837" s="193">
        <f>IF(N1837="základní",J1837,0)</f>
        <v>0</v>
      </c>
      <c r="BF1837" s="193">
        <f>IF(N1837="snížená",J1837,0)</f>
        <v>0</v>
      </c>
      <c r="BG1837" s="193">
        <f>IF(N1837="zákl. přenesená",J1837,0)</f>
        <v>0</v>
      </c>
      <c r="BH1837" s="193">
        <f>IF(N1837="sníž. přenesená",J1837,0)</f>
        <v>0</v>
      </c>
      <c r="BI1837" s="193">
        <f>IF(N1837="nulová",J1837,0)</f>
        <v>0</v>
      </c>
      <c r="BJ1837" s="25" t="s">
        <v>17</v>
      </c>
      <c r="BK1837" s="193">
        <f>ROUND(I1837*H1837,2)</f>
        <v>0</v>
      </c>
      <c r="BL1837" s="25" t="s">
        <v>283</v>
      </c>
      <c r="BM1837" s="25" t="s">
        <v>2128</v>
      </c>
    </row>
    <row r="1838" spans="2:51" s="13" customFormat="1" ht="13.5">
      <c r="B1838" s="202"/>
      <c r="D1838" s="195" t="s">
        <v>198</v>
      </c>
      <c r="E1838" s="203" t="s">
        <v>5</v>
      </c>
      <c r="F1838" s="204" t="s">
        <v>2129</v>
      </c>
      <c r="H1838" s="205">
        <v>2.08</v>
      </c>
      <c r="I1838" s="206"/>
      <c r="L1838" s="202"/>
      <c r="M1838" s="207"/>
      <c r="N1838" s="208"/>
      <c r="O1838" s="208"/>
      <c r="P1838" s="208"/>
      <c r="Q1838" s="208"/>
      <c r="R1838" s="208"/>
      <c r="S1838" s="208"/>
      <c r="T1838" s="209"/>
      <c r="AT1838" s="203" t="s">
        <v>198</v>
      </c>
      <c r="AU1838" s="203" t="s">
        <v>80</v>
      </c>
      <c r="AV1838" s="13" t="s">
        <v>80</v>
      </c>
      <c r="AW1838" s="13" t="s">
        <v>35</v>
      </c>
      <c r="AX1838" s="13" t="s">
        <v>17</v>
      </c>
      <c r="AY1838" s="203" t="s">
        <v>190</v>
      </c>
    </row>
    <row r="1839" spans="2:51" s="13" customFormat="1" ht="13.5">
      <c r="B1839" s="202"/>
      <c r="D1839" s="195" t="s">
        <v>198</v>
      </c>
      <c r="F1839" s="204" t="s">
        <v>2130</v>
      </c>
      <c r="H1839" s="205">
        <v>2.122</v>
      </c>
      <c r="I1839" s="206"/>
      <c r="L1839" s="202"/>
      <c r="M1839" s="207"/>
      <c r="N1839" s="208"/>
      <c r="O1839" s="208"/>
      <c r="P1839" s="208"/>
      <c r="Q1839" s="208"/>
      <c r="R1839" s="208"/>
      <c r="S1839" s="208"/>
      <c r="T1839" s="209"/>
      <c r="AT1839" s="203" t="s">
        <v>198</v>
      </c>
      <c r="AU1839" s="203" t="s">
        <v>80</v>
      </c>
      <c r="AV1839" s="13" t="s">
        <v>80</v>
      </c>
      <c r="AW1839" s="13" t="s">
        <v>6</v>
      </c>
      <c r="AX1839" s="13" t="s">
        <v>17</v>
      </c>
      <c r="AY1839" s="203" t="s">
        <v>190</v>
      </c>
    </row>
    <row r="1840" spans="2:65" s="1" customFormat="1" ht="25.5" customHeight="1">
      <c r="B1840" s="181"/>
      <c r="C1840" s="182" t="s">
        <v>2131</v>
      </c>
      <c r="D1840" s="182" t="s">
        <v>192</v>
      </c>
      <c r="E1840" s="183" t="s">
        <v>2132</v>
      </c>
      <c r="F1840" s="184" t="s">
        <v>2133</v>
      </c>
      <c r="G1840" s="185" t="s">
        <v>275</v>
      </c>
      <c r="H1840" s="186">
        <v>26</v>
      </c>
      <c r="I1840" s="187"/>
      <c r="J1840" s="188">
        <f>ROUND(I1840*H1840,2)</f>
        <v>0</v>
      </c>
      <c r="K1840" s="184" t="s">
        <v>196</v>
      </c>
      <c r="L1840" s="42"/>
      <c r="M1840" s="189" t="s">
        <v>5</v>
      </c>
      <c r="N1840" s="190" t="s">
        <v>43</v>
      </c>
      <c r="O1840" s="43"/>
      <c r="P1840" s="191">
        <f>O1840*H1840</f>
        <v>0</v>
      </c>
      <c r="Q1840" s="191">
        <v>0</v>
      </c>
      <c r="R1840" s="191">
        <f>Q1840*H1840</f>
        <v>0</v>
      </c>
      <c r="S1840" s="191">
        <v>0</v>
      </c>
      <c r="T1840" s="192">
        <f>S1840*H1840</f>
        <v>0</v>
      </c>
      <c r="AR1840" s="25" t="s">
        <v>283</v>
      </c>
      <c r="AT1840" s="25" t="s">
        <v>192</v>
      </c>
      <c r="AU1840" s="25" t="s">
        <v>80</v>
      </c>
      <c r="AY1840" s="25" t="s">
        <v>190</v>
      </c>
      <c r="BE1840" s="193">
        <f>IF(N1840="základní",J1840,0)</f>
        <v>0</v>
      </c>
      <c r="BF1840" s="193">
        <f>IF(N1840="snížená",J1840,0)</f>
        <v>0</v>
      </c>
      <c r="BG1840" s="193">
        <f>IF(N1840="zákl. přenesená",J1840,0)</f>
        <v>0</v>
      </c>
      <c r="BH1840" s="193">
        <f>IF(N1840="sníž. přenesená",J1840,0)</f>
        <v>0</v>
      </c>
      <c r="BI1840" s="193">
        <f>IF(N1840="nulová",J1840,0)</f>
        <v>0</v>
      </c>
      <c r="BJ1840" s="25" t="s">
        <v>17</v>
      </c>
      <c r="BK1840" s="193">
        <f>ROUND(I1840*H1840,2)</f>
        <v>0</v>
      </c>
      <c r="BL1840" s="25" t="s">
        <v>283</v>
      </c>
      <c r="BM1840" s="25" t="s">
        <v>2134</v>
      </c>
    </row>
    <row r="1841" spans="2:51" s="12" customFormat="1" ht="13.5">
      <c r="B1841" s="194"/>
      <c r="D1841" s="195" t="s">
        <v>198</v>
      </c>
      <c r="E1841" s="196" t="s">
        <v>5</v>
      </c>
      <c r="F1841" s="197" t="s">
        <v>1904</v>
      </c>
      <c r="H1841" s="196" t="s">
        <v>5</v>
      </c>
      <c r="I1841" s="198"/>
      <c r="L1841" s="194"/>
      <c r="M1841" s="199"/>
      <c r="N1841" s="200"/>
      <c r="O1841" s="200"/>
      <c r="P1841" s="200"/>
      <c r="Q1841" s="200"/>
      <c r="R1841" s="200"/>
      <c r="S1841" s="200"/>
      <c r="T1841" s="201"/>
      <c r="AT1841" s="196" t="s">
        <v>198</v>
      </c>
      <c r="AU1841" s="196" t="s">
        <v>80</v>
      </c>
      <c r="AV1841" s="12" t="s">
        <v>17</v>
      </c>
      <c r="AW1841" s="12" t="s">
        <v>35</v>
      </c>
      <c r="AX1841" s="12" t="s">
        <v>72</v>
      </c>
      <c r="AY1841" s="196" t="s">
        <v>190</v>
      </c>
    </row>
    <row r="1842" spans="2:51" s="13" customFormat="1" ht="13.5">
      <c r="B1842" s="202"/>
      <c r="D1842" s="195" t="s">
        <v>198</v>
      </c>
      <c r="E1842" s="203" t="s">
        <v>5</v>
      </c>
      <c r="F1842" s="204" t="s">
        <v>1939</v>
      </c>
      <c r="H1842" s="205">
        <v>26</v>
      </c>
      <c r="I1842" s="206"/>
      <c r="L1842" s="202"/>
      <c r="M1842" s="207"/>
      <c r="N1842" s="208"/>
      <c r="O1842" s="208"/>
      <c r="P1842" s="208"/>
      <c r="Q1842" s="208"/>
      <c r="R1842" s="208"/>
      <c r="S1842" s="208"/>
      <c r="T1842" s="209"/>
      <c r="AT1842" s="203" t="s">
        <v>198</v>
      </c>
      <c r="AU1842" s="203" t="s">
        <v>80</v>
      </c>
      <c r="AV1842" s="13" t="s">
        <v>80</v>
      </c>
      <c r="AW1842" s="13" t="s">
        <v>35</v>
      </c>
      <c r="AX1842" s="13" t="s">
        <v>72</v>
      </c>
      <c r="AY1842" s="203" t="s">
        <v>190</v>
      </c>
    </row>
    <row r="1843" spans="2:51" s="14" customFormat="1" ht="13.5">
      <c r="B1843" s="210"/>
      <c r="D1843" s="195" t="s">
        <v>198</v>
      </c>
      <c r="E1843" s="211" t="s">
        <v>5</v>
      </c>
      <c r="F1843" s="212" t="s">
        <v>221</v>
      </c>
      <c r="H1843" s="213">
        <v>26</v>
      </c>
      <c r="I1843" s="214"/>
      <c r="L1843" s="210"/>
      <c r="M1843" s="215"/>
      <c r="N1843" s="216"/>
      <c r="O1843" s="216"/>
      <c r="P1843" s="216"/>
      <c r="Q1843" s="216"/>
      <c r="R1843" s="216"/>
      <c r="S1843" s="216"/>
      <c r="T1843" s="217"/>
      <c r="AT1843" s="211" t="s">
        <v>198</v>
      </c>
      <c r="AU1843" s="211" t="s">
        <v>80</v>
      </c>
      <c r="AV1843" s="14" t="s">
        <v>92</v>
      </c>
      <c r="AW1843" s="14" t="s">
        <v>35</v>
      </c>
      <c r="AX1843" s="14" t="s">
        <v>17</v>
      </c>
      <c r="AY1843" s="211" t="s">
        <v>190</v>
      </c>
    </row>
    <row r="1844" spans="2:65" s="1" customFormat="1" ht="16.5" customHeight="1">
      <c r="B1844" s="181"/>
      <c r="C1844" s="218" t="s">
        <v>2135</v>
      </c>
      <c r="D1844" s="218" t="s">
        <v>465</v>
      </c>
      <c r="E1844" s="219" t="s">
        <v>2136</v>
      </c>
      <c r="F1844" s="220" t="s">
        <v>2137</v>
      </c>
      <c r="G1844" s="221" t="s">
        <v>209</v>
      </c>
      <c r="H1844" s="222">
        <v>2.21</v>
      </c>
      <c r="I1844" s="223"/>
      <c r="J1844" s="224">
        <f>ROUND(I1844*H1844,2)</f>
        <v>0</v>
      </c>
      <c r="K1844" s="220" t="s">
        <v>196</v>
      </c>
      <c r="L1844" s="225"/>
      <c r="M1844" s="226" t="s">
        <v>5</v>
      </c>
      <c r="N1844" s="227" t="s">
        <v>43</v>
      </c>
      <c r="O1844" s="43"/>
      <c r="P1844" s="191">
        <f>O1844*H1844</f>
        <v>0</v>
      </c>
      <c r="Q1844" s="191">
        <v>0.03</v>
      </c>
      <c r="R1844" s="191">
        <f>Q1844*H1844</f>
        <v>0.0663</v>
      </c>
      <c r="S1844" s="191">
        <v>0</v>
      </c>
      <c r="T1844" s="192">
        <f>S1844*H1844</f>
        <v>0</v>
      </c>
      <c r="AR1844" s="25" t="s">
        <v>407</v>
      </c>
      <c r="AT1844" s="25" t="s">
        <v>465</v>
      </c>
      <c r="AU1844" s="25" t="s">
        <v>80</v>
      </c>
      <c r="AY1844" s="25" t="s">
        <v>190</v>
      </c>
      <c r="BE1844" s="193">
        <f>IF(N1844="základní",J1844,0)</f>
        <v>0</v>
      </c>
      <c r="BF1844" s="193">
        <f>IF(N1844="snížená",J1844,0)</f>
        <v>0</v>
      </c>
      <c r="BG1844" s="193">
        <f>IF(N1844="zákl. přenesená",J1844,0)</f>
        <v>0</v>
      </c>
      <c r="BH1844" s="193">
        <f>IF(N1844="sníž. přenesená",J1844,0)</f>
        <v>0</v>
      </c>
      <c r="BI1844" s="193">
        <f>IF(N1844="nulová",J1844,0)</f>
        <v>0</v>
      </c>
      <c r="BJ1844" s="25" t="s">
        <v>17</v>
      </c>
      <c r="BK1844" s="193">
        <f>ROUND(I1844*H1844,2)</f>
        <v>0</v>
      </c>
      <c r="BL1844" s="25" t="s">
        <v>283</v>
      </c>
      <c r="BM1844" s="25" t="s">
        <v>2138</v>
      </c>
    </row>
    <row r="1845" spans="2:51" s="13" customFormat="1" ht="13.5">
      <c r="B1845" s="202"/>
      <c r="D1845" s="195" t="s">
        <v>198</v>
      </c>
      <c r="E1845" s="203" t="s">
        <v>5</v>
      </c>
      <c r="F1845" s="204" t="s">
        <v>2139</v>
      </c>
      <c r="H1845" s="205">
        <v>2.21</v>
      </c>
      <c r="I1845" s="206"/>
      <c r="L1845" s="202"/>
      <c r="M1845" s="207"/>
      <c r="N1845" s="208"/>
      <c r="O1845" s="208"/>
      <c r="P1845" s="208"/>
      <c r="Q1845" s="208"/>
      <c r="R1845" s="208"/>
      <c r="S1845" s="208"/>
      <c r="T1845" s="209"/>
      <c r="AT1845" s="203" t="s">
        <v>198</v>
      </c>
      <c r="AU1845" s="203" t="s">
        <v>80</v>
      </c>
      <c r="AV1845" s="13" t="s">
        <v>80</v>
      </c>
      <c r="AW1845" s="13" t="s">
        <v>35</v>
      </c>
      <c r="AX1845" s="13" t="s">
        <v>17</v>
      </c>
      <c r="AY1845" s="203" t="s">
        <v>190</v>
      </c>
    </row>
    <row r="1846" spans="2:65" s="1" customFormat="1" ht="38.25" customHeight="1">
      <c r="B1846" s="181"/>
      <c r="C1846" s="182" t="s">
        <v>2140</v>
      </c>
      <c r="D1846" s="182" t="s">
        <v>192</v>
      </c>
      <c r="E1846" s="183" t="s">
        <v>2141</v>
      </c>
      <c r="F1846" s="184" t="s">
        <v>2142</v>
      </c>
      <c r="G1846" s="185" t="s">
        <v>275</v>
      </c>
      <c r="H1846" s="186">
        <v>25.2</v>
      </c>
      <c r="I1846" s="187"/>
      <c r="J1846" s="188">
        <f>ROUND(I1846*H1846,2)</f>
        <v>0</v>
      </c>
      <c r="K1846" s="184" t="s">
        <v>196</v>
      </c>
      <c r="L1846" s="42"/>
      <c r="M1846" s="189" t="s">
        <v>5</v>
      </c>
      <c r="N1846" s="190" t="s">
        <v>43</v>
      </c>
      <c r="O1846" s="43"/>
      <c r="P1846" s="191">
        <f>O1846*H1846</f>
        <v>0</v>
      </c>
      <c r="Q1846" s="191">
        <v>0</v>
      </c>
      <c r="R1846" s="191">
        <f>Q1846*H1846</f>
        <v>0</v>
      </c>
      <c r="S1846" s="191">
        <v>0.09</v>
      </c>
      <c r="T1846" s="192">
        <f>S1846*H1846</f>
        <v>2.268</v>
      </c>
      <c r="AR1846" s="25" t="s">
        <v>283</v>
      </c>
      <c r="AT1846" s="25" t="s">
        <v>192</v>
      </c>
      <c r="AU1846" s="25" t="s">
        <v>80</v>
      </c>
      <c r="AY1846" s="25" t="s">
        <v>190</v>
      </c>
      <c r="BE1846" s="193">
        <f>IF(N1846="základní",J1846,0)</f>
        <v>0</v>
      </c>
      <c r="BF1846" s="193">
        <f>IF(N1846="snížená",J1846,0)</f>
        <v>0</v>
      </c>
      <c r="BG1846" s="193">
        <f>IF(N1846="zákl. přenesená",J1846,0)</f>
        <v>0</v>
      </c>
      <c r="BH1846" s="193">
        <f>IF(N1846="sníž. přenesená",J1846,0)</f>
        <v>0</v>
      </c>
      <c r="BI1846" s="193">
        <f>IF(N1846="nulová",J1846,0)</f>
        <v>0</v>
      </c>
      <c r="BJ1846" s="25" t="s">
        <v>17</v>
      </c>
      <c r="BK1846" s="193">
        <f>ROUND(I1846*H1846,2)</f>
        <v>0</v>
      </c>
      <c r="BL1846" s="25" t="s">
        <v>283</v>
      </c>
      <c r="BM1846" s="25" t="s">
        <v>2143</v>
      </c>
    </row>
    <row r="1847" spans="2:51" s="12" customFormat="1" ht="13.5">
      <c r="B1847" s="194"/>
      <c r="D1847" s="195" t="s">
        <v>198</v>
      </c>
      <c r="E1847" s="196" t="s">
        <v>5</v>
      </c>
      <c r="F1847" s="197" t="s">
        <v>1611</v>
      </c>
      <c r="H1847" s="196" t="s">
        <v>5</v>
      </c>
      <c r="I1847" s="198"/>
      <c r="L1847" s="194"/>
      <c r="M1847" s="199"/>
      <c r="N1847" s="200"/>
      <c r="O1847" s="200"/>
      <c r="P1847" s="200"/>
      <c r="Q1847" s="200"/>
      <c r="R1847" s="200"/>
      <c r="S1847" s="200"/>
      <c r="T1847" s="201"/>
      <c r="AT1847" s="196" t="s">
        <v>198</v>
      </c>
      <c r="AU1847" s="196" t="s">
        <v>80</v>
      </c>
      <c r="AV1847" s="12" t="s">
        <v>17</v>
      </c>
      <c r="AW1847" s="12" t="s">
        <v>35</v>
      </c>
      <c r="AX1847" s="12" t="s">
        <v>72</v>
      </c>
      <c r="AY1847" s="196" t="s">
        <v>190</v>
      </c>
    </row>
    <row r="1848" spans="2:51" s="13" customFormat="1" ht="13.5">
      <c r="B1848" s="202"/>
      <c r="D1848" s="195" t="s">
        <v>198</v>
      </c>
      <c r="E1848" s="203" t="s">
        <v>5</v>
      </c>
      <c r="F1848" s="204" t="s">
        <v>2144</v>
      </c>
      <c r="H1848" s="205">
        <v>25.2</v>
      </c>
      <c r="I1848" s="206"/>
      <c r="L1848" s="202"/>
      <c r="M1848" s="207"/>
      <c r="N1848" s="208"/>
      <c r="O1848" s="208"/>
      <c r="P1848" s="208"/>
      <c r="Q1848" s="208"/>
      <c r="R1848" s="208"/>
      <c r="S1848" s="208"/>
      <c r="T1848" s="209"/>
      <c r="AT1848" s="203" t="s">
        <v>198</v>
      </c>
      <c r="AU1848" s="203" t="s">
        <v>80</v>
      </c>
      <c r="AV1848" s="13" t="s">
        <v>80</v>
      </c>
      <c r="AW1848" s="13" t="s">
        <v>35</v>
      </c>
      <c r="AX1848" s="13" t="s">
        <v>17</v>
      </c>
      <c r="AY1848" s="203" t="s">
        <v>190</v>
      </c>
    </row>
    <row r="1849" spans="2:65" s="1" customFormat="1" ht="38.25" customHeight="1">
      <c r="B1849" s="181"/>
      <c r="C1849" s="182" t="s">
        <v>2145</v>
      </c>
      <c r="D1849" s="182" t="s">
        <v>192</v>
      </c>
      <c r="E1849" s="183" t="s">
        <v>2146</v>
      </c>
      <c r="F1849" s="184" t="s">
        <v>2147</v>
      </c>
      <c r="G1849" s="185" t="s">
        <v>275</v>
      </c>
      <c r="H1849" s="186">
        <v>10.25</v>
      </c>
      <c r="I1849" s="187"/>
      <c r="J1849" s="188">
        <f>ROUND(I1849*H1849,2)</f>
        <v>0</v>
      </c>
      <c r="K1849" s="184" t="s">
        <v>196</v>
      </c>
      <c r="L1849" s="42"/>
      <c r="M1849" s="189" t="s">
        <v>5</v>
      </c>
      <c r="N1849" s="190" t="s">
        <v>43</v>
      </c>
      <c r="O1849" s="43"/>
      <c r="P1849" s="191">
        <f>O1849*H1849</f>
        <v>0</v>
      </c>
      <c r="Q1849" s="191">
        <v>0</v>
      </c>
      <c r="R1849" s="191">
        <f>Q1849*H1849</f>
        <v>0</v>
      </c>
      <c r="S1849" s="191">
        <v>0.135</v>
      </c>
      <c r="T1849" s="192">
        <f>S1849*H1849</f>
        <v>1.38375</v>
      </c>
      <c r="AR1849" s="25" t="s">
        <v>283</v>
      </c>
      <c r="AT1849" s="25" t="s">
        <v>192</v>
      </c>
      <c r="AU1849" s="25" t="s">
        <v>80</v>
      </c>
      <c r="AY1849" s="25" t="s">
        <v>190</v>
      </c>
      <c r="BE1849" s="193">
        <f>IF(N1849="základní",J1849,0)</f>
        <v>0</v>
      </c>
      <c r="BF1849" s="193">
        <f>IF(N1849="snížená",J1849,0)</f>
        <v>0</v>
      </c>
      <c r="BG1849" s="193">
        <f>IF(N1849="zákl. přenesená",J1849,0)</f>
        <v>0</v>
      </c>
      <c r="BH1849" s="193">
        <f>IF(N1849="sníž. přenesená",J1849,0)</f>
        <v>0</v>
      </c>
      <c r="BI1849" s="193">
        <f>IF(N1849="nulová",J1849,0)</f>
        <v>0</v>
      </c>
      <c r="BJ1849" s="25" t="s">
        <v>17</v>
      </c>
      <c r="BK1849" s="193">
        <f>ROUND(I1849*H1849,2)</f>
        <v>0</v>
      </c>
      <c r="BL1849" s="25" t="s">
        <v>283</v>
      </c>
      <c r="BM1849" s="25" t="s">
        <v>2148</v>
      </c>
    </row>
    <row r="1850" spans="2:51" s="12" customFormat="1" ht="13.5">
      <c r="B1850" s="194"/>
      <c r="D1850" s="195" t="s">
        <v>198</v>
      </c>
      <c r="E1850" s="196" t="s">
        <v>5</v>
      </c>
      <c r="F1850" s="197" t="s">
        <v>1617</v>
      </c>
      <c r="H1850" s="196" t="s">
        <v>5</v>
      </c>
      <c r="I1850" s="198"/>
      <c r="L1850" s="194"/>
      <c r="M1850" s="199"/>
      <c r="N1850" s="200"/>
      <c r="O1850" s="200"/>
      <c r="P1850" s="200"/>
      <c r="Q1850" s="200"/>
      <c r="R1850" s="200"/>
      <c r="S1850" s="200"/>
      <c r="T1850" s="201"/>
      <c r="AT1850" s="196" t="s">
        <v>198</v>
      </c>
      <c r="AU1850" s="196" t="s">
        <v>80</v>
      </c>
      <c r="AV1850" s="12" t="s">
        <v>17</v>
      </c>
      <c r="AW1850" s="12" t="s">
        <v>35</v>
      </c>
      <c r="AX1850" s="12" t="s">
        <v>72</v>
      </c>
      <c r="AY1850" s="196" t="s">
        <v>190</v>
      </c>
    </row>
    <row r="1851" spans="2:51" s="13" customFormat="1" ht="13.5">
      <c r="B1851" s="202"/>
      <c r="D1851" s="195" t="s">
        <v>198</v>
      </c>
      <c r="E1851" s="203" t="s">
        <v>5</v>
      </c>
      <c r="F1851" s="204" t="s">
        <v>1600</v>
      </c>
      <c r="H1851" s="205">
        <v>10.25</v>
      </c>
      <c r="I1851" s="206"/>
      <c r="L1851" s="202"/>
      <c r="M1851" s="207"/>
      <c r="N1851" s="208"/>
      <c r="O1851" s="208"/>
      <c r="P1851" s="208"/>
      <c r="Q1851" s="208"/>
      <c r="R1851" s="208"/>
      <c r="S1851" s="208"/>
      <c r="T1851" s="209"/>
      <c r="AT1851" s="203" t="s">
        <v>198</v>
      </c>
      <c r="AU1851" s="203" t="s">
        <v>80</v>
      </c>
      <c r="AV1851" s="13" t="s">
        <v>80</v>
      </c>
      <c r="AW1851" s="13" t="s">
        <v>35</v>
      </c>
      <c r="AX1851" s="13" t="s">
        <v>17</v>
      </c>
      <c r="AY1851" s="203" t="s">
        <v>190</v>
      </c>
    </row>
    <row r="1852" spans="2:65" s="1" customFormat="1" ht="38.25" customHeight="1">
      <c r="B1852" s="181"/>
      <c r="C1852" s="182" t="s">
        <v>2149</v>
      </c>
      <c r="D1852" s="182" t="s">
        <v>192</v>
      </c>
      <c r="E1852" s="183" t="s">
        <v>2150</v>
      </c>
      <c r="F1852" s="184" t="s">
        <v>2151</v>
      </c>
      <c r="G1852" s="185" t="s">
        <v>275</v>
      </c>
      <c r="H1852" s="186">
        <v>18.2</v>
      </c>
      <c r="I1852" s="187"/>
      <c r="J1852" s="188">
        <f>ROUND(I1852*H1852,2)</f>
        <v>0</v>
      </c>
      <c r="K1852" s="184" t="s">
        <v>196</v>
      </c>
      <c r="L1852" s="42"/>
      <c r="M1852" s="189" t="s">
        <v>5</v>
      </c>
      <c r="N1852" s="190" t="s">
        <v>43</v>
      </c>
      <c r="O1852" s="43"/>
      <c r="P1852" s="191">
        <f>O1852*H1852</f>
        <v>0</v>
      </c>
      <c r="Q1852" s="191">
        <v>0</v>
      </c>
      <c r="R1852" s="191">
        <f>Q1852*H1852</f>
        <v>0</v>
      </c>
      <c r="S1852" s="191">
        <v>0.18</v>
      </c>
      <c r="T1852" s="192">
        <f>S1852*H1852</f>
        <v>3.276</v>
      </c>
      <c r="AR1852" s="25" t="s">
        <v>283</v>
      </c>
      <c r="AT1852" s="25" t="s">
        <v>192</v>
      </c>
      <c r="AU1852" s="25" t="s">
        <v>80</v>
      </c>
      <c r="AY1852" s="25" t="s">
        <v>190</v>
      </c>
      <c r="BE1852" s="193">
        <f>IF(N1852="základní",J1852,0)</f>
        <v>0</v>
      </c>
      <c r="BF1852" s="193">
        <f>IF(N1852="snížená",J1852,0)</f>
        <v>0</v>
      </c>
      <c r="BG1852" s="193">
        <f>IF(N1852="zákl. přenesená",J1852,0)</f>
        <v>0</v>
      </c>
      <c r="BH1852" s="193">
        <f>IF(N1852="sníž. přenesená",J1852,0)</f>
        <v>0</v>
      </c>
      <c r="BI1852" s="193">
        <f>IF(N1852="nulová",J1852,0)</f>
        <v>0</v>
      </c>
      <c r="BJ1852" s="25" t="s">
        <v>17</v>
      </c>
      <c r="BK1852" s="193">
        <f>ROUND(I1852*H1852,2)</f>
        <v>0</v>
      </c>
      <c r="BL1852" s="25" t="s">
        <v>283</v>
      </c>
      <c r="BM1852" s="25" t="s">
        <v>2152</v>
      </c>
    </row>
    <row r="1853" spans="2:51" s="12" customFormat="1" ht="13.5">
      <c r="B1853" s="194"/>
      <c r="D1853" s="195" t="s">
        <v>198</v>
      </c>
      <c r="E1853" s="196" t="s">
        <v>5</v>
      </c>
      <c r="F1853" s="197" t="s">
        <v>1366</v>
      </c>
      <c r="H1853" s="196" t="s">
        <v>5</v>
      </c>
      <c r="I1853" s="198"/>
      <c r="L1853" s="194"/>
      <c r="M1853" s="199"/>
      <c r="N1853" s="200"/>
      <c r="O1853" s="200"/>
      <c r="P1853" s="200"/>
      <c r="Q1853" s="200"/>
      <c r="R1853" s="200"/>
      <c r="S1853" s="200"/>
      <c r="T1853" s="201"/>
      <c r="AT1853" s="196" t="s">
        <v>198</v>
      </c>
      <c r="AU1853" s="196" t="s">
        <v>80</v>
      </c>
      <c r="AV1853" s="12" t="s">
        <v>17</v>
      </c>
      <c r="AW1853" s="12" t="s">
        <v>35</v>
      </c>
      <c r="AX1853" s="12" t="s">
        <v>72</v>
      </c>
      <c r="AY1853" s="196" t="s">
        <v>190</v>
      </c>
    </row>
    <row r="1854" spans="2:51" s="13" customFormat="1" ht="13.5">
      <c r="B1854" s="202"/>
      <c r="D1854" s="195" t="s">
        <v>198</v>
      </c>
      <c r="E1854" s="203" t="s">
        <v>5</v>
      </c>
      <c r="F1854" s="204" t="s">
        <v>2153</v>
      </c>
      <c r="H1854" s="205">
        <v>18.2</v>
      </c>
      <c r="I1854" s="206"/>
      <c r="L1854" s="202"/>
      <c r="M1854" s="207"/>
      <c r="N1854" s="208"/>
      <c r="O1854" s="208"/>
      <c r="P1854" s="208"/>
      <c r="Q1854" s="208"/>
      <c r="R1854" s="208"/>
      <c r="S1854" s="208"/>
      <c r="T1854" s="209"/>
      <c r="AT1854" s="203" t="s">
        <v>198</v>
      </c>
      <c r="AU1854" s="203" t="s">
        <v>80</v>
      </c>
      <c r="AV1854" s="13" t="s">
        <v>80</v>
      </c>
      <c r="AW1854" s="13" t="s">
        <v>35</v>
      </c>
      <c r="AX1854" s="13" t="s">
        <v>17</v>
      </c>
      <c r="AY1854" s="203" t="s">
        <v>190</v>
      </c>
    </row>
    <row r="1855" spans="2:65" s="1" customFormat="1" ht="38.25" customHeight="1">
      <c r="B1855" s="181"/>
      <c r="C1855" s="182" t="s">
        <v>2154</v>
      </c>
      <c r="D1855" s="182" t="s">
        <v>192</v>
      </c>
      <c r="E1855" s="183" t="s">
        <v>2155</v>
      </c>
      <c r="F1855" s="184" t="s">
        <v>2156</v>
      </c>
      <c r="G1855" s="185" t="s">
        <v>275</v>
      </c>
      <c r="H1855" s="186">
        <v>25.55</v>
      </c>
      <c r="I1855" s="187"/>
      <c r="J1855" s="188">
        <f>ROUND(I1855*H1855,2)</f>
        <v>0</v>
      </c>
      <c r="K1855" s="184" t="s">
        <v>5</v>
      </c>
      <c r="L1855" s="42"/>
      <c r="M1855" s="189" t="s">
        <v>5</v>
      </c>
      <c r="N1855" s="190" t="s">
        <v>43</v>
      </c>
      <c r="O1855" s="43"/>
      <c r="P1855" s="191">
        <f>O1855*H1855</f>
        <v>0</v>
      </c>
      <c r="Q1855" s="191">
        <v>0</v>
      </c>
      <c r="R1855" s="191">
        <f>Q1855*H1855</f>
        <v>0</v>
      </c>
      <c r="S1855" s="191">
        <v>0.22</v>
      </c>
      <c r="T1855" s="192">
        <f>S1855*H1855</f>
        <v>5.621</v>
      </c>
      <c r="AR1855" s="25" t="s">
        <v>283</v>
      </c>
      <c r="AT1855" s="25" t="s">
        <v>192</v>
      </c>
      <c r="AU1855" s="25" t="s">
        <v>80</v>
      </c>
      <c r="AY1855" s="25" t="s">
        <v>190</v>
      </c>
      <c r="BE1855" s="193">
        <f>IF(N1855="základní",J1855,0)</f>
        <v>0</v>
      </c>
      <c r="BF1855" s="193">
        <f>IF(N1855="snížená",J1855,0)</f>
        <v>0</v>
      </c>
      <c r="BG1855" s="193">
        <f>IF(N1855="zákl. přenesená",J1855,0)</f>
        <v>0</v>
      </c>
      <c r="BH1855" s="193">
        <f>IF(N1855="sníž. přenesená",J1855,0)</f>
        <v>0</v>
      </c>
      <c r="BI1855" s="193">
        <f>IF(N1855="nulová",J1855,0)</f>
        <v>0</v>
      </c>
      <c r="BJ1855" s="25" t="s">
        <v>17</v>
      </c>
      <c r="BK1855" s="193">
        <f>ROUND(I1855*H1855,2)</f>
        <v>0</v>
      </c>
      <c r="BL1855" s="25" t="s">
        <v>283</v>
      </c>
      <c r="BM1855" s="25" t="s">
        <v>2157</v>
      </c>
    </row>
    <row r="1856" spans="2:51" s="12" customFormat="1" ht="13.5">
      <c r="B1856" s="194"/>
      <c r="D1856" s="195" t="s">
        <v>198</v>
      </c>
      <c r="E1856" s="196" t="s">
        <v>5</v>
      </c>
      <c r="F1856" s="197" t="s">
        <v>1614</v>
      </c>
      <c r="H1856" s="196" t="s">
        <v>5</v>
      </c>
      <c r="I1856" s="198"/>
      <c r="L1856" s="194"/>
      <c r="M1856" s="199"/>
      <c r="N1856" s="200"/>
      <c r="O1856" s="200"/>
      <c r="P1856" s="200"/>
      <c r="Q1856" s="200"/>
      <c r="R1856" s="200"/>
      <c r="S1856" s="200"/>
      <c r="T1856" s="201"/>
      <c r="AT1856" s="196" t="s">
        <v>198</v>
      </c>
      <c r="AU1856" s="196" t="s">
        <v>80</v>
      </c>
      <c r="AV1856" s="12" t="s">
        <v>17</v>
      </c>
      <c r="AW1856" s="12" t="s">
        <v>35</v>
      </c>
      <c r="AX1856" s="12" t="s">
        <v>72</v>
      </c>
      <c r="AY1856" s="196" t="s">
        <v>190</v>
      </c>
    </row>
    <row r="1857" spans="2:51" s="13" customFormat="1" ht="13.5">
      <c r="B1857" s="202"/>
      <c r="D1857" s="195" t="s">
        <v>198</v>
      </c>
      <c r="E1857" s="203" t="s">
        <v>5</v>
      </c>
      <c r="F1857" s="204" t="s">
        <v>2158</v>
      </c>
      <c r="H1857" s="205">
        <v>25.55</v>
      </c>
      <c r="I1857" s="206"/>
      <c r="L1857" s="202"/>
      <c r="M1857" s="207"/>
      <c r="N1857" s="208"/>
      <c r="O1857" s="208"/>
      <c r="P1857" s="208"/>
      <c r="Q1857" s="208"/>
      <c r="R1857" s="208"/>
      <c r="S1857" s="208"/>
      <c r="T1857" s="209"/>
      <c r="AT1857" s="203" t="s">
        <v>198</v>
      </c>
      <c r="AU1857" s="203" t="s">
        <v>80</v>
      </c>
      <c r="AV1857" s="13" t="s">
        <v>80</v>
      </c>
      <c r="AW1857" s="13" t="s">
        <v>35</v>
      </c>
      <c r="AX1857" s="13" t="s">
        <v>17</v>
      </c>
      <c r="AY1857" s="203" t="s">
        <v>190</v>
      </c>
    </row>
    <row r="1858" spans="2:65" s="1" customFormat="1" ht="16.5" customHeight="1">
      <c r="B1858" s="181"/>
      <c r="C1858" s="182" t="s">
        <v>2159</v>
      </c>
      <c r="D1858" s="182" t="s">
        <v>192</v>
      </c>
      <c r="E1858" s="183" t="s">
        <v>2160</v>
      </c>
      <c r="F1858" s="184" t="s">
        <v>2161</v>
      </c>
      <c r="G1858" s="185" t="s">
        <v>625</v>
      </c>
      <c r="H1858" s="186">
        <v>3.4</v>
      </c>
      <c r="I1858" s="187"/>
      <c r="J1858" s="188">
        <f>ROUND(I1858*H1858,2)</f>
        <v>0</v>
      </c>
      <c r="K1858" s="184" t="s">
        <v>5</v>
      </c>
      <c r="L1858" s="42"/>
      <c r="M1858" s="189" t="s">
        <v>5</v>
      </c>
      <c r="N1858" s="190" t="s">
        <v>43</v>
      </c>
      <c r="O1858" s="43"/>
      <c r="P1858" s="191">
        <f>O1858*H1858</f>
        <v>0</v>
      </c>
      <c r="Q1858" s="191">
        <v>0</v>
      </c>
      <c r="R1858" s="191">
        <f>Q1858*H1858</f>
        <v>0</v>
      </c>
      <c r="S1858" s="191">
        <v>0</v>
      </c>
      <c r="T1858" s="192">
        <f>S1858*H1858</f>
        <v>0</v>
      </c>
      <c r="AR1858" s="25" t="s">
        <v>283</v>
      </c>
      <c r="AT1858" s="25" t="s">
        <v>192</v>
      </c>
      <c r="AU1858" s="25" t="s">
        <v>80</v>
      </c>
      <c r="AY1858" s="25" t="s">
        <v>190</v>
      </c>
      <c r="BE1858" s="193">
        <f>IF(N1858="základní",J1858,0)</f>
        <v>0</v>
      </c>
      <c r="BF1858" s="193">
        <f>IF(N1858="snížená",J1858,0)</f>
        <v>0</v>
      </c>
      <c r="BG1858" s="193">
        <f>IF(N1858="zákl. přenesená",J1858,0)</f>
        <v>0</v>
      </c>
      <c r="BH1858" s="193">
        <f>IF(N1858="sníž. přenesená",J1858,0)</f>
        <v>0</v>
      </c>
      <c r="BI1858" s="193">
        <f>IF(N1858="nulová",J1858,0)</f>
        <v>0</v>
      </c>
      <c r="BJ1858" s="25" t="s">
        <v>17</v>
      </c>
      <c r="BK1858" s="193">
        <f>ROUND(I1858*H1858,2)</f>
        <v>0</v>
      </c>
      <c r="BL1858" s="25" t="s">
        <v>283</v>
      </c>
      <c r="BM1858" s="25" t="s">
        <v>2162</v>
      </c>
    </row>
    <row r="1859" spans="2:51" s="12" customFormat="1" ht="13.5">
      <c r="B1859" s="194"/>
      <c r="D1859" s="195" t="s">
        <v>198</v>
      </c>
      <c r="E1859" s="196" t="s">
        <v>5</v>
      </c>
      <c r="F1859" s="197" t="s">
        <v>2163</v>
      </c>
      <c r="H1859" s="196" t="s">
        <v>5</v>
      </c>
      <c r="I1859" s="198"/>
      <c r="L1859" s="194"/>
      <c r="M1859" s="199"/>
      <c r="N1859" s="200"/>
      <c r="O1859" s="200"/>
      <c r="P1859" s="200"/>
      <c r="Q1859" s="200"/>
      <c r="R1859" s="200"/>
      <c r="S1859" s="200"/>
      <c r="T1859" s="201"/>
      <c r="AT1859" s="196" t="s">
        <v>198</v>
      </c>
      <c r="AU1859" s="196" t="s">
        <v>80</v>
      </c>
      <c r="AV1859" s="12" t="s">
        <v>17</v>
      </c>
      <c r="AW1859" s="12" t="s">
        <v>35</v>
      </c>
      <c r="AX1859" s="12" t="s">
        <v>72</v>
      </c>
      <c r="AY1859" s="196" t="s">
        <v>190</v>
      </c>
    </row>
    <row r="1860" spans="2:51" s="13" customFormat="1" ht="13.5">
      <c r="B1860" s="202"/>
      <c r="D1860" s="195" t="s">
        <v>198</v>
      </c>
      <c r="E1860" s="203" t="s">
        <v>5</v>
      </c>
      <c r="F1860" s="204" t="s">
        <v>2164</v>
      </c>
      <c r="H1860" s="205">
        <v>3.4</v>
      </c>
      <c r="I1860" s="206"/>
      <c r="L1860" s="202"/>
      <c r="M1860" s="207"/>
      <c r="N1860" s="208"/>
      <c r="O1860" s="208"/>
      <c r="P1860" s="208"/>
      <c r="Q1860" s="208"/>
      <c r="R1860" s="208"/>
      <c r="S1860" s="208"/>
      <c r="T1860" s="209"/>
      <c r="AT1860" s="203" t="s">
        <v>198</v>
      </c>
      <c r="AU1860" s="203" t="s">
        <v>80</v>
      </c>
      <c r="AV1860" s="13" t="s">
        <v>80</v>
      </c>
      <c r="AW1860" s="13" t="s">
        <v>35</v>
      </c>
      <c r="AX1860" s="13" t="s">
        <v>17</v>
      </c>
      <c r="AY1860" s="203" t="s">
        <v>190</v>
      </c>
    </row>
    <row r="1861" spans="2:65" s="1" customFormat="1" ht="16.5" customHeight="1">
      <c r="B1861" s="181"/>
      <c r="C1861" s="182" t="s">
        <v>2165</v>
      </c>
      <c r="D1861" s="182" t="s">
        <v>192</v>
      </c>
      <c r="E1861" s="183" t="s">
        <v>2166</v>
      </c>
      <c r="F1861" s="184" t="s">
        <v>2167</v>
      </c>
      <c r="G1861" s="185" t="s">
        <v>275</v>
      </c>
      <c r="H1861" s="186">
        <v>169.45</v>
      </c>
      <c r="I1861" s="187"/>
      <c r="J1861" s="188">
        <f>ROUND(I1861*H1861,2)</f>
        <v>0</v>
      </c>
      <c r="K1861" s="184" t="s">
        <v>5</v>
      </c>
      <c r="L1861" s="42"/>
      <c r="M1861" s="189" t="s">
        <v>5</v>
      </c>
      <c r="N1861" s="190" t="s">
        <v>43</v>
      </c>
      <c r="O1861" s="43"/>
      <c r="P1861" s="191">
        <f>O1861*H1861</f>
        <v>0</v>
      </c>
      <c r="Q1861" s="191">
        <v>0</v>
      </c>
      <c r="R1861" s="191">
        <f>Q1861*H1861</f>
        <v>0</v>
      </c>
      <c r="S1861" s="191">
        <v>0</v>
      </c>
      <c r="T1861" s="192">
        <f>S1861*H1861</f>
        <v>0</v>
      </c>
      <c r="AR1861" s="25" t="s">
        <v>283</v>
      </c>
      <c r="AT1861" s="25" t="s">
        <v>192</v>
      </c>
      <c r="AU1861" s="25" t="s">
        <v>80</v>
      </c>
      <c r="AY1861" s="25" t="s">
        <v>190</v>
      </c>
      <c r="BE1861" s="193">
        <f>IF(N1861="základní",J1861,0)</f>
        <v>0</v>
      </c>
      <c r="BF1861" s="193">
        <f>IF(N1861="snížená",J1861,0)</f>
        <v>0</v>
      </c>
      <c r="BG1861" s="193">
        <f>IF(N1861="zákl. přenesená",J1861,0)</f>
        <v>0</v>
      </c>
      <c r="BH1861" s="193">
        <f>IF(N1861="sníž. přenesená",J1861,0)</f>
        <v>0</v>
      </c>
      <c r="BI1861" s="193">
        <f>IF(N1861="nulová",J1861,0)</f>
        <v>0</v>
      </c>
      <c r="BJ1861" s="25" t="s">
        <v>17</v>
      </c>
      <c r="BK1861" s="193">
        <f>ROUND(I1861*H1861,2)</f>
        <v>0</v>
      </c>
      <c r="BL1861" s="25" t="s">
        <v>283</v>
      </c>
      <c r="BM1861" s="25" t="s">
        <v>2168</v>
      </c>
    </row>
    <row r="1862" spans="2:51" s="12" customFormat="1" ht="13.5">
      <c r="B1862" s="194"/>
      <c r="D1862" s="195" t="s">
        <v>198</v>
      </c>
      <c r="E1862" s="196" t="s">
        <v>5</v>
      </c>
      <c r="F1862" s="197" t="s">
        <v>1349</v>
      </c>
      <c r="H1862" s="196" t="s">
        <v>5</v>
      </c>
      <c r="I1862" s="198"/>
      <c r="L1862" s="194"/>
      <c r="M1862" s="199"/>
      <c r="N1862" s="200"/>
      <c r="O1862" s="200"/>
      <c r="P1862" s="200"/>
      <c r="Q1862" s="200"/>
      <c r="R1862" s="200"/>
      <c r="S1862" s="200"/>
      <c r="T1862" s="201"/>
      <c r="AT1862" s="196" t="s">
        <v>198</v>
      </c>
      <c r="AU1862" s="196" t="s">
        <v>80</v>
      </c>
      <c r="AV1862" s="12" t="s">
        <v>17</v>
      </c>
      <c r="AW1862" s="12" t="s">
        <v>35</v>
      </c>
      <c r="AX1862" s="12" t="s">
        <v>72</v>
      </c>
      <c r="AY1862" s="196" t="s">
        <v>190</v>
      </c>
    </row>
    <row r="1863" spans="2:51" s="13" customFormat="1" ht="13.5">
      <c r="B1863" s="202"/>
      <c r="D1863" s="195" t="s">
        <v>198</v>
      </c>
      <c r="E1863" s="203" t="s">
        <v>5</v>
      </c>
      <c r="F1863" s="204" t="s">
        <v>1350</v>
      </c>
      <c r="H1863" s="205">
        <v>8.5</v>
      </c>
      <c r="I1863" s="206"/>
      <c r="L1863" s="202"/>
      <c r="M1863" s="207"/>
      <c r="N1863" s="208"/>
      <c r="O1863" s="208"/>
      <c r="P1863" s="208"/>
      <c r="Q1863" s="208"/>
      <c r="R1863" s="208"/>
      <c r="S1863" s="208"/>
      <c r="T1863" s="209"/>
      <c r="AT1863" s="203" t="s">
        <v>198</v>
      </c>
      <c r="AU1863" s="203" t="s">
        <v>80</v>
      </c>
      <c r="AV1863" s="13" t="s">
        <v>80</v>
      </c>
      <c r="AW1863" s="13" t="s">
        <v>35</v>
      </c>
      <c r="AX1863" s="13" t="s">
        <v>72</v>
      </c>
      <c r="AY1863" s="203" t="s">
        <v>190</v>
      </c>
    </row>
    <row r="1864" spans="2:51" s="12" customFormat="1" ht="13.5">
      <c r="B1864" s="194"/>
      <c r="D1864" s="195" t="s">
        <v>198</v>
      </c>
      <c r="E1864" s="196" t="s">
        <v>5</v>
      </c>
      <c r="F1864" s="197" t="s">
        <v>1355</v>
      </c>
      <c r="H1864" s="196" t="s">
        <v>5</v>
      </c>
      <c r="I1864" s="198"/>
      <c r="L1864" s="194"/>
      <c r="M1864" s="199"/>
      <c r="N1864" s="200"/>
      <c r="O1864" s="200"/>
      <c r="P1864" s="200"/>
      <c r="Q1864" s="200"/>
      <c r="R1864" s="200"/>
      <c r="S1864" s="200"/>
      <c r="T1864" s="201"/>
      <c r="AT1864" s="196" t="s">
        <v>198</v>
      </c>
      <c r="AU1864" s="196" t="s">
        <v>80</v>
      </c>
      <c r="AV1864" s="12" t="s">
        <v>17</v>
      </c>
      <c r="AW1864" s="12" t="s">
        <v>35</v>
      </c>
      <c r="AX1864" s="12" t="s">
        <v>72</v>
      </c>
      <c r="AY1864" s="196" t="s">
        <v>190</v>
      </c>
    </row>
    <row r="1865" spans="2:51" s="13" customFormat="1" ht="13.5">
      <c r="B1865" s="202"/>
      <c r="D1865" s="195" t="s">
        <v>198</v>
      </c>
      <c r="E1865" s="203" t="s">
        <v>5</v>
      </c>
      <c r="F1865" s="204" t="s">
        <v>1356</v>
      </c>
      <c r="H1865" s="205">
        <v>27.6</v>
      </c>
      <c r="I1865" s="206"/>
      <c r="L1865" s="202"/>
      <c r="M1865" s="207"/>
      <c r="N1865" s="208"/>
      <c r="O1865" s="208"/>
      <c r="P1865" s="208"/>
      <c r="Q1865" s="208"/>
      <c r="R1865" s="208"/>
      <c r="S1865" s="208"/>
      <c r="T1865" s="209"/>
      <c r="AT1865" s="203" t="s">
        <v>198</v>
      </c>
      <c r="AU1865" s="203" t="s">
        <v>80</v>
      </c>
      <c r="AV1865" s="13" t="s">
        <v>80</v>
      </c>
      <c r="AW1865" s="13" t="s">
        <v>35</v>
      </c>
      <c r="AX1865" s="13" t="s">
        <v>72</v>
      </c>
      <c r="AY1865" s="203" t="s">
        <v>190</v>
      </c>
    </row>
    <row r="1866" spans="2:51" s="12" customFormat="1" ht="13.5">
      <c r="B1866" s="194"/>
      <c r="D1866" s="195" t="s">
        <v>198</v>
      </c>
      <c r="E1866" s="196" t="s">
        <v>5</v>
      </c>
      <c r="F1866" s="197" t="s">
        <v>1357</v>
      </c>
      <c r="H1866" s="196" t="s">
        <v>5</v>
      </c>
      <c r="I1866" s="198"/>
      <c r="L1866" s="194"/>
      <c r="M1866" s="199"/>
      <c r="N1866" s="200"/>
      <c r="O1866" s="200"/>
      <c r="P1866" s="200"/>
      <c r="Q1866" s="200"/>
      <c r="R1866" s="200"/>
      <c r="S1866" s="200"/>
      <c r="T1866" s="201"/>
      <c r="AT1866" s="196" t="s">
        <v>198</v>
      </c>
      <c r="AU1866" s="196" t="s">
        <v>80</v>
      </c>
      <c r="AV1866" s="12" t="s">
        <v>17</v>
      </c>
      <c r="AW1866" s="12" t="s">
        <v>35</v>
      </c>
      <c r="AX1866" s="12" t="s">
        <v>72</v>
      </c>
      <c r="AY1866" s="196" t="s">
        <v>190</v>
      </c>
    </row>
    <row r="1867" spans="2:51" s="13" customFormat="1" ht="13.5">
      <c r="B1867" s="202"/>
      <c r="D1867" s="195" t="s">
        <v>198</v>
      </c>
      <c r="E1867" s="203" t="s">
        <v>5</v>
      </c>
      <c r="F1867" s="204" t="s">
        <v>1358</v>
      </c>
      <c r="H1867" s="205">
        <v>27.65</v>
      </c>
      <c r="I1867" s="206"/>
      <c r="L1867" s="202"/>
      <c r="M1867" s="207"/>
      <c r="N1867" s="208"/>
      <c r="O1867" s="208"/>
      <c r="P1867" s="208"/>
      <c r="Q1867" s="208"/>
      <c r="R1867" s="208"/>
      <c r="S1867" s="208"/>
      <c r="T1867" s="209"/>
      <c r="AT1867" s="203" t="s">
        <v>198</v>
      </c>
      <c r="AU1867" s="203" t="s">
        <v>80</v>
      </c>
      <c r="AV1867" s="13" t="s">
        <v>80</v>
      </c>
      <c r="AW1867" s="13" t="s">
        <v>35</v>
      </c>
      <c r="AX1867" s="13" t="s">
        <v>72</v>
      </c>
      <c r="AY1867" s="203" t="s">
        <v>190</v>
      </c>
    </row>
    <row r="1868" spans="2:51" s="12" customFormat="1" ht="13.5">
      <c r="B1868" s="194"/>
      <c r="D1868" s="195" t="s">
        <v>198</v>
      </c>
      <c r="E1868" s="196" t="s">
        <v>5</v>
      </c>
      <c r="F1868" s="197" t="s">
        <v>1359</v>
      </c>
      <c r="H1868" s="196" t="s">
        <v>5</v>
      </c>
      <c r="I1868" s="198"/>
      <c r="L1868" s="194"/>
      <c r="M1868" s="199"/>
      <c r="N1868" s="200"/>
      <c r="O1868" s="200"/>
      <c r="P1868" s="200"/>
      <c r="Q1868" s="200"/>
      <c r="R1868" s="200"/>
      <c r="S1868" s="200"/>
      <c r="T1868" s="201"/>
      <c r="AT1868" s="196" t="s">
        <v>198</v>
      </c>
      <c r="AU1868" s="196" t="s">
        <v>80</v>
      </c>
      <c r="AV1868" s="12" t="s">
        <v>17</v>
      </c>
      <c r="AW1868" s="12" t="s">
        <v>35</v>
      </c>
      <c r="AX1868" s="12" t="s">
        <v>72</v>
      </c>
      <c r="AY1868" s="196" t="s">
        <v>190</v>
      </c>
    </row>
    <row r="1869" spans="2:51" s="13" customFormat="1" ht="13.5">
      <c r="B1869" s="202"/>
      <c r="D1869" s="195" t="s">
        <v>198</v>
      </c>
      <c r="E1869" s="203" t="s">
        <v>5</v>
      </c>
      <c r="F1869" s="204" t="s">
        <v>1360</v>
      </c>
      <c r="H1869" s="205">
        <v>17.3</v>
      </c>
      <c r="I1869" s="206"/>
      <c r="L1869" s="202"/>
      <c r="M1869" s="207"/>
      <c r="N1869" s="208"/>
      <c r="O1869" s="208"/>
      <c r="P1869" s="208"/>
      <c r="Q1869" s="208"/>
      <c r="R1869" s="208"/>
      <c r="S1869" s="208"/>
      <c r="T1869" s="209"/>
      <c r="AT1869" s="203" t="s">
        <v>198</v>
      </c>
      <c r="AU1869" s="203" t="s">
        <v>80</v>
      </c>
      <c r="AV1869" s="13" t="s">
        <v>80</v>
      </c>
      <c r="AW1869" s="13" t="s">
        <v>35</v>
      </c>
      <c r="AX1869" s="13" t="s">
        <v>72</v>
      </c>
      <c r="AY1869" s="203" t="s">
        <v>190</v>
      </c>
    </row>
    <row r="1870" spans="2:51" s="12" customFormat="1" ht="13.5">
      <c r="B1870" s="194"/>
      <c r="D1870" s="195" t="s">
        <v>198</v>
      </c>
      <c r="E1870" s="196" t="s">
        <v>5</v>
      </c>
      <c r="F1870" s="197" t="s">
        <v>1361</v>
      </c>
      <c r="H1870" s="196" t="s">
        <v>5</v>
      </c>
      <c r="I1870" s="198"/>
      <c r="L1870" s="194"/>
      <c r="M1870" s="199"/>
      <c r="N1870" s="200"/>
      <c r="O1870" s="200"/>
      <c r="P1870" s="200"/>
      <c r="Q1870" s="200"/>
      <c r="R1870" s="200"/>
      <c r="S1870" s="200"/>
      <c r="T1870" s="201"/>
      <c r="AT1870" s="196" t="s">
        <v>198</v>
      </c>
      <c r="AU1870" s="196" t="s">
        <v>80</v>
      </c>
      <c r="AV1870" s="12" t="s">
        <v>17</v>
      </c>
      <c r="AW1870" s="12" t="s">
        <v>35</v>
      </c>
      <c r="AX1870" s="12" t="s">
        <v>72</v>
      </c>
      <c r="AY1870" s="196" t="s">
        <v>190</v>
      </c>
    </row>
    <row r="1871" spans="2:51" s="13" customFormat="1" ht="13.5">
      <c r="B1871" s="202"/>
      <c r="D1871" s="195" t="s">
        <v>198</v>
      </c>
      <c r="E1871" s="203" t="s">
        <v>5</v>
      </c>
      <c r="F1871" s="204" t="s">
        <v>1362</v>
      </c>
      <c r="H1871" s="205">
        <v>18.95</v>
      </c>
      <c r="I1871" s="206"/>
      <c r="L1871" s="202"/>
      <c r="M1871" s="207"/>
      <c r="N1871" s="208"/>
      <c r="O1871" s="208"/>
      <c r="P1871" s="208"/>
      <c r="Q1871" s="208"/>
      <c r="R1871" s="208"/>
      <c r="S1871" s="208"/>
      <c r="T1871" s="209"/>
      <c r="AT1871" s="203" t="s">
        <v>198</v>
      </c>
      <c r="AU1871" s="203" t="s">
        <v>80</v>
      </c>
      <c r="AV1871" s="13" t="s">
        <v>80</v>
      </c>
      <c r="AW1871" s="13" t="s">
        <v>35</v>
      </c>
      <c r="AX1871" s="13" t="s">
        <v>72</v>
      </c>
      <c r="AY1871" s="203" t="s">
        <v>190</v>
      </c>
    </row>
    <row r="1872" spans="2:51" s="12" customFormat="1" ht="13.5">
      <c r="B1872" s="194"/>
      <c r="D1872" s="195" t="s">
        <v>198</v>
      </c>
      <c r="E1872" s="196" t="s">
        <v>5</v>
      </c>
      <c r="F1872" s="197" t="s">
        <v>1363</v>
      </c>
      <c r="H1872" s="196" t="s">
        <v>5</v>
      </c>
      <c r="I1872" s="198"/>
      <c r="L1872" s="194"/>
      <c r="M1872" s="199"/>
      <c r="N1872" s="200"/>
      <c r="O1872" s="200"/>
      <c r="P1872" s="200"/>
      <c r="Q1872" s="200"/>
      <c r="R1872" s="200"/>
      <c r="S1872" s="200"/>
      <c r="T1872" s="201"/>
      <c r="AT1872" s="196" t="s">
        <v>198</v>
      </c>
      <c r="AU1872" s="196" t="s">
        <v>80</v>
      </c>
      <c r="AV1872" s="12" t="s">
        <v>17</v>
      </c>
      <c r="AW1872" s="12" t="s">
        <v>35</v>
      </c>
      <c r="AX1872" s="12" t="s">
        <v>72</v>
      </c>
      <c r="AY1872" s="196" t="s">
        <v>190</v>
      </c>
    </row>
    <row r="1873" spans="2:51" s="13" customFormat="1" ht="13.5">
      <c r="B1873" s="202"/>
      <c r="D1873" s="195" t="s">
        <v>198</v>
      </c>
      <c r="E1873" s="203" t="s">
        <v>5</v>
      </c>
      <c r="F1873" s="204" t="s">
        <v>1364</v>
      </c>
      <c r="H1873" s="205">
        <v>23.85</v>
      </c>
      <c r="I1873" s="206"/>
      <c r="L1873" s="202"/>
      <c r="M1873" s="207"/>
      <c r="N1873" s="208"/>
      <c r="O1873" s="208"/>
      <c r="P1873" s="208"/>
      <c r="Q1873" s="208"/>
      <c r="R1873" s="208"/>
      <c r="S1873" s="208"/>
      <c r="T1873" s="209"/>
      <c r="AT1873" s="203" t="s">
        <v>198</v>
      </c>
      <c r="AU1873" s="203" t="s">
        <v>80</v>
      </c>
      <c r="AV1873" s="13" t="s">
        <v>80</v>
      </c>
      <c r="AW1873" s="13" t="s">
        <v>35</v>
      </c>
      <c r="AX1873" s="13" t="s">
        <v>72</v>
      </c>
      <c r="AY1873" s="203" t="s">
        <v>190</v>
      </c>
    </row>
    <row r="1874" spans="2:51" s="12" customFormat="1" ht="13.5">
      <c r="B1874" s="194"/>
      <c r="D1874" s="195" t="s">
        <v>198</v>
      </c>
      <c r="E1874" s="196" t="s">
        <v>5</v>
      </c>
      <c r="F1874" s="197" t="s">
        <v>1365</v>
      </c>
      <c r="H1874" s="196" t="s">
        <v>5</v>
      </c>
      <c r="I1874" s="198"/>
      <c r="L1874" s="194"/>
      <c r="M1874" s="199"/>
      <c r="N1874" s="200"/>
      <c r="O1874" s="200"/>
      <c r="P1874" s="200"/>
      <c r="Q1874" s="200"/>
      <c r="R1874" s="200"/>
      <c r="S1874" s="200"/>
      <c r="T1874" s="201"/>
      <c r="AT1874" s="196" t="s">
        <v>198</v>
      </c>
      <c r="AU1874" s="196" t="s">
        <v>80</v>
      </c>
      <c r="AV1874" s="12" t="s">
        <v>17</v>
      </c>
      <c r="AW1874" s="12" t="s">
        <v>35</v>
      </c>
      <c r="AX1874" s="12" t="s">
        <v>72</v>
      </c>
      <c r="AY1874" s="196" t="s">
        <v>190</v>
      </c>
    </row>
    <row r="1875" spans="2:51" s="13" customFormat="1" ht="13.5">
      <c r="B1875" s="202"/>
      <c r="D1875" s="195" t="s">
        <v>198</v>
      </c>
      <c r="E1875" s="203" t="s">
        <v>5</v>
      </c>
      <c r="F1875" s="204" t="s">
        <v>1350</v>
      </c>
      <c r="H1875" s="205">
        <v>8.5</v>
      </c>
      <c r="I1875" s="206"/>
      <c r="L1875" s="202"/>
      <c r="M1875" s="207"/>
      <c r="N1875" s="208"/>
      <c r="O1875" s="208"/>
      <c r="P1875" s="208"/>
      <c r="Q1875" s="208"/>
      <c r="R1875" s="208"/>
      <c r="S1875" s="208"/>
      <c r="T1875" s="209"/>
      <c r="AT1875" s="203" t="s">
        <v>198</v>
      </c>
      <c r="AU1875" s="203" t="s">
        <v>80</v>
      </c>
      <c r="AV1875" s="13" t="s">
        <v>80</v>
      </c>
      <c r="AW1875" s="13" t="s">
        <v>35</v>
      </c>
      <c r="AX1875" s="13" t="s">
        <v>72</v>
      </c>
      <c r="AY1875" s="203" t="s">
        <v>190</v>
      </c>
    </row>
    <row r="1876" spans="2:51" s="12" customFormat="1" ht="13.5">
      <c r="B1876" s="194"/>
      <c r="D1876" s="195" t="s">
        <v>198</v>
      </c>
      <c r="E1876" s="196" t="s">
        <v>5</v>
      </c>
      <c r="F1876" s="197" t="s">
        <v>1366</v>
      </c>
      <c r="H1876" s="196" t="s">
        <v>5</v>
      </c>
      <c r="I1876" s="198"/>
      <c r="L1876" s="194"/>
      <c r="M1876" s="199"/>
      <c r="N1876" s="200"/>
      <c r="O1876" s="200"/>
      <c r="P1876" s="200"/>
      <c r="Q1876" s="200"/>
      <c r="R1876" s="200"/>
      <c r="S1876" s="200"/>
      <c r="T1876" s="201"/>
      <c r="AT1876" s="196" t="s">
        <v>198</v>
      </c>
      <c r="AU1876" s="196" t="s">
        <v>80</v>
      </c>
      <c r="AV1876" s="12" t="s">
        <v>17</v>
      </c>
      <c r="AW1876" s="12" t="s">
        <v>35</v>
      </c>
      <c r="AX1876" s="12" t="s">
        <v>72</v>
      </c>
      <c r="AY1876" s="196" t="s">
        <v>190</v>
      </c>
    </row>
    <row r="1877" spans="2:51" s="13" customFormat="1" ht="13.5">
      <c r="B1877" s="202"/>
      <c r="D1877" s="195" t="s">
        <v>198</v>
      </c>
      <c r="E1877" s="203" t="s">
        <v>5</v>
      </c>
      <c r="F1877" s="204" t="s">
        <v>1367</v>
      </c>
      <c r="H1877" s="205">
        <v>16.6</v>
      </c>
      <c r="I1877" s="206"/>
      <c r="L1877" s="202"/>
      <c r="M1877" s="207"/>
      <c r="N1877" s="208"/>
      <c r="O1877" s="208"/>
      <c r="P1877" s="208"/>
      <c r="Q1877" s="208"/>
      <c r="R1877" s="208"/>
      <c r="S1877" s="208"/>
      <c r="T1877" s="209"/>
      <c r="AT1877" s="203" t="s">
        <v>198</v>
      </c>
      <c r="AU1877" s="203" t="s">
        <v>80</v>
      </c>
      <c r="AV1877" s="13" t="s">
        <v>80</v>
      </c>
      <c r="AW1877" s="13" t="s">
        <v>35</v>
      </c>
      <c r="AX1877" s="13" t="s">
        <v>72</v>
      </c>
      <c r="AY1877" s="203" t="s">
        <v>190</v>
      </c>
    </row>
    <row r="1878" spans="2:51" s="12" customFormat="1" ht="13.5">
      <c r="B1878" s="194"/>
      <c r="D1878" s="195" t="s">
        <v>198</v>
      </c>
      <c r="E1878" s="196" t="s">
        <v>5</v>
      </c>
      <c r="F1878" s="197" t="s">
        <v>1351</v>
      </c>
      <c r="H1878" s="196" t="s">
        <v>5</v>
      </c>
      <c r="I1878" s="198"/>
      <c r="L1878" s="194"/>
      <c r="M1878" s="199"/>
      <c r="N1878" s="200"/>
      <c r="O1878" s="200"/>
      <c r="P1878" s="200"/>
      <c r="Q1878" s="200"/>
      <c r="R1878" s="200"/>
      <c r="S1878" s="200"/>
      <c r="T1878" s="201"/>
      <c r="AT1878" s="196" t="s">
        <v>198</v>
      </c>
      <c r="AU1878" s="196" t="s">
        <v>80</v>
      </c>
      <c r="AV1878" s="12" t="s">
        <v>17</v>
      </c>
      <c r="AW1878" s="12" t="s">
        <v>35</v>
      </c>
      <c r="AX1878" s="12" t="s">
        <v>72</v>
      </c>
      <c r="AY1878" s="196" t="s">
        <v>190</v>
      </c>
    </row>
    <row r="1879" spans="2:51" s="13" customFormat="1" ht="13.5">
      <c r="B1879" s="202"/>
      <c r="D1879" s="195" t="s">
        <v>198</v>
      </c>
      <c r="E1879" s="203" t="s">
        <v>5</v>
      </c>
      <c r="F1879" s="204" t="s">
        <v>1352</v>
      </c>
      <c r="H1879" s="205">
        <v>4.95</v>
      </c>
      <c r="I1879" s="206"/>
      <c r="L1879" s="202"/>
      <c r="M1879" s="207"/>
      <c r="N1879" s="208"/>
      <c r="O1879" s="208"/>
      <c r="P1879" s="208"/>
      <c r="Q1879" s="208"/>
      <c r="R1879" s="208"/>
      <c r="S1879" s="208"/>
      <c r="T1879" s="209"/>
      <c r="AT1879" s="203" t="s">
        <v>198</v>
      </c>
      <c r="AU1879" s="203" t="s">
        <v>80</v>
      </c>
      <c r="AV1879" s="13" t="s">
        <v>80</v>
      </c>
      <c r="AW1879" s="13" t="s">
        <v>35</v>
      </c>
      <c r="AX1879" s="13" t="s">
        <v>72</v>
      </c>
      <c r="AY1879" s="203" t="s">
        <v>190</v>
      </c>
    </row>
    <row r="1880" spans="2:51" s="12" customFormat="1" ht="13.5">
      <c r="B1880" s="194"/>
      <c r="D1880" s="195" t="s">
        <v>198</v>
      </c>
      <c r="E1880" s="196" t="s">
        <v>5</v>
      </c>
      <c r="F1880" s="197" t="s">
        <v>1353</v>
      </c>
      <c r="H1880" s="196" t="s">
        <v>5</v>
      </c>
      <c r="I1880" s="198"/>
      <c r="L1880" s="194"/>
      <c r="M1880" s="199"/>
      <c r="N1880" s="200"/>
      <c r="O1880" s="200"/>
      <c r="P1880" s="200"/>
      <c r="Q1880" s="200"/>
      <c r="R1880" s="200"/>
      <c r="S1880" s="200"/>
      <c r="T1880" s="201"/>
      <c r="AT1880" s="196" t="s">
        <v>198</v>
      </c>
      <c r="AU1880" s="196" t="s">
        <v>80</v>
      </c>
      <c r="AV1880" s="12" t="s">
        <v>17</v>
      </c>
      <c r="AW1880" s="12" t="s">
        <v>35</v>
      </c>
      <c r="AX1880" s="12" t="s">
        <v>72</v>
      </c>
      <c r="AY1880" s="196" t="s">
        <v>190</v>
      </c>
    </row>
    <row r="1881" spans="2:51" s="13" customFormat="1" ht="13.5">
      <c r="B1881" s="202"/>
      <c r="D1881" s="195" t="s">
        <v>198</v>
      </c>
      <c r="E1881" s="203" t="s">
        <v>5</v>
      </c>
      <c r="F1881" s="204" t="s">
        <v>1354</v>
      </c>
      <c r="H1881" s="205">
        <v>15.55</v>
      </c>
      <c r="I1881" s="206"/>
      <c r="L1881" s="202"/>
      <c r="M1881" s="207"/>
      <c r="N1881" s="208"/>
      <c r="O1881" s="208"/>
      <c r="P1881" s="208"/>
      <c r="Q1881" s="208"/>
      <c r="R1881" s="208"/>
      <c r="S1881" s="208"/>
      <c r="T1881" s="209"/>
      <c r="AT1881" s="203" t="s">
        <v>198</v>
      </c>
      <c r="AU1881" s="203" t="s">
        <v>80</v>
      </c>
      <c r="AV1881" s="13" t="s">
        <v>80</v>
      </c>
      <c r="AW1881" s="13" t="s">
        <v>35</v>
      </c>
      <c r="AX1881" s="13" t="s">
        <v>72</v>
      </c>
      <c r="AY1881" s="203" t="s">
        <v>190</v>
      </c>
    </row>
    <row r="1882" spans="2:51" s="14" customFormat="1" ht="13.5">
      <c r="B1882" s="210"/>
      <c r="D1882" s="195" t="s">
        <v>198</v>
      </c>
      <c r="E1882" s="211" t="s">
        <v>5</v>
      </c>
      <c r="F1882" s="212" t="s">
        <v>221</v>
      </c>
      <c r="H1882" s="213">
        <v>169.45</v>
      </c>
      <c r="I1882" s="214"/>
      <c r="L1882" s="210"/>
      <c r="M1882" s="215"/>
      <c r="N1882" s="216"/>
      <c r="O1882" s="216"/>
      <c r="P1882" s="216"/>
      <c r="Q1882" s="216"/>
      <c r="R1882" s="216"/>
      <c r="S1882" s="216"/>
      <c r="T1882" s="217"/>
      <c r="AT1882" s="211" t="s">
        <v>198</v>
      </c>
      <c r="AU1882" s="211" t="s">
        <v>80</v>
      </c>
      <c r="AV1882" s="14" t="s">
        <v>92</v>
      </c>
      <c r="AW1882" s="14" t="s">
        <v>35</v>
      </c>
      <c r="AX1882" s="14" t="s">
        <v>17</v>
      </c>
      <c r="AY1882" s="211" t="s">
        <v>190</v>
      </c>
    </row>
    <row r="1883" spans="2:65" s="1" customFormat="1" ht="38.25" customHeight="1">
      <c r="B1883" s="181"/>
      <c r="C1883" s="182" t="s">
        <v>2169</v>
      </c>
      <c r="D1883" s="182" t="s">
        <v>192</v>
      </c>
      <c r="E1883" s="183" t="s">
        <v>2170</v>
      </c>
      <c r="F1883" s="184" t="s">
        <v>2171</v>
      </c>
      <c r="G1883" s="185" t="s">
        <v>316</v>
      </c>
      <c r="H1883" s="186">
        <v>3.154</v>
      </c>
      <c r="I1883" s="187"/>
      <c r="J1883" s="188">
        <f>ROUND(I1883*H1883,2)</f>
        <v>0</v>
      </c>
      <c r="K1883" s="184" t="s">
        <v>196</v>
      </c>
      <c r="L1883" s="42"/>
      <c r="M1883" s="189" t="s">
        <v>5</v>
      </c>
      <c r="N1883" s="190" t="s">
        <v>43</v>
      </c>
      <c r="O1883" s="43"/>
      <c r="P1883" s="191">
        <f>O1883*H1883</f>
        <v>0</v>
      </c>
      <c r="Q1883" s="191">
        <v>0</v>
      </c>
      <c r="R1883" s="191">
        <f>Q1883*H1883</f>
        <v>0</v>
      </c>
      <c r="S1883" s="191">
        <v>0</v>
      </c>
      <c r="T1883" s="192">
        <f>S1883*H1883</f>
        <v>0</v>
      </c>
      <c r="AR1883" s="25" t="s">
        <v>283</v>
      </c>
      <c r="AT1883" s="25" t="s">
        <v>192</v>
      </c>
      <c r="AU1883" s="25" t="s">
        <v>80</v>
      </c>
      <c r="AY1883" s="25" t="s">
        <v>190</v>
      </c>
      <c r="BE1883" s="193">
        <f>IF(N1883="základní",J1883,0)</f>
        <v>0</v>
      </c>
      <c r="BF1883" s="193">
        <f>IF(N1883="snížená",J1883,0)</f>
        <v>0</v>
      </c>
      <c r="BG1883" s="193">
        <f>IF(N1883="zákl. přenesená",J1883,0)</f>
        <v>0</v>
      </c>
      <c r="BH1883" s="193">
        <f>IF(N1883="sníž. přenesená",J1883,0)</f>
        <v>0</v>
      </c>
      <c r="BI1883" s="193">
        <f>IF(N1883="nulová",J1883,0)</f>
        <v>0</v>
      </c>
      <c r="BJ1883" s="25" t="s">
        <v>17</v>
      </c>
      <c r="BK1883" s="193">
        <f>ROUND(I1883*H1883,2)</f>
        <v>0</v>
      </c>
      <c r="BL1883" s="25" t="s">
        <v>283</v>
      </c>
      <c r="BM1883" s="25" t="s">
        <v>2172</v>
      </c>
    </row>
    <row r="1884" spans="2:63" s="11" customFormat="1" ht="29.85" customHeight="1">
      <c r="B1884" s="168"/>
      <c r="D1884" s="169" t="s">
        <v>71</v>
      </c>
      <c r="E1884" s="179" t="s">
        <v>2173</v>
      </c>
      <c r="F1884" s="179" t="s">
        <v>2174</v>
      </c>
      <c r="I1884" s="171"/>
      <c r="J1884" s="180">
        <f>BK1884</f>
        <v>0</v>
      </c>
      <c r="L1884" s="168"/>
      <c r="M1884" s="173"/>
      <c r="N1884" s="174"/>
      <c r="O1884" s="174"/>
      <c r="P1884" s="175">
        <f>SUM(P1885:P1898)</f>
        <v>0</v>
      </c>
      <c r="Q1884" s="174"/>
      <c r="R1884" s="175">
        <f>SUM(R1885:R1898)</f>
        <v>0.00634</v>
      </c>
      <c r="S1884" s="174"/>
      <c r="T1884" s="176">
        <f>SUM(T1885:T1898)</f>
        <v>0</v>
      </c>
      <c r="AR1884" s="169" t="s">
        <v>80</v>
      </c>
      <c r="AT1884" s="177" t="s">
        <v>71</v>
      </c>
      <c r="AU1884" s="177" t="s">
        <v>17</v>
      </c>
      <c r="AY1884" s="169" t="s">
        <v>190</v>
      </c>
      <c r="BK1884" s="178">
        <f>SUM(BK1885:BK1898)</f>
        <v>0</v>
      </c>
    </row>
    <row r="1885" spans="2:65" s="1" customFormat="1" ht="16.5" customHeight="1">
      <c r="B1885" s="181"/>
      <c r="C1885" s="182" t="s">
        <v>2175</v>
      </c>
      <c r="D1885" s="182" t="s">
        <v>192</v>
      </c>
      <c r="E1885" s="183" t="s">
        <v>2176</v>
      </c>
      <c r="F1885" s="184" t="s">
        <v>2177</v>
      </c>
      <c r="G1885" s="185" t="s">
        <v>2178</v>
      </c>
      <c r="H1885" s="186">
        <v>2</v>
      </c>
      <c r="I1885" s="187"/>
      <c r="J1885" s="188">
        <f>ROUND(I1885*H1885,2)</f>
        <v>0</v>
      </c>
      <c r="K1885" s="184" t="s">
        <v>196</v>
      </c>
      <c r="L1885" s="42"/>
      <c r="M1885" s="189" t="s">
        <v>5</v>
      </c>
      <c r="N1885" s="190" t="s">
        <v>43</v>
      </c>
      <c r="O1885" s="43"/>
      <c r="P1885" s="191">
        <f>O1885*H1885</f>
        <v>0</v>
      </c>
      <c r="Q1885" s="191">
        <v>0.00017</v>
      </c>
      <c r="R1885" s="191">
        <f>Q1885*H1885</f>
        <v>0.00034</v>
      </c>
      <c r="S1885" s="191">
        <v>0</v>
      </c>
      <c r="T1885" s="192">
        <f>S1885*H1885</f>
        <v>0</v>
      </c>
      <c r="AR1885" s="25" t="s">
        <v>283</v>
      </c>
      <c r="AT1885" s="25" t="s">
        <v>192</v>
      </c>
      <c r="AU1885" s="25" t="s">
        <v>80</v>
      </c>
      <c r="AY1885" s="25" t="s">
        <v>190</v>
      </c>
      <c r="BE1885" s="193">
        <f>IF(N1885="základní",J1885,0)</f>
        <v>0</v>
      </c>
      <c r="BF1885" s="193">
        <f>IF(N1885="snížená",J1885,0)</f>
        <v>0</v>
      </c>
      <c r="BG1885" s="193">
        <f>IF(N1885="zákl. přenesená",J1885,0)</f>
        <v>0</v>
      </c>
      <c r="BH1885" s="193">
        <f>IF(N1885="sníž. přenesená",J1885,0)</f>
        <v>0</v>
      </c>
      <c r="BI1885" s="193">
        <f>IF(N1885="nulová",J1885,0)</f>
        <v>0</v>
      </c>
      <c r="BJ1885" s="25" t="s">
        <v>17</v>
      </c>
      <c r="BK1885" s="193">
        <f>ROUND(I1885*H1885,2)</f>
        <v>0</v>
      </c>
      <c r="BL1885" s="25" t="s">
        <v>283</v>
      </c>
      <c r="BM1885" s="25" t="s">
        <v>2179</v>
      </c>
    </row>
    <row r="1886" spans="2:51" s="12" customFormat="1" ht="13.5">
      <c r="B1886" s="194"/>
      <c r="D1886" s="195" t="s">
        <v>198</v>
      </c>
      <c r="E1886" s="196" t="s">
        <v>5</v>
      </c>
      <c r="F1886" s="197" t="s">
        <v>2180</v>
      </c>
      <c r="H1886" s="196" t="s">
        <v>5</v>
      </c>
      <c r="I1886" s="198"/>
      <c r="L1886" s="194"/>
      <c r="M1886" s="199"/>
      <c r="N1886" s="200"/>
      <c r="O1886" s="200"/>
      <c r="P1886" s="200"/>
      <c r="Q1886" s="200"/>
      <c r="R1886" s="200"/>
      <c r="S1886" s="200"/>
      <c r="T1886" s="201"/>
      <c r="AT1886" s="196" t="s">
        <v>198</v>
      </c>
      <c r="AU1886" s="196" t="s">
        <v>80</v>
      </c>
      <c r="AV1886" s="12" t="s">
        <v>17</v>
      </c>
      <c r="AW1886" s="12" t="s">
        <v>35</v>
      </c>
      <c r="AX1886" s="12" t="s">
        <v>72</v>
      </c>
      <c r="AY1886" s="196" t="s">
        <v>190</v>
      </c>
    </row>
    <row r="1887" spans="2:51" s="13" customFormat="1" ht="13.5">
      <c r="B1887" s="202"/>
      <c r="D1887" s="195" t="s">
        <v>198</v>
      </c>
      <c r="E1887" s="203" t="s">
        <v>5</v>
      </c>
      <c r="F1887" s="204" t="s">
        <v>80</v>
      </c>
      <c r="H1887" s="205">
        <v>2</v>
      </c>
      <c r="I1887" s="206"/>
      <c r="L1887" s="202"/>
      <c r="M1887" s="207"/>
      <c r="N1887" s="208"/>
      <c r="O1887" s="208"/>
      <c r="P1887" s="208"/>
      <c r="Q1887" s="208"/>
      <c r="R1887" s="208"/>
      <c r="S1887" s="208"/>
      <c r="T1887" s="209"/>
      <c r="AT1887" s="203" t="s">
        <v>198</v>
      </c>
      <c r="AU1887" s="203" t="s">
        <v>80</v>
      </c>
      <c r="AV1887" s="13" t="s">
        <v>80</v>
      </c>
      <c r="AW1887" s="13" t="s">
        <v>35</v>
      </c>
      <c r="AX1887" s="13" t="s">
        <v>17</v>
      </c>
      <c r="AY1887" s="203" t="s">
        <v>190</v>
      </c>
    </row>
    <row r="1888" spans="2:65" s="1" customFormat="1" ht="16.5" customHeight="1">
      <c r="B1888" s="181"/>
      <c r="C1888" s="218" t="s">
        <v>2181</v>
      </c>
      <c r="D1888" s="218" t="s">
        <v>465</v>
      </c>
      <c r="E1888" s="219" t="s">
        <v>2182</v>
      </c>
      <c r="F1888" s="220" t="s">
        <v>2183</v>
      </c>
      <c r="G1888" s="221" t="s">
        <v>410</v>
      </c>
      <c r="H1888" s="222">
        <v>2</v>
      </c>
      <c r="I1888" s="223"/>
      <c r="J1888" s="224">
        <f>ROUND(I1888*H1888,2)</f>
        <v>0</v>
      </c>
      <c r="K1888" s="220" t="s">
        <v>5</v>
      </c>
      <c r="L1888" s="225"/>
      <c r="M1888" s="226" t="s">
        <v>5</v>
      </c>
      <c r="N1888" s="227" t="s">
        <v>43</v>
      </c>
      <c r="O1888" s="43"/>
      <c r="P1888" s="191">
        <f>O1888*H1888</f>
        <v>0</v>
      </c>
      <c r="Q1888" s="191">
        <v>0</v>
      </c>
      <c r="R1888" s="191">
        <f>Q1888*H1888</f>
        <v>0</v>
      </c>
      <c r="S1888" s="191">
        <v>0</v>
      </c>
      <c r="T1888" s="192">
        <f>S1888*H1888</f>
        <v>0</v>
      </c>
      <c r="AR1888" s="25" t="s">
        <v>407</v>
      </c>
      <c r="AT1888" s="25" t="s">
        <v>465</v>
      </c>
      <c r="AU1888" s="25" t="s">
        <v>80</v>
      </c>
      <c r="AY1888" s="25" t="s">
        <v>190</v>
      </c>
      <c r="BE1888" s="193">
        <f>IF(N1888="základní",J1888,0)</f>
        <v>0</v>
      </c>
      <c r="BF1888" s="193">
        <f>IF(N1888="snížená",J1888,0)</f>
        <v>0</v>
      </c>
      <c r="BG1888" s="193">
        <f>IF(N1888="zákl. přenesená",J1888,0)</f>
        <v>0</v>
      </c>
      <c r="BH1888" s="193">
        <f>IF(N1888="sníž. přenesená",J1888,0)</f>
        <v>0</v>
      </c>
      <c r="BI1888" s="193">
        <f>IF(N1888="nulová",J1888,0)</f>
        <v>0</v>
      </c>
      <c r="BJ1888" s="25" t="s">
        <v>17</v>
      </c>
      <c r="BK1888" s="193">
        <f>ROUND(I1888*H1888,2)</f>
        <v>0</v>
      </c>
      <c r="BL1888" s="25" t="s">
        <v>283</v>
      </c>
      <c r="BM1888" s="25" t="s">
        <v>2184</v>
      </c>
    </row>
    <row r="1889" spans="2:65" s="1" customFormat="1" ht="16.5" customHeight="1">
      <c r="B1889" s="181"/>
      <c r="C1889" s="182" t="s">
        <v>2185</v>
      </c>
      <c r="D1889" s="182" t="s">
        <v>192</v>
      </c>
      <c r="E1889" s="183" t="s">
        <v>2186</v>
      </c>
      <c r="F1889" s="184" t="s">
        <v>2187</v>
      </c>
      <c r="G1889" s="185" t="s">
        <v>2178</v>
      </c>
      <c r="H1889" s="186">
        <v>2</v>
      </c>
      <c r="I1889" s="187"/>
      <c r="J1889" s="188">
        <f>ROUND(I1889*H1889,2)</f>
        <v>0</v>
      </c>
      <c r="K1889" s="184" t="s">
        <v>196</v>
      </c>
      <c r="L1889" s="42"/>
      <c r="M1889" s="189" t="s">
        <v>5</v>
      </c>
      <c r="N1889" s="190" t="s">
        <v>43</v>
      </c>
      <c r="O1889" s="43"/>
      <c r="P1889" s="191">
        <f>O1889*H1889</f>
        <v>0</v>
      </c>
      <c r="Q1889" s="191">
        <v>0.003</v>
      </c>
      <c r="R1889" s="191">
        <f>Q1889*H1889</f>
        <v>0.006</v>
      </c>
      <c r="S1889" s="191">
        <v>0</v>
      </c>
      <c r="T1889" s="192">
        <f>S1889*H1889</f>
        <v>0</v>
      </c>
      <c r="AR1889" s="25" t="s">
        <v>283</v>
      </c>
      <c r="AT1889" s="25" t="s">
        <v>192</v>
      </c>
      <c r="AU1889" s="25" t="s">
        <v>80</v>
      </c>
      <c r="AY1889" s="25" t="s">
        <v>190</v>
      </c>
      <c r="BE1889" s="193">
        <f>IF(N1889="základní",J1889,0)</f>
        <v>0</v>
      </c>
      <c r="BF1889" s="193">
        <f>IF(N1889="snížená",J1889,0)</f>
        <v>0</v>
      </c>
      <c r="BG1889" s="193">
        <f>IF(N1889="zákl. přenesená",J1889,0)</f>
        <v>0</v>
      </c>
      <c r="BH1889" s="193">
        <f>IF(N1889="sníž. přenesená",J1889,0)</f>
        <v>0</v>
      </c>
      <c r="BI1889" s="193">
        <f>IF(N1889="nulová",J1889,0)</f>
        <v>0</v>
      </c>
      <c r="BJ1889" s="25" t="s">
        <v>17</v>
      </c>
      <c r="BK1889" s="193">
        <f>ROUND(I1889*H1889,2)</f>
        <v>0</v>
      </c>
      <c r="BL1889" s="25" t="s">
        <v>283</v>
      </c>
      <c r="BM1889" s="25" t="s">
        <v>2188</v>
      </c>
    </row>
    <row r="1890" spans="2:51" s="12" customFormat="1" ht="13.5">
      <c r="B1890" s="194"/>
      <c r="D1890" s="195" t="s">
        <v>198</v>
      </c>
      <c r="E1890" s="196" t="s">
        <v>5</v>
      </c>
      <c r="F1890" s="197" t="s">
        <v>2189</v>
      </c>
      <c r="H1890" s="196" t="s">
        <v>5</v>
      </c>
      <c r="I1890" s="198"/>
      <c r="L1890" s="194"/>
      <c r="M1890" s="199"/>
      <c r="N1890" s="200"/>
      <c r="O1890" s="200"/>
      <c r="P1890" s="200"/>
      <c r="Q1890" s="200"/>
      <c r="R1890" s="200"/>
      <c r="S1890" s="200"/>
      <c r="T1890" s="201"/>
      <c r="AT1890" s="196" t="s">
        <v>198</v>
      </c>
      <c r="AU1890" s="196" t="s">
        <v>80</v>
      </c>
      <c r="AV1890" s="12" t="s">
        <v>17</v>
      </c>
      <c r="AW1890" s="12" t="s">
        <v>35</v>
      </c>
      <c r="AX1890" s="12" t="s">
        <v>72</v>
      </c>
      <c r="AY1890" s="196" t="s">
        <v>190</v>
      </c>
    </row>
    <row r="1891" spans="2:51" s="13" customFormat="1" ht="13.5">
      <c r="B1891" s="202"/>
      <c r="D1891" s="195" t="s">
        <v>198</v>
      </c>
      <c r="E1891" s="203" t="s">
        <v>5</v>
      </c>
      <c r="F1891" s="204" t="s">
        <v>80</v>
      </c>
      <c r="H1891" s="205">
        <v>2</v>
      </c>
      <c r="I1891" s="206"/>
      <c r="L1891" s="202"/>
      <c r="M1891" s="207"/>
      <c r="N1891" s="208"/>
      <c r="O1891" s="208"/>
      <c r="P1891" s="208"/>
      <c r="Q1891" s="208"/>
      <c r="R1891" s="208"/>
      <c r="S1891" s="208"/>
      <c r="T1891" s="209"/>
      <c r="AT1891" s="203" t="s">
        <v>198</v>
      </c>
      <c r="AU1891" s="203" t="s">
        <v>80</v>
      </c>
      <c r="AV1891" s="13" t="s">
        <v>80</v>
      </c>
      <c r="AW1891" s="13" t="s">
        <v>35</v>
      </c>
      <c r="AX1891" s="13" t="s">
        <v>17</v>
      </c>
      <c r="AY1891" s="203" t="s">
        <v>190</v>
      </c>
    </row>
    <row r="1892" spans="2:65" s="1" customFormat="1" ht="16.5" customHeight="1">
      <c r="B1892" s="181"/>
      <c r="C1892" s="182" t="s">
        <v>2190</v>
      </c>
      <c r="D1892" s="182" t="s">
        <v>192</v>
      </c>
      <c r="E1892" s="183" t="s">
        <v>2191</v>
      </c>
      <c r="F1892" s="184" t="s">
        <v>2192</v>
      </c>
      <c r="G1892" s="185" t="s">
        <v>410</v>
      </c>
      <c r="H1892" s="186">
        <v>20</v>
      </c>
      <c r="I1892" s="187"/>
      <c r="J1892" s="188">
        <f>ROUND(I1892*H1892,2)</f>
        <v>0</v>
      </c>
      <c r="K1892" s="184" t="s">
        <v>5</v>
      </c>
      <c r="L1892" s="42"/>
      <c r="M1892" s="189" t="s">
        <v>5</v>
      </c>
      <c r="N1892" s="190" t="s">
        <v>43</v>
      </c>
      <c r="O1892" s="43"/>
      <c r="P1892" s="191">
        <f>O1892*H1892</f>
        <v>0</v>
      </c>
      <c r="Q1892" s="191">
        <v>0</v>
      </c>
      <c r="R1892" s="191">
        <f>Q1892*H1892</f>
        <v>0</v>
      </c>
      <c r="S1892" s="191">
        <v>0</v>
      </c>
      <c r="T1892" s="192">
        <f>S1892*H1892</f>
        <v>0</v>
      </c>
      <c r="AR1892" s="25" t="s">
        <v>283</v>
      </c>
      <c r="AT1892" s="25" t="s">
        <v>192</v>
      </c>
      <c r="AU1892" s="25" t="s">
        <v>80</v>
      </c>
      <c r="AY1892" s="25" t="s">
        <v>190</v>
      </c>
      <c r="BE1892" s="193">
        <f>IF(N1892="základní",J1892,0)</f>
        <v>0</v>
      </c>
      <c r="BF1892" s="193">
        <f>IF(N1892="snížená",J1892,0)</f>
        <v>0</v>
      </c>
      <c r="BG1892" s="193">
        <f>IF(N1892="zákl. přenesená",J1892,0)</f>
        <v>0</v>
      </c>
      <c r="BH1892" s="193">
        <f>IF(N1892="sníž. přenesená",J1892,0)</f>
        <v>0</v>
      </c>
      <c r="BI1892" s="193">
        <f>IF(N1892="nulová",J1892,0)</f>
        <v>0</v>
      </c>
      <c r="BJ1892" s="25" t="s">
        <v>17</v>
      </c>
      <c r="BK1892" s="193">
        <f>ROUND(I1892*H1892,2)</f>
        <v>0</v>
      </c>
      <c r="BL1892" s="25" t="s">
        <v>283</v>
      </c>
      <c r="BM1892" s="25" t="s">
        <v>2193</v>
      </c>
    </row>
    <row r="1893" spans="2:51" s="12" customFormat="1" ht="13.5">
      <c r="B1893" s="194"/>
      <c r="D1893" s="195" t="s">
        <v>198</v>
      </c>
      <c r="E1893" s="196" t="s">
        <v>5</v>
      </c>
      <c r="F1893" s="197" t="s">
        <v>2194</v>
      </c>
      <c r="H1893" s="196" t="s">
        <v>5</v>
      </c>
      <c r="I1893" s="198"/>
      <c r="L1893" s="194"/>
      <c r="M1893" s="199"/>
      <c r="N1893" s="200"/>
      <c r="O1893" s="200"/>
      <c r="P1893" s="200"/>
      <c r="Q1893" s="200"/>
      <c r="R1893" s="200"/>
      <c r="S1893" s="200"/>
      <c r="T1893" s="201"/>
      <c r="AT1893" s="196" t="s">
        <v>198</v>
      </c>
      <c r="AU1893" s="196" t="s">
        <v>80</v>
      </c>
      <c r="AV1893" s="12" t="s">
        <v>17</v>
      </c>
      <c r="AW1893" s="12" t="s">
        <v>35</v>
      </c>
      <c r="AX1893" s="12" t="s">
        <v>72</v>
      </c>
      <c r="AY1893" s="196" t="s">
        <v>190</v>
      </c>
    </row>
    <row r="1894" spans="2:51" s="13" customFormat="1" ht="13.5">
      <c r="B1894" s="202"/>
      <c r="D1894" s="195" t="s">
        <v>198</v>
      </c>
      <c r="E1894" s="203" t="s">
        <v>5</v>
      </c>
      <c r="F1894" s="204" t="s">
        <v>2195</v>
      </c>
      <c r="H1894" s="205">
        <v>20</v>
      </c>
      <c r="I1894" s="206"/>
      <c r="L1894" s="202"/>
      <c r="M1894" s="207"/>
      <c r="N1894" s="208"/>
      <c r="O1894" s="208"/>
      <c r="P1894" s="208"/>
      <c r="Q1894" s="208"/>
      <c r="R1894" s="208"/>
      <c r="S1894" s="208"/>
      <c r="T1894" s="209"/>
      <c r="AT1894" s="203" t="s">
        <v>198</v>
      </c>
      <c r="AU1894" s="203" t="s">
        <v>80</v>
      </c>
      <c r="AV1894" s="13" t="s">
        <v>80</v>
      </c>
      <c r="AW1894" s="13" t="s">
        <v>35</v>
      </c>
      <c r="AX1894" s="13" t="s">
        <v>17</v>
      </c>
      <c r="AY1894" s="203" t="s">
        <v>190</v>
      </c>
    </row>
    <row r="1895" spans="2:65" s="1" customFormat="1" ht="16.5" customHeight="1">
      <c r="B1895" s="181"/>
      <c r="C1895" s="218" t="s">
        <v>2196</v>
      </c>
      <c r="D1895" s="218" t="s">
        <v>465</v>
      </c>
      <c r="E1895" s="219" t="s">
        <v>2197</v>
      </c>
      <c r="F1895" s="220" t="s">
        <v>2198</v>
      </c>
      <c r="G1895" s="221" t="s">
        <v>410</v>
      </c>
      <c r="H1895" s="222">
        <v>8</v>
      </c>
      <c r="I1895" s="223"/>
      <c r="J1895" s="224">
        <f>ROUND(I1895*H1895,2)</f>
        <v>0</v>
      </c>
      <c r="K1895" s="220" t="s">
        <v>5</v>
      </c>
      <c r="L1895" s="225"/>
      <c r="M1895" s="226" t="s">
        <v>5</v>
      </c>
      <c r="N1895" s="227" t="s">
        <v>43</v>
      </c>
      <c r="O1895" s="43"/>
      <c r="P1895" s="191">
        <f>O1895*H1895</f>
        <v>0</v>
      </c>
      <c r="Q1895" s="191">
        <v>0</v>
      </c>
      <c r="R1895" s="191">
        <f>Q1895*H1895</f>
        <v>0</v>
      </c>
      <c r="S1895" s="191">
        <v>0</v>
      </c>
      <c r="T1895" s="192">
        <f>S1895*H1895</f>
        <v>0</v>
      </c>
      <c r="AR1895" s="25" t="s">
        <v>407</v>
      </c>
      <c r="AT1895" s="25" t="s">
        <v>465</v>
      </c>
      <c r="AU1895" s="25" t="s">
        <v>80</v>
      </c>
      <c r="AY1895" s="25" t="s">
        <v>190</v>
      </c>
      <c r="BE1895" s="193">
        <f>IF(N1895="základní",J1895,0)</f>
        <v>0</v>
      </c>
      <c r="BF1895" s="193">
        <f>IF(N1895="snížená",J1895,0)</f>
        <v>0</v>
      </c>
      <c r="BG1895" s="193">
        <f>IF(N1895="zákl. přenesená",J1895,0)</f>
        <v>0</v>
      </c>
      <c r="BH1895" s="193">
        <f>IF(N1895="sníž. přenesená",J1895,0)</f>
        <v>0</v>
      </c>
      <c r="BI1895" s="193">
        <f>IF(N1895="nulová",J1895,0)</f>
        <v>0</v>
      </c>
      <c r="BJ1895" s="25" t="s">
        <v>17</v>
      </c>
      <c r="BK1895" s="193">
        <f>ROUND(I1895*H1895,2)</f>
        <v>0</v>
      </c>
      <c r="BL1895" s="25" t="s">
        <v>283</v>
      </c>
      <c r="BM1895" s="25" t="s">
        <v>2199</v>
      </c>
    </row>
    <row r="1896" spans="2:65" s="1" customFormat="1" ht="16.5" customHeight="1">
      <c r="B1896" s="181"/>
      <c r="C1896" s="218" t="s">
        <v>2200</v>
      </c>
      <c r="D1896" s="218" t="s">
        <v>465</v>
      </c>
      <c r="E1896" s="219" t="s">
        <v>2201</v>
      </c>
      <c r="F1896" s="220" t="s">
        <v>2202</v>
      </c>
      <c r="G1896" s="221" t="s">
        <v>410</v>
      </c>
      <c r="H1896" s="222">
        <v>4</v>
      </c>
      <c r="I1896" s="223"/>
      <c r="J1896" s="224">
        <f>ROUND(I1896*H1896,2)</f>
        <v>0</v>
      </c>
      <c r="K1896" s="220" t="s">
        <v>5</v>
      </c>
      <c r="L1896" s="225"/>
      <c r="M1896" s="226" t="s">
        <v>5</v>
      </c>
      <c r="N1896" s="227" t="s">
        <v>43</v>
      </c>
      <c r="O1896" s="43"/>
      <c r="P1896" s="191">
        <f>O1896*H1896</f>
        <v>0</v>
      </c>
      <c r="Q1896" s="191">
        <v>0</v>
      </c>
      <c r="R1896" s="191">
        <f>Q1896*H1896</f>
        <v>0</v>
      </c>
      <c r="S1896" s="191">
        <v>0</v>
      </c>
      <c r="T1896" s="192">
        <f>S1896*H1896</f>
        <v>0</v>
      </c>
      <c r="AR1896" s="25" t="s">
        <v>407</v>
      </c>
      <c r="AT1896" s="25" t="s">
        <v>465</v>
      </c>
      <c r="AU1896" s="25" t="s">
        <v>80</v>
      </c>
      <c r="AY1896" s="25" t="s">
        <v>190</v>
      </c>
      <c r="BE1896" s="193">
        <f>IF(N1896="základní",J1896,0)</f>
        <v>0</v>
      </c>
      <c r="BF1896" s="193">
        <f>IF(N1896="snížená",J1896,0)</f>
        <v>0</v>
      </c>
      <c r="BG1896" s="193">
        <f>IF(N1896="zákl. přenesená",J1896,0)</f>
        <v>0</v>
      </c>
      <c r="BH1896" s="193">
        <f>IF(N1896="sníž. přenesená",J1896,0)</f>
        <v>0</v>
      </c>
      <c r="BI1896" s="193">
        <f>IF(N1896="nulová",J1896,0)</f>
        <v>0</v>
      </c>
      <c r="BJ1896" s="25" t="s">
        <v>17</v>
      </c>
      <c r="BK1896" s="193">
        <f>ROUND(I1896*H1896,2)</f>
        <v>0</v>
      </c>
      <c r="BL1896" s="25" t="s">
        <v>283</v>
      </c>
      <c r="BM1896" s="25" t="s">
        <v>2203</v>
      </c>
    </row>
    <row r="1897" spans="2:65" s="1" customFormat="1" ht="16.5" customHeight="1">
      <c r="B1897" s="181"/>
      <c r="C1897" s="218" t="s">
        <v>2204</v>
      </c>
      <c r="D1897" s="218" t="s">
        <v>465</v>
      </c>
      <c r="E1897" s="219" t="s">
        <v>2205</v>
      </c>
      <c r="F1897" s="220" t="s">
        <v>2206</v>
      </c>
      <c r="G1897" s="221" t="s">
        <v>410</v>
      </c>
      <c r="H1897" s="222">
        <v>8</v>
      </c>
      <c r="I1897" s="223"/>
      <c r="J1897" s="224">
        <f>ROUND(I1897*H1897,2)</f>
        <v>0</v>
      </c>
      <c r="K1897" s="220" t="s">
        <v>5</v>
      </c>
      <c r="L1897" s="225"/>
      <c r="M1897" s="226" t="s">
        <v>5</v>
      </c>
      <c r="N1897" s="227" t="s">
        <v>43</v>
      </c>
      <c r="O1897" s="43"/>
      <c r="P1897" s="191">
        <f>O1897*H1897</f>
        <v>0</v>
      </c>
      <c r="Q1897" s="191">
        <v>0</v>
      </c>
      <c r="R1897" s="191">
        <f>Q1897*H1897</f>
        <v>0</v>
      </c>
      <c r="S1897" s="191">
        <v>0</v>
      </c>
      <c r="T1897" s="192">
        <f>S1897*H1897</f>
        <v>0</v>
      </c>
      <c r="AR1897" s="25" t="s">
        <v>407</v>
      </c>
      <c r="AT1897" s="25" t="s">
        <v>465</v>
      </c>
      <c r="AU1897" s="25" t="s">
        <v>80</v>
      </c>
      <c r="AY1897" s="25" t="s">
        <v>190</v>
      </c>
      <c r="BE1897" s="193">
        <f>IF(N1897="základní",J1897,0)</f>
        <v>0</v>
      </c>
      <c r="BF1897" s="193">
        <f>IF(N1897="snížená",J1897,0)</f>
        <v>0</v>
      </c>
      <c r="BG1897" s="193">
        <f>IF(N1897="zákl. přenesená",J1897,0)</f>
        <v>0</v>
      </c>
      <c r="BH1897" s="193">
        <f>IF(N1897="sníž. přenesená",J1897,0)</f>
        <v>0</v>
      </c>
      <c r="BI1897" s="193">
        <f>IF(N1897="nulová",J1897,0)</f>
        <v>0</v>
      </c>
      <c r="BJ1897" s="25" t="s">
        <v>17</v>
      </c>
      <c r="BK1897" s="193">
        <f>ROUND(I1897*H1897,2)</f>
        <v>0</v>
      </c>
      <c r="BL1897" s="25" t="s">
        <v>283</v>
      </c>
      <c r="BM1897" s="25" t="s">
        <v>2207</v>
      </c>
    </row>
    <row r="1898" spans="2:65" s="1" customFormat="1" ht="38.25" customHeight="1">
      <c r="B1898" s="181"/>
      <c r="C1898" s="182" t="s">
        <v>2208</v>
      </c>
      <c r="D1898" s="182" t="s">
        <v>192</v>
      </c>
      <c r="E1898" s="183" t="s">
        <v>2209</v>
      </c>
      <c r="F1898" s="184" t="s">
        <v>2210</v>
      </c>
      <c r="G1898" s="185" t="s">
        <v>316</v>
      </c>
      <c r="H1898" s="186">
        <v>0.1</v>
      </c>
      <c r="I1898" s="187"/>
      <c r="J1898" s="188">
        <f>ROUND(I1898*H1898,2)</f>
        <v>0</v>
      </c>
      <c r="K1898" s="184" t="s">
        <v>196</v>
      </c>
      <c r="L1898" s="42"/>
      <c r="M1898" s="189" t="s">
        <v>5</v>
      </c>
      <c r="N1898" s="190" t="s">
        <v>43</v>
      </c>
      <c r="O1898" s="43"/>
      <c r="P1898" s="191">
        <f>O1898*H1898</f>
        <v>0</v>
      </c>
      <c r="Q1898" s="191">
        <v>0</v>
      </c>
      <c r="R1898" s="191">
        <f>Q1898*H1898</f>
        <v>0</v>
      </c>
      <c r="S1898" s="191">
        <v>0</v>
      </c>
      <c r="T1898" s="192">
        <f>S1898*H1898</f>
        <v>0</v>
      </c>
      <c r="AR1898" s="25" t="s">
        <v>283</v>
      </c>
      <c r="AT1898" s="25" t="s">
        <v>192</v>
      </c>
      <c r="AU1898" s="25" t="s">
        <v>80</v>
      </c>
      <c r="AY1898" s="25" t="s">
        <v>190</v>
      </c>
      <c r="BE1898" s="193">
        <f>IF(N1898="základní",J1898,0)</f>
        <v>0</v>
      </c>
      <c r="BF1898" s="193">
        <f>IF(N1898="snížená",J1898,0)</f>
        <v>0</v>
      </c>
      <c r="BG1898" s="193">
        <f>IF(N1898="zákl. přenesená",J1898,0)</f>
        <v>0</v>
      </c>
      <c r="BH1898" s="193">
        <f>IF(N1898="sníž. přenesená",J1898,0)</f>
        <v>0</v>
      </c>
      <c r="BI1898" s="193">
        <f>IF(N1898="nulová",J1898,0)</f>
        <v>0</v>
      </c>
      <c r="BJ1898" s="25" t="s">
        <v>17</v>
      </c>
      <c r="BK1898" s="193">
        <f>ROUND(I1898*H1898,2)</f>
        <v>0</v>
      </c>
      <c r="BL1898" s="25" t="s">
        <v>283</v>
      </c>
      <c r="BM1898" s="25" t="s">
        <v>2211</v>
      </c>
    </row>
    <row r="1899" spans="2:63" s="11" customFormat="1" ht="29.85" customHeight="1">
      <c r="B1899" s="168"/>
      <c r="D1899" s="169" t="s">
        <v>71</v>
      </c>
      <c r="E1899" s="179" t="s">
        <v>2212</v>
      </c>
      <c r="F1899" s="179" t="s">
        <v>2213</v>
      </c>
      <c r="I1899" s="171"/>
      <c r="J1899" s="180">
        <f>BK1899</f>
        <v>0</v>
      </c>
      <c r="L1899" s="168"/>
      <c r="M1899" s="173"/>
      <c r="N1899" s="174"/>
      <c r="O1899" s="174"/>
      <c r="P1899" s="175">
        <f>SUM(P1900:P2072)</f>
        <v>0</v>
      </c>
      <c r="Q1899" s="174"/>
      <c r="R1899" s="175">
        <f>SUM(R1900:R2072)</f>
        <v>9.582249120000002</v>
      </c>
      <c r="S1899" s="174"/>
      <c r="T1899" s="176">
        <f>SUM(T1900:T2072)</f>
        <v>6.256675</v>
      </c>
      <c r="AR1899" s="169" t="s">
        <v>80</v>
      </c>
      <c r="AT1899" s="177" t="s">
        <v>71</v>
      </c>
      <c r="AU1899" s="177" t="s">
        <v>17</v>
      </c>
      <c r="AY1899" s="169" t="s">
        <v>190</v>
      </c>
      <c r="BK1899" s="178">
        <f>SUM(BK1900:BK2072)</f>
        <v>0</v>
      </c>
    </row>
    <row r="1900" spans="2:65" s="1" customFormat="1" ht="38.25" customHeight="1">
      <c r="B1900" s="181"/>
      <c r="C1900" s="182" t="s">
        <v>2214</v>
      </c>
      <c r="D1900" s="182" t="s">
        <v>192</v>
      </c>
      <c r="E1900" s="183" t="s">
        <v>2215</v>
      </c>
      <c r="F1900" s="184" t="s">
        <v>2216</v>
      </c>
      <c r="G1900" s="185" t="s">
        <v>209</v>
      </c>
      <c r="H1900" s="186">
        <v>11.238</v>
      </c>
      <c r="I1900" s="187"/>
      <c r="J1900" s="188">
        <f>ROUND(I1900*H1900,2)</f>
        <v>0</v>
      </c>
      <c r="K1900" s="184" t="s">
        <v>196</v>
      </c>
      <c r="L1900" s="42"/>
      <c r="M1900" s="189" t="s">
        <v>5</v>
      </c>
      <c r="N1900" s="190" t="s">
        <v>43</v>
      </c>
      <c r="O1900" s="43"/>
      <c r="P1900" s="191">
        <f>O1900*H1900</f>
        <v>0</v>
      </c>
      <c r="Q1900" s="191">
        <v>0.00108</v>
      </c>
      <c r="R1900" s="191">
        <f>Q1900*H1900</f>
        <v>0.01213704</v>
      </c>
      <c r="S1900" s="191">
        <v>0</v>
      </c>
      <c r="T1900" s="192">
        <f>S1900*H1900</f>
        <v>0</v>
      </c>
      <c r="AR1900" s="25" t="s">
        <v>283</v>
      </c>
      <c r="AT1900" s="25" t="s">
        <v>192</v>
      </c>
      <c r="AU1900" s="25" t="s">
        <v>80</v>
      </c>
      <c r="AY1900" s="25" t="s">
        <v>190</v>
      </c>
      <c r="BE1900" s="193">
        <f>IF(N1900="základní",J1900,0)</f>
        <v>0</v>
      </c>
      <c r="BF1900" s="193">
        <f>IF(N1900="snížená",J1900,0)</f>
        <v>0</v>
      </c>
      <c r="BG1900" s="193">
        <f>IF(N1900="zákl. přenesená",J1900,0)</f>
        <v>0</v>
      </c>
      <c r="BH1900" s="193">
        <f>IF(N1900="sníž. přenesená",J1900,0)</f>
        <v>0</v>
      </c>
      <c r="BI1900" s="193">
        <f>IF(N1900="nulová",J1900,0)</f>
        <v>0</v>
      </c>
      <c r="BJ1900" s="25" t="s">
        <v>17</v>
      </c>
      <c r="BK1900" s="193">
        <f>ROUND(I1900*H1900,2)</f>
        <v>0</v>
      </c>
      <c r="BL1900" s="25" t="s">
        <v>283</v>
      </c>
      <c r="BM1900" s="25" t="s">
        <v>2217</v>
      </c>
    </row>
    <row r="1901" spans="2:51" s="12" customFormat="1" ht="13.5">
      <c r="B1901" s="194"/>
      <c r="D1901" s="195" t="s">
        <v>198</v>
      </c>
      <c r="E1901" s="196" t="s">
        <v>5</v>
      </c>
      <c r="F1901" s="197" t="s">
        <v>2218</v>
      </c>
      <c r="H1901" s="196" t="s">
        <v>5</v>
      </c>
      <c r="I1901" s="198"/>
      <c r="L1901" s="194"/>
      <c r="M1901" s="199"/>
      <c r="N1901" s="200"/>
      <c r="O1901" s="200"/>
      <c r="P1901" s="200"/>
      <c r="Q1901" s="200"/>
      <c r="R1901" s="200"/>
      <c r="S1901" s="200"/>
      <c r="T1901" s="201"/>
      <c r="AT1901" s="196" t="s">
        <v>198</v>
      </c>
      <c r="AU1901" s="196" t="s">
        <v>80</v>
      </c>
      <c r="AV1901" s="12" t="s">
        <v>17</v>
      </c>
      <c r="AW1901" s="12" t="s">
        <v>35</v>
      </c>
      <c r="AX1901" s="12" t="s">
        <v>72</v>
      </c>
      <c r="AY1901" s="196" t="s">
        <v>190</v>
      </c>
    </row>
    <row r="1902" spans="2:51" s="13" customFormat="1" ht="27">
      <c r="B1902" s="202"/>
      <c r="D1902" s="195" t="s">
        <v>198</v>
      </c>
      <c r="E1902" s="203" t="s">
        <v>5</v>
      </c>
      <c r="F1902" s="204" t="s">
        <v>2219</v>
      </c>
      <c r="H1902" s="205">
        <v>5.025</v>
      </c>
      <c r="I1902" s="206"/>
      <c r="L1902" s="202"/>
      <c r="M1902" s="207"/>
      <c r="N1902" s="208"/>
      <c r="O1902" s="208"/>
      <c r="P1902" s="208"/>
      <c r="Q1902" s="208"/>
      <c r="R1902" s="208"/>
      <c r="S1902" s="208"/>
      <c r="T1902" s="209"/>
      <c r="AT1902" s="203" t="s">
        <v>198</v>
      </c>
      <c r="AU1902" s="203" t="s">
        <v>80</v>
      </c>
      <c r="AV1902" s="13" t="s">
        <v>80</v>
      </c>
      <c r="AW1902" s="13" t="s">
        <v>35</v>
      </c>
      <c r="AX1902" s="13" t="s">
        <v>72</v>
      </c>
      <c r="AY1902" s="203" t="s">
        <v>190</v>
      </c>
    </row>
    <row r="1903" spans="2:51" s="12" customFormat="1" ht="13.5">
      <c r="B1903" s="194"/>
      <c r="D1903" s="195" t="s">
        <v>198</v>
      </c>
      <c r="E1903" s="196" t="s">
        <v>5</v>
      </c>
      <c r="F1903" s="197" t="s">
        <v>2220</v>
      </c>
      <c r="H1903" s="196" t="s">
        <v>5</v>
      </c>
      <c r="I1903" s="198"/>
      <c r="L1903" s="194"/>
      <c r="M1903" s="199"/>
      <c r="N1903" s="200"/>
      <c r="O1903" s="200"/>
      <c r="P1903" s="200"/>
      <c r="Q1903" s="200"/>
      <c r="R1903" s="200"/>
      <c r="S1903" s="200"/>
      <c r="T1903" s="201"/>
      <c r="AT1903" s="196" t="s">
        <v>198</v>
      </c>
      <c r="AU1903" s="196" t="s">
        <v>80</v>
      </c>
      <c r="AV1903" s="12" t="s">
        <v>17</v>
      </c>
      <c r="AW1903" s="12" t="s">
        <v>35</v>
      </c>
      <c r="AX1903" s="12" t="s">
        <v>72</v>
      </c>
      <c r="AY1903" s="196" t="s">
        <v>190</v>
      </c>
    </row>
    <row r="1904" spans="2:51" s="12" customFormat="1" ht="13.5">
      <c r="B1904" s="194"/>
      <c r="D1904" s="195" t="s">
        <v>198</v>
      </c>
      <c r="E1904" s="196" t="s">
        <v>5</v>
      </c>
      <c r="F1904" s="197" t="s">
        <v>2221</v>
      </c>
      <c r="H1904" s="196" t="s">
        <v>5</v>
      </c>
      <c r="I1904" s="198"/>
      <c r="L1904" s="194"/>
      <c r="M1904" s="199"/>
      <c r="N1904" s="200"/>
      <c r="O1904" s="200"/>
      <c r="P1904" s="200"/>
      <c r="Q1904" s="200"/>
      <c r="R1904" s="200"/>
      <c r="S1904" s="200"/>
      <c r="T1904" s="201"/>
      <c r="AT1904" s="196" t="s">
        <v>198</v>
      </c>
      <c r="AU1904" s="196" t="s">
        <v>80</v>
      </c>
      <c r="AV1904" s="12" t="s">
        <v>17</v>
      </c>
      <c r="AW1904" s="12" t="s">
        <v>35</v>
      </c>
      <c r="AX1904" s="12" t="s">
        <v>72</v>
      </c>
      <c r="AY1904" s="196" t="s">
        <v>190</v>
      </c>
    </row>
    <row r="1905" spans="2:51" s="13" customFormat="1" ht="13.5">
      <c r="B1905" s="202"/>
      <c r="D1905" s="195" t="s">
        <v>198</v>
      </c>
      <c r="E1905" s="203" t="s">
        <v>5</v>
      </c>
      <c r="F1905" s="204" t="s">
        <v>2222</v>
      </c>
      <c r="H1905" s="205">
        <v>3.375</v>
      </c>
      <c r="I1905" s="206"/>
      <c r="L1905" s="202"/>
      <c r="M1905" s="207"/>
      <c r="N1905" s="208"/>
      <c r="O1905" s="208"/>
      <c r="P1905" s="208"/>
      <c r="Q1905" s="208"/>
      <c r="R1905" s="208"/>
      <c r="S1905" s="208"/>
      <c r="T1905" s="209"/>
      <c r="AT1905" s="203" t="s">
        <v>198</v>
      </c>
      <c r="AU1905" s="203" t="s">
        <v>80</v>
      </c>
      <c r="AV1905" s="13" t="s">
        <v>80</v>
      </c>
      <c r="AW1905" s="13" t="s">
        <v>35</v>
      </c>
      <c r="AX1905" s="13" t="s">
        <v>72</v>
      </c>
      <c r="AY1905" s="203" t="s">
        <v>190</v>
      </c>
    </row>
    <row r="1906" spans="2:51" s="12" customFormat="1" ht="13.5">
      <c r="B1906" s="194"/>
      <c r="D1906" s="195" t="s">
        <v>198</v>
      </c>
      <c r="E1906" s="196" t="s">
        <v>5</v>
      </c>
      <c r="F1906" s="197" t="s">
        <v>2223</v>
      </c>
      <c r="H1906" s="196" t="s">
        <v>5</v>
      </c>
      <c r="I1906" s="198"/>
      <c r="L1906" s="194"/>
      <c r="M1906" s="199"/>
      <c r="N1906" s="200"/>
      <c r="O1906" s="200"/>
      <c r="P1906" s="200"/>
      <c r="Q1906" s="200"/>
      <c r="R1906" s="200"/>
      <c r="S1906" s="200"/>
      <c r="T1906" s="201"/>
      <c r="AT1906" s="196" t="s">
        <v>198</v>
      </c>
      <c r="AU1906" s="196" t="s">
        <v>80</v>
      </c>
      <c r="AV1906" s="12" t="s">
        <v>17</v>
      </c>
      <c r="AW1906" s="12" t="s">
        <v>35</v>
      </c>
      <c r="AX1906" s="12" t="s">
        <v>72</v>
      </c>
      <c r="AY1906" s="196" t="s">
        <v>190</v>
      </c>
    </row>
    <row r="1907" spans="2:51" s="13" customFormat="1" ht="13.5">
      <c r="B1907" s="202"/>
      <c r="D1907" s="195" t="s">
        <v>198</v>
      </c>
      <c r="E1907" s="203" t="s">
        <v>5</v>
      </c>
      <c r="F1907" s="204" t="s">
        <v>2224</v>
      </c>
      <c r="H1907" s="205">
        <v>0.858</v>
      </c>
      <c r="I1907" s="206"/>
      <c r="L1907" s="202"/>
      <c r="M1907" s="207"/>
      <c r="N1907" s="208"/>
      <c r="O1907" s="208"/>
      <c r="P1907" s="208"/>
      <c r="Q1907" s="208"/>
      <c r="R1907" s="208"/>
      <c r="S1907" s="208"/>
      <c r="T1907" s="209"/>
      <c r="AT1907" s="203" t="s">
        <v>198</v>
      </c>
      <c r="AU1907" s="203" t="s">
        <v>80</v>
      </c>
      <c r="AV1907" s="13" t="s">
        <v>80</v>
      </c>
      <c r="AW1907" s="13" t="s">
        <v>35</v>
      </c>
      <c r="AX1907" s="13" t="s">
        <v>72</v>
      </c>
      <c r="AY1907" s="203" t="s">
        <v>190</v>
      </c>
    </row>
    <row r="1908" spans="2:51" s="13" customFormat="1" ht="13.5">
      <c r="B1908" s="202"/>
      <c r="D1908" s="195" t="s">
        <v>198</v>
      </c>
      <c r="E1908" s="203" t="s">
        <v>5</v>
      </c>
      <c r="F1908" s="204" t="s">
        <v>2225</v>
      </c>
      <c r="H1908" s="205">
        <v>1.636</v>
      </c>
      <c r="I1908" s="206"/>
      <c r="L1908" s="202"/>
      <c r="M1908" s="207"/>
      <c r="N1908" s="208"/>
      <c r="O1908" s="208"/>
      <c r="P1908" s="208"/>
      <c r="Q1908" s="208"/>
      <c r="R1908" s="208"/>
      <c r="S1908" s="208"/>
      <c r="T1908" s="209"/>
      <c r="AT1908" s="203" t="s">
        <v>198</v>
      </c>
      <c r="AU1908" s="203" t="s">
        <v>80</v>
      </c>
      <c r="AV1908" s="13" t="s">
        <v>80</v>
      </c>
      <c r="AW1908" s="13" t="s">
        <v>35</v>
      </c>
      <c r="AX1908" s="13" t="s">
        <v>72</v>
      </c>
      <c r="AY1908" s="203" t="s">
        <v>190</v>
      </c>
    </row>
    <row r="1909" spans="2:51" s="12" customFormat="1" ht="13.5">
      <c r="B1909" s="194"/>
      <c r="D1909" s="195" t="s">
        <v>198</v>
      </c>
      <c r="E1909" s="196" t="s">
        <v>5</v>
      </c>
      <c r="F1909" s="197" t="s">
        <v>1918</v>
      </c>
      <c r="H1909" s="196" t="s">
        <v>5</v>
      </c>
      <c r="I1909" s="198"/>
      <c r="L1909" s="194"/>
      <c r="M1909" s="199"/>
      <c r="N1909" s="200"/>
      <c r="O1909" s="200"/>
      <c r="P1909" s="200"/>
      <c r="Q1909" s="200"/>
      <c r="R1909" s="200"/>
      <c r="S1909" s="200"/>
      <c r="T1909" s="201"/>
      <c r="AT1909" s="196" t="s">
        <v>198</v>
      </c>
      <c r="AU1909" s="196" t="s">
        <v>80</v>
      </c>
      <c r="AV1909" s="12" t="s">
        <v>17</v>
      </c>
      <c r="AW1909" s="12" t="s">
        <v>35</v>
      </c>
      <c r="AX1909" s="12" t="s">
        <v>72</v>
      </c>
      <c r="AY1909" s="196" t="s">
        <v>190</v>
      </c>
    </row>
    <row r="1910" spans="2:51" s="13" customFormat="1" ht="13.5">
      <c r="B1910" s="202"/>
      <c r="D1910" s="195" t="s">
        <v>198</v>
      </c>
      <c r="E1910" s="203" t="s">
        <v>5</v>
      </c>
      <c r="F1910" s="204" t="s">
        <v>2226</v>
      </c>
      <c r="H1910" s="205">
        <v>0.165</v>
      </c>
      <c r="I1910" s="206"/>
      <c r="L1910" s="202"/>
      <c r="M1910" s="207"/>
      <c r="N1910" s="208"/>
      <c r="O1910" s="208"/>
      <c r="P1910" s="208"/>
      <c r="Q1910" s="208"/>
      <c r="R1910" s="208"/>
      <c r="S1910" s="208"/>
      <c r="T1910" s="209"/>
      <c r="AT1910" s="203" t="s">
        <v>198</v>
      </c>
      <c r="AU1910" s="203" t="s">
        <v>80</v>
      </c>
      <c r="AV1910" s="13" t="s">
        <v>80</v>
      </c>
      <c r="AW1910" s="13" t="s">
        <v>35</v>
      </c>
      <c r="AX1910" s="13" t="s">
        <v>72</v>
      </c>
      <c r="AY1910" s="203" t="s">
        <v>190</v>
      </c>
    </row>
    <row r="1911" spans="2:51" s="12" customFormat="1" ht="13.5">
      <c r="B1911" s="194"/>
      <c r="D1911" s="195" t="s">
        <v>198</v>
      </c>
      <c r="E1911" s="196" t="s">
        <v>5</v>
      </c>
      <c r="F1911" s="197" t="s">
        <v>2227</v>
      </c>
      <c r="H1911" s="196" t="s">
        <v>5</v>
      </c>
      <c r="I1911" s="198"/>
      <c r="L1911" s="194"/>
      <c r="M1911" s="199"/>
      <c r="N1911" s="200"/>
      <c r="O1911" s="200"/>
      <c r="P1911" s="200"/>
      <c r="Q1911" s="200"/>
      <c r="R1911" s="200"/>
      <c r="S1911" s="200"/>
      <c r="T1911" s="201"/>
      <c r="AT1911" s="196" t="s">
        <v>198</v>
      </c>
      <c r="AU1911" s="196" t="s">
        <v>80</v>
      </c>
      <c r="AV1911" s="12" t="s">
        <v>17</v>
      </c>
      <c r="AW1911" s="12" t="s">
        <v>35</v>
      </c>
      <c r="AX1911" s="12" t="s">
        <v>72</v>
      </c>
      <c r="AY1911" s="196" t="s">
        <v>190</v>
      </c>
    </row>
    <row r="1912" spans="2:51" s="13" customFormat="1" ht="13.5">
      <c r="B1912" s="202"/>
      <c r="D1912" s="195" t="s">
        <v>198</v>
      </c>
      <c r="E1912" s="203" t="s">
        <v>5</v>
      </c>
      <c r="F1912" s="204" t="s">
        <v>2228</v>
      </c>
      <c r="H1912" s="205">
        <v>0.058</v>
      </c>
      <c r="I1912" s="206"/>
      <c r="L1912" s="202"/>
      <c r="M1912" s="207"/>
      <c r="N1912" s="208"/>
      <c r="O1912" s="208"/>
      <c r="P1912" s="208"/>
      <c r="Q1912" s="208"/>
      <c r="R1912" s="208"/>
      <c r="S1912" s="208"/>
      <c r="T1912" s="209"/>
      <c r="AT1912" s="203" t="s">
        <v>198</v>
      </c>
      <c r="AU1912" s="203" t="s">
        <v>80</v>
      </c>
      <c r="AV1912" s="13" t="s">
        <v>80</v>
      </c>
      <c r="AW1912" s="13" t="s">
        <v>35</v>
      </c>
      <c r="AX1912" s="13" t="s">
        <v>72</v>
      </c>
      <c r="AY1912" s="203" t="s">
        <v>190</v>
      </c>
    </row>
    <row r="1913" spans="2:51" s="13" customFormat="1" ht="13.5">
      <c r="B1913" s="202"/>
      <c r="D1913" s="195" t="s">
        <v>198</v>
      </c>
      <c r="E1913" s="203" t="s">
        <v>5</v>
      </c>
      <c r="F1913" s="204" t="s">
        <v>2229</v>
      </c>
      <c r="H1913" s="205">
        <v>0.121</v>
      </c>
      <c r="I1913" s="206"/>
      <c r="L1913" s="202"/>
      <c r="M1913" s="207"/>
      <c r="N1913" s="208"/>
      <c r="O1913" s="208"/>
      <c r="P1913" s="208"/>
      <c r="Q1913" s="208"/>
      <c r="R1913" s="208"/>
      <c r="S1913" s="208"/>
      <c r="T1913" s="209"/>
      <c r="AT1913" s="203" t="s">
        <v>198</v>
      </c>
      <c r="AU1913" s="203" t="s">
        <v>80</v>
      </c>
      <c r="AV1913" s="13" t="s">
        <v>80</v>
      </c>
      <c r="AW1913" s="13" t="s">
        <v>35</v>
      </c>
      <c r="AX1913" s="13" t="s">
        <v>72</v>
      </c>
      <c r="AY1913" s="203" t="s">
        <v>190</v>
      </c>
    </row>
    <row r="1914" spans="2:51" s="14" customFormat="1" ht="13.5">
      <c r="B1914" s="210"/>
      <c r="D1914" s="195" t="s">
        <v>198</v>
      </c>
      <c r="E1914" s="211" t="s">
        <v>5</v>
      </c>
      <c r="F1914" s="212" t="s">
        <v>221</v>
      </c>
      <c r="H1914" s="213">
        <v>11.238</v>
      </c>
      <c r="I1914" s="214"/>
      <c r="L1914" s="210"/>
      <c r="M1914" s="215"/>
      <c r="N1914" s="216"/>
      <c r="O1914" s="216"/>
      <c r="P1914" s="216"/>
      <c r="Q1914" s="216"/>
      <c r="R1914" s="216"/>
      <c r="S1914" s="216"/>
      <c r="T1914" s="217"/>
      <c r="AT1914" s="211" t="s">
        <v>198</v>
      </c>
      <c r="AU1914" s="211" t="s">
        <v>80</v>
      </c>
      <c r="AV1914" s="14" t="s">
        <v>92</v>
      </c>
      <c r="AW1914" s="14" t="s">
        <v>35</v>
      </c>
      <c r="AX1914" s="14" t="s">
        <v>17</v>
      </c>
      <c r="AY1914" s="211" t="s">
        <v>190</v>
      </c>
    </row>
    <row r="1915" spans="2:65" s="1" customFormat="1" ht="38.25" customHeight="1">
      <c r="B1915" s="181"/>
      <c r="C1915" s="182" t="s">
        <v>2230</v>
      </c>
      <c r="D1915" s="182" t="s">
        <v>192</v>
      </c>
      <c r="E1915" s="183" t="s">
        <v>2231</v>
      </c>
      <c r="F1915" s="184" t="s">
        <v>2232</v>
      </c>
      <c r="G1915" s="185" t="s">
        <v>410</v>
      </c>
      <c r="H1915" s="186">
        <v>40</v>
      </c>
      <c r="I1915" s="187"/>
      <c r="J1915" s="188">
        <f>ROUND(I1915*H1915,2)</f>
        <v>0</v>
      </c>
      <c r="K1915" s="184" t="s">
        <v>196</v>
      </c>
      <c r="L1915" s="42"/>
      <c r="M1915" s="189" t="s">
        <v>5</v>
      </c>
      <c r="N1915" s="190" t="s">
        <v>43</v>
      </c>
      <c r="O1915" s="43"/>
      <c r="P1915" s="191">
        <f>O1915*H1915</f>
        <v>0</v>
      </c>
      <c r="Q1915" s="191">
        <v>0</v>
      </c>
      <c r="R1915" s="191">
        <f>Q1915*H1915</f>
        <v>0</v>
      </c>
      <c r="S1915" s="191">
        <v>0</v>
      </c>
      <c r="T1915" s="192">
        <f>S1915*H1915</f>
        <v>0</v>
      </c>
      <c r="AR1915" s="25" t="s">
        <v>283</v>
      </c>
      <c r="AT1915" s="25" t="s">
        <v>192</v>
      </c>
      <c r="AU1915" s="25" t="s">
        <v>80</v>
      </c>
      <c r="AY1915" s="25" t="s">
        <v>190</v>
      </c>
      <c r="BE1915" s="193">
        <f>IF(N1915="základní",J1915,0)</f>
        <v>0</v>
      </c>
      <c r="BF1915" s="193">
        <f>IF(N1915="snížená",J1915,0)</f>
        <v>0</v>
      </c>
      <c r="BG1915" s="193">
        <f>IF(N1915="zákl. přenesená",J1915,0)</f>
        <v>0</v>
      </c>
      <c r="BH1915" s="193">
        <f>IF(N1915="sníž. přenesená",J1915,0)</f>
        <v>0</v>
      </c>
      <c r="BI1915" s="193">
        <f>IF(N1915="nulová",J1915,0)</f>
        <v>0</v>
      </c>
      <c r="BJ1915" s="25" t="s">
        <v>17</v>
      </c>
      <c r="BK1915" s="193">
        <f>ROUND(I1915*H1915,2)</f>
        <v>0</v>
      </c>
      <c r="BL1915" s="25" t="s">
        <v>283</v>
      </c>
      <c r="BM1915" s="25" t="s">
        <v>2233</v>
      </c>
    </row>
    <row r="1916" spans="2:51" s="12" customFormat="1" ht="13.5">
      <c r="B1916" s="194"/>
      <c r="D1916" s="195" t="s">
        <v>198</v>
      </c>
      <c r="E1916" s="196" t="s">
        <v>5</v>
      </c>
      <c r="F1916" s="197" t="s">
        <v>2234</v>
      </c>
      <c r="H1916" s="196" t="s">
        <v>5</v>
      </c>
      <c r="I1916" s="198"/>
      <c r="L1916" s="194"/>
      <c r="M1916" s="199"/>
      <c r="N1916" s="200"/>
      <c r="O1916" s="200"/>
      <c r="P1916" s="200"/>
      <c r="Q1916" s="200"/>
      <c r="R1916" s="200"/>
      <c r="S1916" s="200"/>
      <c r="T1916" s="201"/>
      <c r="AT1916" s="196" t="s">
        <v>198</v>
      </c>
      <c r="AU1916" s="196" t="s">
        <v>80</v>
      </c>
      <c r="AV1916" s="12" t="s">
        <v>17</v>
      </c>
      <c r="AW1916" s="12" t="s">
        <v>35</v>
      </c>
      <c r="AX1916" s="12" t="s">
        <v>72</v>
      </c>
      <c r="AY1916" s="196" t="s">
        <v>190</v>
      </c>
    </row>
    <row r="1917" spans="2:51" s="13" customFormat="1" ht="13.5">
      <c r="B1917" s="202"/>
      <c r="D1917" s="195" t="s">
        <v>198</v>
      </c>
      <c r="E1917" s="203" t="s">
        <v>5</v>
      </c>
      <c r="F1917" s="204" t="s">
        <v>335</v>
      </c>
      <c r="H1917" s="205">
        <v>24</v>
      </c>
      <c r="I1917" s="206"/>
      <c r="L1917" s="202"/>
      <c r="M1917" s="207"/>
      <c r="N1917" s="208"/>
      <c r="O1917" s="208"/>
      <c r="P1917" s="208"/>
      <c r="Q1917" s="208"/>
      <c r="R1917" s="208"/>
      <c r="S1917" s="208"/>
      <c r="T1917" s="209"/>
      <c r="AT1917" s="203" t="s">
        <v>198</v>
      </c>
      <c r="AU1917" s="203" t="s">
        <v>80</v>
      </c>
      <c r="AV1917" s="13" t="s">
        <v>80</v>
      </c>
      <c r="AW1917" s="13" t="s">
        <v>35</v>
      </c>
      <c r="AX1917" s="13" t="s">
        <v>72</v>
      </c>
      <c r="AY1917" s="203" t="s">
        <v>190</v>
      </c>
    </row>
    <row r="1918" spans="2:51" s="12" customFormat="1" ht="13.5">
      <c r="B1918" s="194"/>
      <c r="D1918" s="195" t="s">
        <v>198</v>
      </c>
      <c r="E1918" s="196" t="s">
        <v>5</v>
      </c>
      <c r="F1918" s="197" t="s">
        <v>2235</v>
      </c>
      <c r="H1918" s="196" t="s">
        <v>5</v>
      </c>
      <c r="I1918" s="198"/>
      <c r="L1918" s="194"/>
      <c r="M1918" s="199"/>
      <c r="N1918" s="200"/>
      <c r="O1918" s="200"/>
      <c r="P1918" s="200"/>
      <c r="Q1918" s="200"/>
      <c r="R1918" s="200"/>
      <c r="S1918" s="200"/>
      <c r="T1918" s="201"/>
      <c r="AT1918" s="196" t="s">
        <v>198</v>
      </c>
      <c r="AU1918" s="196" t="s">
        <v>80</v>
      </c>
      <c r="AV1918" s="12" t="s">
        <v>17</v>
      </c>
      <c r="AW1918" s="12" t="s">
        <v>35</v>
      </c>
      <c r="AX1918" s="12" t="s">
        <v>72</v>
      </c>
      <c r="AY1918" s="196" t="s">
        <v>190</v>
      </c>
    </row>
    <row r="1919" spans="2:51" s="13" customFormat="1" ht="13.5">
      <c r="B1919" s="202"/>
      <c r="D1919" s="195" t="s">
        <v>198</v>
      </c>
      <c r="E1919" s="203" t="s">
        <v>5</v>
      </c>
      <c r="F1919" s="204" t="s">
        <v>76</v>
      </c>
      <c r="H1919" s="205">
        <v>11</v>
      </c>
      <c r="I1919" s="206"/>
      <c r="L1919" s="202"/>
      <c r="M1919" s="207"/>
      <c r="N1919" s="208"/>
      <c r="O1919" s="208"/>
      <c r="P1919" s="208"/>
      <c r="Q1919" s="208"/>
      <c r="R1919" s="208"/>
      <c r="S1919" s="208"/>
      <c r="T1919" s="209"/>
      <c r="AT1919" s="203" t="s">
        <v>198</v>
      </c>
      <c r="AU1919" s="203" t="s">
        <v>80</v>
      </c>
      <c r="AV1919" s="13" t="s">
        <v>80</v>
      </c>
      <c r="AW1919" s="13" t="s">
        <v>35</v>
      </c>
      <c r="AX1919" s="13" t="s">
        <v>72</v>
      </c>
      <c r="AY1919" s="203" t="s">
        <v>190</v>
      </c>
    </row>
    <row r="1920" spans="2:51" s="12" customFormat="1" ht="13.5">
      <c r="B1920" s="194"/>
      <c r="D1920" s="195" t="s">
        <v>198</v>
      </c>
      <c r="E1920" s="196" t="s">
        <v>5</v>
      </c>
      <c r="F1920" s="197" t="s">
        <v>2236</v>
      </c>
      <c r="H1920" s="196" t="s">
        <v>5</v>
      </c>
      <c r="I1920" s="198"/>
      <c r="L1920" s="194"/>
      <c r="M1920" s="199"/>
      <c r="N1920" s="200"/>
      <c r="O1920" s="200"/>
      <c r="P1920" s="200"/>
      <c r="Q1920" s="200"/>
      <c r="R1920" s="200"/>
      <c r="S1920" s="200"/>
      <c r="T1920" s="201"/>
      <c r="AT1920" s="196" t="s">
        <v>198</v>
      </c>
      <c r="AU1920" s="196" t="s">
        <v>80</v>
      </c>
      <c r="AV1920" s="12" t="s">
        <v>17</v>
      </c>
      <c r="AW1920" s="12" t="s">
        <v>35</v>
      </c>
      <c r="AX1920" s="12" t="s">
        <v>72</v>
      </c>
      <c r="AY1920" s="196" t="s">
        <v>190</v>
      </c>
    </row>
    <row r="1921" spans="2:51" s="13" customFormat="1" ht="13.5">
      <c r="B1921" s="202"/>
      <c r="D1921" s="195" t="s">
        <v>198</v>
      </c>
      <c r="E1921" s="203" t="s">
        <v>5</v>
      </c>
      <c r="F1921" s="204" t="s">
        <v>95</v>
      </c>
      <c r="H1921" s="205">
        <v>5</v>
      </c>
      <c r="I1921" s="206"/>
      <c r="L1921" s="202"/>
      <c r="M1921" s="207"/>
      <c r="N1921" s="208"/>
      <c r="O1921" s="208"/>
      <c r="P1921" s="208"/>
      <c r="Q1921" s="208"/>
      <c r="R1921" s="208"/>
      <c r="S1921" s="208"/>
      <c r="T1921" s="209"/>
      <c r="AT1921" s="203" t="s">
        <v>198</v>
      </c>
      <c r="AU1921" s="203" t="s">
        <v>80</v>
      </c>
      <c r="AV1921" s="13" t="s">
        <v>80</v>
      </c>
      <c r="AW1921" s="13" t="s">
        <v>35</v>
      </c>
      <c r="AX1921" s="13" t="s">
        <v>72</v>
      </c>
      <c r="AY1921" s="203" t="s">
        <v>190</v>
      </c>
    </row>
    <row r="1922" spans="2:51" s="14" customFormat="1" ht="13.5">
      <c r="B1922" s="210"/>
      <c r="D1922" s="195" t="s">
        <v>198</v>
      </c>
      <c r="E1922" s="211" t="s">
        <v>5</v>
      </c>
      <c r="F1922" s="212" t="s">
        <v>221</v>
      </c>
      <c r="H1922" s="213">
        <v>40</v>
      </c>
      <c r="I1922" s="214"/>
      <c r="L1922" s="210"/>
      <c r="M1922" s="215"/>
      <c r="N1922" s="216"/>
      <c r="O1922" s="216"/>
      <c r="P1922" s="216"/>
      <c r="Q1922" s="216"/>
      <c r="R1922" s="216"/>
      <c r="S1922" s="216"/>
      <c r="T1922" s="217"/>
      <c r="AT1922" s="211" t="s">
        <v>198</v>
      </c>
      <c r="AU1922" s="211" t="s">
        <v>80</v>
      </c>
      <c r="AV1922" s="14" t="s">
        <v>92</v>
      </c>
      <c r="AW1922" s="14" t="s">
        <v>35</v>
      </c>
      <c r="AX1922" s="14" t="s">
        <v>17</v>
      </c>
      <c r="AY1922" s="211" t="s">
        <v>190</v>
      </c>
    </row>
    <row r="1923" spans="2:65" s="1" customFormat="1" ht="16.5" customHeight="1">
      <c r="B1923" s="181"/>
      <c r="C1923" s="218" t="s">
        <v>2237</v>
      </c>
      <c r="D1923" s="218" t="s">
        <v>465</v>
      </c>
      <c r="E1923" s="219" t="s">
        <v>2238</v>
      </c>
      <c r="F1923" s="220" t="s">
        <v>2239</v>
      </c>
      <c r="G1923" s="221" t="s">
        <v>410</v>
      </c>
      <c r="H1923" s="222">
        <v>16</v>
      </c>
      <c r="I1923" s="223"/>
      <c r="J1923" s="224">
        <f>ROUND(I1923*H1923,2)</f>
        <v>0</v>
      </c>
      <c r="K1923" s="220" t="s">
        <v>5</v>
      </c>
      <c r="L1923" s="225"/>
      <c r="M1923" s="226" t="s">
        <v>5</v>
      </c>
      <c r="N1923" s="227" t="s">
        <v>43</v>
      </c>
      <c r="O1923" s="43"/>
      <c r="P1923" s="191">
        <f>O1923*H1923</f>
        <v>0</v>
      </c>
      <c r="Q1923" s="191">
        <v>0</v>
      </c>
      <c r="R1923" s="191">
        <f>Q1923*H1923</f>
        <v>0</v>
      </c>
      <c r="S1923" s="191">
        <v>0</v>
      </c>
      <c r="T1923" s="192">
        <f>S1923*H1923</f>
        <v>0</v>
      </c>
      <c r="AR1923" s="25" t="s">
        <v>407</v>
      </c>
      <c r="AT1923" s="25" t="s">
        <v>465</v>
      </c>
      <c r="AU1923" s="25" t="s">
        <v>80</v>
      </c>
      <c r="AY1923" s="25" t="s">
        <v>190</v>
      </c>
      <c r="BE1923" s="193">
        <f>IF(N1923="základní",J1923,0)</f>
        <v>0</v>
      </c>
      <c r="BF1923" s="193">
        <f>IF(N1923="snížená",J1923,0)</f>
        <v>0</v>
      </c>
      <c r="BG1923" s="193">
        <f>IF(N1923="zákl. přenesená",J1923,0)</f>
        <v>0</v>
      </c>
      <c r="BH1923" s="193">
        <f>IF(N1923="sníž. přenesená",J1923,0)</f>
        <v>0</v>
      </c>
      <c r="BI1923" s="193">
        <f>IF(N1923="nulová",J1923,0)</f>
        <v>0</v>
      </c>
      <c r="BJ1923" s="25" t="s">
        <v>17</v>
      </c>
      <c r="BK1923" s="193">
        <f>ROUND(I1923*H1923,2)</f>
        <v>0</v>
      </c>
      <c r="BL1923" s="25" t="s">
        <v>283</v>
      </c>
      <c r="BM1923" s="25" t="s">
        <v>2240</v>
      </c>
    </row>
    <row r="1924" spans="2:65" s="1" customFormat="1" ht="16.5" customHeight="1">
      <c r="B1924" s="181"/>
      <c r="C1924" s="218" t="s">
        <v>2241</v>
      </c>
      <c r="D1924" s="218" t="s">
        <v>465</v>
      </c>
      <c r="E1924" s="219" t="s">
        <v>2242</v>
      </c>
      <c r="F1924" s="220" t="s">
        <v>2243</v>
      </c>
      <c r="G1924" s="221" t="s">
        <v>410</v>
      </c>
      <c r="H1924" s="222">
        <v>24</v>
      </c>
      <c r="I1924" s="223"/>
      <c r="J1924" s="224">
        <f>ROUND(I1924*H1924,2)</f>
        <v>0</v>
      </c>
      <c r="K1924" s="220" t="s">
        <v>5</v>
      </c>
      <c r="L1924" s="225"/>
      <c r="M1924" s="226" t="s">
        <v>5</v>
      </c>
      <c r="N1924" s="227" t="s">
        <v>43</v>
      </c>
      <c r="O1924" s="43"/>
      <c r="P1924" s="191">
        <f>O1924*H1924</f>
        <v>0</v>
      </c>
      <c r="Q1924" s="191">
        <v>0</v>
      </c>
      <c r="R1924" s="191">
        <f>Q1924*H1924</f>
        <v>0</v>
      </c>
      <c r="S1924" s="191">
        <v>0</v>
      </c>
      <c r="T1924" s="192">
        <f>S1924*H1924</f>
        <v>0</v>
      </c>
      <c r="AR1924" s="25" t="s">
        <v>407</v>
      </c>
      <c r="AT1924" s="25" t="s">
        <v>465</v>
      </c>
      <c r="AU1924" s="25" t="s">
        <v>80</v>
      </c>
      <c r="AY1924" s="25" t="s">
        <v>190</v>
      </c>
      <c r="BE1924" s="193">
        <f>IF(N1924="základní",J1924,0)</f>
        <v>0</v>
      </c>
      <c r="BF1924" s="193">
        <f>IF(N1924="snížená",J1924,0)</f>
        <v>0</v>
      </c>
      <c r="BG1924" s="193">
        <f>IF(N1924="zákl. přenesená",J1924,0)</f>
        <v>0</v>
      </c>
      <c r="BH1924" s="193">
        <f>IF(N1924="sníž. přenesená",J1924,0)</f>
        <v>0</v>
      </c>
      <c r="BI1924" s="193">
        <f>IF(N1924="nulová",J1924,0)</f>
        <v>0</v>
      </c>
      <c r="BJ1924" s="25" t="s">
        <v>17</v>
      </c>
      <c r="BK1924" s="193">
        <f>ROUND(I1924*H1924,2)</f>
        <v>0</v>
      </c>
      <c r="BL1924" s="25" t="s">
        <v>283</v>
      </c>
      <c r="BM1924" s="25" t="s">
        <v>2244</v>
      </c>
    </row>
    <row r="1925" spans="2:65" s="1" customFormat="1" ht="16.5" customHeight="1">
      <c r="B1925" s="181"/>
      <c r="C1925" s="182" t="s">
        <v>2245</v>
      </c>
      <c r="D1925" s="182" t="s">
        <v>192</v>
      </c>
      <c r="E1925" s="183" t="s">
        <v>2246</v>
      </c>
      <c r="F1925" s="184" t="s">
        <v>2247</v>
      </c>
      <c r="G1925" s="185" t="s">
        <v>275</v>
      </c>
      <c r="H1925" s="186">
        <v>5.5</v>
      </c>
      <c r="I1925" s="187"/>
      <c r="J1925" s="188">
        <f>ROUND(I1925*H1925,2)</f>
        <v>0</v>
      </c>
      <c r="K1925" s="184" t="s">
        <v>196</v>
      </c>
      <c r="L1925" s="42"/>
      <c r="M1925" s="189" t="s">
        <v>5</v>
      </c>
      <c r="N1925" s="190" t="s">
        <v>43</v>
      </c>
      <c r="O1925" s="43"/>
      <c r="P1925" s="191">
        <f>O1925*H1925</f>
        <v>0</v>
      </c>
      <c r="Q1925" s="191">
        <v>0</v>
      </c>
      <c r="R1925" s="191">
        <f>Q1925*H1925</f>
        <v>0</v>
      </c>
      <c r="S1925" s="191">
        <v>0</v>
      </c>
      <c r="T1925" s="192">
        <f>S1925*H1925</f>
        <v>0</v>
      </c>
      <c r="AR1925" s="25" t="s">
        <v>283</v>
      </c>
      <c r="AT1925" s="25" t="s">
        <v>192</v>
      </c>
      <c r="AU1925" s="25" t="s">
        <v>80</v>
      </c>
      <c r="AY1925" s="25" t="s">
        <v>190</v>
      </c>
      <c r="BE1925" s="193">
        <f>IF(N1925="základní",J1925,0)</f>
        <v>0</v>
      </c>
      <c r="BF1925" s="193">
        <f>IF(N1925="snížená",J1925,0)</f>
        <v>0</v>
      </c>
      <c r="BG1925" s="193">
        <f>IF(N1925="zákl. přenesená",J1925,0)</f>
        <v>0</v>
      </c>
      <c r="BH1925" s="193">
        <f>IF(N1925="sníž. přenesená",J1925,0)</f>
        <v>0</v>
      </c>
      <c r="BI1925" s="193">
        <f>IF(N1925="nulová",J1925,0)</f>
        <v>0</v>
      </c>
      <c r="BJ1925" s="25" t="s">
        <v>17</v>
      </c>
      <c r="BK1925" s="193">
        <f>ROUND(I1925*H1925,2)</f>
        <v>0</v>
      </c>
      <c r="BL1925" s="25" t="s">
        <v>283</v>
      </c>
      <c r="BM1925" s="25" t="s">
        <v>2248</v>
      </c>
    </row>
    <row r="1926" spans="2:51" s="12" customFormat="1" ht="13.5">
      <c r="B1926" s="194"/>
      <c r="D1926" s="195" t="s">
        <v>198</v>
      </c>
      <c r="E1926" s="196" t="s">
        <v>5</v>
      </c>
      <c r="F1926" s="197" t="s">
        <v>1918</v>
      </c>
      <c r="H1926" s="196" t="s">
        <v>5</v>
      </c>
      <c r="I1926" s="198"/>
      <c r="L1926" s="194"/>
      <c r="M1926" s="199"/>
      <c r="N1926" s="200"/>
      <c r="O1926" s="200"/>
      <c r="P1926" s="200"/>
      <c r="Q1926" s="200"/>
      <c r="R1926" s="200"/>
      <c r="S1926" s="200"/>
      <c r="T1926" s="201"/>
      <c r="AT1926" s="196" t="s">
        <v>198</v>
      </c>
      <c r="AU1926" s="196" t="s">
        <v>80</v>
      </c>
      <c r="AV1926" s="12" t="s">
        <v>17</v>
      </c>
      <c r="AW1926" s="12" t="s">
        <v>35</v>
      </c>
      <c r="AX1926" s="12" t="s">
        <v>72</v>
      </c>
      <c r="AY1926" s="196" t="s">
        <v>190</v>
      </c>
    </row>
    <row r="1927" spans="2:51" s="13" customFormat="1" ht="13.5">
      <c r="B1927" s="202"/>
      <c r="D1927" s="195" t="s">
        <v>198</v>
      </c>
      <c r="E1927" s="203" t="s">
        <v>5</v>
      </c>
      <c r="F1927" s="204" t="s">
        <v>1919</v>
      </c>
      <c r="H1927" s="205">
        <v>5.5</v>
      </c>
      <c r="I1927" s="206"/>
      <c r="L1927" s="202"/>
      <c r="M1927" s="207"/>
      <c r="N1927" s="208"/>
      <c r="O1927" s="208"/>
      <c r="P1927" s="208"/>
      <c r="Q1927" s="208"/>
      <c r="R1927" s="208"/>
      <c r="S1927" s="208"/>
      <c r="T1927" s="209"/>
      <c r="AT1927" s="203" t="s">
        <v>198</v>
      </c>
      <c r="AU1927" s="203" t="s">
        <v>80</v>
      </c>
      <c r="AV1927" s="13" t="s">
        <v>80</v>
      </c>
      <c r="AW1927" s="13" t="s">
        <v>35</v>
      </c>
      <c r="AX1927" s="13" t="s">
        <v>17</v>
      </c>
      <c r="AY1927" s="203" t="s">
        <v>190</v>
      </c>
    </row>
    <row r="1928" spans="2:65" s="1" customFormat="1" ht="16.5" customHeight="1">
      <c r="B1928" s="181"/>
      <c r="C1928" s="218" t="s">
        <v>2249</v>
      </c>
      <c r="D1928" s="218" t="s">
        <v>465</v>
      </c>
      <c r="E1928" s="219" t="s">
        <v>2250</v>
      </c>
      <c r="F1928" s="220" t="s">
        <v>2251</v>
      </c>
      <c r="G1928" s="221" t="s">
        <v>209</v>
      </c>
      <c r="H1928" s="222">
        <v>0.182</v>
      </c>
      <c r="I1928" s="223"/>
      <c r="J1928" s="224">
        <f>ROUND(I1928*H1928,2)</f>
        <v>0</v>
      </c>
      <c r="K1928" s="220" t="s">
        <v>196</v>
      </c>
      <c r="L1928" s="225"/>
      <c r="M1928" s="226" t="s">
        <v>5</v>
      </c>
      <c r="N1928" s="227" t="s">
        <v>43</v>
      </c>
      <c r="O1928" s="43"/>
      <c r="P1928" s="191">
        <f>O1928*H1928</f>
        <v>0</v>
      </c>
      <c r="Q1928" s="191">
        <v>0.55</v>
      </c>
      <c r="R1928" s="191">
        <f>Q1928*H1928</f>
        <v>0.10010000000000001</v>
      </c>
      <c r="S1928" s="191">
        <v>0</v>
      </c>
      <c r="T1928" s="192">
        <f>S1928*H1928</f>
        <v>0</v>
      </c>
      <c r="AR1928" s="25" t="s">
        <v>407</v>
      </c>
      <c r="AT1928" s="25" t="s">
        <v>465</v>
      </c>
      <c r="AU1928" s="25" t="s">
        <v>80</v>
      </c>
      <c r="AY1928" s="25" t="s">
        <v>190</v>
      </c>
      <c r="BE1928" s="193">
        <f>IF(N1928="základní",J1928,0)</f>
        <v>0</v>
      </c>
      <c r="BF1928" s="193">
        <f>IF(N1928="snížená",J1928,0)</f>
        <v>0</v>
      </c>
      <c r="BG1928" s="193">
        <f>IF(N1928="zákl. přenesená",J1928,0)</f>
        <v>0</v>
      </c>
      <c r="BH1928" s="193">
        <f>IF(N1928="sníž. přenesená",J1928,0)</f>
        <v>0</v>
      </c>
      <c r="BI1928" s="193">
        <f>IF(N1928="nulová",J1928,0)</f>
        <v>0</v>
      </c>
      <c r="BJ1928" s="25" t="s">
        <v>17</v>
      </c>
      <c r="BK1928" s="193">
        <f>ROUND(I1928*H1928,2)</f>
        <v>0</v>
      </c>
      <c r="BL1928" s="25" t="s">
        <v>283</v>
      </c>
      <c r="BM1928" s="25" t="s">
        <v>2252</v>
      </c>
    </row>
    <row r="1929" spans="2:51" s="13" customFormat="1" ht="13.5">
      <c r="B1929" s="202"/>
      <c r="D1929" s="195" t="s">
        <v>198</v>
      </c>
      <c r="E1929" s="203" t="s">
        <v>5</v>
      </c>
      <c r="F1929" s="204" t="s">
        <v>2253</v>
      </c>
      <c r="H1929" s="205">
        <v>0.165</v>
      </c>
      <c r="I1929" s="206"/>
      <c r="L1929" s="202"/>
      <c r="M1929" s="207"/>
      <c r="N1929" s="208"/>
      <c r="O1929" s="208"/>
      <c r="P1929" s="208"/>
      <c r="Q1929" s="208"/>
      <c r="R1929" s="208"/>
      <c r="S1929" s="208"/>
      <c r="T1929" s="209"/>
      <c r="AT1929" s="203" t="s">
        <v>198</v>
      </c>
      <c r="AU1929" s="203" t="s">
        <v>80</v>
      </c>
      <c r="AV1929" s="13" t="s">
        <v>80</v>
      </c>
      <c r="AW1929" s="13" t="s">
        <v>35</v>
      </c>
      <c r="AX1929" s="13" t="s">
        <v>17</v>
      </c>
      <c r="AY1929" s="203" t="s">
        <v>190</v>
      </c>
    </row>
    <row r="1930" spans="2:51" s="13" customFormat="1" ht="13.5">
      <c r="B1930" s="202"/>
      <c r="D1930" s="195" t="s">
        <v>198</v>
      </c>
      <c r="F1930" s="204" t="s">
        <v>2254</v>
      </c>
      <c r="H1930" s="205">
        <v>0.182</v>
      </c>
      <c r="I1930" s="206"/>
      <c r="L1930" s="202"/>
      <c r="M1930" s="207"/>
      <c r="N1930" s="208"/>
      <c r="O1930" s="208"/>
      <c r="P1930" s="208"/>
      <c r="Q1930" s="208"/>
      <c r="R1930" s="208"/>
      <c r="S1930" s="208"/>
      <c r="T1930" s="209"/>
      <c r="AT1930" s="203" t="s">
        <v>198</v>
      </c>
      <c r="AU1930" s="203" t="s">
        <v>80</v>
      </c>
      <c r="AV1930" s="13" t="s">
        <v>80</v>
      </c>
      <c r="AW1930" s="13" t="s">
        <v>6</v>
      </c>
      <c r="AX1930" s="13" t="s">
        <v>17</v>
      </c>
      <c r="AY1930" s="203" t="s">
        <v>190</v>
      </c>
    </row>
    <row r="1931" spans="2:65" s="1" customFormat="1" ht="38.25" customHeight="1">
      <c r="B1931" s="181"/>
      <c r="C1931" s="182" t="s">
        <v>2255</v>
      </c>
      <c r="D1931" s="182" t="s">
        <v>192</v>
      </c>
      <c r="E1931" s="183" t="s">
        <v>2256</v>
      </c>
      <c r="F1931" s="184" t="s">
        <v>2257</v>
      </c>
      <c r="G1931" s="185" t="s">
        <v>625</v>
      </c>
      <c r="H1931" s="186">
        <v>150</v>
      </c>
      <c r="I1931" s="187"/>
      <c r="J1931" s="188">
        <f>ROUND(I1931*H1931,2)</f>
        <v>0</v>
      </c>
      <c r="K1931" s="184" t="s">
        <v>196</v>
      </c>
      <c r="L1931" s="42"/>
      <c r="M1931" s="189" t="s">
        <v>5</v>
      </c>
      <c r="N1931" s="190" t="s">
        <v>43</v>
      </c>
      <c r="O1931" s="43"/>
      <c r="P1931" s="191">
        <f>O1931*H1931</f>
        <v>0</v>
      </c>
      <c r="Q1931" s="191">
        <v>0</v>
      </c>
      <c r="R1931" s="191">
        <f>Q1931*H1931</f>
        <v>0</v>
      </c>
      <c r="S1931" s="191">
        <v>0.01584</v>
      </c>
      <c r="T1931" s="192">
        <f>S1931*H1931</f>
        <v>2.376</v>
      </c>
      <c r="AR1931" s="25" t="s">
        <v>283</v>
      </c>
      <c r="AT1931" s="25" t="s">
        <v>192</v>
      </c>
      <c r="AU1931" s="25" t="s">
        <v>80</v>
      </c>
      <c r="AY1931" s="25" t="s">
        <v>190</v>
      </c>
      <c r="BE1931" s="193">
        <f>IF(N1931="základní",J1931,0)</f>
        <v>0</v>
      </c>
      <c r="BF1931" s="193">
        <f>IF(N1931="snížená",J1931,0)</f>
        <v>0</v>
      </c>
      <c r="BG1931" s="193">
        <f>IF(N1931="zákl. přenesená",J1931,0)</f>
        <v>0</v>
      </c>
      <c r="BH1931" s="193">
        <f>IF(N1931="sníž. přenesená",J1931,0)</f>
        <v>0</v>
      </c>
      <c r="BI1931" s="193">
        <f>IF(N1931="nulová",J1931,0)</f>
        <v>0</v>
      </c>
      <c r="BJ1931" s="25" t="s">
        <v>17</v>
      </c>
      <c r="BK1931" s="193">
        <f>ROUND(I1931*H1931,2)</f>
        <v>0</v>
      </c>
      <c r="BL1931" s="25" t="s">
        <v>283</v>
      </c>
      <c r="BM1931" s="25" t="s">
        <v>2258</v>
      </c>
    </row>
    <row r="1932" spans="2:51" s="12" customFormat="1" ht="13.5">
      <c r="B1932" s="194"/>
      <c r="D1932" s="195" t="s">
        <v>198</v>
      </c>
      <c r="E1932" s="196" t="s">
        <v>5</v>
      </c>
      <c r="F1932" s="197" t="s">
        <v>2220</v>
      </c>
      <c r="H1932" s="196" t="s">
        <v>5</v>
      </c>
      <c r="I1932" s="198"/>
      <c r="L1932" s="194"/>
      <c r="M1932" s="199"/>
      <c r="N1932" s="200"/>
      <c r="O1932" s="200"/>
      <c r="P1932" s="200"/>
      <c r="Q1932" s="200"/>
      <c r="R1932" s="200"/>
      <c r="S1932" s="200"/>
      <c r="T1932" s="201"/>
      <c r="AT1932" s="196" t="s">
        <v>198</v>
      </c>
      <c r="AU1932" s="196" t="s">
        <v>80</v>
      </c>
      <c r="AV1932" s="12" t="s">
        <v>17</v>
      </c>
      <c r="AW1932" s="12" t="s">
        <v>35</v>
      </c>
      <c r="AX1932" s="12" t="s">
        <v>72</v>
      </c>
      <c r="AY1932" s="196" t="s">
        <v>190</v>
      </c>
    </row>
    <row r="1933" spans="2:51" s="12" customFormat="1" ht="13.5">
      <c r="B1933" s="194"/>
      <c r="D1933" s="195" t="s">
        <v>198</v>
      </c>
      <c r="E1933" s="196" t="s">
        <v>5</v>
      </c>
      <c r="F1933" s="197" t="s">
        <v>2221</v>
      </c>
      <c r="H1933" s="196" t="s">
        <v>5</v>
      </c>
      <c r="I1933" s="198"/>
      <c r="L1933" s="194"/>
      <c r="M1933" s="199"/>
      <c r="N1933" s="200"/>
      <c r="O1933" s="200"/>
      <c r="P1933" s="200"/>
      <c r="Q1933" s="200"/>
      <c r="R1933" s="200"/>
      <c r="S1933" s="200"/>
      <c r="T1933" s="201"/>
      <c r="AT1933" s="196" t="s">
        <v>198</v>
      </c>
      <c r="AU1933" s="196" t="s">
        <v>80</v>
      </c>
      <c r="AV1933" s="12" t="s">
        <v>17</v>
      </c>
      <c r="AW1933" s="12" t="s">
        <v>35</v>
      </c>
      <c r="AX1933" s="12" t="s">
        <v>72</v>
      </c>
      <c r="AY1933" s="196" t="s">
        <v>190</v>
      </c>
    </row>
    <row r="1934" spans="2:51" s="13" customFormat="1" ht="13.5">
      <c r="B1934" s="202"/>
      <c r="D1934" s="195" t="s">
        <v>198</v>
      </c>
      <c r="E1934" s="203" t="s">
        <v>5</v>
      </c>
      <c r="F1934" s="204" t="s">
        <v>2259</v>
      </c>
      <c r="H1934" s="205">
        <v>150</v>
      </c>
      <c r="I1934" s="206"/>
      <c r="L1934" s="202"/>
      <c r="M1934" s="207"/>
      <c r="N1934" s="208"/>
      <c r="O1934" s="208"/>
      <c r="P1934" s="208"/>
      <c r="Q1934" s="208"/>
      <c r="R1934" s="208"/>
      <c r="S1934" s="208"/>
      <c r="T1934" s="209"/>
      <c r="AT1934" s="203" t="s">
        <v>198</v>
      </c>
      <c r="AU1934" s="203" t="s">
        <v>80</v>
      </c>
      <c r="AV1934" s="13" t="s">
        <v>80</v>
      </c>
      <c r="AW1934" s="13" t="s">
        <v>35</v>
      </c>
      <c r="AX1934" s="13" t="s">
        <v>17</v>
      </c>
      <c r="AY1934" s="203" t="s">
        <v>190</v>
      </c>
    </row>
    <row r="1935" spans="2:65" s="1" customFormat="1" ht="25.5" customHeight="1">
      <c r="B1935" s="181"/>
      <c r="C1935" s="182" t="s">
        <v>2260</v>
      </c>
      <c r="D1935" s="182" t="s">
        <v>192</v>
      </c>
      <c r="E1935" s="183" t="s">
        <v>2261</v>
      </c>
      <c r="F1935" s="184" t="s">
        <v>2262</v>
      </c>
      <c r="G1935" s="185" t="s">
        <v>625</v>
      </c>
      <c r="H1935" s="186">
        <v>121.65</v>
      </c>
      <c r="I1935" s="187"/>
      <c r="J1935" s="188">
        <f>ROUND(I1935*H1935,2)</f>
        <v>0</v>
      </c>
      <c r="K1935" s="184" t="s">
        <v>196</v>
      </c>
      <c r="L1935" s="42"/>
      <c r="M1935" s="189" t="s">
        <v>5</v>
      </c>
      <c r="N1935" s="190" t="s">
        <v>43</v>
      </c>
      <c r="O1935" s="43"/>
      <c r="P1935" s="191">
        <f>O1935*H1935</f>
        <v>0</v>
      </c>
      <c r="Q1935" s="191">
        <v>0.00732</v>
      </c>
      <c r="R1935" s="191">
        <f>Q1935*H1935</f>
        <v>0.8904780000000001</v>
      </c>
      <c r="S1935" s="191">
        <v>0</v>
      </c>
      <c r="T1935" s="192">
        <f>S1935*H1935</f>
        <v>0</v>
      </c>
      <c r="AR1935" s="25" t="s">
        <v>283</v>
      </c>
      <c r="AT1935" s="25" t="s">
        <v>192</v>
      </c>
      <c r="AU1935" s="25" t="s">
        <v>80</v>
      </c>
      <c r="AY1935" s="25" t="s">
        <v>190</v>
      </c>
      <c r="BE1935" s="193">
        <f>IF(N1935="základní",J1935,0)</f>
        <v>0</v>
      </c>
      <c r="BF1935" s="193">
        <f>IF(N1935="snížená",J1935,0)</f>
        <v>0</v>
      </c>
      <c r="BG1935" s="193">
        <f>IF(N1935="zákl. přenesená",J1935,0)</f>
        <v>0</v>
      </c>
      <c r="BH1935" s="193">
        <f>IF(N1935="sníž. přenesená",J1935,0)</f>
        <v>0</v>
      </c>
      <c r="BI1935" s="193">
        <f>IF(N1935="nulová",J1935,0)</f>
        <v>0</v>
      </c>
      <c r="BJ1935" s="25" t="s">
        <v>17</v>
      </c>
      <c r="BK1935" s="193">
        <f>ROUND(I1935*H1935,2)</f>
        <v>0</v>
      </c>
      <c r="BL1935" s="25" t="s">
        <v>283</v>
      </c>
      <c r="BM1935" s="25" t="s">
        <v>2263</v>
      </c>
    </row>
    <row r="1936" spans="2:51" s="12" customFormat="1" ht="13.5">
      <c r="B1936" s="194"/>
      <c r="D1936" s="195" t="s">
        <v>198</v>
      </c>
      <c r="E1936" s="196" t="s">
        <v>5</v>
      </c>
      <c r="F1936" s="197" t="s">
        <v>2264</v>
      </c>
      <c r="H1936" s="196" t="s">
        <v>5</v>
      </c>
      <c r="I1936" s="198"/>
      <c r="L1936" s="194"/>
      <c r="M1936" s="199"/>
      <c r="N1936" s="200"/>
      <c r="O1936" s="200"/>
      <c r="P1936" s="200"/>
      <c r="Q1936" s="200"/>
      <c r="R1936" s="200"/>
      <c r="S1936" s="200"/>
      <c r="T1936" s="201"/>
      <c r="AT1936" s="196" t="s">
        <v>198</v>
      </c>
      <c r="AU1936" s="196" t="s">
        <v>80</v>
      </c>
      <c r="AV1936" s="12" t="s">
        <v>17</v>
      </c>
      <c r="AW1936" s="12" t="s">
        <v>35</v>
      </c>
      <c r="AX1936" s="12" t="s">
        <v>72</v>
      </c>
      <c r="AY1936" s="196" t="s">
        <v>190</v>
      </c>
    </row>
    <row r="1937" spans="2:51" s="13" customFormat="1" ht="13.5">
      <c r="B1937" s="202"/>
      <c r="D1937" s="195" t="s">
        <v>198</v>
      </c>
      <c r="E1937" s="203" t="s">
        <v>5</v>
      </c>
      <c r="F1937" s="204" t="s">
        <v>2265</v>
      </c>
      <c r="H1937" s="205">
        <v>66.3</v>
      </c>
      <c r="I1937" s="206"/>
      <c r="L1937" s="202"/>
      <c r="M1937" s="207"/>
      <c r="N1937" s="208"/>
      <c r="O1937" s="208"/>
      <c r="P1937" s="208"/>
      <c r="Q1937" s="208"/>
      <c r="R1937" s="208"/>
      <c r="S1937" s="208"/>
      <c r="T1937" s="209"/>
      <c r="AT1937" s="203" t="s">
        <v>198</v>
      </c>
      <c r="AU1937" s="203" t="s">
        <v>80</v>
      </c>
      <c r="AV1937" s="13" t="s">
        <v>80</v>
      </c>
      <c r="AW1937" s="13" t="s">
        <v>35</v>
      </c>
      <c r="AX1937" s="13" t="s">
        <v>72</v>
      </c>
      <c r="AY1937" s="203" t="s">
        <v>190</v>
      </c>
    </row>
    <row r="1938" spans="2:51" s="12" customFormat="1" ht="13.5">
      <c r="B1938" s="194"/>
      <c r="D1938" s="195" t="s">
        <v>198</v>
      </c>
      <c r="E1938" s="196" t="s">
        <v>5</v>
      </c>
      <c r="F1938" s="197" t="s">
        <v>2266</v>
      </c>
      <c r="H1938" s="196" t="s">
        <v>5</v>
      </c>
      <c r="I1938" s="198"/>
      <c r="L1938" s="194"/>
      <c r="M1938" s="199"/>
      <c r="N1938" s="200"/>
      <c r="O1938" s="200"/>
      <c r="P1938" s="200"/>
      <c r="Q1938" s="200"/>
      <c r="R1938" s="200"/>
      <c r="S1938" s="200"/>
      <c r="T1938" s="201"/>
      <c r="AT1938" s="196" t="s">
        <v>198</v>
      </c>
      <c r="AU1938" s="196" t="s">
        <v>80</v>
      </c>
      <c r="AV1938" s="12" t="s">
        <v>17</v>
      </c>
      <c r="AW1938" s="12" t="s">
        <v>35</v>
      </c>
      <c r="AX1938" s="12" t="s">
        <v>72</v>
      </c>
      <c r="AY1938" s="196" t="s">
        <v>190</v>
      </c>
    </row>
    <row r="1939" spans="2:51" s="13" customFormat="1" ht="13.5">
      <c r="B1939" s="202"/>
      <c r="D1939" s="195" t="s">
        <v>198</v>
      </c>
      <c r="E1939" s="203" t="s">
        <v>5</v>
      </c>
      <c r="F1939" s="204" t="s">
        <v>2267</v>
      </c>
      <c r="H1939" s="205">
        <v>19</v>
      </c>
      <c r="I1939" s="206"/>
      <c r="L1939" s="202"/>
      <c r="M1939" s="207"/>
      <c r="N1939" s="208"/>
      <c r="O1939" s="208"/>
      <c r="P1939" s="208"/>
      <c r="Q1939" s="208"/>
      <c r="R1939" s="208"/>
      <c r="S1939" s="208"/>
      <c r="T1939" s="209"/>
      <c r="AT1939" s="203" t="s">
        <v>198</v>
      </c>
      <c r="AU1939" s="203" t="s">
        <v>80</v>
      </c>
      <c r="AV1939" s="13" t="s">
        <v>80</v>
      </c>
      <c r="AW1939" s="13" t="s">
        <v>35</v>
      </c>
      <c r="AX1939" s="13" t="s">
        <v>72</v>
      </c>
      <c r="AY1939" s="203" t="s">
        <v>190</v>
      </c>
    </row>
    <row r="1940" spans="2:51" s="12" customFormat="1" ht="13.5">
      <c r="B1940" s="194"/>
      <c r="D1940" s="195" t="s">
        <v>198</v>
      </c>
      <c r="E1940" s="196" t="s">
        <v>5</v>
      </c>
      <c r="F1940" s="197" t="s">
        <v>2268</v>
      </c>
      <c r="H1940" s="196" t="s">
        <v>5</v>
      </c>
      <c r="I1940" s="198"/>
      <c r="L1940" s="194"/>
      <c r="M1940" s="199"/>
      <c r="N1940" s="200"/>
      <c r="O1940" s="200"/>
      <c r="P1940" s="200"/>
      <c r="Q1940" s="200"/>
      <c r="R1940" s="200"/>
      <c r="S1940" s="200"/>
      <c r="T1940" s="201"/>
      <c r="AT1940" s="196" t="s">
        <v>198</v>
      </c>
      <c r="AU1940" s="196" t="s">
        <v>80</v>
      </c>
      <c r="AV1940" s="12" t="s">
        <v>17</v>
      </c>
      <c r="AW1940" s="12" t="s">
        <v>35</v>
      </c>
      <c r="AX1940" s="12" t="s">
        <v>72</v>
      </c>
      <c r="AY1940" s="196" t="s">
        <v>190</v>
      </c>
    </row>
    <row r="1941" spans="2:51" s="13" customFormat="1" ht="13.5">
      <c r="B1941" s="202"/>
      <c r="D1941" s="195" t="s">
        <v>198</v>
      </c>
      <c r="E1941" s="203" t="s">
        <v>5</v>
      </c>
      <c r="F1941" s="204" t="s">
        <v>2269</v>
      </c>
      <c r="H1941" s="205">
        <v>7.2</v>
      </c>
      <c r="I1941" s="206"/>
      <c r="L1941" s="202"/>
      <c r="M1941" s="207"/>
      <c r="N1941" s="208"/>
      <c r="O1941" s="208"/>
      <c r="P1941" s="208"/>
      <c r="Q1941" s="208"/>
      <c r="R1941" s="208"/>
      <c r="S1941" s="208"/>
      <c r="T1941" s="209"/>
      <c r="AT1941" s="203" t="s">
        <v>198</v>
      </c>
      <c r="AU1941" s="203" t="s">
        <v>80</v>
      </c>
      <c r="AV1941" s="13" t="s">
        <v>80</v>
      </c>
      <c r="AW1941" s="13" t="s">
        <v>35</v>
      </c>
      <c r="AX1941" s="13" t="s">
        <v>72</v>
      </c>
      <c r="AY1941" s="203" t="s">
        <v>190</v>
      </c>
    </row>
    <row r="1942" spans="2:51" s="12" customFormat="1" ht="13.5">
      <c r="B1942" s="194"/>
      <c r="D1942" s="195" t="s">
        <v>198</v>
      </c>
      <c r="E1942" s="196" t="s">
        <v>5</v>
      </c>
      <c r="F1942" s="197" t="s">
        <v>2270</v>
      </c>
      <c r="H1942" s="196" t="s">
        <v>5</v>
      </c>
      <c r="I1942" s="198"/>
      <c r="L1942" s="194"/>
      <c r="M1942" s="199"/>
      <c r="N1942" s="200"/>
      <c r="O1942" s="200"/>
      <c r="P1942" s="200"/>
      <c r="Q1942" s="200"/>
      <c r="R1942" s="200"/>
      <c r="S1942" s="200"/>
      <c r="T1942" s="201"/>
      <c r="AT1942" s="196" t="s">
        <v>198</v>
      </c>
      <c r="AU1942" s="196" t="s">
        <v>80</v>
      </c>
      <c r="AV1942" s="12" t="s">
        <v>17</v>
      </c>
      <c r="AW1942" s="12" t="s">
        <v>35</v>
      </c>
      <c r="AX1942" s="12" t="s">
        <v>72</v>
      </c>
      <c r="AY1942" s="196" t="s">
        <v>190</v>
      </c>
    </row>
    <row r="1943" spans="2:51" s="13" customFormat="1" ht="13.5">
      <c r="B1943" s="202"/>
      <c r="D1943" s="195" t="s">
        <v>198</v>
      </c>
      <c r="E1943" s="203" t="s">
        <v>5</v>
      </c>
      <c r="F1943" s="204" t="s">
        <v>2271</v>
      </c>
      <c r="H1943" s="205">
        <v>4.6</v>
      </c>
      <c r="I1943" s="206"/>
      <c r="L1943" s="202"/>
      <c r="M1943" s="207"/>
      <c r="N1943" s="208"/>
      <c r="O1943" s="208"/>
      <c r="P1943" s="208"/>
      <c r="Q1943" s="208"/>
      <c r="R1943" s="208"/>
      <c r="S1943" s="208"/>
      <c r="T1943" s="209"/>
      <c r="AT1943" s="203" t="s">
        <v>198</v>
      </c>
      <c r="AU1943" s="203" t="s">
        <v>80</v>
      </c>
      <c r="AV1943" s="13" t="s">
        <v>80</v>
      </c>
      <c r="AW1943" s="13" t="s">
        <v>35</v>
      </c>
      <c r="AX1943" s="13" t="s">
        <v>72</v>
      </c>
      <c r="AY1943" s="203" t="s">
        <v>190</v>
      </c>
    </row>
    <row r="1944" spans="2:51" s="12" customFormat="1" ht="13.5">
      <c r="B1944" s="194"/>
      <c r="D1944" s="195" t="s">
        <v>198</v>
      </c>
      <c r="E1944" s="196" t="s">
        <v>5</v>
      </c>
      <c r="F1944" s="197" t="s">
        <v>2272</v>
      </c>
      <c r="H1944" s="196" t="s">
        <v>5</v>
      </c>
      <c r="I1944" s="198"/>
      <c r="L1944" s="194"/>
      <c r="M1944" s="199"/>
      <c r="N1944" s="200"/>
      <c r="O1944" s="200"/>
      <c r="P1944" s="200"/>
      <c r="Q1944" s="200"/>
      <c r="R1944" s="200"/>
      <c r="S1944" s="200"/>
      <c r="T1944" s="201"/>
      <c r="AT1944" s="196" t="s">
        <v>198</v>
      </c>
      <c r="AU1944" s="196" t="s">
        <v>80</v>
      </c>
      <c r="AV1944" s="12" t="s">
        <v>17</v>
      </c>
      <c r="AW1944" s="12" t="s">
        <v>35</v>
      </c>
      <c r="AX1944" s="12" t="s">
        <v>72</v>
      </c>
      <c r="AY1944" s="196" t="s">
        <v>190</v>
      </c>
    </row>
    <row r="1945" spans="2:51" s="13" customFormat="1" ht="13.5">
      <c r="B1945" s="202"/>
      <c r="D1945" s="195" t="s">
        <v>198</v>
      </c>
      <c r="E1945" s="203" t="s">
        <v>5</v>
      </c>
      <c r="F1945" s="204" t="s">
        <v>2273</v>
      </c>
      <c r="H1945" s="205">
        <v>12.75</v>
      </c>
      <c r="I1945" s="206"/>
      <c r="L1945" s="202"/>
      <c r="M1945" s="207"/>
      <c r="N1945" s="208"/>
      <c r="O1945" s="208"/>
      <c r="P1945" s="208"/>
      <c r="Q1945" s="208"/>
      <c r="R1945" s="208"/>
      <c r="S1945" s="208"/>
      <c r="T1945" s="209"/>
      <c r="AT1945" s="203" t="s">
        <v>198</v>
      </c>
      <c r="AU1945" s="203" t="s">
        <v>80</v>
      </c>
      <c r="AV1945" s="13" t="s">
        <v>80</v>
      </c>
      <c r="AW1945" s="13" t="s">
        <v>35</v>
      </c>
      <c r="AX1945" s="13" t="s">
        <v>72</v>
      </c>
      <c r="AY1945" s="203" t="s">
        <v>190</v>
      </c>
    </row>
    <row r="1946" spans="2:51" s="12" customFormat="1" ht="13.5">
      <c r="B1946" s="194"/>
      <c r="D1946" s="195" t="s">
        <v>198</v>
      </c>
      <c r="E1946" s="196" t="s">
        <v>5</v>
      </c>
      <c r="F1946" s="197" t="s">
        <v>2274</v>
      </c>
      <c r="H1946" s="196" t="s">
        <v>5</v>
      </c>
      <c r="I1946" s="198"/>
      <c r="L1946" s="194"/>
      <c r="M1946" s="199"/>
      <c r="N1946" s="200"/>
      <c r="O1946" s="200"/>
      <c r="P1946" s="200"/>
      <c r="Q1946" s="200"/>
      <c r="R1946" s="200"/>
      <c r="S1946" s="200"/>
      <c r="T1946" s="201"/>
      <c r="AT1946" s="196" t="s">
        <v>198</v>
      </c>
      <c r="AU1946" s="196" t="s">
        <v>80</v>
      </c>
      <c r="AV1946" s="12" t="s">
        <v>17</v>
      </c>
      <c r="AW1946" s="12" t="s">
        <v>35</v>
      </c>
      <c r="AX1946" s="12" t="s">
        <v>72</v>
      </c>
      <c r="AY1946" s="196" t="s">
        <v>190</v>
      </c>
    </row>
    <row r="1947" spans="2:51" s="13" customFormat="1" ht="13.5">
      <c r="B1947" s="202"/>
      <c r="D1947" s="195" t="s">
        <v>198</v>
      </c>
      <c r="E1947" s="203" t="s">
        <v>5</v>
      </c>
      <c r="F1947" s="204" t="s">
        <v>2275</v>
      </c>
      <c r="H1947" s="205">
        <v>4.8</v>
      </c>
      <c r="I1947" s="206"/>
      <c r="L1947" s="202"/>
      <c r="M1947" s="207"/>
      <c r="N1947" s="208"/>
      <c r="O1947" s="208"/>
      <c r="P1947" s="208"/>
      <c r="Q1947" s="208"/>
      <c r="R1947" s="208"/>
      <c r="S1947" s="208"/>
      <c r="T1947" s="209"/>
      <c r="AT1947" s="203" t="s">
        <v>198</v>
      </c>
      <c r="AU1947" s="203" t="s">
        <v>80</v>
      </c>
      <c r="AV1947" s="13" t="s">
        <v>80</v>
      </c>
      <c r="AW1947" s="13" t="s">
        <v>35</v>
      </c>
      <c r="AX1947" s="13" t="s">
        <v>72</v>
      </c>
      <c r="AY1947" s="203" t="s">
        <v>190</v>
      </c>
    </row>
    <row r="1948" spans="2:51" s="12" customFormat="1" ht="13.5">
      <c r="B1948" s="194"/>
      <c r="D1948" s="195" t="s">
        <v>198</v>
      </c>
      <c r="E1948" s="196" t="s">
        <v>5</v>
      </c>
      <c r="F1948" s="197" t="s">
        <v>2276</v>
      </c>
      <c r="H1948" s="196" t="s">
        <v>5</v>
      </c>
      <c r="I1948" s="198"/>
      <c r="L1948" s="194"/>
      <c r="M1948" s="199"/>
      <c r="N1948" s="200"/>
      <c r="O1948" s="200"/>
      <c r="P1948" s="200"/>
      <c r="Q1948" s="200"/>
      <c r="R1948" s="200"/>
      <c r="S1948" s="200"/>
      <c r="T1948" s="201"/>
      <c r="AT1948" s="196" t="s">
        <v>198</v>
      </c>
      <c r="AU1948" s="196" t="s">
        <v>80</v>
      </c>
      <c r="AV1948" s="12" t="s">
        <v>17</v>
      </c>
      <c r="AW1948" s="12" t="s">
        <v>35</v>
      </c>
      <c r="AX1948" s="12" t="s">
        <v>72</v>
      </c>
      <c r="AY1948" s="196" t="s">
        <v>190</v>
      </c>
    </row>
    <row r="1949" spans="2:51" s="13" customFormat="1" ht="13.5">
      <c r="B1949" s="202"/>
      <c r="D1949" s="195" t="s">
        <v>198</v>
      </c>
      <c r="E1949" s="203" t="s">
        <v>5</v>
      </c>
      <c r="F1949" s="204" t="s">
        <v>2277</v>
      </c>
      <c r="H1949" s="205">
        <v>7</v>
      </c>
      <c r="I1949" s="206"/>
      <c r="L1949" s="202"/>
      <c r="M1949" s="207"/>
      <c r="N1949" s="208"/>
      <c r="O1949" s="208"/>
      <c r="P1949" s="208"/>
      <c r="Q1949" s="208"/>
      <c r="R1949" s="208"/>
      <c r="S1949" s="208"/>
      <c r="T1949" s="209"/>
      <c r="AT1949" s="203" t="s">
        <v>198</v>
      </c>
      <c r="AU1949" s="203" t="s">
        <v>80</v>
      </c>
      <c r="AV1949" s="13" t="s">
        <v>80</v>
      </c>
      <c r="AW1949" s="13" t="s">
        <v>35</v>
      </c>
      <c r="AX1949" s="13" t="s">
        <v>72</v>
      </c>
      <c r="AY1949" s="203" t="s">
        <v>190</v>
      </c>
    </row>
    <row r="1950" spans="2:51" s="14" customFormat="1" ht="13.5">
      <c r="B1950" s="210"/>
      <c r="D1950" s="195" t="s">
        <v>198</v>
      </c>
      <c r="E1950" s="211" t="s">
        <v>5</v>
      </c>
      <c r="F1950" s="212" t="s">
        <v>221</v>
      </c>
      <c r="H1950" s="213">
        <v>121.65</v>
      </c>
      <c r="I1950" s="214"/>
      <c r="L1950" s="210"/>
      <c r="M1950" s="215"/>
      <c r="N1950" s="216"/>
      <c r="O1950" s="216"/>
      <c r="P1950" s="216"/>
      <c r="Q1950" s="216"/>
      <c r="R1950" s="216"/>
      <c r="S1950" s="216"/>
      <c r="T1950" s="217"/>
      <c r="AT1950" s="211" t="s">
        <v>198</v>
      </c>
      <c r="AU1950" s="211" t="s">
        <v>80</v>
      </c>
      <c r="AV1950" s="14" t="s">
        <v>92</v>
      </c>
      <c r="AW1950" s="14" t="s">
        <v>35</v>
      </c>
      <c r="AX1950" s="14" t="s">
        <v>17</v>
      </c>
      <c r="AY1950" s="211" t="s">
        <v>190</v>
      </c>
    </row>
    <row r="1951" spans="2:65" s="1" customFormat="1" ht="25.5" customHeight="1">
      <c r="B1951" s="181"/>
      <c r="C1951" s="182" t="s">
        <v>2278</v>
      </c>
      <c r="D1951" s="182" t="s">
        <v>192</v>
      </c>
      <c r="E1951" s="183" t="s">
        <v>2279</v>
      </c>
      <c r="F1951" s="184" t="s">
        <v>2280</v>
      </c>
      <c r="G1951" s="185" t="s">
        <v>625</v>
      </c>
      <c r="H1951" s="186">
        <v>14.69</v>
      </c>
      <c r="I1951" s="187"/>
      <c r="J1951" s="188">
        <f>ROUND(I1951*H1951,2)</f>
        <v>0</v>
      </c>
      <c r="K1951" s="184" t="s">
        <v>196</v>
      </c>
      <c r="L1951" s="42"/>
      <c r="M1951" s="189" t="s">
        <v>5</v>
      </c>
      <c r="N1951" s="190" t="s">
        <v>43</v>
      </c>
      <c r="O1951" s="43"/>
      <c r="P1951" s="191">
        <f>O1951*H1951</f>
        <v>0</v>
      </c>
      <c r="Q1951" s="191">
        <v>0.01363</v>
      </c>
      <c r="R1951" s="191">
        <f>Q1951*H1951</f>
        <v>0.20022469999999998</v>
      </c>
      <c r="S1951" s="191">
        <v>0</v>
      </c>
      <c r="T1951" s="192">
        <f>S1951*H1951</f>
        <v>0</v>
      </c>
      <c r="AR1951" s="25" t="s">
        <v>283</v>
      </c>
      <c r="AT1951" s="25" t="s">
        <v>192</v>
      </c>
      <c r="AU1951" s="25" t="s">
        <v>80</v>
      </c>
      <c r="AY1951" s="25" t="s">
        <v>190</v>
      </c>
      <c r="BE1951" s="193">
        <f>IF(N1951="základní",J1951,0)</f>
        <v>0</v>
      </c>
      <c r="BF1951" s="193">
        <f>IF(N1951="snížená",J1951,0)</f>
        <v>0</v>
      </c>
      <c r="BG1951" s="193">
        <f>IF(N1951="zákl. přenesená",J1951,0)</f>
        <v>0</v>
      </c>
      <c r="BH1951" s="193">
        <f>IF(N1951="sníž. přenesená",J1951,0)</f>
        <v>0</v>
      </c>
      <c r="BI1951" s="193">
        <f>IF(N1951="nulová",J1951,0)</f>
        <v>0</v>
      </c>
      <c r="BJ1951" s="25" t="s">
        <v>17</v>
      </c>
      <c r="BK1951" s="193">
        <f>ROUND(I1951*H1951,2)</f>
        <v>0</v>
      </c>
      <c r="BL1951" s="25" t="s">
        <v>283</v>
      </c>
      <c r="BM1951" s="25" t="s">
        <v>2281</v>
      </c>
    </row>
    <row r="1952" spans="2:51" s="12" customFormat="1" ht="13.5">
      <c r="B1952" s="194"/>
      <c r="D1952" s="195" t="s">
        <v>198</v>
      </c>
      <c r="E1952" s="196" t="s">
        <v>5</v>
      </c>
      <c r="F1952" s="197" t="s">
        <v>2282</v>
      </c>
      <c r="H1952" s="196" t="s">
        <v>5</v>
      </c>
      <c r="I1952" s="198"/>
      <c r="L1952" s="194"/>
      <c r="M1952" s="199"/>
      <c r="N1952" s="200"/>
      <c r="O1952" s="200"/>
      <c r="P1952" s="200"/>
      <c r="Q1952" s="200"/>
      <c r="R1952" s="200"/>
      <c r="S1952" s="200"/>
      <c r="T1952" s="201"/>
      <c r="AT1952" s="196" t="s">
        <v>198</v>
      </c>
      <c r="AU1952" s="196" t="s">
        <v>80</v>
      </c>
      <c r="AV1952" s="12" t="s">
        <v>17</v>
      </c>
      <c r="AW1952" s="12" t="s">
        <v>35</v>
      </c>
      <c r="AX1952" s="12" t="s">
        <v>72</v>
      </c>
      <c r="AY1952" s="196" t="s">
        <v>190</v>
      </c>
    </row>
    <row r="1953" spans="2:51" s="13" customFormat="1" ht="13.5">
      <c r="B1953" s="202"/>
      <c r="D1953" s="195" t="s">
        <v>198</v>
      </c>
      <c r="E1953" s="203" t="s">
        <v>5</v>
      </c>
      <c r="F1953" s="204" t="s">
        <v>2283</v>
      </c>
      <c r="H1953" s="205">
        <v>2</v>
      </c>
      <c r="I1953" s="206"/>
      <c r="L1953" s="202"/>
      <c r="M1953" s="207"/>
      <c r="N1953" s="208"/>
      <c r="O1953" s="208"/>
      <c r="P1953" s="208"/>
      <c r="Q1953" s="208"/>
      <c r="R1953" s="208"/>
      <c r="S1953" s="208"/>
      <c r="T1953" s="209"/>
      <c r="AT1953" s="203" t="s">
        <v>198</v>
      </c>
      <c r="AU1953" s="203" t="s">
        <v>80</v>
      </c>
      <c r="AV1953" s="13" t="s">
        <v>80</v>
      </c>
      <c r="AW1953" s="13" t="s">
        <v>35</v>
      </c>
      <c r="AX1953" s="13" t="s">
        <v>72</v>
      </c>
      <c r="AY1953" s="203" t="s">
        <v>190</v>
      </c>
    </row>
    <row r="1954" spans="2:51" s="12" customFormat="1" ht="13.5">
      <c r="B1954" s="194"/>
      <c r="D1954" s="195" t="s">
        <v>198</v>
      </c>
      <c r="E1954" s="196" t="s">
        <v>5</v>
      </c>
      <c r="F1954" s="197" t="s">
        <v>2284</v>
      </c>
      <c r="H1954" s="196" t="s">
        <v>5</v>
      </c>
      <c r="I1954" s="198"/>
      <c r="L1954" s="194"/>
      <c r="M1954" s="199"/>
      <c r="N1954" s="200"/>
      <c r="O1954" s="200"/>
      <c r="P1954" s="200"/>
      <c r="Q1954" s="200"/>
      <c r="R1954" s="200"/>
      <c r="S1954" s="200"/>
      <c r="T1954" s="201"/>
      <c r="AT1954" s="196" t="s">
        <v>198</v>
      </c>
      <c r="AU1954" s="196" t="s">
        <v>80</v>
      </c>
      <c r="AV1954" s="12" t="s">
        <v>17</v>
      </c>
      <c r="AW1954" s="12" t="s">
        <v>35</v>
      </c>
      <c r="AX1954" s="12" t="s">
        <v>72</v>
      </c>
      <c r="AY1954" s="196" t="s">
        <v>190</v>
      </c>
    </row>
    <row r="1955" spans="2:51" s="13" customFormat="1" ht="13.5">
      <c r="B1955" s="202"/>
      <c r="D1955" s="195" t="s">
        <v>198</v>
      </c>
      <c r="E1955" s="203" t="s">
        <v>5</v>
      </c>
      <c r="F1955" s="204" t="s">
        <v>2285</v>
      </c>
      <c r="H1955" s="205">
        <v>2.1</v>
      </c>
      <c r="I1955" s="206"/>
      <c r="L1955" s="202"/>
      <c r="M1955" s="207"/>
      <c r="N1955" s="208"/>
      <c r="O1955" s="208"/>
      <c r="P1955" s="208"/>
      <c r="Q1955" s="208"/>
      <c r="R1955" s="208"/>
      <c r="S1955" s="208"/>
      <c r="T1955" s="209"/>
      <c r="AT1955" s="203" t="s">
        <v>198</v>
      </c>
      <c r="AU1955" s="203" t="s">
        <v>80</v>
      </c>
      <c r="AV1955" s="13" t="s">
        <v>80</v>
      </c>
      <c r="AW1955" s="13" t="s">
        <v>35</v>
      </c>
      <c r="AX1955" s="13" t="s">
        <v>72</v>
      </c>
      <c r="AY1955" s="203" t="s">
        <v>190</v>
      </c>
    </row>
    <row r="1956" spans="2:51" s="12" customFormat="1" ht="13.5">
      <c r="B1956" s="194"/>
      <c r="D1956" s="195" t="s">
        <v>198</v>
      </c>
      <c r="E1956" s="196" t="s">
        <v>5</v>
      </c>
      <c r="F1956" s="197" t="s">
        <v>2286</v>
      </c>
      <c r="H1956" s="196" t="s">
        <v>5</v>
      </c>
      <c r="I1956" s="198"/>
      <c r="L1956" s="194"/>
      <c r="M1956" s="199"/>
      <c r="N1956" s="200"/>
      <c r="O1956" s="200"/>
      <c r="P1956" s="200"/>
      <c r="Q1956" s="200"/>
      <c r="R1956" s="200"/>
      <c r="S1956" s="200"/>
      <c r="T1956" s="201"/>
      <c r="AT1956" s="196" t="s">
        <v>198</v>
      </c>
      <c r="AU1956" s="196" t="s">
        <v>80</v>
      </c>
      <c r="AV1956" s="12" t="s">
        <v>17</v>
      </c>
      <c r="AW1956" s="12" t="s">
        <v>35</v>
      </c>
      <c r="AX1956" s="12" t="s">
        <v>72</v>
      </c>
      <c r="AY1956" s="196" t="s">
        <v>190</v>
      </c>
    </row>
    <row r="1957" spans="2:51" s="13" customFormat="1" ht="13.5">
      <c r="B1957" s="202"/>
      <c r="D1957" s="195" t="s">
        <v>198</v>
      </c>
      <c r="E1957" s="203" t="s">
        <v>5</v>
      </c>
      <c r="F1957" s="204" t="s">
        <v>2287</v>
      </c>
      <c r="H1957" s="205">
        <v>1.31</v>
      </c>
      <c r="I1957" s="206"/>
      <c r="L1957" s="202"/>
      <c r="M1957" s="207"/>
      <c r="N1957" s="208"/>
      <c r="O1957" s="208"/>
      <c r="P1957" s="208"/>
      <c r="Q1957" s="208"/>
      <c r="R1957" s="208"/>
      <c r="S1957" s="208"/>
      <c r="T1957" s="209"/>
      <c r="AT1957" s="203" t="s">
        <v>198</v>
      </c>
      <c r="AU1957" s="203" t="s">
        <v>80</v>
      </c>
      <c r="AV1957" s="13" t="s">
        <v>80</v>
      </c>
      <c r="AW1957" s="13" t="s">
        <v>35</v>
      </c>
      <c r="AX1957" s="13" t="s">
        <v>72</v>
      </c>
      <c r="AY1957" s="203" t="s">
        <v>190</v>
      </c>
    </row>
    <row r="1958" spans="2:51" s="12" customFormat="1" ht="13.5">
      <c r="B1958" s="194"/>
      <c r="D1958" s="195" t="s">
        <v>198</v>
      </c>
      <c r="E1958" s="196" t="s">
        <v>5</v>
      </c>
      <c r="F1958" s="197" t="s">
        <v>2288</v>
      </c>
      <c r="H1958" s="196" t="s">
        <v>5</v>
      </c>
      <c r="I1958" s="198"/>
      <c r="L1958" s="194"/>
      <c r="M1958" s="199"/>
      <c r="N1958" s="200"/>
      <c r="O1958" s="200"/>
      <c r="P1958" s="200"/>
      <c r="Q1958" s="200"/>
      <c r="R1958" s="200"/>
      <c r="S1958" s="200"/>
      <c r="T1958" s="201"/>
      <c r="AT1958" s="196" t="s">
        <v>198</v>
      </c>
      <c r="AU1958" s="196" t="s">
        <v>80</v>
      </c>
      <c r="AV1958" s="12" t="s">
        <v>17</v>
      </c>
      <c r="AW1958" s="12" t="s">
        <v>35</v>
      </c>
      <c r="AX1958" s="12" t="s">
        <v>72</v>
      </c>
      <c r="AY1958" s="196" t="s">
        <v>190</v>
      </c>
    </row>
    <row r="1959" spans="2:51" s="13" customFormat="1" ht="13.5">
      <c r="B1959" s="202"/>
      <c r="D1959" s="195" t="s">
        <v>198</v>
      </c>
      <c r="E1959" s="203" t="s">
        <v>5</v>
      </c>
      <c r="F1959" s="204" t="s">
        <v>2289</v>
      </c>
      <c r="H1959" s="205">
        <v>1.24</v>
      </c>
      <c r="I1959" s="206"/>
      <c r="L1959" s="202"/>
      <c r="M1959" s="207"/>
      <c r="N1959" s="208"/>
      <c r="O1959" s="208"/>
      <c r="P1959" s="208"/>
      <c r="Q1959" s="208"/>
      <c r="R1959" s="208"/>
      <c r="S1959" s="208"/>
      <c r="T1959" s="209"/>
      <c r="AT1959" s="203" t="s">
        <v>198</v>
      </c>
      <c r="AU1959" s="203" t="s">
        <v>80</v>
      </c>
      <c r="AV1959" s="13" t="s">
        <v>80</v>
      </c>
      <c r="AW1959" s="13" t="s">
        <v>35</v>
      </c>
      <c r="AX1959" s="13" t="s">
        <v>72</v>
      </c>
      <c r="AY1959" s="203" t="s">
        <v>190</v>
      </c>
    </row>
    <row r="1960" spans="2:51" s="12" customFormat="1" ht="13.5">
      <c r="B1960" s="194"/>
      <c r="D1960" s="195" t="s">
        <v>198</v>
      </c>
      <c r="E1960" s="196" t="s">
        <v>5</v>
      </c>
      <c r="F1960" s="197" t="s">
        <v>2290</v>
      </c>
      <c r="H1960" s="196" t="s">
        <v>5</v>
      </c>
      <c r="I1960" s="198"/>
      <c r="L1960" s="194"/>
      <c r="M1960" s="199"/>
      <c r="N1960" s="200"/>
      <c r="O1960" s="200"/>
      <c r="P1960" s="200"/>
      <c r="Q1960" s="200"/>
      <c r="R1960" s="200"/>
      <c r="S1960" s="200"/>
      <c r="T1960" s="201"/>
      <c r="AT1960" s="196" t="s">
        <v>198</v>
      </c>
      <c r="AU1960" s="196" t="s">
        <v>80</v>
      </c>
      <c r="AV1960" s="12" t="s">
        <v>17</v>
      </c>
      <c r="AW1960" s="12" t="s">
        <v>35</v>
      </c>
      <c r="AX1960" s="12" t="s">
        <v>72</v>
      </c>
      <c r="AY1960" s="196" t="s">
        <v>190</v>
      </c>
    </row>
    <row r="1961" spans="2:51" s="13" customFormat="1" ht="13.5">
      <c r="B1961" s="202"/>
      <c r="D1961" s="195" t="s">
        <v>198</v>
      </c>
      <c r="E1961" s="203" t="s">
        <v>5</v>
      </c>
      <c r="F1961" s="204" t="s">
        <v>2291</v>
      </c>
      <c r="H1961" s="205">
        <v>8.04</v>
      </c>
      <c r="I1961" s="206"/>
      <c r="L1961" s="202"/>
      <c r="M1961" s="207"/>
      <c r="N1961" s="208"/>
      <c r="O1961" s="208"/>
      <c r="P1961" s="208"/>
      <c r="Q1961" s="208"/>
      <c r="R1961" s="208"/>
      <c r="S1961" s="208"/>
      <c r="T1961" s="209"/>
      <c r="AT1961" s="203" t="s">
        <v>198</v>
      </c>
      <c r="AU1961" s="203" t="s">
        <v>80</v>
      </c>
      <c r="AV1961" s="13" t="s">
        <v>80</v>
      </c>
      <c r="AW1961" s="13" t="s">
        <v>35</v>
      </c>
      <c r="AX1961" s="13" t="s">
        <v>72</v>
      </c>
      <c r="AY1961" s="203" t="s">
        <v>190</v>
      </c>
    </row>
    <row r="1962" spans="2:51" s="14" customFormat="1" ht="13.5">
      <c r="B1962" s="210"/>
      <c r="D1962" s="195" t="s">
        <v>198</v>
      </c>
      <c r="E1962" s="211" t="s">
        <v>5</v>
      </c>
      <c r="F1962" s="212" t="s">
        <v>221</v>
      </c>
      <c r="H1962" s="213">
        <v>14.69</v>
      </c>
      <c r="I1962" s="214"/>
      <c r="L1962" s="210"/>
      <c r="M1962" s="215"/>
      <c r="N1962" s="216"/>
      <c r="O1962" s="216"/>
      <c r="P1962" s="216"/>
      <c r="Q1962" s="216"/>
      <c r="R1962" s="216"/>
      <c r="S1962" s="216"/>
      <c r="T1962" s="217"/>
      <c r="AT1962" s="211" t="s">
        <v>198</v>
      </c>
      <c r="AU1962" s="211" t="s">
        <v>80</v>
      </c>
      <c r="AV1962" s="14" t="s">
        <v>92</v>
      </c>
      <c r="AW1962" s="14" t="s">
        <v>35</v>
      </c>
      <c r="AX1962" s="14" t="s">
        <v>17</v>
      </c>
      <c r="AY1962" s="211" t="s">
        <v>190</v>
      </c>
    </row>
    <row r="1963" spans="2:65" s="1" customFormat="1" ht="25.5" customHeight="1">
      <c r="B1963" s="181"/>
      <c r="C1963" s="182" t="s">
        <v>2292</v>
      </c>
      <c r="D1963" s="182" t="s">
        <v>192</v>
      </c>
      <c r="E1963" s="183" t="s">
        <v>2293</v>
      </c>
      <c r="F1963" s="184" t="s">
        <v>2294</v>
      </c>
      <c r="G1963" s="185" t="s">
        <v>625</v>
      </c>
      <c r="H1963" s="186">
        <v>150</v>
      </c>
      <c r="I1963" s="187"/>
      <c r="J1963" s="188">
        <f>ROUND(I1963*H1963,2)</f>
        <v>0</v>
      </c>
      <c r="K1963" s="184" t="s">
        <v>196</v>
      </c>
      <c r="L1963" s="42"/>
      <c r="M1963" s="189" t="s">
        <v>5</v>
      </c>
      <c r="N1963" s="190" t="s">
        <v>43</v>
      </c>
      <c r="O1963" s="43"/>
      <c r="P1963" s="191">
        <f>O1963*H1963</f>
        <v>0</v>
      </c>
      <c r="Q1963" s="191">
        <v>0.01752</v>
      </c>
      <c r="R1963" s="191">
        <f>Q1963*H1963</f>
        <v>2.628</v>
      </c>
      <c r="S1963" s="191">
        <v>0</v>
      </c>
      <c r="T1963" s="192">
        <f>S1963*H1963</f>
        <v>0</v>
      </c>
      <c r="AR1963" s="25" t="s">
        <v>283</v>
      </c>
      <c r="AT1963" s="25" t="s">
        <v>192</v>
      </c>
      <c r="AU1963" s="25" t="s">
        <v>80</v>
      </c>
      <c r="AY1963" s="25" t="s">
        <v>190</v>
      </c>
      <c r="BE1963" s="193">
        <f>IF(N1963="základní",J1963,0)</f>
        <v>0</v>
      </c>
      <c r="BF1963" s="193">
        <f>IF(N1963="snížená",J1963,0)</f>
        <v>0</v>
      </c>
      <c r="BG1963" s="193">
        <f>IF(N1963="zákl. přenesená",J1963,0)</f>
        <v>0</v>
      </c>
      <c r="BH1963" s="193">
        <f>IF(N1963="sníž. přenesená",J1963,0)</f>
        <v>0</v>
      </c>
      <c r="BI1963" s="193">
        <f>IF(N1963="nulová",J1963,0)</f>
        <v>0</v>
      </c>
      <c r="BJ1963" s="25" t="s">
        <v>17</v>
      </c>
      <c r="BK1963" s="193">
        <f>ROUND(I1963*H1963,2)</f>
        <v>0</v>
      </c>
      <c r="BL1963" s="25" t="s">
        <v>283</v>
      </c>
      <c r="BM1963" s="25" t="s">
        <v>2295</v>
      </c>
    </row>
    <row r="1964" spans="2:51" s="12" customFormat="1" ht="13.5">
      <c r="B1964" s="194"/>
      <c r="D1964" s="195" t="s">
        <v>198</v>
      </c>
      <c r="E1964" s="196" t="s">
        <v>5</v>
      </c>
      <c r="F1964" s="197" t="s">
        <v>2220</v>
      </c>
      <c r="H1964" s="196" t="s">
        <v>5</v>
      </c>
      <c r="I1964" s="198"/>
      <c r="L1964" s="194"/>
      <c r="M1964" s="199"/>
      <c r="N1964" s="200"/>
      <c r="O1964" s="200"/>
      <c r="P1964" s="200"/>
      <c r="Q1964" s="200"/>
      <c r="R1964" s="200"/>
      <c r="S1964" s="200"/>
      <c r="T1964" s="201"/>
      <c r="AT1964" s="196" t="s">
        <v>198</v>
      </c>
      <c r="AU1964" s="196" t="s">
        <v>80</v>
      </c>
      <c r="AV1964" s="12" t="s">
        <v>17</v>
      </c>
      <c r="AW1964" s="12" t="s">
        <v>35</v>
      </c>
      <c r="AX1964" s="12" t="s">
        <v>72</v>
      </c>
      <c r="AY1964" s="196" t="s">
        <v>190</v>
      </c>
    </row>
    <row r="1965" spans="2:51" s="12" customFormat="1" ht="13.5">
      <c r="B1965" s="194"/>
      <c r="D1965" s="195" t="s">
        <v>198</v>
      </c>
      <c r="E1965" s="196" t="s">
        <v>5</v>
      </c>
      <c r="F1965" s="197" t="s">
        <v>2221</v>
      </c>
      <c r="H1965" s="196" t="s">
        <v>5</v>
      </c>
      <c r="I1965" s="198"/>
      <c r="L1965" s="194"/>
      <c r="M1965" s="199"/>
      <c r="N1965" s="200"/>
      <c r="O1965" s="200"/>
      <c r="P1965" s="200"/>
      <c r="Q1965" s="200"/>
      <c r="R1965" s="200"/>
      <c r="S1965" s="200"/>
      <c r="T1965" s="201"/>
      <c r="AT1965" s="196" t="s">
        <v>198</v>
      </c>
      <c r="AU1965" s="196" t="s">
        <v>80</v>
      </c>
      <c r="AV1965" s="12" t="s">
        <v>17</v>
      </c>
      <c r="AW1965" s="12" t="s">
        <v>35</v>
      </c>
      <c r="AX1965" s="12" t="s">
        <v>72</v>
      </c>
      <c r="AY1965" s="196" t="s">
        <v>190</v>
      </c>
    </row>
    <row r="1966" spans="2:51" s="13" customFormat="1" ht="13.5">
      <c r="B1966" s="202"/>
      <c r="D1966" s="195" t="s">
        <v>198</v>
      </c>
      <c r="E1966" s="203" t="s">
        <v>5</v>
      </c>
      <c r="F1966" s="204" t="s">
        <v>2259</v>
      </c>
      <c r="H1966" s="205">
        <v>150</v>
      </c>
      <c r="I1966" s="206"/>
      <c r="L1966" s="202"/>
      <c r="M1966" s="207"/>
      <c r="N1966" s="208"/>
      <c r="O1966" s="208"/>
      <c r="P1966" s="208"/>
      <c r="Q1966" s="208"/>
      <c r="R1966" s="208"/>
      <c r="S1966" s="208"/>
      <c r="T1966" s="209"/>
      <c r="AT1966" s="203" t="s">
        <v>198</v>
      </c>
      <c r="AU1966" s="203" t="s">
        <v>80</v>
      </c>
      <c r="AV1966" s="13" t="s">
        <v>80</v>
      </c>
      <c r="AW1966" s="13" t="s">
        <v>35</v>
      </c>
      <c r="AX1966" s="13" t="s">
        <v>17</v>
      </c>
      <c r="AY1966" s="203" t="s">
        <v>190</v>
      </c>
    </row>
    <row r="1967" spans="2:65" s="1" customFormat="1" ht="25.5" customHeight="1">
      <c r="B1967" s="181"/>
      <c r="C1967" s="182" t="s">
        <v>2296</v>
      </c>
      <c r="D1967" s="182" t="s">
        <v>192</v>
      </c>
      <c r="E1967" s="183" t="s">
        <v>2297</v>
      </c>
      <c r="F1967" s="184" t="s">
        <v>2298</v>
      </c>
      <c r="G1967" s="185" t="s">
        <v>625</v>
      </c>
      <c r="H1967" s="186">
        <v>1.75</v>
      </c>
      <c r="I1967" s="187"/>
      <c r="J1967" s="188">
        <f>ROUND(I1967*H1967,2)</f>
        <v>0</v>
      </c>
      <c r="K1967" s="184" t="s">
        <v>196</v>
      </c>
      <c r="L1967" s="42"/>
      <c r="M1967" s="189" t="s">
        <v>5</v>
      </c>
      <c r="N1967" s="190" t="s">
        <v>43</v>
      </c>
      <c r="O1967" s="43"/>
      <c r="P1967" s="191">
        <f>O1967*H1967</f>
        <v>0</v>
      </c>
      <c r="Q1967" s="191">
        <v>0.02733</v>
      </c>
      <c r="R1967" s="191">
        <f>Q1967*H1967</f>
        <v>0.0478275</v>
      </c>
      <c r="S1967" s="191">
        <v>0</v>
      </c>
      <c r="T1967" s="192">
        <f>S1967*H1967</f>
        <v>0</v>
      </c>
      <c r="AR1967" s="25" t="s">
        <v>283</v>
      </c>
      <c r="AT1967" s="25" t="s">
        <v>192</v>
      </c>
      <c r="AU1967" s="25" t="s">
        <v>80</v>
      </c>
      <c r="AY1967" s="25" t="s">
        <v>190</v>
      </c>
      <c r="BE1967" s="193">
        <f>IF(N1967="základní",J1967,0)</f>
        <v>0</v>
      </c>
      <c r="BF1967" s="193">
        <f>IF(N1967="snížená",J1967,0)</f>
        <v>0</v>
      </c>
      <c r="BG1967" s="193">
        <f>IF(N1967="zákl. přenesená",J1967,0)</f>
        <v>0</v>
      </c>
      <c r="BH1967" s="193">
        <f>IF(N1967="sníž. přenesená",J1967,0)</f>
        <v>0</v>
      </c>
      <c r="BI1967" s="193">
        <f>IF(N1967="nulová",J1967,0)</f>
        <v>0</v>
      </c>
      <c r="BJ1967" s="25" t="s">
        <v>17</v>
      </c>
      <c r="BK1967" s="193">
        <f>ROUND(I1967*H1967,2)</f>
        <v>0</v>
      </c>
      <c r="BL1967" s="25" t="s">
        <v>283</v>
      </c>
      <c r="BM1967" s="25" t="s">
        <v>2299</v>
      </c>
    </row>
    <row r="1968" spans="2:51" s="12" customFormat="1" ht="13.5">
      <c r="B1968" s="194"/>
      <c r="D1968" s="195" t="s">
        <v>198</v>
      </c>
      <c r="E1968" s="196" t="s">
        <v>5</v>
      </c>
      <c r="F1968" s="197" t="s">
        <v>2300</v>
      </c>
      <c r="H1968" s="196" t="s">
        <v>5</v>
      </c>
      <c r="I1968" s="198"/>
      <c r="L1968" s="194"/>
      <c r="M1968" s="199"/>
      <c r="N1968" s="200"/>
      <c r="O1968" s="200"/>
      <c r="P1968" s="200"/>
      <c r="Q1968" s="200"/>
      <c r="R1968" s="200"/>
      <c r="S1968" s="200"/>
      <c r="T1968" s="201"/>
      <c r="AT1968" s="196" t="s">
        <v>198</v>
      </c>
      <c r="AU1968" s="196" t="s">
        <v>80</v>
      </c>
      <c r="AV1968" s="12" t="s">
        <v>17</v>
      </c>
      <c r="AW1968" s="12" t="s">
        <v>35</v>
      </c>
      <c r="AX1968" s="12" t="s">
        <v>72</v>
      </c>
      <c r="AY1968" s="196" t="s">
        <v>190</v>
      </c>
    </row>
    <row r="1969" spans="2:51" s="13" customFormat="1" ht="13.5">
      <c r="B1969" s="202"/>
      <c r="D1969" s="195" t="s">
        <v>198</v>
      </c>
      <c r="E1969" s="203" t="s">
        <v>5</v>
      </c>
      <c r="F1969" s="204" t="s">
        <v>2301</v>
      </c>
      <c r="H1969" s="205">
        <v>1.75</v>
      </c>
      <c r="I1969" s="206"/>
      <c r="L1969" s="202"/>
      <c r="M1969" s="207"/>
      <c r="N1969" s="208"/>
      <c r="O1969" s="208"/>
      <c r="P1969" s="208"/>
      <c r="Q1969" s="208"/>
      <c r="R1969" s="208"/>
      <c r="S1969" s="208"/>
      <c r="T1969" s="209"/>
      <c r="AT1969" s="203" t="s">
        <v>198</v>
      </c>
      <c r="AU1969" s="203" t="s">
        <v>80</v>
      </c>
      <c r="AV1969" s="13" t="s">
        <v>80</v>
      </c>
      <c r="AW1969" s="13" t="s">
        <v>35</v>
      </c>
      <c r="AX1969" s="13" t="s">
        <v>17</v>
      </c>
      <c r="AY1969" s="203" t="s">
        <v>190</v>
      </c>
    </row>
    <row r="1970" spans="2:65" s="1" customFormat="1" ht="25.5" customHeight="1">
      <c r="B1970" s="181"/>
      <c r="C1970" s="182" t="s">
        <v>2302</v>
      </c>
      <c r="D1970" s="182" t="s">
        <v>192</v>
      </c>
      <c r="E1970" s="183" t="s">
        <v>2303</v>
      </c>
      <c r="F1970" s="184" t="s">
        <v>2304</v>
      </c>
      <c r="G1970" s="185" t="s">
        <v>275</v>
      </c>
      <c r="H1970" s="186">
        <v>121.5</v>
      </c>
      <c r="I1970" s="187"/>
      <c r="J1970" s="188">
        <f>ROUND(I1970*H1970,2)</f>
        <v>0</v>
      </c>
      <c r="K1970" s="184" t="s">
        <v>196</v>
      </c>
      <c r="L1970" s="42"/>
      <c r="M1970" s="189" t="s">
        <v>5</v>
      </c>
      <c r="N1970" s="190" t="s">
        <v>43</v>
      </c>
      <c r="O1970" s="43"/>
      <c r="P1970" s="191">
        <f>O1970*H1970</f>
        <v>0</v>
      </c>
      <c r="Q1970" s="191">
        <v>0</v>
      </c>
      <c r="R1970" s="191">
        <f>Q1970*H1970</f>
        <v>0</v>
      </c>
      <c r="S1970" s="191">
        <v>0</v>
      </c>
      <c r="T1970" s="192">
        <f>S1970*H1970</f>
        <v>0</v>
      </c>
      <c r="AR1970" s="25" t="s">
        <v>283</v>
      </c>
      <c r="AT1970" s="25" t="s">
        <v>192</v>
      </c>
      <c r="AU1970" s="25" t="s">
        <v>80</v>
      </c>
      <c r="AY1970" s="25" t="s">
        <v>190</v>
      </c>
      <c r="BE1970" s="193">
        <f>IF(N1970="základní",J1970,0)</f>
        <v>0</v>
      </c>
      <c r="BF1970" s="193">
        <f>IF(N1970="snížená",J1970,0)</f>
        <v>0</v>
      </c>
      <c r="BG1970" s="193">
        <f>IF(N1970="zákl. přenesená",J1970,0)</f>
        <v>0</v>
      </c>
      <c r="BH1970" s="193">
        <f>IF(N1970="sníž. přenesená",J1970,0)</f>
        <v>0</v>
      </c>
      <c r="BI1970" s="193">
        <f>IF(N1970="nulová",J1970,0)</f>
        <v>0</v>
      </c>
      <c r="BJ1970" s="25" t="s">
        <v>17</v>
      </c>
      <c r="BK1970" s="193">
        <f>ROUND(I1970*H1970,2)</f>
        <v>0</v>
      </c>
      <c r="BL1970" s="25" t="s">
        <v>283</v>
      </c>
      <c r="BM1970" s="25" t="s">
        <v>2305</v>
      </c>
    </row>
    <row r="1971" spans="2:51" s="12" customFormat="1" ht="13.5">
      <c r="B1971" s="194"/>
      <c r="D1971" s="195" t="s">
        <v>198</v>
      </c>
      <c r="E1971" s="196" t="s">
        <v>5</v>
      </c>
      <c r="F1971" s="197" t="s">
        <v>2306</v>
      </c>
      <c r="H1971" s="196" t="s">
        <v>5</v>
      </c>
      <c r="I1971" s="198"/>
      <c r="L1971" s="194"/>
      <c r="M1971" s="199"/>
      <c r="N1971" s="200"/>
      <c r="O1971" s="200"/>
      <c r="P1971" s="200"/>
      <c r="Q1971" s="200"/>
      <c r="R1971" s="200"/>
      <c r="S1971" s="200"/>
      <c r="T1971" s="201"/>
      <c r="AT1971" s="196" t="s">
        <v>198</v>
      </c>
      <c r="AU1971" s="196" t="s">
        <v>80</v>
      </c>
      <c r="AV1971" s="12" t="s">
        <v>17</v>
      </c>
      <c r="AW1971" s="12" t="s">
        <v>35</v>
      </c>
      <c r="AX1971" s="12" t="s">
        <v>72</v>
      </c>
      <c r="AY1971" s="196" t="s">
        <v>190</v>
      </c>
    </row>
    <row r="1972" spans="2:51" s="13" customFormat="1" ht="13.5">
      <c r="B1972" s="202"/>
      <c r="D1972" s="195" t="s">
        <v>198</v>
      </c>
      <c r="E1972" s="203" t="s">
        <v>5</v>
      </c>
      <c r="F1972" s="204" t="s">
        <v>2307</v>
      </c>
      <c r="H1972" s="205">
        <v>75</v>
      </c>
      <c r="I1972" s="206"/>
      <c r="L1972" s="202"/>
      <c r="M1972" s="207"/>
      <c r="N1972" s="208"/>
      <c r="O1972" s="208"/>
      <c r="P1972" s="208"/>
      <c r="Q1972" s="208"/>
      <c r="R1972" s="208"/>
      <c r="S1972" s="208"/>
      <c r="T1972" s="209"/>
      <c r="AT1972" s="203" t="s">
        <v>198</v>
      </c>
      <c r="AU1972" s="203" t="s">
        <v>80</v>
      </c>
      <c r="AV1972" s="13" t="s">
        <v>80</v>
      </c>
      <c r="AW1972" s="13" t="s">
        <v>35</v>
      </c>
      <c r="AX1972" s="13" t="s">
        <v>72</v>
      </c>
      <c r="AY1972" s="203" t="s">
        <v>190</v>
      </c>
    </row>
    <row r="1973" spans="2:51" s="12" customFormat="1" ht="13.5">
      <c r="B1973" s="194"/>
      <c r="D1973" s="195" t="s">
        <v>198</v>
      </c>
      <c r="E1973" s="196" t="s">
        <v>5</v>
      </c>
      <c r="F1973" s="197" t="s">
        <v>2308</v>
      </c>
      <c r="H1973" s="196" t="s">
        <v>5</v>
      </c>
      <c r="I1973" s="198"/>
      <c r="L1973" s="194"/>
      <c r="M1973" s="199"/>
      <c r="N1973" s="200"/>
      <c r="O1973" s="200"/>
      <c r="P1973" s="200"/>
      <c r="Q1973" s="200"/>
      <c r="R1973" s="200"/>
      <c r="S1973" s="200"/>
      <c r="T1973" s="201"/>
      <c r="AT1973" s="196" t="s">
        <v>198</v>
      </c>
      <c r="AU1973" s="196" t="s">
        <v>80</v>
      </c>
      <c r="AV1973" s="12" t="s">
        <v>17</v>
      </c>
      <c r="AW1973" s="12" t="s">
        <v>35</v>
      </c>
      <c r="AX1973" s="12" t="s">
        <v>72</v>
      </c>
      <c r="AY1973" s="196" t="s">
        <v>190</v>
      </c>
    </row>
    <row r="1974" spans="2:51" s="13" customFormat="1" ht="13.5">
      <c r="B1974" s="202"/>
      <c r="D1974" s="195" t="s">
        <v>198</v>
      </c>
      <c r="E1974" s="203" t="s">
        <v>5</v>
      </c>
      <c r="F1974" s="204" t="s">
        <v>2309</v>
      </c>
      <c r="H1974" s="205">
        <v>46.5</v>
      </c>
      <c r="I1974" s="206"/>
      <c r="L1974" s="202"/>
      <c r="M1974" s="207"/>
      <c r="N1974" s="208"/>
      <c r="O1974" s="208"/>
      <c r="P1974" s="208"/>
      <c r="Q1974" s="208"/>
      <c r="R1974" s="208"/>
      <c r="S1974" s="208"/>
      <c r="T1974" s="209"/>
      <c r="AT1974" s="203" t="s">
        <v>198</v>
      </c>
      <c r="AU1974" s="203" t="s">
        <v>80</v>
      </c>
      <c r="AV1974" s="13" t="s">
        <v>80</v>
      </c>
      <c r="AW1974" s="13" t="s">
        <v>35</v>
      </c>
      <c r="AX1974" s="13" t="s">
        <v>72</v>
      </c>
      <c r="AY1974" s="203" t="s">
        <v>190</v>
      </c>
    </row>
    <row r="1975" spans="2:51" s="14" customFormat="1" ht="13.5">
      <c r="B1975" s="210"/>
      <c r="D1975" s="195" t="s">
        <v>198</v>
      </c>
      <c r="E1975" s="211" t="s">
        <v>5</v>
      </c>
      <c r="F1975" s="212" t="s">
        <v>221</v>
      </c>
      <c r="H1975" s="213">
        <v>121.5</v>
      </c>
      <c r="I1975" s="214"/>
      <c r="L1975" s="210"/>
      <c r="M1975" s="215"/>
      <c r="N1975" s="216"/>
      <c r="O1975" s="216"/>
      <c r="P1975" s="216"/>
      <c r="Q1975" s="216"/>
      <c r="R1975" s="216"/>
      <c r="S1975" s="216"/>
      <c r="T1975" s="217"/>
      <c r="AT1975" s="211" t="s">
        <v>198</v>
      </c>
      <c r="AU1975" s="211" t="s">
        <v>80</v>
      </c>
      <c r="AV1975" s="14" t="s">
        <v>92</v>
      </c>
      <c r="AW1975" s="14" t="s">
        <v>35</v>
      </c>
      <c r="AX1975" s="14" t="s">
        <v>17</v>
      </c>
      <c r="AY1975" s="211" t="s">
        <v>190</v>
      </c>
    </row>
    <row r="1976" spans="2:65" s="1" customFormat="1" ht="16.5" customHeight="1">
      <c r="B1976" s="181"/>
      <c r="C1976" s="218" t="s">
        <v>2310</v>
      </c>
      <c r="D1976" s="218" t="s">
        <v>465</v>
      </c>
      <c r="E1976" s="219" t="s">
        <v>2250</v>
      </c>
      <c r="F1976" s="220" t="s">
        <v>2251</v>
      </c>
      <c r="G1976" s="221" t="s">
        <v>209</v>
      </c>
      <c r="H1976" s="222">
        <v>3.645</v>
      </c>
      <c r="I1976" s="223"/>
      <c r="J1976" s="224">
        <f>ROUND(I1976*H1976,2)</f>
        <v>0</v>
      </c>
      <c r="K1976" s="220" t="s">
        <v>196</v>
      </c>
      <c r="L1976" s="225"/>
      <c r="M1976" s="226" t="s">
        <v>5</v>
      </c>
      <c r="N1976" s="227" t="s">
        <v>43</v>
      </c>
      <c r="O1976" s="43"/>
      <c r="P1976" s="191">
        <f>O1976*H1976</f>
        <v>0</v>
      </c>
      <c r="Q1976" s="191">
        <v>0.55</v>
      </c>
      <c r="R1976" s="191">
        <f>Q1976*H1976</f>
        <v>2.00475</v>
      </c>
      <c r="S1976" s="191">
        <v>0</v>
      </c>
      <c r="T1976" s="192">
        <f>S1976*H1976</f>
        <v>0</v>
      </c>
      <c r="AR1976" s="25" t="s">
        <v>407</v>
      </c>
      <c r="AT1976" s="25" t="s">
        <v>465</v>
      </c>
      <c r="AU1976" s="25" t="s">
        <v>80</v>
      </c>
      <c r="AY1976" s="25" t="s">
        <v>190</v>
      </c>
      <c r="BE1976" s="193">
        <f>IF(N1976="základní",J1976,0)</f>
        <v>0</v>
      </c>
      <c r="BF1976" s="193">
        <f>IF(N1976="snížená",J1976,0)</f>
        <v>0</v>
      </c>
      <c r="BG1976" s="193">
        <f>IF(N1976="zákl. přenesená",J1976,0)</f>
        <v>0</v>
      </c>
      <c r="BH1976" s="193">
        <f>IF(N1976="sníž. přenesená",J1976,0)</f>
        <v>0</v>
      </c>
      <c r="BI1976" s="193">
        <f>IF(N1976="nulová",J1976,0)</f>
        <v>0</v>
      </c>
      <c r="BJ1976" s="25" t="s">
        <v>17</v>
      </c>
      <c r="BK1976" s="193">
        <f>ROUND(I1976*H1976,2)</f>
        <v>0</v>
      </c>
      <c r="BL1976" s="25" t="s">
        <v>283</v>
      </c>
      <c r="BM1976" s="25" t="s">
        <v>2311</v>
      </c>
    </row>
    <row r="1977" spans="2:51" s="12" customFormat="1" ht="13.5">
      <c r="B1977" s="194"/>
      <c r="D1977" s="195" t="s">
        <v>198</v>
      </c>
      <c r="E1977" s="196" t="s">
        <v>5</v>
      </c>
      <c r="F1977" s="197" t="s">
        <v>2306</v>
      </c>
      <c r="H1977" s="196" t="s">
        <v>5</v>
      </c>
      <c r="I1977" s="198"/>
      <c r="L1977" s="194"/>
      <c r="M1977" s="199"/>
      <c r="N1977" s="200"/>
      <c r="O1977" s="200"/>
      <c r="P1977" s="200"/>
      <c r="Q1977" s="200"/>
      <c r="R1977" s="200"/>
      <c r="S1977" s="200"/>
      <c r="T1977" s="201"/>
      <c r="AT1977" s="196" t="s">
        <v>198</v>
      </c>
      <c r="AU1977" s="196" t="s">
        <v>80</v>
      </c>
      <c r="AV1977" s="12" t="s">
        <v>17</v>
      </c>
      <c r="AW1977" s="12" t="s">
        <v>35</v>
      </c>
      <c r="AX1977" s="12" t="s">
        <v>72</v>
      </c>
      <c r="AY1977" s="196" t="s">
        <v>190</v>
      </c>
    </row>
    <row r="1978" spans="2:51" s="13" customFormat="1" ht="13.5">
      <c r="B1978" s="202"/>
      <c r="D1978" s="195" t="s">
        <v>198</v>
      </c>
      <c r="E1978" s="203" t="s">
        <v>5</v>
      </c>
      <c r="F1978" s="204" t="s">
        <v>2312</v>
      </c>
      <c r="H1978" s="205">
        <v>2.25</v>
      </c>
      <c r="I1978" s="206"/>
      <c r="L1978" s="202"/>
      <c r="M1978" s="207"/>
      <c r="N1978" s="208"/>
      <c r="O1978" s="208"/>
      <c r="P1978" s="208"/>
      <c r="Q1978" s="208"/>
      <c r="R1978" s="208"/>
      <c r="S1978" s="208"/>
      <c r="T1978" s="209"/>
      <c r="AT1978" s="203" t="s">
        <v>198</v>
      </c>
      <c r="AU1978" s="203" t="s">
        <v>80</v>
      </c>
      <c r="AV1978" s="13" t="s">
        <v>80</v>
      </c>
      <c r="AW1978" s="13" t="s">
        <v>35</v>
      </c>
      <c r="AX1978" s="13" t="s">
        <v>72</v>
      </c>
      <c r="AY1978" s="203" t="s">
        <v>190</v>
      </c>
    </row>
    <row r="1979" spans="2:51" s="12" customFormat="1" ht="13.5">
      <c r="B1979" s="194"/>
      <c r="D1979" s="195" t="s">
        <v>198</v>
      </c>
      <c r="E1979" s="196" t="s">
        <v>5</v>
      </c>
      <c r="F1979" s="197" t="s">
        <v>2313</v>
      </c>
      <c r="H1979" s="196" t="s">
        <v>5</v>
      </c>
      <c r="I1979" s="198"/>
      <c r="L1979" s="194"/>
      <c r="M1979" s="199"/>
      <c r="N1979" s="200"/>
      <c r="O1979" s="200"/>
      <c r="P1979" s="200"/>
      <c r="Q1979" s="200"/>
      <c r="R1979" s="200"/>
      <c r="S1979" s="200"/>
      <c r="T1979" s="201"/>
      <c r="AT1979" s="196" t="s">
        <v>198</v>
      </c>
      <c r="AU1979" s="196" t="s">
        <v>80</v>
      </c>
      <c r="AV1979" s="12" t="s">
        <v>17</v>
      </c>
      <c r="AW1979" s="12" t="s">
        <v>35</v>
      </c>
      <c r="AX1979" s="12" t="s">
        <v>72</v>
      </c>
      <c r="AY1979" s="196" t="s">
        <v>190</v>
      </c>
    </row>
    <row r="1980" spans="2:51" s="13" customFormat="1" ht="13.5">
      <c r="B1980" s="202"/>
      <c r="D1980" s="195" t="s">
        <v>198</v>
      </c>
      <c r="E1980" s="203" t="s">
        <v>5</v>
      </c>
      <c r="F1980" s="204" t="s">
        <v>2314</v>
      </c>
      <c r="H1980" s="205">
        <v>1.395</v>
      </c>
      <c r="I1980" s="206"/>
      <c r="L1980" s="202"/>
      <c r="M1980" s="207"/>
      <c r="N1980" s="208"/>
      <c r="O1980" s="208"/>
      <c r="P1980" s="208"/>
      <c r="Q1980" s="208"/>
      <c r="R1980" s="208"/>
      <c r="S1980" s="208"/>
      <c r="T1980" s="209"/>
      <c r="AT1980" s="203" t="s">
        <v>198</v>
      </c>
      <c r="AU1980" s="203" t="s">
        <v>80</v>
      </c>
      <c r="AV1980" s="13" t="s">
        <v>80</v>
      </c>
      <c r="AW1980" s="13" t="s">
        <v>35</v>
      </c>
      <c r="AX1980" s="13" t="s">
        <v>72</v>
      </c>
      <c r="AY1980" s="203" t="s">
        <v>190</v>
      </c>
    </row>
    <row r="1981" spans="2:51" s="14" customFormat="1" ht="13.5">
      <c r="B1981" s="210"/>
      <c r="D1981" s="195" t="s">
        <v>198</v>
      </c>
      <c r="E1981" s="211" t="s">
        <v>5</v>
      </c>
      <c r="F1981" s="212" t="s">
        <v>221</v>
      </c>
      <c r="H1981" s="213">
        <v>3.645</v>
      </c>
      <c r="I1981" s="214"/>
      <c r="L1981" s="210"/>
      <c r="M1981" s="215"/>
      <c r="N1981" s="216"/>
      <c r="O1981" s="216"/>
      <c r="P1981" s="216"/>
      <c r="Q1981" s="216"/>
      <c r="R1981" s="216"/>
      <c r="S1981" s="216"/>
      <c r="T1981" s="217"/>
      <c r="AT1981" s="211" t="s">
        <v>198</v>
      </c>
      <c r="AU1981" s="211" t="s">
        <v>80</v>
      </c>
      <c r="AV1981" s="14" t="s">
        <v>92</v>
      </c>
      <c r="AW1981" s="14" t="s">
        <v>35</v>
      </c>
      <c r="AX1981" s="14" t="s">
        <v>17</v>
      </c>
      <c r="AY1981" s="211" t="s">
        <v>190</v>
      </c>
    </row>
    <row r="1982" spans="2:65" s="1" customFormat="1" ht="38.25" customHeight="1">
      <c r="B1982" s="181"/>
      <c r="C1982" s="182" t="s">
        <v>2315</v>
      </c>
      <c r="D1982" s="182" t="s">
        <v>192</v>
      </c>
      <c r="E1982" s="183" t="s">
        <v>2316</v>
      </c>
      <c r="F1982" s="184" t="s">
        <v>2317</v>
      </c>
      <c r="G1982" s="185" t="s">
        <v>275</v>
      </c>
      <c r="H1982" s="186">
        <v>121.5</v>
      </c>
      <c r="I1982" s="187"/>
      <c r="J1982" s="188">
        <f>ROUND(I1982*H1982,2)</f>
        <v>0</v>
      </c>
      <c r="K1982" s="184" t="s">
        <v>196</v>
      </c>
      <c r="L1982" s="42"/>
      <c r="M1982" s="189" t="s">
        <v>5</v>
      </c>
      <c r="N1982" s="190" t="s">
        <v>43</v>
      </c>
      <c r="O1982" s="43"/>
      <c r="P1982" s="191">
        <f>O1982*H1982</f>
        <v>0</v>
      </c>
      <c r="Q1982" s="191">
        <v>0</v>
      </c>
      <c r="R1982" s="191">
        <f>Q1982*H1982</f>
        <v>0</v>
      </c>
      <c r="S1982" s="191">
        <v>0.015</v>
      </c>
      <c r="T1982" s="192">
        <f>S1982*H1982</f>
        <v>1.8225</v>
      </c>
      <c r="AR1982" s="25" t="s">
        <v>283</v>
      </c>
      <c r="AT1982" s="25" t="s">
        <v>192</v>
      </c>
      <c r="AU1982" s="25" t="s">
        <v>80</v>
      </c>
      <c r="AY1982" s="25" t="s">
        <v>190</v>
      </c>
      <c r="BE1982" s="193">
        <f>IF(N1982="základní",J1982,0)</f>
        <v>0</v>
      </c>
      <c r="BF1982" s="193">
        <f>IF(N1982="snížená",J1982,0)</f>
        <v>0</v>
      </c>
      <c r="BG1982" s="193">
        <f>IF(N1982="zákl. přenesená",J1982,0)</f>
        <v>0</v>
      </c>
      <c r="BH1982" s="193">
        <f>IF(N1982="sníž. přenesená",J1982,0)</f>
        <v>0</v>
      </c>
      <c r="BI1982" s="193">
        <f>IF(N1982="nulová",J1982,0)</f>
        <v>0</v>
      </c>
      <c r="BJ1982" s="25" t="s">
        <v>17</v>
      </c>
      <c r="BK1982" s="193">
        <f>ROUND(I1982*H1982,2)</f>
        <v>0</v>
      </c>
      <c r="BL1982" s="25" t="s">
        <v>283</v>
      </c>
      <c r="BM1982" s="25" t="s">
        <v>2318</v>
      </c>
    </row>
    <row r="1983" spans="2:51" s="12" customFormat="1" ht="13.5">
      <c r="B1983" s="194"/>
      <c r="D1983" s="195" t="s">
        <v>198</v>
      </c>
      <c r="E1983" s="196" t="s">
        <v>5</v>
      </c>
      <c r="F1983" s="197" t="s">
        <v>2319</v>
      </c>
      <c r="H1983" s="196" t="s">
        <v>5</v>
      </c>
      <c r="I1983" s="198"/>
      <c r="L1983" s="194"/>
      <c r="M1983" s="199"/>
      <c r="N1983" s="200"/>
      <c r="O1983" s="200"/>
      <c r="P1983" s="200"/>
      <c r="Q1983" s="200"/>
      <c r="R1983" s="200"/>
      <c r="S1983" s="200"/>
      <c r="T1983" s="201"/>
      <c r="AT1983" s="196" t="s">
        <v>198</v>
      </c>
      <c r="AU1983" s="196" t="s">
        <v>80</v>
      </c>
      <c r="AV1983" s="12" t="s">
        <v>17</v>
      </c>
      <c r="AW1983" s="12" t="s">
        <v>35</v>
      </c>
      <c r="AX1983" s="12" t="s">
        <v>72</v>
      </c>
      <c r="AY1983" s="196" t="s">
        <v>190</v>
      </c>
    </row>
    <row r="1984" spans="2:51" s="13" customFormat="1" ht="13.5">
      <c r="B1984" s="202"/>
      <c r="D1984" s="195" t="s">
        <v>198</v>
      </c>
      <c r="E1984" s="203" t="s">
        <v>5</v>
      </c>
      <c r="F1984" s="204" t="s">
        <v>2309</v>
      </c>
      <c r="H1984" s="205">
        <v>46.5</v>
      </c>
      <c r="I1984" s="206"/>
      <c r="L1984" s="202"/>
      <c r="M1984" s="207"/>
      <c r="N1984" s="208"/>
      <c r="O1984" s="208"/>
      <c r="P1984" s="208"/>
      <c r="Q1984" s="208"/>
      <c r="R1984" s="208"/>
      <c r="S1984" s="208"/>
      <c r="T1984" s="209"/>
      <c r="AT1984" s="203" t="s">
        <v>198</v>
      </c>
      <c r="AU1984" s="203" t="s">
        <v>80</v>
      </c>
      <c r="AV1984" s="13" t="s">
        <v>80</v>
      </c>
      <c r="AW1984" s="13" t="s">
        <v>35</v>
      </c>
      <c r="AX1984" s="13" t="s">
        <v>72</v>
      </c>
      <c r="AY1984" s="203" t="s">
        <v>190</v>
      </c>
    </row>
    <row r="1985" spans="2:51" s="12" customFormat="1" ht="13.5">
      <c r="B1985" s="194"/>
      <c r="D1985" s="195" t="s">
        <v>198</v>
      </c>
      <c r="E1985" s="196" t="s">
        <v>5</v>
      </c>
      <c r="F1985" s="197" t="s">
        <v>2306</v>
      </c>
      <c r="H1985" s="196" t="s">
        <v>5</v>
      </c>
      <c r="I1985" s="198"/>
      <c r="L1985" s="194"/>
      <c r="M1985" s="199"/>
      <c r="N1985" s="200"/>
      <c r="O1985" s="200"/>
      <c r="P1985" s="200"/>
      <c r="Q1985" s="200"/>
      <c r="R1985" s="200"/>
      <c r="S1985" s="200"/>
      <c r="T1985" s="201"/>
      <c r="AT1985" s="196" t="s">
        <v>198</v>
      </c>
      <c r="AU1985" s="196" t="s">
        <v>80</v>
      </c>
      <c r="AV1985" s="12" t="s">
        <v>17</v>
      </c>
      <c r="AW1985" s="12" t="s">
        <v>35</v>
      </c>
      <c r="AX1985" s="12" t="s">
        <v>72</v>
      </c>
      <c r="AY1985" s="196" t="s">
        <v>190</v>
      </c>
    </row>
    <row r="1986" spans="2:51" s="13" customFormat="1" ht="13.5">
      <c r="B1986" s="202"/>
      <c r="D1986" s="195" t="s">
        <v>198</v>
      </c>
      <c r="E1986" s="203" t="s">
        <v>5</v>
      </c>
      <c r="F1986" s="204" t="s">
        <v>2307</v>
      </c>
      <c r="H1986" s="205">
        <v>75</v>
      </c>
      <c r="I1986" s="206"/>
      <c r="L1986" s="202"/>
      <c r="M1986" s="207"/>
      <c r="N1986" s="208"/>
      <c r="O1986" s="208"/>
      <c r="P1986" s="208"/>
      <c r="Q1986" s="208"/>
      <c r="R1986" s="208"/>
      <c r="S1986" s="208"/>
      <c r="T1986" s="209"/>
      <c r="AT1986" s="203" t="s">
        <v>198</v>
      </c>
      <c r="AU1986" s="203" t="s">
        <v>80</v>
      </c>
      <c r="AV1986" s="13" t="s">
        <v>80</v>
      </c>
      <c r="AW1986" s="13" t="s">
        <v>35</v>
      </c>
      <c r="AX1986" s="13" t="s">
        <v>72</v>
      </c>
      <c r="AY1986" s="203" t="s">
        <v>190</v>
      </c>
    </row>
    <row r="1987" spans="2:51" s="14" customFormat="1" ht="13.5">
      <c r="B1987" s="210"/>
      <c r="D1987" s="195" t="s">
        <v>198</v>
      </c>
      <c r="E1987" s="211" t="s">
        <v>5</v>
      </c>
      <c r="F1987" s="212" t="s">
        <v>221</v>
      </c>
      <c r="H1987" s="213">
        <v>121.5</v>
      </c>
      <c r="I1987" s="214"/>
      <c r="L1987" s="210"/>
      <c r="M1987" s="215"/>
      <c r="N1987" s="216"/>
      <c r="O1987" s="216"/>
      <c r="P1987" s="216"/>
      <c r="Q1987" s="216"/>
      <c r="R1987" s="216"/>
      <c r="S1987" s="216"/>
      <c r="T1987" s="217"/>
      <c r="AT1987" s="211" t="s">
        <v>198</v>
      </c>
      <c r="AU1987" s="211" t="s">
        <v>80</v>
      </c>
      <c r="AV1987" s="14" t="s">
        <v>92</v>
      </c>
      <c r="AW1987" s="14" t="s">
        <v>35</v>
      </c>
      <c r="AX1987" s="14" t="s">
        <v>17</v>
      </c>
      <c r="AY1987" s="211" t="s">
        <v>190</v>
      </c>
    </row>
    <row r="1988" spans="2:65" s="1" customFormat="1" ht="25.5" customHeight="1">
      <c r="B1988" s="181"/>
      <c r="C1988" s="182" t="s">
        <v>2320</v>
      </c>
      <c r="D1988" s="182" t="s">
        <v>192</v>
      </c>
      <c r="E1988" s="183" t="s">
        <v>2321</v>
      </c>
      <c r="F1988" s="184" t="s">
        <v>2322</v>
      </c>
      <c r="G1988" s="185" t="s">
        <v>209</v>
      </c>
      <c r="H1988" s="186">
        <v>8.565</v>
      </c>
      <c r="I1988" s="187"/>
      <c r="J1988" s="188">
        <f>ROUND(I1988*H1988,2)</f>
        <v>0</v>
      </c>
      <c r="K1988" s="184" t="s">
        <v>196</v>
      </c>
      <c r="L1988" s="42"/>
      <c r="M1988" s="189" t="s">
        <v>5</v>
      </c>
      <c r="N1988" s="190" t="s">
        <v>43</v>
      </c>
      <c r="O1988" s="43"/>
      <c r="P1988" s="191">
        <f>O1988*H1988</f>
        <v>0</v>
      </c>
      <c r="Q1988" s="191">
        <v>0.02337</v>
      </c>
      <c r="R1988" s="191">
        <f>Q1988*H1988</f>
        <v>0.20016404999999998</v>
      </c>
      <c r="S1988" s="191">
        <v>0</v>
      </c>
      <c r="T1988" s="192">
        <f>S1988*H1988</f>
        <v>0</v>
      </c>
      <c r="AR1988" s="25" t="s">
        <v>283</v>
      </c>
      <c r="AT1988" s="25" t="s">
        <v>192</v>
      </c>
      <c r="AU1988" s="25" t="s">
        <v>80</v>
      </c>
      <c r="AY1988" s="25" t="s">
        <v>190</v>
      </c>
      <c r="BE1988" s="193">
        <f>IF(N1988="základní",J1988,0)</f>
        <v>0</v>
      </c>
      <c r="BF1988" s="193">
        <f>IF(N1988="snížená",J1988,0)</f>
        <v>0</v>
      </c>
      <c r="BG1988" s="193">
        <f>IF(N1988="zákl. přenesená",J1988,0)</f>
        <v>0</v>
      </c>
      <c r="BH1988" s="193">
        <f>IF(N1988="sníž. přenesená",J1988,0)</f>
        <v>0</v>
      </c>
      <c r="BI1988" s="193">
        <f>IF(N1988="nulová",J1988,0)</f>
        <v>0</v>
      </c>
      <c r="BJ1988" s="25" t="s">
        <v>17</v>
      </c>
      <c r="BK1988" s="193">
        <f>ROUND(I1988*H1988,2)</f>
        <v>0</v>
      </c>
      <c r="BL1988" s="25" t="s">
        <v>283</v>
      </c>
      <c r="BM1988" s="25" t="s">
        <v>2323</v>
      </c>
    </row>
    <row r="1989" spans="2:51" s="12" customFormat="1" ht="13.5">
      <c r="B1989" s="194"/>
      <c r="D1989" s="195" t="s">
        <v>198</v>
      </c>
      <c r="E1989" s="196" t="s">
        <v>5</v>
      </c>
      <c r="F1989" s="197" t="s">
        <v>2218</v>
      </c>
      <c r="H1989" s="196" t="s">
        <v>5</v>
      </c>
      <c r="I1989" s="198"/>
      <c r="L1989" s="194"/>
      <c r="M1989" s="199"/>
      <c r="N1989" s="200"/>
      <c r="O1989" s="200"/>
      <c r="P1989" s="200"/>
      <c r="Q1989" s="200"/>
      <c r="R1989" s="200"/>
      <c r="S1989" s="200"/>
      <c r="T1989" s="201"/>
      <c r="AT1989" s="196" t="s">
        <v>198</v>
      </c>
      <c r="AU1989" s="196" t="s">
        <v>80</v>
      </c>
      <c r="AV1989" s="12" t="s">
        <v>17</v>
      </c>
      <c r="AW1989" s="12" t="s">
        <v>35</v>
      </c>
      <c r="AX1989" s="12" t="s">
        <v>72</v>
      </c>
      <c r="AY1989" s="196" t="s">
        <v>190</v>
      </c>
    </row>
    <row r="1990" spans="2:51" s="13" customFormat="1" ht="27">
      <c r="B1990" s="202"/>
      <c r="D1990" s="195" t="s">
        <v>198</v>
      </c>
      <c r="E1990" s="203" t="s">
        <v>5</v>
      </c>
      <c r="F1990" s="204" t="s">
        <v>2219</v>
      </c>
      <c r="H1990" s="205">
        <v>5.025</v>
      </c>
      <c r="I1990" s="206"/>
      <c r="L1990" s="202"/>
      <c r="M1990" s="207"/>
      <c r="N1990" s="208"/>
      <c r="O1990" s="208"/>
      <c r="P1990" s="208"/>
      <c r="Q1990" s="208"/>
      <c r="R1990" s="208"/>
      <c r="S1990" s="208"/>
      <c r="T1990" s="209"/>
      <c r="AT1990" s="203" t="s">
        <v>198</v>
      </c>
      <c r="AU1990" s="203" t="s">
        <v>80</v>
      </c>
      <c r="AV1990" s="13" t="s">
        <v>80</v>
      </c>
      <c r="AW1990" s="13" t="s">
        <v>35</v>
      </c>
      <c r="AX1990" s="13" t="s">
        <v>72</v>
      </c>
      <c r="AY1990" s="203" t="s">
        <v>190</v>
      </c>
    </row>
    <row r="1991" spans="2:51" s="12" customFormat="1" ht="13.5">
      <c r="B1991" s="194"/>
      <c r="D1991" s="195" t="s">
        <v>198</v>
      </c>
      <c r="E1991" s="196" t="s">
        <v>5</v>
      </c>
      <c r="F1991" s="197" t="s">
        <v>2220</v>
      </c>
      <c r="H1991" s="196" t="s">
        <v>5</v>
      </c>
      <c r="I1991" s="198"/>
      <c r="L1991" s="194"/>
      <c r="M1991" s="199"/>
      <c r="N1991" s="200"/>
      <c r="O1991" s="200"/>
      <c r="P1991" s="200"/>
      <c r="Q1991" s="200"/>
      <c r="R1991" s="200"/>
      <c r="S1991" s="200"/>
      <c r="T1991" s="201"/>
      <c r="AT1991" s="196" t="s">
        <v>198</v>
      </c>
      <c r="AU1991" s="196" t="s">
        <v>80</v>
      </c>
      <c r="AV1991" s="12" t="s">
        <v>17</v>
      </c>
      <c r="AW1991" s="12" t="s">
        <v>35</v>
      </c>
      <c r="AX1991" s="12" t="s">
        <v>72</v>
      </c>
      <c r="AY1991" s="196" t="s">
        <v>190</v>
      </c>
    </row>
    <row r="1992" spans="2:51" s="12" customFormat="1" ht="13.5">
      <c r="B1992" s="194"/>
      <c r="D1992" s="195" t="s">
        <v>198</v>
      </c>
      <c r="E1992" s="196" t="s">
        <v>5</v>
      </c>
      <c r="F1992" s="197" t="s">
        <v>2221</v>
      </c>
      <c r="H1992" s="196" t="s">
        <v>5</v>
      </c>
      <c r="I1992" s="198"/>
      <c r="L1992" s="194"/>
      <c r="M1992" s="199"/>
      <c r="N1992" s="200"/>
      <c r="O1992" s="200"/>
      <c r="P1992" s="200"/>
      <c r="Q1992" s="200"/>
      <c r="R1992" s="200"/>
      <c r="S1992" s="200"/>
      <c r="T1992" s="201"/>
      <c r="AT1992" s="196" t="s">
        <v>198</v>
      </c>
      <c r="AU1992" s="196" t="s">
        <v>80</v>
      </c>
      <c r="AV1992" s="12" t="s">
        <v>17</v>
      </c>
      <c r="AW1992" s="12" t="s">
        <v>35</v>
      </c>
      <c r="AX1992" s="12" t="s">
        <v>72</v>
      </c>
      <c r="AY1992" s="196" t="s">
        <v>190</v>
      </c>
    </row>
    <row r="1993" spans="2:51" s="13" customFormat="1" ht="13.5">
      <c r="B1993" s="202"/>
      <c r="D1993" s="195" t="s">
        <v>198</v>
      </c>
      <c r="E1993" s="203" t="s">
        <v>5</v>
      </c>
      <c r="F1993" s="204" t="s">
        <v>2222</v>
      </c>
      <c r="H1993" s="205">
        <v>3.375</v>
      </c>
      <c r="I1993" s="206"/>
      <c r="L1993" s="202"/>
      <c r="M1993" s="207"/>
      <c r="N1993" s="208"/>
      <c r="O1993" s="208"/>
      <c r="P1993" s="208"/>
      <c r="Q1993" s="208"/>
      <c r="R1993" s="208"/>
      <c r="S1993" s="208"/>
      <c r="T1993" s="209"/>
      <c r="AT1993" s="203" t="s">
        <v>198</v>
      </c>
      <c r="AU1993" s="203" t="s">
        <v>80</v>
      </c>
      <c r="AV1993" s="13" t="s">
        <v>80</v>
      </c>
      <c r="AW1993" s="13" t="s">
        <v>35</v>
      </c>
      <c r="AX1993" s="13" t="s">
        <v>72</v>
      </c>
      <c r="AY1993" s="203" t="s">
        <v>190</v>
      </c>
    </row>
    <row r="1994" spans="2:51" s="12" customFormat="1" ht="13.5">
      <c r="B1994" s="194"/>
      <c r="D1994" s="195" t="s">
        <v>198</v>
      </c>
      <c r="E1994" s="196" t="s">
        <v>5</v>
      </c>
      <c r="F1994" s="197" t="s">
        <v>1918</v>
      </c>
      <c r="H1994" s="196" t="s">
        <v>5</v>
      </c>
      <c r="I1994" s="198"/>
      <c r="L1994" s="194"/>
      <c r="M1994" s="199"/>
      <c r="N1994" s="200"/>
      <c r="O1994" s="200"/>
      <c r="P1994" s="200"/>
      <c r="Q1994" s="200"/>
      <c r="R1994" s="200"/>
      <c r="S1994" s="200"/>
      <c r="T1994" s="201"/>
      <c r="AT1994" s="196" t="s">
        <v>198</v>
      </c>
      <c r="AU1994" s="196" t="s">
        <v>80</v>
      </c>
      <c r="AV1994" s="12" t="s">
        <v>17</v>
      </c>
      <c r="AW1994" s="12" t="s">
        <v>35</v>
      </c>
      <c r="AX1994" s="12" t="s">
        <v>72</v>
      </c>
      <c r="AY1994" s="196" t="s">
        <v>190</v>
      </c>
    </row>
    <row r="1995" spans="2:51" s="13" customFormat="1" ht="13.5">
      <c r="B1995" s="202"/>
      <c r="D1995" s="195" t="s">
        <v>198</v>
      </c>
      <c r="E1995" s="203" t="s">
        <v>5</v>
      </c>
      <c r="F1995" s="204" t="s">
        <v>2226</v>
      </c>
      <c r="H1995" s="205">
        <v>0.165</v>
      </c>
      <c r="I1995" s="206"/>
      <c r="L1995" s="202"/>
      <c r="M1995" s="207"/>
      <c r="N1995" s="208"/>
      <c r="O1995" s="208"/>
      <c r="P1995" s="208"/>
      <c r="Q1995" s="208"/>
      <c r="R1995" s="208"/>
      <c r="S1995" s="208"/>
      <c r="T1995" s="209"/>
      <c r="AT1995" s="203" t="s">
        <v>198</v>
      </c>
      <c r="AU1995" s="203" t="s">
        <v>80</v>
      </c>
      <c r="AV1995" s="13" t="s">
        <v>80</v>
      </c>
      <c r="AW1995" s="13" t="s">
        <v>35</v>
      </c>
      <c r="AX1995" s="13" t="s">
        <v>72</v>
      </c>
      <c r="AY1995" s="203" t="s">
        <v>190</v>
      </c>
    </row>
    <row r="1996" spans="2:51" s="14" customFormat="1" ht="13.5">
      <c r="B1996" s="210"/>
      <c r="D1996" s="195" t="s">
        <v>198</v>
      </c>
      <c r="E1996" s="211" t="s">
        <v>5</v>
      </c>
      <c r="F1996" s="212" t="s">
        <v>221</v>
      </c>
      <c r="H1996" s="213">
        <v>8.565</v>
      </c>
      <c r="I1996" s="214"/>
      <c r="L1996" s="210"/>
      <c r="M1996" s="215"/>
      <c r="N1996" s="216"/>
      <c r="O1996" s="216"/>
      <c r="P1996" s="216"/>
      <c r="Q1996" s="216"/>
      <c r="R1996" s="216"/>
      <c r="S1996" s="216"/>
      <c r="T1996" s="217"/>
      <c r="AT1996" s="211" t="s">
        <v>198</v>
      </c>
      <c r="AU1996" s="211" t="s">
        <v>80</v>
      </c>
      <c r="AV1996" s="14" t="s">
        <v>92</v>
      </c>
      <c r="AW1996" s="14" t="s">
        <v>35</v>
      </c>
      <c r="AX1996" s="14" t="s">
        <v>17</v>
      </c>
      <c r="AY1996" s="211" t="s">
        <v>190</v>
      </c>
    </row>
    <row r="1997" spans="2:65" s="1" customFormat="1" ht="16.5" customHeight="1">
      <c r="B1997" s="181"/>
      <c r="C1997" s="182" t="s">
        <v>2324</v>
      </c>
      <c r="D1997" s="182" t="s">
        <v>192</v>
      </c>
      <c r="E1997" s="183" t="s">
        <v>2325</v>
      </c>
      <c r="F1997" s="184" t="s">
        <v>2326</v>
      </c>
      <c r="G1997" s="185" t="s">
        <v>275</v>
      </c>
      <c r="H1997" s="186">
        <v>40</v>
      </c>
      <c r="I1997" s="187"/>
      <c r="J1997" s="188">
        <f>ROUND(I1997*H1997,2)</f>
        <v>0</v>
      </c>
      <c r="K1997" s="184" t="s">
        <v>196</v>
      </c>
      <c r="L1997" s="42"/>
      <c r="M1997" s="189" t="s">
        <v>5</v>
      </c>
      <c r="N1997" s="190" t="s">
        <v>43</v>
      </c>
      <c r="O1997" s="43"/>
      <c r="P1997" s="191">
        <f>O1997*H1997</f>
        <v>0</v>
      </c>
      <c r="Q1997" s="191">
        <v>0</v>
      </c>
      <c r="R1997" s="191">
        <f>Q1997*H1997</f>
        <v>0</v>
      </c>
      <c r="S1997" s="191">
        <v>0</v>
      </c>
      <c r="T1997" s="192">
        <f>S1997*H1997</f>
        <v>0</v>
      </c>
      <c r="AR1997" s="25" t="s">
        <v>283</v>
      </c>
      <c r="AT1997" s="25" t="s">
        <v>192</v>
      </c>
      <c r="AU1997" s="25" t="s">
        <v>80</v>
      </c>
      <c r="AY1997" s="25" t="s">
        <v>190</v>
      </c>
      <c r="BE1997" s="193">
        <f>IF(N1997="základní",J1997,0)</f>
        <v>0</v>
      </c>
      <c r="BF1997" s="193">
        <f>IF(N1997="snížená",J1997,0)</f>
        <v>0</v>
      </c>
      <c r="BG1997" s="193">
        <f>IF(N1997="zákl. přenesená",J1997,0)</f>
        <v>0</v>
      </c>
      <c r="BH1997" s="193">
        <f>IF(N1997="sníž. přenesená",J1997,0)</f>
        <v>0</v>
      </c>
      <c r="BI1997" s="193">
        <f>IF(N1997="nulová",J1997,0)</f>
        <v>0</v>
      </c>
      <c r="BJ1997" s="25" t="s">
        <v>17</v>
      </c>
      <c r="BK1997" s="193">
        <f>ROUND(I1997*H1997,2)</f>
        <v>0</v>
      </c>
      <c r="BL1997" s="25" t="s">
        <v>283</v>
      </c>
      <c r="BM1997" s="25" t="s">
        <v>2327</v>
      </c>
    </row>
    <row r="1998" spans="2:51" s="12" customFormat="1" ht="13.5">
      <c r="B1998" s="194"/>
      <c r="D1998" s="195" t="s">
        <v>198</v>
      </c>
      <c r="E1998" s="196" t="s">
        <v>5</v>
      </c>
      <c r="F1998" s="197" t="s">
        <v>2328</v>
      </c>
      <c r="H1998" s="196" t="s">
        <v>5</v>
      </c>
      <c r="I1998" s="198"/>
      <c r="L1998" s="194"/>
      <c r="M1998" s="199"/>
      <c r="N1998" s="200"/>
      <c r="O1998" s="200"/>
      <c r="P1998" s="200"/>
      <c r="Q1998" s="200"/>
      <c r="R1998" s="200"/>
      <c r="S1998" s="200"/>
      <c r="T1998" s="201"/>
      <c r="AT1998" s="196" t="s">
        <v>198</v>
      </c>
      <c r="AU1998" s="196" t="s">
        <v>80</v>
      </c>
      <c r="AV1998" s="12" t="s">
        <v>17</v>
      </c>
      <c r="AW1998" s="12" t="s">
        <v>35</v>
      </c>
      <c r="AX1998" s="12" t="s">
        <v>72</v>
      </c>
      <c r="AY1998" s="196" t="s">
        <v>190</v>
      </c>
    </row>
    <row r="1999" spans="2:51" s="13" customFormat="1" ht="13.5">
      <c r="B1999" s="202"/>
      <c r="D1999" s="195" t="s">
        <v>198</v>
      </c>
      <c r="E1999" s="203" t="s">
        <v>5</v>
      </c>
      <c r="F1999" s="204" t="s">
        <v>2329</v>
      </c>
      <c r="H1999" s="205">
        <v>40</v>
      </c>
      <c r="I1999" s="206"/>
      <c r="L1999" s="202"/>
      <c r="M1999" s="207"/>
      <c r="N1999" s="208"/>
      <c r="O1999" s="208"/>
      <c r="P1999" s="208"/>
      <c r="Q1999" s="208"/>
      <c r="R1999" s="208"/>
      <c r="S1999" s="208"/>
      <c r="T1999" s="209"/>
      <c r="AT1999" s="203" t="s">
        <v>198</v>
      </c>
      <c r="AU1999" s="203" t="s">
        <v>80</v>
      </c>
      <c r="AV1999" s="13" t="s">
        <v>80</v>
      </c>
      <c r="AW1999" s="13" t="s">
        <v>35</v>
      </c>
      <c r="AX1999" s="13" t="s">
        <v>17</v>
      </c>
      <c r="AY1999" s="203" t="s">
        <v>190</v>
      </c>
    </row>
    <row r="2000" spans="2:65" s="1" customFormat="1" ht="16.5" customHeight="1">
      <c r="B2000" s="181"/>
      <c r="C2000" s="218" t="s">
        <v>2330</v>
      </c>
      <c r="D2000" s="218" t="s">
        <v>465</v>
      </c>
      <c r="E2000" s="219" t="s">
        <v>2331</v>
      </c>
      <c r="F2000" s="220" t="s">
        <v>2332</v>
      </c>
      <c r="G2000" s="221" t="s">
        <v>275</v>
      </c>
      <c r="H2000" s="222">
        <v>44</v>
      </c>
      <c r="I2000" s="223"/>
      <c r="J2000" s="224">
        <f>ROUND(I2000*H2000,2)</f>
        <v>0</v>
      </c>
      <c r="K2000" s="220" t="s">
        <v>196</v>
      </c>
      <c r="L2000" s="225"/>
      <c r="M2000" s="226" t="s">
        <v>5</v>
      </c>
      <c r="N2000" s="227" t="s">
        <v>43</v>
      </c>
      <c r="O2000" s="43"/>
      <c r="P2000" s="191">
        <f>O2000*H2000</f>
        <v>0</v>
      </c>
      <c r="Q2000" s="191">
        <v>0.01023</v>
      </c>
      <c r="R2000" s="191">
        <f>Q2000*H2000</f>
        <v>0.45011999999999996</v>
      </c>
      <c r="S2000" s="191">
        <v>0</v>
      </c>
      <c r="T2000" s="192">
        <f>S2000*H2000</f>
        <v>0</v>
      </c>
      <c r="AR2000" s="25" t="s">
        <v>407</v>
      </c>
      <c r="AT2000" s="25" t="s">
        <v>465</v>
      </c>
      <c r="AU2000" s="25" t="s">
        <v>80</v>
      </c>
      <c r="AY2000" s="25" t="s">
        <v>190</v>
      </c>
      <c r="BE2000" s="193">
        <f>IF(N2000="základní",J2000,0)</f>
        <v>0</v>
      </c>
      <c r="BF2000" s="193">
        <f>IF(N2000="snížená",J2000,0)</f>
        <v>0</v>
      </c>
      <c r="BG2000" s="193">
        <f>IF(N2000="zákl. přenesená",J2000,0)</f>
        <v>0</v>
      </c>
      <c r="BH2000" s="193">
        <f>IF(N2000="sníž. přenesená",J2000,0)</f>
        <v>0</v>
      </c>
      <c r="BI2000" s="193">
        <f>IF(N2000="nulová",J2000,0)</f>
        <v>0</v>
      </c>
      <c r="BJ2000" s="25" t="s">
        <v>17</v>
      </c>
      <c r="BK2000" s="193">
        <f>ROUND(I2000*H2000,2)</f>
        <v>0</v>
      </c>
      <c r="BL2000" s="25" t="s">
        <v>283</v>
      </c>
      <c r="BM2000" s="25" t="s">
        <v>2333</v>
      </c>
    </row>
    <row r="2001" spans="2:51" s="13" customFormat="1" ht="13.5">
      <c r="B2001" s="202"/>
      <c r="D2001" s="195" t="s">
        <v>198</v>
      </c>
      <c r="F2001" s="204" t="s">
        <v>2334</v>
      </c>
      <c r="H2001" s="205">
        <v>44</v>
      </c>
      <c r="I2001" s="206"/>
      <c r="L2001" s="202"/>
      <c r="M2001" s="207"/>
      <c r="N2001" s="208"/>
      <c r="O2001" s="208"/>
      <c r="P2001" s="208"/>
      <c r="Q2001" s="208"/>
      <c r="R2001" s="208"/>
      <c r="S2001" s="208"/>
      <c r="T2001" s="209"/>
      <c r="AT2001" s="203" t="s">
        <v>198</v>
      </c>
      <c r="AU2001" s="203" t="s">
        <v>80</v>
      </c>
      <c r="AV2001" s="13" t="s">
        <v>80</v>
      </c>
      <c r="AW2001" s="13" t="s">
        <v>6</v>
      </c>
      <c r="AX2001" s="13" t="s">
        <v>17</v>
      </c>
      <c r="AY2001" s="203" t="s">
        <v>190</v>
      </c>
    </row>
    <row r="2002" spans="2:65" s="1" customFormat="1" ht="16.5" customHeight="1">
      <c r="B2002" s="181"/>
      <c r="C2002" s="182" t="s">
        <v>2335</v>
      </c>
      <c r="D2002" s="182" t="s">
        <v>192</v>
      </c>
      <c r="E2002" s="183" t="s">
        <v>2336</v>
      </c>
      <c r="F2002" s="184" t="s">
        <v>2337</v>
      </c>
      <c r="G2002" s="185" t="s">
        <v>275</v>
      </c>
      <c r="H2002" s="186">
        <v>40</v>
      </c>
      <c r="I2002" s="187"/>
      <c r="J2002" s="188">
        <f>ROUND(I2002*H2002,2)</f>
        <v>0</v>
      </c>
      <c r="K2002" s="184" t="s">
        <v>196</v>
      </c>
      <c r="L2002" s="42"/>
      <c r="M2002" s="189" t="s">
        <v>5</v>
      </c>
      <c r="N2002" s="190" t="s">
        <v>43</v>
      </c>
      <c r="O2002" s="43"/>
      <c r="P2002" s="191">
        <f>O2002*H2002</f>
        <v>0</v>
      </c>
      <c r="Q2002" s="191">
        <v>0.00019</v>
      </c>
      <c r="R2002" s="191">
        <f>Q2002*H2002</f>
        <v>0.007600000000000001</v>
      </c>
      <c r="S2002" s="191">
        <v>0</v>
      </c>
      <c r="T2002" s="192">
        <f>S2002*H2002</f>
        <v>0</v>
      </c>
      <c r="AR2002" s="25" t="s">
        <v>283</v>
      </c>
      <c r="AT2002" s="25" t="s">
        <v>192</v>
      </c>
      <c r="AU2002" s="25" t="s">
        <v>80</v>
      </c>
      <c r="AY2002" s="25" t="s">
        <v>190</v>
      </c>
      <c r="BE2002" s="193">
        <f>IF(N2002="základní",J2002,0)</f>
        <v>0</v>
      </c>
      <c r="BF2002" s="193">
        <f>IF(N2002="snížená",J2002,0)</f>
        <v>0</v>
      </c>
      <c r="BG2002" s="193">
        <f>IF(N2002="zákl. přenesená",J2002,0)</f>
        <v>0</v>
      </c>
      <c r="BH2002" s="193">
        <f>IF(N2002="sníž. přenesená",J2002,0)</f>
        <v>0</v>
      </c>
      <c r="BI2002" s="193">
        <f>IF(N2002="nulová",J2002,0)</f>
        <v>0</v>
      </c>
      <c r="BJ2002" s="25" t="s">
        <v>17</v>
      </c>
      <c r="BK2002" s="193">
        <f>ROUND(I2002*H2002,2)</f>
        <v>0</v>
      </c>
      <c r="BL2002" s="25" t="s">
        <v>283</v>
      </c>
      <c r="BM2002" s="25" t="s">
        <v>2338</v>
      </c>
    </row>
    <row r="2003" spans="2:51" s="12" customFormat="1" ht="13.5">
      <c r="B2003" s="194"/>
      <c r="D2003" s="195" t="s">
        <v>198</v>
      </c>
      <c r="E2003" s="196" t="s">
        <v>5</v>
      </c>
      <c r="F2003" s="197" t="s">
        <v>2328</v>
      </c>
      <c r="H2003" s="196" t="s">
        <v>5</v>
      </c>
      <c r="I2003" s="198"/>
      <c r="L2003" s="194"/>
      <c r="M2003" s="199"/>
      <c r="N2003" s="200"/>
      <c r="O2003" s="200"/>
      <c r="P2003" s="200"/>
      <c r="Q2003" s="200"/>
      <c r="R2003" s="200"/>
      <c r="S2003" s="200"/>
      <c r="T2003" s="201"/>
      <c r="AT2003" s="196" t="s">
        <v>198</v>
      </c>
      <c r="AU2003" s="196" t="s">
        <v>80</v>
      </c>
      <c r="AV2003" s="12" t="s">
        <v>17</v>
      </c>
      <c r="AW2003" s="12" t="s">
        <v>35</v>
      </c>
      <c r="AX2003" s="12" t="s">
        <v>72</v>
      </c>
      <c r="AY2003" s="196" t="s">
        <v>190</v>
      </c>
    </row>
    <row r="2004" spans="2:51" s="13" customFormat="1" ht="13.5">
      <c r="B2004" s="202"/>
      <c r="D2004" s="195" t="s">
        <v>198</v>
      </c>
      <c r="E2004" s="203" t="s">
        <v>5</v>
      </c>
      <c r="F2004" s="204" t="s">
        <v>2329</v>
      </c>
      <c r="H2004" s="205">
        <v>40</v>
      </c>
      <c r="I2004" s="206"/>
      <c r="L2004" s="202"/>
      <c r="M2004" s="207"/>
      <c r="N2004" s="208"/>
      <c r="O2004" s="208"/>
      <c r="P2004" s="208"/>
      <c r="Q2004" s="208"/>
      <c r="R2004" s="208"/>
      <c r="S2004" s="208"/>
      <c r="T2004" s="209"/>
      <c r="AT2004" s="203" t="s">
        <v>198</v>
      </c>
      <c r="AU2004" s="203" t="s">
        <v>80</v>
      </c>
      <c r="AV2004" s="13" t="s">
        <v>80</v>
      </c>
      <c r="AW2004" s="13" t="s">
        <v>35</v>
      </c>
      <c r="AX2004" s="13" t="s">
        <v>17</v>
      </c>
      <c r="AY2004" s="203" t="s">
        <v>190</v>
      </c>
    </row>
    <row r="2005" spans="2:65" s="1" customFormat="1" ht="25.5" customHeight="1">
      <c r="B2005" s="181"/>
      <c r="C2005" s="182" t="s">
        <v>2339</v>
      </c>
      <c r="D2005" s="182" t="s">
        <v>192</v>
      </c>
      <c r="E2005" s="183" t="s">
        <v>2340</v>
      </c>
      <c r="F2005" s="184" t="s">
        <v>2341</v>
      </c>
      <c r="G2005" s="185" t="s">
        <v>275</v>
      </c>
      <c r="H2005" s="186">
        <v>78.95</v>
      </c>
      <c r="I2005" s="187"/>
      <c r="J2005" s="188">
        <f>ROUND(I2005*H2005,2)</f>
        <v>0</v>
      </c>
      <c r="K2005" s="184" t="s">
        <v>196</v>
      </c>
      <c r="L2005" s="42"/>
      <c r="M2005" s="189" t="s">
        <v>5</v>
      </c>
      <c r="N2005" s="190" t="s">
        <v>43</v>
      </c>
      <c r="O2005" s="43"/>
      <c r="P2005" s="191">
        <f>O2005*H2005</f>
        <v>0</v>
      </c>
      <c r="Q2005" s="191">
        <v>0</v>
      </c>
      <c r="R2005" s="191">
        <f>Q2005*H2005</f>
        <v>0</v>
      </c>
      <c r="S2005" s="191">
        <v>0.014</v>
      </c>
      <c r="T2005" s="192">
        <f>S2005*H2005</f>
        <v>1.1053000000000002</v>
      </c>
      <c r="AR2005" s="25" t="s">
        <v>283</v>
      </c>
      <c r="AT2005" s="25" t="s">
        <v>192</v>
      </c>
      <c r="AU2005" s="25" t="s">
        <v>80</v>
      </c>
      <c r="AY2005" s="25" t="s">
        <v>190</v>
      </c>
      <c r="BE2005" s="193">
        <f>IF(N2005="základní",J2005,0)</f>
        <v>0</v>
      </c>
      <c r="BF2005" s="193">
        <f>IF(N2005="snížená",J2005,0)</f>
        <v>0</v>
      </c>
      <c r="BG2005" s="193">
        <f>IF(N2005="zákl. přenesená",J2005,0)</f>
        <v>0</v>
      </c>
      <c r="BH2005" s="193">
        <f>IF(N2005="sníž. přenesená",J2005,0)</f>
        <v>0</v>
      </c>
      <c r="BI2005" s="193">
        <f>IF(N2005="nulová",J2005,0)</f>
        <v>0</v>
      </c>
      <c r="BJ2005" s="25" t="s">
        <v>17</v>
      </c>
      <c r="BK2005" s="193">
        <f>ROUND(I2005*H2005,2)</f>
        <v>0</v>
      </c>
      <c r="BL2005" s="25" t="s">
        <v>283</v>
      </c>
      <c r="BM2005" s="25" t="s">
        <v>2342</v>
      </c>
    </row>
    <row r="2006" spans="2:51" s="12" customFormat="1" ht="13.5">
      <c r="B2006" s="194"/>
      <c r="D2006" s="195" t="s">
        <v>198</v>
      </c>
      <c r="E2006" s="196" t="s">
        <v>5</v>
      </c>
      <c r="F2006" s="197" t="s">
        <v>1619</v>
      </c>
      <c r="H2006" s="196" t="s">
        <v>5</v>
      </c>
      <c r="I2006" s="198"/>
      <c r="L2006" s="194"/>
      <c r="M2006" s="199"/>
      <c r="N2006" s="200"/>
      <c r="O2006" s="200"/>
      <c r="P2006" s="200"/>
      <c r="Q2006" s="200"/>
      <c r="R2006" s="200"/>
      <c r="S2006" s="200"/>
      <c r="T2006" s="201"/>
      <c r="AT2006" s="196" t="s">
        <v>198</v>
      </c>
      <c r="AU2006" s="196" t="s">
        <v>80</v>
      </c>
      <c r="AV2006" s="12" t="s">
        <v>17</v>
      </c>
      <c r="AW2006" s="12" t="s">
        <v>35</v>
      </c>
      <c r="AX2006" s="12" t="s">
        <v>72</v>
      </c>
      <c r="AY2006" s="196" t="s">
        <v>190</v>
      </c>
    </row>
    <row r="2007" spans="2:51" s="13" customFormat="1" ht="13.5">
      <c r="B2007" s="202"/>
      <c r="D2007" s="195" t="s">
        <v>198</v>
      </c>
      <c r="E2007" s="203" t="s">
        <v>5</v>
      </c>
      <c r="F2007" s="204" t="s">
        <v>2343</v>
      </c>
      <c r="H2007" s="205">
        <v>24.6</v>
      </c>
      <c r="I2007" s="206"/>
      <c r="L2007" s="202"/>
      <c r="M2007" s="207"/>
      <c r="N2007" s="208"/>
      <c r="O2007" s="208"/>
      <c r="P2007" s="208"/>
      <c r="Q2007" s="208"/>
      <c r="R2007" s="208"/>
      <c r="S2007" s="208"/>
      <c r="T2007" s="209"/>
      <c r="AT2007" s="203" t="s">
        <v>198</v>
      </c>
      <c r="AU2007" s="203" t="s">
        <v>80</v>
      </c>
      <c r="AV2007" s="13" t="s">
        <v>80</v>
      </c>
      <c r="AW2007" s="13" t="s">
        <v>35</v>
      </c>
      <c r="AX2007" s="13" t="s">
        <v>72</v>
      </c>
      <c r="AY2007" s="203" t="s">
        <v>190</v>
      </c>
    </row>
    <row r="2008" spans="2:51" s="12" customFormat="1" ht="13.5">
      <c r="B2008" s="194"/>
      <c r="D2008" s="195" t="s">
        <v>198</v>
      </c>
      <c r="E2008" s="196" t="s">
        <v>5</v>
      </c>
      <c r="F2008" s="197" t="s">
        <v>965</v>
      </c>
      <c r="H2008" s="196" t="s">
        <v>5</v>
      </c>
      <c r="I2008" s="198"/>
      <c r="L2008" s="194"/>
      <c r="M2008" s="199"/>
      <c r="N2008" s="200"/>
      <c r="O2008" s="200"/>
      <c r="P2008" s="200"/>
      <c r="Q2008" s="200"/>
      <c r="R2008" s="200"/>
      <c r="S2008" s="200"/>
      <c r="T2008" s="201"/>
      <c r="AT2008" s="196" t="s">
        <v>198</v>
      </c>
      <c r="AU2008" s="196" t="s">
        <v>80</v>
      </c>
      <c r="AV2008" s="12" t="s">
        <v>17</v>
      </c>
      <c r="AW2008" s="12" t="s">
        <v>35</v>
      </c>
      <c r="AX2008" s="12" t="s">
        <v>72</v>
      </c>
      <c r="AY2008" s="196" t="s">
        <v>190</v>
      </c>
    </row>
    <row r="2009" spans="2:51" s="13" customFormat="1" ht="13.5">
      <c r="B2009" s="202"/>
      <c r="D2009" s="195" t="s">
        <v>198</v>
      </c>
      <c r="E2009" s="203" t="s">
        <v>5</v>
      </c>
      <c r="F2009" s="204" t="s">
        <v>2344</v>
      </c>
      <c r="H2009" s="205">
        <v>22.85</v>
      </c>
      <c r="I2009" s="206"/>
      <c r="L2009" s="202"/>
      <c r="M2009" s="207"/>
      <c r="N2009" s="208"/>
      <c r="O2009" s="208"/>
      <c r="P2009" s="208"/>
      <c r="Q2009" s="208"/>
      <c r="R2009" s="208"/>
      <c r="S2009" s="208"/>
      <c r="T2009" s="209"/>
      <c r="AT2009" s="203" t="s">
        <v>198</v>
      </c>
      <c r="AU2009" s="203" t="s">
        <v>80</v>
      </c>
      <c r="AV2009" s="13" t="s">
        <v>80</v>
      </c>
      <c r="AW2009" s="13" t="s">
        <v>35</v>
      </c>
      <c r="AX2009" s="13" t="s">
        <v>72</v>
      </c>
      <c r="AY2009" s="203" t="s">
        <v>190</v>
      </c>
    </row>
    <row r="2010" spans="2:51" s="12" customFormat="1" ht="13.5">
      <c r="B2010" s="194"/>
      <c r="D2010" s="195" t="s">
        <v>198</v>
      </c>
      <c r="E2010" s="196" t="s">
        <v>5</v>
      </c>
      <c r="F2010" s="197" t="s">
        <v>1622</v>
      </c>
      <c r="H2010" s="196" t="s">
        <v>5</v>
      </c>
      <c r="I2010" s="198"/>
      <c r="L2010" s="194"/>
      <c r="M2010" s="199"/>
      <c r="N2010" s="200"/>
      <c r="O2010" s="200"/>
      <c r="P2010" s="200"/>
      <c r="Q2010" s="200"/>
      <c r="R2010" s="200"/>
      <c r="S2010" s="200"/>
      <c r="T2010" s="201"/>
      <c r="AT2010" s="196" t="s">
        <v>198</v>
      </c>
      <c r="AU2010" s="196" t="s">
        <v>80</v>
      </c>
      <c r="AV2010" s="12" t="s">
        <v>17</v>
      </c>
      <c r="AW2010" s="12" t="s">
        <v>35</v>
      </c>
      <c r="AX2010" s="12" t="s">
        <v>72</v>
      </c>
      <c r="AY2010" s="196" t="s">
        <v>190</v>
      </c>
    </row>
    <row r="2011" spans="2:51" s="13" customFormat="1" ht="13.5">
      <c r="B2011" s="202"/>
      <c r="D2011" s="195" t="s">
        <v>198</v>
      </c>
      <c r="E2011" s="203" t="s">
        <v>5</v>
      </c>
      <c r="F2011" s="204" t="s">
        <v>2345</v>
      </c>
      <c r="H2011" s="205">
        <v>31.5</v>
      </c>
      <c r="I2011" s="206"/>
      <c r="L2011" s="202"/>
      <c r="M2011" s="207"/>
      <c r="N2011" s="208"/>
      <c r="O2011" s="208"/>
      <c r="P2011" s="208"/>
      <c r="Q2011" s="208"/>
      <c r="R2011" s="208"/>
      <c r="S2011" s="208"/>
      <c r="T2011" s="209"/>
      <c r="AT2011" s="203" t="s">
        <v>198</v>
      </c>
      <c r="AU2011" s="203" t="s">
        <v>80</v>
      </c>
      <c r="AV2011" s="13" t="s">
        <v>80</v>
      </c>
      <c r="AW2011" s="13" t="s">
        <v>35</v>
      </c>
      <c r="AX2011" s="13" t="s">
        <v>72</v>
      </c>
      <c r="AY2011" s="203" t="s">
        <v>190</v>
      </c>
    </row>
    <row r="2012" spans="2:51" s="14" customFormat="1" ht="13.5">
      <c r="B2012" s="210"/>
      <c r="D2012" s="195" t="s">
        <v>198</v>
      </c>
      <c r="E2012" s="211" t="s">
        <v>5</v>
      </c>
      <c r="F2012" s="212" t="s">
        <v>221</v>
      </c>
      <c r="H2012" s="213">
        <v>78.95</v>
      </c>
      <c r="I2012" s="214"/>
      <c r="L2012" s="210"/>
      <c r="M2012" s="215"/>
      <c r="N2012" s="216"/>
      <c r="O2012" s="216"/>
      <c r="P2012" s="216"/>
      <c r="Q2012" s="216"/>
      <c r="R2012" s="216"/>
      <c r="S2012" s="216"/>
      <c r="T2012" s="217"/>
      <c r="AT2012" s="211" t="s">
        <v>198</v>
      </c>
      <c r="AU2012" s="211" t="s">
        <v>80</v>
      </c>
      <c r="AV2012" s="14" t="s">
        <v>92</v>
      </c>
      <c r="AW2012" s="14" t="s">
        <v>35</v>
      </c>
      <c r="AX2012" s="14" t="s">
        <v>17</v>
      </c>
      <c r="AY2012" s="211" t="s">
        <v>190</v>
      </c>
    </row>
    <row r="2013" spans="2:65" s="1" customFormat="1" ht="25.5" customHeight="1">
      <c r="B2013" s="181"/>
      <c r="C2013" s="182" t="s">
        <v>2346</v>
      </c>
      <c r="D2013" s="182" t="s">
        <v>192</v>
      </c>
      <c r="E2013" s="183" t="s">
        <v>2347</v>
      </c>
      <c r="F2013" s="184" t="s">
        <v>2348</v>
      </c>
      <c r="G2013" s="185" t="s">
        <v>625</v>
      </c>
      <c r="H2013" s="186">
        <v>38.5</v>
      </c>
      <c r="I2013" s="187"/>
      <c r="J2013" s="188">
        <f>ROUND(I2013*H2013,2)</f>
        <v>0</v>
      </c>
      <c r="K2013" s="184" t="s">
        <v>196</v>
      </c>
      <c r="L2013" s="42"/>
      <c r="M2013" s="189" t="s">
        <v>5</v>
      </c>
      <c r="N2013" s="190" t="s">
        <v>43</v>
      </c>
      <c r="O2013" s="43"/>
      <c r="P2013" s="191">
        <f>O2013*H2013</f>
        <v>0</v>
      </c>
      <c r="Q2013" s="191">
        <v>0</v>
      </c>
      <c r="R2013" s="191">
        <f>Q2013*H2013</f>
        <v>0</v>
      </c>
      <c r="S2013" s="191">
        <v>0.02475</v>
      </c>
      <c r="T2013" s="192">
        <f>S2013*H2013</f>
        <v>0.952875</v>
      </c>
      <c r="AR2013" s="25" t="s">
        <v>283</v>
      </c>
      <c r="AT2013" s="25" t="s">
        <v>192</v>
      </c>
      <c r="AU2013" s="25" t="s">
        <v>80</v>
      </c>
      <c r="AY2013" s="25" t="s">
        <v>190</v>
      </c>
      <c r="BE2013" s="193">
        <f>IF(N2013="základní",J2013,0)</f>
        <v>0</v>
      </c>
      <c r="BF2013" s="193">
        <f>IF(N2013="snížená",J2013,0)</f>
        <v>0</v>
      </c>
      <c r="BG2013" s="193">
        <f>IF(N2013="zákl. přenesená",J2013,0)</f>
        <v>0</v>
      </c>
      <c r="BH2013" s="193">
        <f>IF(N2013="sníž. přenesená",J2013,0)</f>
        <v>0</v>
      </c>
      <c r="BI2013" s="193">
        <f>IF(N2013="nulová",J2013,0)</f>
        <v>0</v>
      </c>
      <c r="BJ2013" s="25" t="s">
        <v>17</v>
      </c>
      <c r="BK2013" s="193">
        <f>ROUND(I2013*H2013,2)</f>
        <v>0</v>
      </c>
      <c r="BL2013" s="25" t="s">
        <v>283</v>
      </c>
      <c r="BM2013" s="25" t="s">
        <v>2349</v>
      </c>
    </row>
    <row r="2014" spans="2:51" s="12" customFormat="1" ht="13.5">
      <c r="B2014" s="194"/>
      <c r="D2014" s="195" t="s">
        <v>198</v>
      </c>
      <c r="E2014" s="196" t="s">
        <v>5</v>
      </c>
      <c r="F2014" s="197" t="s">
        <v>2350</v>
      </c>
      <c r="H2014" s="196" t="s">
        <v>5</v>
      </c>
      <c r="I2014" s="198"/>
      <c r="L2014" s="194"/>
      <c r="M2014" s="199"/>
      <c r="N2014" s="200"/>
      <c r="O2014" s="200"/>
      <c r="P2014" s="200"/>
      <c r="Q2014" s="200"/>
      <c r="R2014" s="200"/>
      <c r="S2014" s="200"/>
      <c r="T2014" s="201"/>
      <c r="AT2014" s="196" t="s">
        <v>198</v>
      </c>
      <c r="AU2014" s="196" t="s">
        <v>80</v>
      </c>
      <c r="AV2014" s="12" t="s">
        <v>17</v>
      </c>
      <c r="AW2014" s="12" t="s">
        <v>35</v>
      </c>
      <c r="AX2014" s="12" t="s">
        <v>72</v>
      </c>
      <c r="AY2014" s="196" t="s">
        <v>190</v>
      </c>
    </row>
    <row r="2015" spans="2:51" s="13" customFormat="1" ht="13.5">
      <c r="B2015" s="202"/>
      <c r="D2015" s="195" t="s">
        <v>198</v>
      </c>
      <c r="E2015" s="203" t="s">
        <v>5</v>
      </c>
      <c r="F2015" s="204" t="s">
        <v>2351</v>
      </c>
      <c r="H2015" s="205">
        <v>38.5</v>
      </c>
      <c r="I2015" s="206"/>
      <c r="L2015" s="202"/>
      <c r="M2015" s="207"/>
      <c r="N2015" s="208"/>
      <c r="O2015" s="208"/>
      <c r="P2015" s="208"/>
      <c r="Q2015" s="208"/>
      <c r="R2015" s="208"/>
      <c r="S2015" s="208"/>
      <c r="T2015" s="209"/>
      <c r="AT2015" s="203" t="s">
        <v>198</v>
      </c>
      <c r="AU2015" s="203" t="s">
        <v>80</v>
      </c>
      <c r="AV2015" s="13" t="s">
        <v>80</v>
      </c>
      <c r="AW2015" s="13" t="s">
        <v>35</v>
      </c>
      <c r="AX2015" s="13" t="s">
        <v>72</v>
      </c>
      <c r="AY2015" s="203" t="s">
        <v>190</v>
      </c>
    </row>
    <row r="2016" spans="2:51" s="14" customFormat="1" ht="13.5">
      <c r="B2016" s="210"/>
      <c r="D2016" s="195" t="s">
        <v>198</v>
      </c>
      <c r="E2016" s="211" t="s">
        <v>5</v>
      </c>
      <c r="F2016" s="212" t="s">
        <v>221</v>
      </c>
      <c r="H2016" s="213">
        <v>38.5</v>
      </c>
      <c r="I2016" s="214"/>
      <c r="L2016" s="210"/>
      <c r="M2016" s="215"/>
      <c r="N2016" s="216"/>
      <c r="O2016" s="216"/>
      <c r="P2016" s="216"/>
      <c r="Q2016" s="216"/>
      <c r="R2016" s="216"/>
      <c r="S2016" s="216"/>
      <c r="T2016" s="217"/>
      <c r="AT2016" s="211" t="s">
        <v>198</v>
      </c>
      <c r="AU2016" s="211" t="s">
        <v>80</v>
      </c>
      <c r="AV2016" s="14" t="s">
        <v>92</v>
      </c>
      <c r="AW2016" s="14" t="s">
        <v>35</v>
      </c>
      <c r="AX2016" s="14" t="s">
        <v>17</v>
      </c>
      <c r="AY2016" s="211" t="s">
        <v>190</v>
      </c>
    </row>
    <row r="2017" spans="2:65" s="1" customFormat="1" ht="25.5" customHeight="1">
      <c r="B2017" s="181"/>
      <c r="C2017" s="182" t="s">
        <v>2352</v>
      </c>
      <c r="D2017" s="182" t="s">
        <v>192</v>
      </c>
      <c r="E2017" s="183" t="s">
        <v>2353</v>
      </c>
      <c r="F2017" s="184" t="s">
        <v>2354</v>
      </c>
      <c r="G2017" s="185" t="s">
        <v>625</v>
      </c>
      <c r="H2017" s="186">
        <v>27.5</v>
      </c>
      <c r="I2017" s="187"/>
      <c r="J2017" s="188">
        <f>ROUND(I2017*H2017,2)</f>
        <v>0</v>
      </c>
      <c r="K2017" s="184" t="s">
        <v>196</v>
      </c>
      <c r="L2017" s="42"/>
      <c r="M2017" s="189" t="s">
        <v>5</v>
      </c>
      <c r="N2017" s="190" t="s">
        <v>43</v>
      </c>
      <c r="O2017" s="43"/>
      <c r="P2017" s="191">
        <f>O2017*H2017</f>
        <v>0</v>
      </c>
      <c r="Q2017" s="191">
        <v>0</v>
      </c>
      <c r="R2017" s="191">
        <f>Q2017*H2017</f>
        <v>0</v>
      </c>
      <c r="S2017" s="191">
        <v>0</v>
      </c>
      <c r="T2017" s="192">
        <f>S2017*H2017</f>
        <v>0</v>
      </c>
      <c r="AR2017" s="25" t="s">
        <v>283</v>
      </c>
      <c r="AT2017" s="25" t="s">
        <v>192</v>
      </c>
      <c r="AU2017" s="25" t="s">
        <v>80</v>
      </c>
      <c r="AY2017" s="25" t="s">
        <v>190</v>
      </c>
      <c r="BE2017" s="193">
        <f>IF(N2017="základní",J2017,0)</f>
        <v>0</v>
      </c>
      <c r="BF2017" s="193">
        <f>IF(N2017="snížená",J2017,0)</f>
        <v>0</v>
      </c>
      <c r="BG2017" s="193">
        <f>IF(N2017="zákl. přenesená",J2017,0)</f>
        <v>0</v>
      </c>
      <c r="BH2017" s="193">
        <f>IF(N2017="sníž. přenesená",J2017,0)</f>
        <v>0</v>
      </c>
      <c r="BI2017" s="193">
        <f>IF(N2017="nulová",J2017,0)</f>
        <v>0</v>
      </c>
      <c r="BJ2017" s="25" t="s">
        <v>17</v>
      </c>
      <c r="BK2017" s="193">
        <f>ROUND(I2017*H2017,2)</f>
        <v>0</v>
      </c>
      <c r="BL2017" s="25" t="s">
        <v>283</v>
      </c>
      <c r="BM2017" s="25" t="s">
        <v>2355</v>
      </c>
    </row>
    <row r="2018" spans="2:51" s="12" customFormat="1" ht="13.5">
      <c r="B2018" s="194"/>
      <c r="D2018" s="195" t="s">
        <v>198</v>
      </c>
      <c r="E2018" s="196" t="s">
        <v>5</v>
      </c>
      <c r="F2018" s="197" t="s">
        <v>2356</v>
      </c>
      <c r="H2018" s="196" t="s">
        <v>5</v>
      </c>
      <c r="I2018" s="198"/>
      <c r="L2018" s="194"/>
      <c r="M2018" s="199"/>
      <c r="N2018" s="200"/>
      <c r="O2018" s="200"/>
      <c r="P2018" s="200"/>
      <c r="Q2018" s="200"/>
      <c r="R2018" s="200"/>
      <c r="S2018" s="200"/>
      <c r="T2018" s="201"/>
      <c r="AT2018" s="196" t="s">
        <v>198</v>
      </c>
      <c r="AU2018" s="196" t="s">
        <v>80</v>
      </c>
      <c r="AV2018" s="12" t="s">
        <v>17</v>
      </c>
      <c r="AW2018" s="12" t="s">
        <v>35</v>
      </c>
      <c r="AX2018" s="12" t="s">
        <v>72</v>
      </c>
      <c r="AY2018" s="196" t="s">
        <v>190</v>
      </c>
    </row>
    <row r="2019" spans="2:51" s="13" customFormat="1" ht="13.5">
      <c r="B2019" s="202"/>
      <c r="D2019" s="195" t="s">
        <v>198</v>
      </c>
      <c r="E2019" s="203" t="s">
        <v>5</v>
      </c>
      <c r="F2019" s="204" t="s">
        <v>2357</v>
      </c>
      <c r="H2019" s="205">
        <v>27.5</v>
      </c>
      <c r="I2019" s="206"/>
      <c r="L2019" s="202"/>
      <c r="M2019" s="207"/>
      <c r="N2019" s="208"/>
      <c r="O2019" s="208"/>
      <c r="P2019" s="208"/>
      <c r="Q2019" s="208"/>
      <c r="R2019" s="208"/>
      <c r="S2019" s="208"/>
      <c r="T2019" s="209"/>
      <c r="AT2019" s="203" t="s">
        <v>198</v>
      </c>
      <c r="AU2019" s="203" t="s">
        <v>80</v>
      </c>
      <c r="AV2019" s="13" t="s">
        <v>80</v>
      </c>
      <c r="AW2019" s="13" t="s">
        <v>35</v>
      </c>
      <c r="AX2019" s="13" t="s">
        <v>17</v>
      </c>
      <c r="AY2019" s="203" t="s">
        <v>190</v>
      </c>
    </row>
    <row r="2020" spans="2:65" s="1" customFormat="1" ht="16.5" customHeight="1">
      <c r="B2020" s="181"/>
      <c r="C2020" s="218" t="s">
        <v>2358</v>
      </c>
      <c r="D2020" s="218" t="s">
        <v>465</v>
      </c>
      <c r="E2020" s="219" t="s">
        <v>2359</v>
      </c>
      <c r="F2020" s="220" t="s">
        <v>2360</v>
      </c>
      <c r="G2020" s="221" t="s">
        <v>625</v>
      </c>
      <c r="H2020" s="222">
        <v>30.25</v>
      </c>
      <c r="I2020" s="223"/>
      <c r="J2020" s="224">
        <f>ROUND(I2020*H2020,2)</f>
        <v>0</v>
      </c>
      <c r="K2020" s="220" t="s">
        <v>5</v>
      </c>
      <c r="L2020" s="225"/>
      <c r="M2020" s="226" t="s">
        <v>5</v>
      </c>
      <c r="N2020" s="227" t="s">
        <v>43</v>
      </c>
      <c r="O2020" s="43"/>
      <c r="P2020" s="191">
        <f>O2020*H2020</f>
        <v>0</v>
      </c>
      <c r="Q2020" s="191">
        <v>0.0169</v>
      </c>
      <c r="R2020" s="191">
        <f>Q2020*H2020</f>
        <v>0.5112249999999999</v>
      </c>
      <c r="S2020" s="191">
        <v>0</v>
      </c>
      <c r="T2020" s="192">
        <f>S2020*H2020</f>
        <v>0</v>
      </c>
      <c r="AR2020" s="25" t="s">
        <v>407</v>
      </c>
      <c r="AT2020" s="25" t="s">
        <v>465</v>
      </c>
      <c r="AU2020" s="25" t="s">
        <v>80</v>
      </c>
      <c r="AY2020" s="25" t="s">
        <v>190</v>
      </c>
      <c r="BE2020" s="193">
        <f>IF(N2020="základní",J2020,0)</f>
        <v>0</v>
      </c>
      <c r="BF2020" s="193">
        <f>IF(N2020="snížená",J2020,0)</f>
        <v>0</v>
      </c>
      <c r="BG2020" s="193">
        <f>IF(N2020="zákl. přenesená",J2020,0)</f>
        <v>0</v>
      </c>
      <c r="BH2020" s="193">
        <f>IF(N2020="sníž. přenesená",J2020,0)</f>
        <v>0</v>
      </c>
      <c r="BI2020" s="193">
        <f>IF(N2020="nulová",J2020,0)</f>
        <v>0</v>
      </c>
      <c r="BJ2020" s="25" t="s">
        <v>17</v>
      </c>
      <c r="BK2020" s="193">
        <f>ROUND(I2020*H2020,2)</f>
        <v>0</v>
      </c>
      <c r="BL2020" s="25" t="s">
        <v>283</v>
      </c>
      <c r="BM2020" s="25" t="s">
        <v>2361</v>
      </c>
    </row>
    <row r="2021" spans="2:51" s="13" customFormat="1" ht="13.5">
      <c r="B2021" s="202"/>
      <c r="D2021" s="195" t="s">
        <v>198</v>
      </c>
      <c r="F2021" s="204" t="s">
        <v>2362</v>
      </c>
      <c r="H2021" s="205">
        <v>30.25</v>
      </c>
      <c r="I2021" s="206"/>
      <c r="L2021" s="202"/>
      <c r="M2021" s="207"/>
      <c r="N2021" s="208"/>
      <c r="O2021" s="208"/>
      <c r="P2021" s="208"/>
      <c r="Q2021" s="208"/>
      <c r="R2021" s="208"/>
      <c r="S2021" s="208"/>
      <c r="T2021" s="209"/>
      <c r="AT2021" s="203" t="s">
        <v>198</v>
      </c>
      <c r="AU2021" s="203" t="s">
        <v>80</v>
      </c>
      <c r="AV2021" s="13" t="s">
        <v>80</v>
      </c>
      <c r="AW2021" s="13" t="s">
        <v>6</v>
      </c>
      <c r="AX2021" s="13" t="s">
        <v>17</v>
      </c>
      <c r="AY2021" s="203" t="s">
        <v>190</v>
      </c>
    </row>
    <row r="2022" spans="2:65" s="1" customFormat="1" ht="25.5" customHeight="1">
      <c r="B2022" s="181"/>
      <c r="C2022" s="182" t="s">
        <v>2363</v>
      </c>
      <c r="D2022" s="182" t="s">
        <v>192</v>
      </c>
      <c r="E2022" s="183" t="s">
        <v>2364</v>
      </c>
      <c r="F2022" s="184" t="s">
        <v>2365</v>
      </c>
      <c r="G2022" s="185" t="s">
        <v>625</v>
      </c>
      <c r="H2022" s="186">
        <v>38.5</v>
      </c>
      <c r="I2022" s="187"/>
      <c r="J2022" s="188">
        <f>ROUND(I2022*H2022,2)</f>
        <v>0</v>
      </c>
      <c r="K2022" s="184" t="s">
        <v>196</v>
      </c>
      <c r="L2022" s="42"/>
      <c r="M2022" s="189" t="s">
        <v>5</v>
      </c>
      <c r="N2022" s="190" t="s">
        <v>43</v>
      </c>
      <c r="O2022" s="43"/>
      <c r="P2022" s="191">
        <f>O2022*H2022</f>
        <v>0</v>
      </c>
      <c r="Q2022" s="191">
        <v>0.02733</v>
      </c>
      <c r="R2022" s="191">
        <f>Q2022*H2022</f>
        <v>1.052205</v>
      </c>
      <c r="S2022" s="191">
        <v>0</v>
      </c>
      <c r="T2022" s="192">
        <f>S2022*H2022</f>
        <v>0</v>
      </c>
      <c r="AR2022" s="25" t="s">
        <v>283</v>
      </c>
      <c r="AT2022" s="25" t="s">
        <v>192</v>
      </c>
      <c r="AU2022" s="25" t="s">
        <v>80</v>
      </c>
      <c r="AY2022" s="25" t="s">
        <v>190</v>
      </c>
      <c r="BE2022" s="193">
        <f>IF(N2022="základní",J2022,0)</f>
        <v>0</v>
      </c>
      <c r="BF2022" s="193">
        <f>IF(N2022="snížená",J2022,0)</f>
        <v>0</v>
      </c>
      <c r="BG2022" s="193">
        <f>IF(N2022="zákl. přenesená",J2022,0)</f>
        <v>0</v>
      </c>
      <c r="BH2022" s="193">
        <f>IF(N2022="sníž. přenesená",J2022,0)</f>
        <v>0</v>
      </c>
      <c r="BI2022" s="193">
        <f>IF(N2022="nulová",J2022,0)</f>
        <v>0</v>
      </c>
      <c r="BJ2022" s="25" t="s">
        <v>17</v>
      </c>
      <c r="BK2022" s="193">
        <f>ROUND(I2022*H2022,2)</f>
        <v>0</v>
      </c>
      <c r="BL2022" s="25" t="s">
        <v>283</v>
      </c>
      <c r="BM2022" s="25" t="s">
        <v>2366</v>
      </c>
    </row>
    <row r="2023" spans="2:51" s="12" customFormat="1" ht="13.5">
      <c r="B2023" s="194"/>
      <c r="D2023" s="195" t="s">
        <v>198</v>
      </c>
      <c r="E2023" s="196" t="s">
        <v>5</v>
      </c>
      <c r="F2023" s="197" t="s">
        <v>2350</v>
      </c>
      <c r="H2023" s="196" t="s">
        <v>5</v>
      </c>
      <c r="I2023" s="198"/>
      <c r="L2023" s="194"/>
      <c r="M2023" s="199"/>
      <c r="N2023" s="200"/>
      <c r="O2023" s="200"/>
      <c r="P2023" s="200"/>
      <c r="Q2023" s="200"/>
      <c r="R2023" s="200"/>
      <c r="S2023" s="200"/>
      <c r="T2023" s="201"/>
      <c r="AT2023" s="196" t="s">
        <v>198</v>
      </c>
      <c r="AU2023" s="196" t="s">
        <v>80</v>
      </c>
      <c r="AV2023" s="12" t="s">
        <v>17</v>
      </c>
      <c r="AW2023" s="12" t="s">
        <v>35</v>
      </c>
      <c r="AX2023" s="12" t="s">
        <v>72</v>
      </c>
      <c r="AY2023" s="196" t="s">
        <v>190</v>
      </c>
    </row>
    <row r="2024" spans="2:51" s="13" customFormat="1" ht="13.5">
      <c r="B2024" s="202"/>
      <c r="D2024" s="195" t="s">
        <v>198</v>
      </c>
      <c r="E2024" s="203" t="s">
        <v>5</v>
      </c>
      <c r="F2024" s="204" t="s">
        <v>2351</v>
      </c>
      <c r="H2024" s="205">
        <v>38.5</v>
      </c>
      <c r="I2024" s="206"/>
      <c r="L2024" s="202"/>
      <c r="M2024" s="207"/>
      <c r="N2024" s="208"/>
      <c r="O2024" s="208"/>
      <c r="P2024" s="208"/>
      <c r="Q2024" s="208"/>
      <c r="R2024" s="208"/>
      <c r="S2024" s="208"/>
      <c r="T2024" s="209"/>
      <c r="AT2024" s="203" t="s">
        <v>198</v>
      </c>
      <c r="AU2024" s="203" t="s">
        <v>80</v>
      </c>
      <c r="AV2024" s="13" t="s">
        <v>80</v>
      </c>
      <c r="AW2024" s="13" t="s">
        <v>35</v>
      </c>
      <c r="AX2024" s="13" t="s">
        <v>17</v>
      </c>
      <c r="AY2024" s="203" t="s">
        <v>190</v>
      </c>
    </row>
    <row r="2025" spans="2:65" s="1" customFormat="1" ht="16.5" customHeight="1">
      <c r="B2025" s="181"/>
      <c r="C2025" s="182" t="s">
        <v>2367</v>
      </c>
      <c r="D2025" s="182" t="s">
        <v>192</v>
      </c>
      <c r="E2025" s="183" t="s">
        <v>2368</v>
      </c>
      <c r="F2025" s="184" t="s">
        <v>2369</v>
      </c>
      <c r="G2025" s="185" t="s">
        <v>209</v>
      </c>
      <c r="H2025" s="186">
        <v>2.58</v>
      </c>
      <c r="I2025" s="187"/>
      <c r="J2025" s="188">
        <f>ROUND(I2025*H2025,2)</f>
        <v>0</v>
      </c>
      <c r="K2025" s="184" t="s">
        <v>196</v>
      </c>
      <c r="L2025" s="42"/>
      <c r="M2025" s="189" t="s">
        <v>5</v>
      </c>
      <c r="N2025" s="190" t="s">
        <v>43</v>
      </c>
      <c r="O2025" s="43"/>
      <c r="P2025" s="191">
        <f>O2025*H2025</f>
        <v>0</v>
      </c>
      <c r="Q2025" s="191">
        <v>0.00281</v>
      </c>
      <c r="R2025" s="191">
        <f>Q2025*H2025</f>
        <v>0.0072498</v>
      </c>
      <c r="S2025" s="191">
        <v>0</v>
      </c>
      <c r="T2025" s="192">
        <f>S2025*H2025</f>
        <v>0</v>
      </c>
      <c r="AR2025" s="25" t="s">
        <v>283</v>
      </c>
      <c r="AT2025" s="25" t="s">
        <v>192</v>
      </c>
      <c r="AU2025" s="25" t="s">
        <v>80</v>
      </c>
      <c r="AY2025" s="25" t="s">
        <v>190</v>
      </c>
      <c r="BE2025" s="193">
        <f>IF(N2025="základní",J2025,0)</f>
        <v>0</v>
      </c>
      <c r="BF2025" s="193">
        <f>IF(N2025="snížená",J2025,0)</f>
        <v>0</v>
      </c>
      <c r="BG2025" s="193">
        <f>IF(N2025="zákl. přenesená",J2025,0)</f>
        <v>0</v>
      </c>
      <c r="BH2025" s="193">
        <f>IF(N2025="sníž. přenesená",J2025,0)</f>
        <v>0</v>
      </c>
      <c r="BI2025" s="193">
        <f>IF(N2025="nulová",J2025,0)</f>
        <v>0</v>
      </c>
      <c r="BJ2025" s="25" t="s">
        <v>17</v>
      </c>
      <c r="BK2025" s="193">
        <f>ROUND(I2025*H2025,2)</f>
        <v>0</v>
      </c>
      <c r="BL2025" s="25" t="s">
        <v>283</v>
      </c>
      <c r="BM2025" s="25" t="s">
        <v>2370</v>
      </c>
    </row>
    <row r="2026" spans="2:51" s="13" customFormat="1" ht="13.5">
      <c r="B2026" s="202"/>
      <c r="D2026" s="195" t="s">
        <v>198</v>
      </c>
      <c r="E2026" s="203" t="s">
        <v>5</v>
      </c>
      <c r="F2026" s="204" t="s">
        <v>2371</v>
      </c>
      <c r="H2026" s="205">
        <v>0.944</v>
      </c>
      <c r="I2026" s="206"/>
      <c r="L2026" s="202"/>
      <c r="M2026" s="207"/>
      <c r="N2026" s="208"/>
      <c r="O2026" s="208"/>
      <c r="P2026" s="208"/>
      <c r="Q2026" s="208"/>
      <c r="R2026" s="208"/>
      <c r="S2026" s="208"/>
      <c r="T2026" s="209"/>
      <c r="AT2026" s="203" t="s">
        <v>198</v>
      </c>
      <c r="AU2026" s="203" t="s">
        <v>80</v>
      </c>
      <c r="AV2026" s="13" t="s">
        <v>80</v>
      </c>
      <c r="AW2026" s="13" t="s">
        <v>35</v>
      </c>
      <c r="AX2026" s="13" t="s">
        <v>72</v>
      </c>
      <c r="AY2026" s="203" t="s">
        <v>190</v>
      </c>
    </row>
    <row r="2027" spans="2:51" s="13" customFormat="1" ht="13.5">
      <c r="B2027" s="202"/>
      <c r="D2027" s="195" t="s">
        <v>198</v>
      </c>
      <c r="E2027" s="203" t="s">
        <v>5</v>
      </c>
      <c r="F2027" s="204" t="s">
        <v>2225</v>
      </c>
      <c r="H2027" s="205">
        <v>1.636</v>
      </c>
      <c r="I2027" s="206"/>
      <c r="L2027" s="202"/>
      <c r="M2027" s="207"/>
      <c r="N2027" s="208"/>
      <c r="O2027" s="208"/>
      <c r="P2027" s="208"/>
      <c r="Q2027" s="208"/>
      <c r="R2027" s="208"/>
      <c r="S2027" s="208"/>
      <c r="T2027" s="209"/>
      <c r="AT2027" s="203" t="s">
        <v>198</v>
      </c>
      <c r="AU2027" s="203" t="s">
        <v>80</v>
      </c>
      <c r="AV2027" s="13" t="s">
        <v>80</v>
      </c>
      <c r="AW2027" s="13" t="s">
        <v>35</v>
      </c>
      <c r="AX2027" s="13" t="s">
        <v>72</v>
      </c>
      <c r="AY2027" s="203" t="s">
        <v>190</v>
      </c>
    </row>
    <row r="2028" spans="2:51" s="14" customFormat="1" ht="13.5">
      <c r="B2028" s="210"/>
      <c r="D2028" s="195" t="s">
        <v>198</v>
      </c>
      <c r="E2028" s="211" t="s">
        <v>5</v>
      </c>
      <c r="F2028" s="212" t="s">
        <v>221</v>
      </c>
      <c r="H2028" s="213">
        <v>2.58</v>
      </c>
      <c r="I2028" s="214"/>
      <c r="L2028" s="210"/>
      <c r="M2028" s="215"/>
      <c r="N2028" s="216"/>
      <c r="O2028" s="216"/>
      <c r="P2028" s="216"/>
      <c r="Q2028" s="216"/>
      <c r="R2028" s="216"/>
      <c r="S2028" s="216"/>
      <c r="T2028" s="217"/>
      <c r="AT2028" s="211" t="s">
        <v>198</v>
      </c>
      <c r="AU2028" s="211" t="s">
        <v>80</v>
      </c>
      <c r="AV2028" s="14" t="s">
        <v>92</v>
      </c>
      <c r="AW2028" s="14" t="s">
        <v>35</v>
      </c>
      <c r="AX2028" s="14" t="s">
        <v>17</v>
      </c>
      <c r="AY2028" s="211" t="s">
        <v>190</v>
      </c>
    </row>
    <row r="2029" spans="2:65" s="1" customFormat="1" ht="25.5" customHeight="1">
      <c r="B2029" s="181"/>
      <c r="C2029" s="182" t="s">
        <v>2372</v>
      </c>
      <c r="D2029" s="182" t="s">
        <v>192</v>
      </c>
      <c r="E2029" s="183" t="s">
        <v>2373</v>
      </c>
      <c r="F2029" s="184" t="s">
        <v>2374</v>
      </c>
      <c r="G2029" s="185" t="s">
        <v>316</v>
      </c>
      <c r="H2029" s="186">
        <v>0.447</v>
      </c>
      <c r="I2029" s="187"/>
      <c r="J2029" s="188">
        <f>ROUND(I2029*H2029,2)</f>
        <v>0</v>
      </c>
      <c r="K2029" s="184" t="s">
        <v>5</v>
      </c>
      <c r="L2029" s="42"/>
      <c r="M2029" s="189" t="s">
        <v>5</v>
      </c>
      <c r="N2029" s="190" t="s">
        <v>43</v>
      </c>
      <c r="O2029" s="43"/>
      <c r="P2029" s="191">
        <f>O2029*H2029</f>
        <v>0</v>
      </c>
      <c r="Q2029" s="191">
        <v>0.01954</v>
      </c>
      <c r="R2029" s="191">
        <f>Q2029*H2029</f>
        <v>0.00873438</v>
      </c>
      <c r="S2029" s="191">
        <v>0</v>
      </c>
      <c r="T2029" s="192">
        <f>S2029*H2029</f>
        <v>0</v>
      </c>
      <c r="AR2029" s="25" t="s">
        <v>92</v>
      </c>
      <c r="AT2029" s="25" t="s">
        <v>192</v>
      </c>
      <c r="AU2029" s="25" t="s">
        <v>80</v>
      </c>
      <c r="AY2029" s="25" t="s">
        <v>190</v>
      </c>
      <c r="BE2029" s="193">
        <f>IF(N2029="základní",J2029,0)</f>
        <v>0</v>
      </c>
      <c r="BF2029" s="193">
        <f>IF(N2029="snížená",J2029,0)</f>
        <v>0</v>
      </c>
      <c r="BG2029" s="193">
        <f>IF(N2029="zákl. přenesená",J2029,0)</f>
        <v>0</v>
      </c>
      <c r="BH2029" s="193">
        <f>IF(N2029="sníž. přenesená",J2029,0)</f>
        <v>0</v>
      </c>
      <c r="BI2029" s="193">
        <f>IF(N2029="nulová",J2029,0)</f>
        <v>0</v>
      </c>
      <c r="BJ2029" s="25" t="s">
        <v>17</v>
      </c>
      <c r="BK2029" s="193">
        <f>ROUND(I2029*H2029,2)</f>
        <v>0</v>
      </c>
      <c r="BL2029" s="25" t="s">
        <v>92</v>
      </c>
      <c r="BM2029" s="25" t="s">
        <v>2375</v>
      </c>
    </row>
    <row r="2030" spans="2:51" s="12" customFormat="1" ht="13.5">
      <c r="B2030" s="194"/>
      <c r="D2030" s="195" t="s">
        <v>198</v>
      </c>
      <c r="E2030" s="196" t="s">
        <v>5</v>
      </c>
      <c r="F2030" s="197" t="s">
        <v>2376</v>
      </c>
      <c r="H2030" s="196" t="s">
        <v>5</v>
      </c>
      <c r="I2030" s="198"/>
      <c r="L2030" s="194"/>
      <c r="M2030" s="199"/>
      <c r="N2030" s="200"/>
      <c r="O2030" s="200"/>
      <c r="P2030" s="200"/>
      <c r="Q2030" s="200"/>
      <c r="R2030" s="200"/>
      <c r="S2030" s="200"/>
      <c r="T2030" s="201"/>
      <c r="AT2030" s="196" t="s">
        <v>198</v>
      </c>
      <c r="AU2030" s="196" t="s">
        <v>80</v>
      </c>
      <c r="AV2030" s="12" t="s">
        <v>17</v>
      </c>
      <c r="AW2030" s="12" t="s">
        <v>35</v>
      </c>
      <c r="AX2030" s="12" t="s">
        <v>72</v>
      </c>
      <c r="AY2030" s="196" t="s">
        <v>190</v>
      </c>
    </row>
    <row r="2031" spans="2:51" s="13" customFormat="1" ht="13.5">
      <c r="B2031" s="202"/>
      <c r="D2031" s="195" t="s">
        <v>198</v>
      </c>
      <c r="E2031" s="203" t="s">
        <v>5</v>
      </c>
      <c r="F2031" s="204" t="s">
        <v>2377</v>
      </c>
      <c r="H2031" s="205">
        <v>0.214</v>
      </c>
      <c r="I2031" s="206"/>
      <c r="L2031" s="202"/>
      <c r="M2031" s="207"/>
      <c r="N2031" s="208"/>
      <c r="O2031" s="208"/>
      <c r="P2031" s="208"/>
      <c r="Q2031" s="208"/>
      <c r="R2031" s="208"/>
      <c r="S2031" s="208"/>
      <c r="T2031" s="209"/>
      <c r="AT2031" s="203" t="s">
        <v>198</v>
      </c>
      <c r="AU2031" s="203" t="s">
        <v>80</v>
      </c>
      <c r="AV2031" s="13" t="s">
        <v>80</v>
      </c>
      <c r="AW2031" s="13" t="s">
        <v>35</v>
      </c>
      <c r="AX2031" s="13" t="s">
        <v>72</v>
      </c>
      <c r="AY2031" s="203" t="s">
        <v>190</v>
      </c>
    </row>
    <row r="2032" spans="2:51" s="12" customFormat="1" ht="13.5">
      <c r="B2032" s="194"/>
      <c r="D2032" s="195" t="s">
        <v>198</v>
      </c>
      <c r="E2032" s="196" t="s">
        <v>5</v>
      </c>
      <c r="F2032" s="197" t="s">
        <v>2378</v>
      </c>
      <c r="H2032" s="196" t="s">
        <v>5</v>
      </c>
      <c r="I2032" s="198"/>
      <c r="L2032" s="194"/>
      <c r="M2032" s="199"/>
      <c r="N2032" s="200"/>
      <c r="O2032" s="200"/>
      <c r="P2032" s="200"/>
      <c r="Q2032" s="200"/>
      <c r="R2032" s="200"/>
      <c r="S2032" s="200"/>
      <c r="T2032" s="201"/>
      <c r="AT2032" s="196" t="s">
        <v>198</v>
      </c>
      <c r="AU2032" s="196" t="s">
        <v>80</v>
      </c>
      <c r="AV2032" s="12" t="s">
        <v>17</v>
      </c>
      <c r="AW2032" s="12" t="s">
        <v>35</v>
      </c>
      <c r="AX2032" s="12" t="s">
        <v>72</v>
      </c>
      <c r="AY2032" s="196" t="s">
        <v>190</v>
      </c>
    </row>
    <row r="2033" spans="2:51" s="13" customFormat="1" ht="13.5">
      <c r="B2033" s="202"/>
      <c r="D2033" s="195" t="s">
        <v>198</v>
      </c>
      <c r="E2033" s="203" t="s">
        <v>5</v>
      </c>
      <c r="F2033" s="204" t="s">
        <v>2379</v>
      </c>
      <c r="H2033" s="205">
        <v>0.131</v>
      </c>
      <c r="I2033" s="206"/>
      <c r="L2033" s="202"/>
      <c r="M2033" s="207"/>
      <c r="N2033" s="208"/>
      <c r="O2033" s="208"/>
      <c r="P2033" s="208"/>
      <c r="Q2033" s="208"/>
      <c r="R2033" s="208"/>
      <c r="S2033" s="208"/>
      <c r="T2033" s="209"/>
      <c r="AT2033" s="203" t="s">
        <v>198</v>
      </c>
      <c r="AU2033" s="203" t="s">
        <v>80</v>
      </c>
      <c r="AV2033" s="13" t="s">
        <v>80</v>
      </c>
      <c r="AW2033" s="13" t="s">
        <v>35</v>
      </c>
      <c r="AX2033" s="13" t="s">
        <v>72</v>
      </c>
      <c r="AY2033" s="203" t="s">
        <v>190</v>
      </c>
    </row>
    <row r="2034" spans="2:51" s="12" customFormat="1" ht="13.5">
      <c r="B2034" s="194"/>
      <c r="D2034" s="195" t="s">
        <v>198</v>
      </c>
      <c r="E2034" s="196" t="s">
        <v>5</v>
      </c>
      <c r="F2034" s="197" t="s">
        <v>2380</v>
      </c>
      <c r="H2034" s="196" t="s">
        <v>5</v>
      </c>
      <c r="I2034" s="198"/>
      <c r="L2034" s="194"/>
      <c r="M2034" s="199"/>
      <c r="N2034" s="200"/>
      <c r="O2034" s="200"/>
      <c r="P2034" s="200"/>
      <c r="Q2034" s="200"/>
      <c r="R2034" s="200"/>
      <c r="S2034" s="200"/>
      <c r="T2034" s="201"/>
      <c r="AT2034" s="196" t="s">
        <v>198</v>
      </c>
      <c r="AU2034" s="196" t="s">
        <v>80</v>
      </c>
      <c r="AV2034" s="12" t="s">
        <v>17</v>
      </c>
      <c r="AW2034" s="12" t="s">
        <v>35</v>
      </c>
      <c r="AX2034" s="12" t="s">
        <v>72</v>
      </c>
      <c r="AY2034" s="196" t="s">
        <v>190</v>
      </c>
    </row>
    <row r="2035" spans="2:51" s="13" customFormat="1" ht="13.5">
      <c r="B2035" s="202"/>
      <c r="D2035" s="195" t="s">
        <v>198</v>
      </c>
      <c r="E2035" s="203" t="s">
        <v>5</v>
      </c>
      <c r="F2035" s="204" t="s">
        <v>2381</v>
      </c>
      <c r="H2035" s="205">
        <v>0.102</v>
      </c>
      <c r="I2035" s="206"/>
      <c r="L2035" s="202"/>
      <c r="M2035" s="207"/>
      <c r="N2035" s="208"/>
      <c r="O2035" s="208"/>
      <c r="P2035" s="208"/>
      <c r="Q2035" s="208"/>
      <c r="R2035" s="208"/>
      <c r="S2035" s="208"/>
      <c r="T2035" s="209"/>
      <c r="AT2035" s="203" t="s">
        <v>198</v>
      </c>
      <c r="AU2035" s="203" t="s">
        <v>80</v>
      </c>
      <c r="AV2035" s="13" t="s">
        <v>80</v>
      </c>
      <c r="AW2035" s="13" t="s">
        <v>35</v>
      </c>
      <c r="AX2035" s="13" t="s">
        <v>72</v>
      </c>
      <c r="AY2035" s="203" t="s">
        <v>190</v>
      </c>
    </row>
    <row r="2036" spans="2:51" s="14" customFormat="1" ht="13.5">
      <c r="B2036" s="210"/>
      <c r="D2036" s="195" t="s">
        <v>198</v>
      </c>
      <c r="E2036" s="211" t="s">
        <v>5</v>
      </c>
      <c r="F2036" s="212" t="s">
        <v>221</v>
      </c>
      <c r="H2036" s="213">
        <v>0.447</v>
      </c>
      <c r="I2036" s="214"/>
      <c r="L2036" s="210"/>
      <c r="M2036" s="215"/>
      <c r="N2036" s="216"/>
      <c r="O2036" s="216"/>
      <c r="P2036" s="216"/>
      <c r="Q2036" s="216"/>
      <c r="R2036" s="216"/>
      <c r="S2036" s="216"/>
      <c r="T2036" s="217"/>
      <c r="AT2036" s="211" t="s">
        <v>198</v>
      </c>
      <c r="AU2036" s="211" t="s">
        <v>80</v>
      </c>
      <c r="AV2036" s="14" t="s">
        <v>92</v>
      </c>
      <c r="AW2036" s="14" t="s">
        <v>35</v>
      </c>
      <c r="AX2036" s="14" t="s">
        <v>17</v>
      </c>
      <c r="AY2036" s="211" t="s">
        <v>190</v>
      </c>
    </row>
    <row r="2037" spans="2:65" s="1" customFormat="1" ht="16.5" customHeight="1">
      <c r="B2037" s="181"/>
      <c r="C2037" s="218" t="s">
        <v>2382</v>
      </c>
      <c r="D2037" s="218" t="s">
        <v>465</v>
      </c>
      <c r="E2037" s="219" t="s">
        <v>2383</v>
      </c>
      <c r="F2037" s="220" t="s">
        <v>533</v>
      </c>
      <c r="G2037" s="221" t="s">
        <v>316</v>
      </c>
      <c r="H2037" s="222">
        <v>0.252</v>
      </c>
      <c r="I2037" s="223"/>
      <c r="J2037" s="224">
        <f>ROUND(I2037*H2037,2)</f>
        <v>0</v>
      </c>
      <c r="K2037" s="220" t="s">
        <v>5</v>
      </c>
      <c r="L2037" s="225"/>
      <c r="M2037" s="226" t="s">
        <v>5</v>
      </c>
      <c r="N2037" s="227" t="s">
        <v>43</v>
      </c>
      <c r="O2037" s="43"/>
      <c r="P2037" s="191">
        <f>O2037*H2037</f>
        <v>0</v>
      </c>
      <c r="Q2037" s="191">
        <v>1</v>
      </c>
      <c r="R2037" s="191">
        <f>Q2037*H2037</f>
        <v>0.252</v>
      </c>
      <c r="S2037" s="191">
        <v>0</v>
      </c>
      <c r="T2037" s="192">
        <f>S2037*H2037</f>
        <v>0</v>
      </c>
      <c r="AR2037" s="25" t="s">
        <v>238</v>
      </c>
      <c r="AT2037" s="25" t="s">
        <v>465</v>
      </c>
      <c r="AU2037" s="25" t="s">
        <v>80</v>
      </c>
      <c r="AY2037" s="25" t="s">
        <v>190</v>
      </c>
      <c r="BE2037" s="193">
        <f>IF(N2037="základní",J2037,0)</f>
        <v>0</v>
      </c>
      <c r="BF2037" s="193">
        <f>IF(N2037="snížená",J2037,0)</f>
        <v>0</v>
      </c>
      <c r="BG2037" s="193">
        <f>IF(N2037="zákl. přenesená",J2037,0)</f>
        <v>0</v>
      </c>
      <c r="BH2037" s="193">
        <f>IF(N2037="sníž. přenesená",J2037,0)</f>
        <v>0</v>
      </c>
      <c r="BI2037" s="193">
        <f>IF(N2037="nulová",J2037,0)</f>
        <v>0</v>
      </c>
      <c r="BJ2037" s="25" t="s">
        <v>17</v>
      </c>
      <c r="BK2037" s="193">
        <f>ROUND(I2037*H2037,2)</f>
        <v>0</v>
      </c>
      <c r="BL2037" s="25" t="s">
        <v>92</v>
      </c>
      <c r="BM2037" s="25" t="s">
        <v>2384</v>
      </c>
    </row>
    <row r="2038" spans="2:51" s="13" customFormat="1" ht="13.5">
      <c r="B2038" s="202"/>
      <c r="D2038" s="195" t="s">
        <v>198</v>
      </c>
      <c r="E2038" s="203" t="s">
        <v>5</v>
      </c>
      <c r="F2038" s="204" t="s">
        <v>2385</v>
      </c>
      <c r="H2038" s="205">
        <v>0.233</v>
      </c>
      <c r="I2038" s="206"/>
      <c r="L2038" s="202"/>
      <c r="M2038" s="207"/>
      <c r="N2038" s="208"/>
      <c r="O2038" s="208"/>
      <c r="P2038" s="208"/>
      <c r="Q2038" s="208"/>
      <c r="R2038" s="208"/>
      <c r="S2038" s="208"/>
      <c r="T2038" s="209"/>
      <c r="AT2038" s="203" t="s">
        <v>198</v>
      </c>
      <c r="AU2038" s="203" t="s">
        <v>80</v>
      </c>
      <c r="AV2038" s="13" t="s">
        <v>80</v>
      </c>
      <c r="AW2038" s="13" t="s">
        <v>35</v>
      </c>
      <c r="AX2038" s="13" t="s">
        <v>17</v>
      </c>
      <c r="AY2038" s="203" t="s">
        <v>190</v>
      </c>
    </row>
    <row r="2039" spans="2:51" s="13" customFormat="1" ht="13.5">
      <c r="B2039" s="202"/>
      <c r="D2039" s="195" t="s">
        <v>198</v>
      </c>
      <c r="F2039" s="204" t="s">
        <v>2386</v>
      </c>
      <c r="H2039" s="205">
        <v>0.252</v>
      </c>
      <c r="I2039" s="206"/>
      <c r="L2039" s="202"/>
      <c r="M2039" s="207"/>
      <c r="N2039" s="208"/>
      <c r="O2039" s="208"/>
      <c r="P2039" s="208"/>
      <c r="Q2039" s="208"/>
      <c r="R2039" s="208"/>
      <c r="S2039" s="208"/>
      <c r="T2039" s="209"/>
      <c r="AT2039" s="203" t="s">
        <v>198</v>
      </c>
      <c r="AU2039" s="203" t="s">
        <v>80</v>
      </c>
      <c r="AV2039" s="13" t="s">
        <v>80</v>
      </c>
      <c r="AW2039" s="13" t="s">
        <v>6</v>
      </c>
      <c r="AX2039" s="13" t="s">
        <v>17</v>
      </c>
      <c r="AY2039" s="203" t="s">
        <v>190</v>
      </c>
    </row>
    <row r="2040" spans="2:65" s="1" customFormat="1" ht="16.5" customHeight="1">
      <c r="B2040" s="181"/>
      <c r="C2040" s="218" t="s">
        <v>2387</v>
      </c>
      <c r="D2040" s="218" t="s">
        <v>465</v>
      </c>
      <c r="E2040" s="219" t="s">
        <v>2388</v>
      </c>
      <c r="F2040" s="220" t="s">
        <v>2389</v>
      </c>
      <c r="G2040" s="221" t="s">
        <v>316</v>
      </c>
      <c r="H2040" s="222">
        <v>0.231</v>
      </c>
      <c r="I2040" s="223"/>
      <c r="J2040" s="224">
        <f>ROUND(I2040*H2040,2)</f>
        <v>0</v>
      </c>
      <c r="K2040" s="220" t="s">
        <v>5</v>
      </c>
      <c r="L2040" s="225"/>
      <c r="M2040" s="226" t="s">
        <v>5</v>
      </c>
      <c r="N2040" s="227" t="s">
        <v>43</v>
      </c>
      <c r="O2040" s="43"/>
      <c r="P2040" s="191">
        <f>O2040*H2040</f>
        <v>0</v>
      </c>
      <c r="Q2040" s="191">
        <v>1</v>
      </c>
      <c r="R2040" s="191">
        <f>Q2040*H2040</f>
        <v>0.231</v>
      </c>
      <c r="S2040" s="191">
        <v>0</v>
      </c>
      <c r="T2040" s="192">
        <f>S2040*H2040</f>
        <v>0</v>
      </c>
      <c r="AR2040" s="25" t="s">
        <v>238</v>
      </c>
      <c r="AT2040" s="25" t="s">
        <v>465</v>
      </c>
      <c r="AU2040" s="25" t="s">
        <v>80</v>
      </c>
      <c r="AY2040" s="25" t="s">
        <v>190</v>
      </c>
      <c r="BE2040" s="193">
        <f>IF(N2040="základní",J2040,0)</f>
        <v>0</v>
      </c>
      <c r="BF2040" s="193">
        <f>IF(N2040="snížená",J2040,0)</f>
        <v>0</v>
      </c>
      <c r="BG2040" s="193">
        <f>IF(N2040="zákl. přenesená",J2040,0)</f>
        <v>0</v>
      </c>
      <c r="BH2040" s="193">
        <f>IF(N2040="sníž. přenesená",J2040,0)</f>
        <v>0</v>
      </c>
      <c r="BI2040" s="193">
        <f>IF(N2040="nulová",J2040,0)</f>
        <v>0</v>
      </c>
      <c r="BJ2040" s="25" t="s">
        <v>17</v>
      </c>
      <c r="BK2040" s="193">
        <f>ROUND(I2040*H2040,2)</f>
        <v>0</v>
      </c>
      <c r="BL2040" s="25" t="s">
        <v>92</v>
      </c>
      <c r="BM2040" s="25" t="s">
        <v>2390</v>
      </c>
    </row>
    <row r="2041" spans="2:51" s="13" customFormat="1" ht="13.5">
      <c r="B2041" s="202"/>
      <c r="D2041" s="195" t="s">
        <v>198</v>
      </c>
      <c r="E2041" s="203" t="s">
        <v>5</v>
      </c>
      <c r="F2041" s="204" t="s">
        <v>2377</v>
      </c>
      <c r="H2041" s="205">
        <v>0.214</v>
      </c>
      <c r="I2041" s="206"/>
      <c r="L2041" s="202"/>
      <c r="M2041" s="207"/>
      <c r="N2041" s="208"/>
      <c r="O2041" s="208"/>
      <c r="P2041" s="208"/>
      <c r="Q2041" s="208"/>
      <c r="R2041" s="208"/>
      <c r="S2041" s="208"/>
      <c r="T2041" s="209"/>
      <c r="AT2041" s="203" t="s">
        <v>198</v>
      </c>
      <c r="AU2041" s="203" t="s">
        <v>80</v>
      </c>
      <c r="AV2041" s="13" t="s">
        <v>80</v>
      </c>
      <c r="AW2041" s="13" t="s">
        <v>35</v>
      </c>
      <c r="AX2041" s="13" t="s">
        <v>17</v>
      </c>
      <c r="AY2041" s="203" t="s">
        <v>190</v>
      </c>
    </row>
    <row r="2042" spans="2:51" s="13" customFormat="1" ht="13.5">
      <c r="B2042" s="202"/>
      <c r="D2042" s="195" t="s">
        <v>198</v>
      </c>
      <c r="F2042" s="204" t="s">
        <v>2391</v>
      </c>
      <c r="H2042" s="205">
        <v>0.231</v>
      </c>
      <c r="I2042" s="206"/>
      <c r="L2042" s="202"/>
      <c r="M2042" s="207"/>
      <c r="N2042" s="208"/>
      <c r="O2042" s="208"/>
      <c r="P2042" s="208"/>
      <c r="Q2042" s="208"/>
      <c r="R2042" s="208"/>
      <c r="S2042" s="208"/>
      <c r="T2042" s="209"/>
      <c r="AT2042" s="203" t="s">
        <v>198</v>
      </c>
      <c r="AU2042" s="203" t="s">
        <v>80</v>
      </c>
      <c r="AV2042" s="13" t="s">
        <v>80</v>
      </c>
      <c r="AW2042" s="13" t="s">
        <v>6</v>
      </c>
      <c r="AX2042" s="13" t="s">
        <v>17</v>
      </c>
      <c r="AY2042" s="203" t="s">
        <v>190</v>
      </c>
    </row>
    <row r="2043" spans="2:65" s="1" customFormat="1" ht="25.5" customHeight="1">
      <c r="B2043" s="181"/>
      <c r="C2043" s="182" t="s">
        <v>2392</v>
      </c>
      <c r="D2043" s="182" t="s">
        <v>192</v>
      </c>
      <c r="E2043" s="183" t="s">
        <v>2393</v>
      </c>
      <c r="F2043" s="184" t="s">
        <v>2394</v>
      </c>
      <c r="G2043" s="185" t="s">
        <v>275</v>
      </c>
      <c r="H2043" s="186">
        <v>9.745</v>
      </c>
      <c r="I2043" s="187"/>
      <c r="J2043" s="188">
        <f>ROUND(I2043*H2043,2)</f>
        <v>0</v>
      </c>
      <c r="K2043" s="184" t="s">
        <v>5</v>
      </c>
      <c r="L2043" s="42"/>
      <c r="M2043" s="189" t="s">
        <v>5</v>
      </c>
      <c r="N2043" s="190" t="s">
        <v>43</v>
      </c>
      <c r="O2043" s="43"/>
      <c r="P2043" s="191">
        <f>O2043*H2043</f>
        <v>0</v>
      </c>
      <c r="Q2043" s="191">
        <v>0.01577</v>
      </c>
      <c r="R2043" s="191">
        <f>Q2043*H2043</f>
        <v>0.15367864999999997</v>
      </c>
      <c r="S2043" s="191">
        <v>0</v>
      </c>
      <c r="T2043" s="192">
        <f>S2043*H2043</f>
        <v>0</v>
      </c>
      <c r="AR2043" s="25" t="s">
        <v>283</v>
      </c>
      <c r="AT2043" s="25" t="s">
        <v>192</v>
      </c>
      <c r="AU2043" s="25" t="s">
        <v>80</v>
      </c>
      <c r="AY2043" s="25" t="s">
        <v>190</v>
      </c>
      <c r="BE2043" s="193">
        <f>IF(N2043="základní",J2043,0)</f>
        <v>0</v>
      </c>
      <c r="BF2043" s="193">
        <f>IF(N2043="snížená",J2043,0)</f>
        <v>0</v>
      </c>
      <c r="BG2043" s="193">
        <f>IF(N2043="zákl. přenesená",J2043,0)</f>
        <v>0</v>
      </c>
      <c r="BH2043" s="193">
        <f>IF(N2043="sníž. přenesená",J2043,0)</f>
        <v>0</v>
      </c>
      <c r="BI2043" s="193">
        <f>IF(N2043="nulová",J2043,0)</f>
        <v>0</v>
      </c>
      <c r="BJ2043" s="25" t="s">
        <v>17</v>
      </c>
      <c r="BK2043" s="193">
        <f>ROUND(I2043*H2043,2)</f>
        <v>0</v>
      </c>
      <c r="BL2043" s="25" t="s">
        <v>283</v>
      </c>
      <c r="BM2043" s="25" t="s">
        <v>2395</v>
      </c>
    </row>
    <row r="2044" spans="2:51" s="12" customFormat="1" ht="13.5">
      <c r="B2044" s="194"/>
      <c r="D2044" s="195" t="s">
        <v>198</v>
      </c>
      <c r="E2044" s="196" t="s">
        <v>5</v>
      </c>
      <c r="F2044" s="197" t="s">
        <v>1525</v>
      </c>
      <c r="H2044" s="196" t="s">
        <v>5</v>
      </c>
      <c r="I2044" s="198"/>
      <c r="L2044" s="194"/>
      <c r="M2044" s="199"/>
      <c r="N2044" s="200"/>
      <c r="O2044" s="200"/>
      <c r="P2044" s="200"/>
      <c r="Q2044" s="200"/>
      <c r="R2044" s="200"/>
      <c r="S2044" s="200"/>
      <c r="T2044" s="201"/>
      <c r="AT2044" s="196" t="s">
        <v>198</v>
      </c>
      <c r="AU2044" s="196" t="s">
        <v>80</v>
      </c>
      <c r="AV2044" s="12" t="s">
        <v>17</v>
      </c>
      <c r="AW2044" s="12" t="s">
        <v>35</v>
      </c>
      <c r="AX2044" s="12" t="s">
        <v>72</v>
      </c>
      <c r="AY2044" s="196" t="s">
        <v>190</v>
      </c>
    </row>
    <row r="2045" spans="2:51" s="13" customFormat="1" ht="13.5">
      <c r="B2045" s="202"/>
      <c r="D2045" s="195" t="s">
        <v>198</v>
      </c>
      <c r="E2045" s="203" t="s">
        <v>5</v>
      </c>
      <c r="F2045" s="204" t="s">
        <v>2396</v>
      </c>
      <c r="H2045" s="205">
        <v>5.885</v>
      </c>
      <c r="I2045" s="206"/>
      <c r="L2045" s="202"/>
      <c r="M2045" s="207"/>
      <c r="N2045" s="208"/>
      <c r="O2045" s="208"/>
      <c r="P2045" s="208"/>
      <c r="Q2045" s="208"/>
      <c r="R2045" s="208"/>
      <c r="S2045" s="208"/>
      <c r="T2045" s="209"/>
      <c r="AT2045" s="203" t="s">
        <v>198</v>
      </c>
      <c r="AU2045" s="203" t="s">
        <v>80</v>
      </c>
      <c r="AV2045" s="13" t="s">
        <v>80</v>
      </c>
      <c r="AW2045" s="13" t="s">
        <v>35</v>
      </c>
      <c r="AX2045" s="13" t="s">
        <v>72</v>
      </c>
      <c r="AY2045" s="203" t="s">
        <v>190</v>
      </c>
    </row>
    <row r="2046" spans="2:51" s="12" customFormat="1" ht="13.5">
      <c r="B2046" s="194"/>
      <c r="D2046" s="195" t="s">
        <v>198</v>
      </c>
      <c r="E2046" s="196" t="s">
        <v>5</v>
      </c>
      <c r="F2046" s="197" t="s">
        <v>2397</v>
      </c>
      <c r="H2046" s="196" t="s">
        <v>5</v>
      </c>
      <c r="I2046" s="198"/>
      <c r="L2046" s="194"/>
      <c r="M2046" s="199"/>
      <c r="N2046" s="200"/>
      <c r="O2046" s="200"/>
      <c r="P2046" s="200"/>
      <c r="Q2046" s="200"/>
      <c r="R2046" s="200"/>
      <c r="S2046" s="200"/>
      <c r="T2046" s="201"/>
      <c r="AT2046" s="196" t="s">
        <v>198</v>
      </c>
      <c r="AU2046" s="196" t="s">
        <v>80</v>
      </c>
      <c r="AV2046" s="12" t="s">
        <v>17</v>
      </c>
      <c r="AW2046" s="12" t="s">
        <v>35</v>
      </c>
      <c r="AX2046" s="12" t="s">
        <v>72</v>
      </c>
      <c r="AY2046" s="196" t="s">
        <v>190</v>
      </c>
    </row>
    <row r="2047" spans="2:51" s="13" customFormat="1" ht="13.5">
      <c r="B2047" s="202"/>
      <c r="D2047" s="195" t="s">
        <v>198</v>
      </c>
      <c r="E2047" s="203" t="s">
        <v>5</v>
      </c>
      <c r="F2047" s="204" t="s">
        <v>2398</v>
      </c>
      <c r="H2047" s="205">
        <v>3.86</v>
      </c>
      <c r="I2047" s="206"/>
      <c r="L2047" s="202"/>
      <c r="M2047" s="207"/>
      <c r="N2047" s="208"/>
      <c r="O2047" s="208"/>
      <c r="P2047" s="208"/>
      <c r="Q2047" s="208"/>
      <c r="R2047" s="208"/>
      <c r="S2047" s="208"/>
      <c r="T2047" s="209"/>
      <c r="AT2047" s="203" t="s">
        <v>198</v>
      </c>
      <c r="AU2047" s="203" t="s">
        <v>80</v>
      </c>
      <c r="AV2047" s="13" t="s">
        <v>80</v>
      </c>
      <c r="AW2047" s="13" t="s">
        <v>35</v>
      </c>
      <c r="AX2047" s="13" t="s">
        <v>72</v>
      </c>
      <c r="AY2047" s="203" t="s">
        <v>190</v>
      </c>
    </row>
    <row r="2048" spans="2:51" s="14" customFormat="1" ht="13.5">
      <c r="B2048" s="210"/>
      <c r="D2048" s="195" t="s">
        <v>198</v>
      </c>
      <c r="E2048" s="211" t="s">
        <v>5</v>
      </c>
      <c r="F2048" s="212" t="s">
        <v>221</v>
      </c>
      <c r="H2048" s="213">
        <v>9.745</v>
      </c>
      <c r="I2048" s="214"/>
      <c r="L2048" s="210"/>
      <c r="M2048" s="215"/>
      <c r="N2048" s="216"/>
      <c r="O2048" s="216"/>
      <c r="P2048" s="216"/>
      <c r="Q2048" s="216"/>
      <c r="R2048" s="216"/>
      <c r="S2048" s="216"/>
      <c r="T2048" s="217"/>
      <c r="AT2048" s="211" t="s">
        <v>198</v>
      </c>
      <c r="AU2048" s="211" t="s">
        <v>80</v>
      </c>
      <c r="AV2048" s="14" t="s">
        <v>92</v>
      </c>
      <c r="AW2048" s="14" t="s">
        <v>35</v>
      </c>
      <c r="AX2048" s="14" t="s">
        <v>17</v>
      </c>
      <c r="AY2048" s="211" t="s">
        <v>190</v>
      </c>
    </row>
    <row r="2049" spans="2:65" s="1" customFormat="1" ht="16.5" customHeight="1">
      <c r="B2049" s="181"/>
      <c r="C2049" s="182" t="s">
        <v>2399</v>
      </c>
      <c r="D2049" s="182" t="s">
        <v>192</v>
      </c>
      <c r="E2049" s="183" t="s">
        <v>2400</v>
      </c>
      <c r="F2049" s="184" t="s">
        <v>2401</v>
      </c>
      <c r="G2049" s="185" t="s">
        <v>209</v>
      </c>
      <c r="H2049" s="186">
        <v>15</v>
      </c>
      <c r="I2049" s="187"/>
      <c r="J2049" s="188">
        <f>ROUND(I2049*H2049,2)</f>
        <v>0</v>
      </c>
      <c r="K2049" s="184" t="s">
        <v>5</v>
      </c>
      <c r="L2049" s="42"/>
      <c r="M2049" s="189" t="s">
        <v>5</v>
      </c>
      <c r="N2049" s="190" t="s">
        <v>43</v>
      </c>
      <c r="O2049" s="43"/>
      <c r="P2049" s="191">
        <f>O2049*H2049</f>
        <v>0</v>
      </c>
      <c r="Q2049" s="191">
        <v>0</v>
      </c>
      <c r="R2049" s="191">
        <f>Q2049*H2049</f>
        <v>0</v>
      </c>
      <c r="S2049" s="191">
        <v>0</v>
      </c>
      <c r="T2049" s="192">
        <f>S2049*H2049</f>
        <v>0</v>
      </c>
      <c r="AR2049" s="25" t="s">
        <v>283</v>
      </c>
      <c r="AT2049" s="25" t="s">
        <v>192</v>
      </c>
      <c r="AU2049" s="25" t="s">
        <v>80</v>
      </c>
      <c r="AY2049" s="25" t="s">
        <v>190</v>
      </c>
      <c r="BE2049" s="193">
        <f>IF(N2049="základní",J2049,0)</f>
        <v>0</v>
      </c>
      <c r="BF2049" s="193">
        <f>IF(N2049="snížená",J2049,0)</f>
        <v>0</v>
      </c>
      <c r="BG2049" s="193">
        <f>IF(N2049="zákl. přenesená",J2049,0)</f>
        <v>0</v>
      </c>
      <c r="BH2049" s="193">
        <f>IF(N2049="sníž. přenesená",J2049,0)</f>
        <v>0</v>
      </c>
      <c r="BI2049" s="193">
        <f>IF(N2049="nulová",J2049,0)</f>
        <v>0</v>
      </c>
      <c r="BJ2049" s="25" t="s">
        <v>17</v>
      </c>
      <c r="BK2049" s="193">
        <f>ROUND(I2049*H2049,2)</f>
        <v>0</v>
      </c>
      <c r="BL2049" s="25" t="s">
        <v>283</v>
      </c>
      <c r="BM2049" s="25" t="s">
        <v>2402</v>
      </c>
    </row>
    <row r="2050" spans="2:51" s="12" customFormat="1" ht="13.5">
      <c r="B2050" s="194"/>
      <c r="D2050" s="195" t="s">
        <v>198</v>
      </c>
      <c r="E2050" s="196" t="s">
        <v>5</v>
      </c>
      <c r="F2050" s="197" t="s">
        <v>2403</v>
      </c>
      <c r="H2050" s="196" t="s">
        <v>5</v>
      </c>
      <c r="I2050" s="198"/>
      <c r="L2050" s="194"/>
      <c r="M2050" s="199"/>
      <c r="N2050" s="200"/>
      <c r="O2050" s="200"/>
      <c r="P2050" s="200"/>
      <c r="Q2050" s="200"/>
      <c r="R2050" s="200"/>
      <c r="S2050" s="200"/>
      <c r="T2050" s="201"/>
      <c r="AT2050" s="196" t="s">
        <v>198</v>
      </c>
      <c r="AU2050" s="196" t="s">
        <v>80</v>
      </c>
      <c r="AV2050" s="12" t="s">
        <v>17</v>
      </c>
      <c r="AW2050" s="12" t="s">
        <v>35</v>
      </c>
      <c r="AX2050" s="12" t="s">
        <v>72</v>
      </c>
      <c r="AY2050" s="196" t="s">
        <v>190</v>
      </c>
    </row>
    <row r="2051" spans="2:51" s="13" customFormat="1" ht="13.5">
      <c r="B2051" s="202"/>
      <c r="D2051" s="195" t="s">
        <v>198</v>
      </c>
      <c r="E2051" s="203" t="s">
        <v>5</v>
      </c>
      <c r="F2051" s="204" t="s">
        <v>2404</v>
      </c>
      <c r="H2051" s="205">
        <v>15</v>
      </c>
      <c r="I2051" s="206"/>
      <c r="L2051" s="202"/>
      <c r="M2051" s="207"/>
      <c r="N2051" s="208"/>
      <c r="O2051" s="208"/>
      <c r="P2051" s="208"/>
      <c r="Q2051" s="208"/>
      <c r="R2051" s="208"/>
      <c r="S2051" s="208"/>
      <c r="T2051" s="209"/>
      <c r="AT2051" s="203" t="s">
        <v>198</v>
      </c>
      <c r="AU2051" s="203" t="s">
        <v>80</v>
      </c>
      <c r="AV2051" s="13" t="s">
        <v>80</v>
      </c>
      <c r="AW2051" s="13" t="s">
        <v>35</v>
      </c>
      <c r="AX2051" s="13" t="s">
        <v>17</v>
      </c>
      <c r="AY2051" s="203" t="s">
        <v>190</v>
      </c>
    </row>
    <row r="2052" spans="2:65" s="1" customFormat="1" ht="16.5" customHeight="1">
      <c r="B2052" s="181"/>
      <c r="C2052" s="182" t="s">
        <v>2405</v>
      </c>
      <c r="D2052" s="182" t="s">
        <v>192</v>
      </c>
      <c r="E2052" s="183" t="s">
        <v>2406</v>
      </c>
      <c r="F2052" s="184" t="s">
        <v>2407</v>
      </c>
      <c r="G2052" s="185" t="s">
        <v>625</v>
      </c>
      <c r="H2052" s="186">
        <v>128</v>
      </c>
      <c r="I2052" s="187"/>
      <c r="J2052" s="188">
        <f>ROUND(I2052*H2052,2)</f>
        <v>0</v>
      </c>
      <c r="K2052" s="184" t="s">
        <v>5</v>
      </c>
      <c r="L2052" s="42"/>
      <c r="M2052" s="189" t="s">
        <v>5</v>
      </c>
      <c r="N2052" s="190" t="s">
        <v>43</v>
      </c>
      <c r="O2052" s="43"/>
      <c r="P2052" s="191">
        <f>O2052*H2052</f>
        <v>0</v>
      </c>
      <c r="Q2052" s="191">
        <v>2E-05</v>
      </c>
      <c r="R2052" s="191">
        <f>Q2052*H2052</f>
        <v>0.00256</v>
      </c>
      <c r="S2052" s="191">
        <v>0</v>
      </c>
      <c r="T2052" s="192">
        <f>S2052*H2052</f>
        <v>0</v>
      </c>
      <c r="AR2052" s="25" t="s">
        <v>283</v>
      </c>
      <c r="AT2052" s="25" t="s">
        <v>192</v>
      </c>
      <c r="AU2052" s="25" t="s">
        <v>80</v>
      </c>
      <c r="AY2052" s="25" t="s">
        <v>190</v>
      </c>
      <c r="BE2052" s="193">
        <f>IF(N2052="základní",J2052,0)</f>
        <v>0</v>
      </c>
      <c r="BF2052" s="193">
        <f>IF(N2052="snížená",J2052,0)</f>
        <v>0</v>
      </c>
      <c r="BG2052" s="193">
        <f>IF(N2052="zákl. přenesená",J2052,0)</f>
        <v>0</v>
      </c>
      <c r="BH2052" s="193">
        <f>IF(N2052="sníž. přenesená",J2052,0)</f>
        <v>0</v>
      </c>
      <c r="BI2052" s="193">
        <f>IF(N2052="nulová",J2052,0)</f>
        <v>0</v>
      </c>
      <c r="BJ2052" s="25" t="s">
        <v>17</v>
      </c>
      <c r="BK2052" s="193">
        <f>ROUND(I2052*H2052,2)</f>
        <v>0</v>
      </c>
      <c r="BL2052" s="25" t="s">
        <v>283</v>
      </c>
      <c r="BM2052" s="25" t="s">
        <v>2408</v>
      </c>
    </row>
    <row r="2053" spans="2:51" s="12" customFormat="1" ht="13.5">
      <c r="B2053" s="194"/>
      <c r="D2053" s="195" t="s">
        <v>198</v>
      </c>
      <c r="E2053" s="196" t="s">
        <v>5</v>
      </c>
      <c r="F2053" s="197" t="s">
        <v>2328</v>
      </c>
      <c r="H2053" s="196" t="s">
        <v>5</v>
      </c>
      <c r="I2053" s="198"/>
      <c r="L2053" s="194"/>
      <c r="M2053" s="199"/>
      <c r="N2053" s="200"/>
      <c r="O2053" s="200"/>
      <c r="P2053" s="200"/>
      <c r="Q2053" s="200"/>
      <c r="R2053" s="200"/>
      <c r="S2053" s="200"/>
      <c r="T2053" s="201"/>
      <c r="AT2053" s="196" t="s">
        <v>198</v>
      </c>
      <c r="AU2053" s="196" t="s">
        <v>80</v>
      </c>
      <c r="AV2053" s="12" t="s">
        <v>17</v>
      </c>
      <c r="AW2053" s="12" t="s">
        <v>35</v>
      </c>
      <c r="AX2053" s="12" t="s">
        <v>72</v>
      </c>
      <c r="AY2053" s="196" t="s">
        <v>190</v>
      </c>
    </row>
    <row r="2054" spans="2:51" s="13" customFormat="1" ht="13.5">
      <c r="B2054" s="202"/>
      <c r="D2054" s="195" t="s">
        <v>198</v>
      </c>
      <c r="E2054" s="203" t="s">
        <v>5</v>
      </c>
      <c r="F2054" s="204" t="s">
        <v>2409</v>
      </c>
      <c r="H2054" s="205">
        <v>128</v>
      </c>
      <c r="I2054" s="206"/>
      <c r="L2054" s="202"/>
      <c r="M2054" s="207"/>
      <c r="N2054" s="208"/>
      <c r="O2054" s="208"/>
      <c r="P2054" s="208"/>
      <c r="Q2054" s="208"/>
      <c r="R2054" s="208"/>
      <c r="S2054" s="208"/>
      <c r="T2054" s="209"/>
      <c r="AT2054" s="203" t="s">
        <v>198</v>
      </c>
      <c r="AU2054" s="203" t="s">
        <v>80</v>
      </c>
      <c r="AV2054" s="13" t="s">
        <v>80</v>
      </c>
      <c r="AW2054" s="13" t="s">
        <v>35</v>
      </c>
      <c r="AX2054" s="13" t="s">
        <v>17</v>
      </c>
      <c r="AY2054" s="203" t="s">
        <v>190</v>
      </c>
    </row>
    <row r="2055" spans="2:65" s="1" customFormat="1" ht="25.5" customHeight="1">
      <c r="B2055" s="181"/>
      <c r="C2055" s="218" t="s">
        <v>2410</v>
      </c>
      <c r="D2055" s="218" t="s">
        <v>465</v>
      </c>
      <c r="E2055" s="219" t="s">
        <v>2411</v>
      </c>
      <c r="F2055" s="220" t="s">
        <v>2412</v>
      </c>
      <c r="G2055" s="221" t="s">
        <v>625</v>
      </c>
      <c r="H2055" s="222">
        <v>140.8</v>
      </c>
      <c r="I2055" s="223"/>
      <c r="J2055" s="224">
        <f>ROUND(I2055*H2055,2)</f>
        <v>0</v>
      </c>
      <c r="K2055" s="220" t="s">
        <v>196</v>
      </c>
      <c r="L2055" s="225"/>
      <c r="M2055" s="226" t="s">
        <v>5</v>
      </c>
      <c r="N2055" s="227" t="s">
        <v>43</v>
      </c>
      <c r="O2055" s="43"/>
      <c r="P2055" s="191">
        <f>O2055*H2055</f>
        <v>0</v>
      </c>
      <c r="Q2055" s="191">
        <v>0.00528</v>
      </c>
      <c r="R2055" s="191">
        <f>Q2055*H2055</f>
        <v>0.7434240000000001</v>
      </c>
      <c r="S2055" s="191">
        <v>0</v>
      </c>
      <c r="T2055" s="192">
        <f>S2055*H2055</f>
        <v>0</v>
      </c>
      <c r="AR2055" s="25" t="s">
        <v>407</v>
      </c>
      <c r="AT2055" s="25" t="s">
        <v>465</v>
      </c>
      <c r="AU2055" s="25" t="s">
        <v>80</v>
      </c>
      <c r="AY2055" s="25" t="s">
        <v>190</v>
      </c>
      <c r="BE2055" s="193">
        <f>IF(N2055="základní",J2055,0)</f>
        <v>0</v>
      </c>
      <c r="BF2055" s="193">
        <f>IF(N2055="snížená",J2055,0)</f>
        <v>0</v>
      </c>
      <c r="BG2055" s="193">
        <f>IF(N2055="zákl. přenesená",J2055,0)</f>
        <v>0</v>
      </c>
      <c r="BH2055" s="193">
        <f>IF(N2055="sníž. přenesená",J2055,0)</f>
        <v>0</v>
      </c>
      <c r="BI2055" s="193">
        <f>IF(N2055="nulová",J2055,0)</f>
        <v>0</v>
      </c>
      <c r="BJ2055" s="25" t="s">
        <v>17</v>
      </c>
      <c r="BK2055" s="193">
        <f>ROUND(I2055*H2055,2)</f>
        <v>0</v>
      </c>
      <c r="BL2055" s="25" t="s">
        <v>283</v>
      </c>
      <c r="BM2055" s="25" t="s">
        <v>2413</v>
      </c>
    </row>
    <row r="2056" spans="2:51" s="13" customFormat="1" ht="13.5">
      <c r="B2056" s="202"/>
      <c r="D2056" s="195" t="s">
        <v>198</v>
      </c>
      <c r="F2056" s="204" t="s">
        <v>2414</v>
      </c>
      <c r="H2056" s="205">
        <v>140.8</v>
      </c>
      <c r="I2056" s="206"/>
      <c r="L2056" s="202"/>
      <c r="M2056" s="207"/>
      <c r="N2056" s="208"/>
      <c r="O2056" s="208"/>
      <c r="P2056" s="208"/>
      <c r="Q2056" s="208"/>
      <c r="R2056" s="208"/>
      <c r="S2056" s="208"/>
      <c r="T2056" s="209"/>
      <c r="AT2056" s="203" t="s">
        <v>198</v>
      </c>
      <c r="AU2056" s="203" t="s">
        <v>80</v>
      </c>
      <c r="AV2056" s="13" t="s">
        <v>80</v>
      </c>
      <c r="AW2056" s="13" t="s">
        <v>6</v>
      </c>
      <c r="AX2056" s="13" t="s">
        <v>17</v>
      </c>
      <c r="AY2056" s="203" t="s">
        <v>190</v>
      </c>
    </row>
    <row r="2057" spans="2:65" s="1" customFormat="1" ht="16.5" customHeight="1">
      <c r="B2057" s="181"/>
      <c r="C2057" s="182" t="s">
        <v>2415</v>
      </c>
      <c r="D2057" s="182" t="s">
        <v>192</v>
      </c>
      <c r="E2057" s="183" t="s">
        <v>2416</v>
      </c>
      <c r="F2057" s="184" t="s">
        <v>2417</v>
      </c>
      <c r="G2057" s="185" t="s">
        <v>625</v>
      </c>
      <c r="H2057" s="186">
        <v>22</v>
      </c>
      <c r="I2057" s="187"/>
      <c r="J2057" s="188">
        <f>ROUND(I2057*H2057,2)</f>
        <v>0</v>
      </c>
      <c r="K2057" s="184" t="s">
        <v>196</v>
      </c>
      <c r="L2057" s="42"/>
      <c r="M2057" s="189" t="s">
        <v>5</v>
      </c>
      <c r="N2057" s="190" t="s">
        <v>43</v>
      </c>
      <c r="O2057" s="43"/>
      <c r="P2057" s="191">
        <f>O2057*H2057</f>
        <v>0</v>
      </c>
      <c r="Q2057" s="191">
        <v>0</v>
      </c>
      <c r="R2057" s="191">
        <f>Q2057*H2057</f>
        <v>0</v>
      </c>
      <c r="S2057" s="191">
        <v>0</v>
      </c>
      <c r="T2057" s="192">
        <f>S2057*H2057</f>
        <v>0</v>
      </c>
      <c r="AR2057" s="25" t="s">
        <v>283</v>
      </c>
      <c r="AT2057" s="25" t="s">
        <v>192</v>
      </c>
      <c r="AU2057" s="25" t="s">
        <v>80</v>
      </c>
      <c r="AY2057" s="25" t="s">
        <v>190</v>
      </c>
      <c r="BE2057" s="193">
        <f>IF(N2057="základní",J2057,0)</f>
        <v>0</v>
      </c>
      <c r="BF2057" s="193">
        <f>IF(N2057="snížená",J2057,0)</f>
        <v>0</v>
      </c>
      <c r="BG2057" s="193">
        <f>IF(N2057="zákl. přenesená",J2057,0)</f>
        <v>0</v>
      </c>
      <c r="BH2057" s="193">
        <f>IF(N2057="sníž. přenesená",J2057,0)</f>
        <v>0</v>
      </c>
      <c r="BI2057" s="193">
        <f>IF(N2057="nulová",J2057,0)</f>
        <v>0</v>
      </c>
      <c r="BJ2057" s="25" t="s">
        <v>17</v>
      </c>
      <c r="BK2057" s="193">
        <f>ROUND(I2057*H2057,2)</f>
        <v>0</v>
      </c>
      <c r="BL2057" s="25" t="s">
        <v>283</v>
      </c>
      <c r="BM2057" s="25" t="s">
        <v>2418</v>
      </c>
    </row>
    <row r="2058" spans="2:51" s="12" customFormat="1" ht="13.5">
      <c r="B2058" s="194"/>
      <c r="D2058" s="195" t="s">
        <v>198</v>
      </c>
      <c r="E2058" s="196" t="s">
        <v>5</v>
      </c>
      <c r="F2058" s="197" t="s">
        <v>2419</v>
      </c>
      <c r="H2058" s="196" t="s">
        <v>5</v>
      </c>
      <c r="I2058" s="198"/>
      <c r="L2058" s="194"/>
      <c r="M2058" s="199"/>
      <c r="N2058" s="200"/>
      <c r="O2058" s="200"/>
      <c r="P2058" s="200"/>
      <c r="Q2058" s="200"/>
      <c r="R2058" s="200"/>
      <c r="S2058" s="200"/>
      <c r="T2058" s="201"/>
      <c r="AT2058" s="196" t="s">
        <v>198</v>
      </c>
      <c r="AU2058" s="196" t="s">
        <v>80</v>
      </c>
      <c r="AV2058" s="12" t="s">
        <v>17</v>
      </c>
      <c r="AW2058" s="12" t="s">
        <v>35</v>
      </c>
      <c r="AX2058" s="12" t="s">
        <v>72</v>
      </c>
      <c r="AY2058" s="196" t="s">
        <v>190</v>
      </c>
    </row>
    <row r="2059" spans="2:51" s="13" customFormat="1" ht="13.5">
      <c r="B2059" s="202"/>
      <c r="D2059" s="195" t="s">
        <v>198</v>
      </c>
      <c r="E2059" s="203" t="s">
        <v>5</v>
      </c>
      <c r="F2059" s="204" t="s">
        <v>2420</v>
      </c>
      <c r="H2059" s="205">
        <v>22</v>
      </c>
      <c r="I2059" s="206"/>
      <c r="L2059" s="202"/>
      <c r="M2059" s="207"/>
      <c r="N2059" s="208"/>
      <c r="O2059" s="208"/>
      <c r="P2059" s="208"/>
      <c r="Q2059" s="208"/>
      <c r="R2059" s="208"/>
      <c r="S2059" s="208"/>
      <c r="T2059" s="209"/>
      <c r="AT2059" s="203" t="s">
        <v>198</v>
      </c>
      <c r="AU2059" s="203" t="s">
        <v>80</v>
      </c>
      <c r="AV2059" s="13" t="s">
        <v>80</v>
      </c>
      <c r="AW2059" s="13" t="s">
        <v>35</v>
      </c>
      <c r="AX2059" s="13" t="s">
        <v>17</v>
      </c>
      <c r="AY2059" s="203" t="s">
        <v>190</v>
      </c>
    </row>
    <row r="2060" spans="2:65" s="1" customFormat="1" ht="25.5" customHeight="1">
      <c r="B2060" s="181"/>
      <c r="C2060" s="218" t="s">
        <v>2421</v>
      </c>
      <c r="D2060" s="218" t="s">
        <v>465</v>
      </c>
      <c r="E2060" s="219" t="s">
        <v>2422</v>
      </c>
      <c r="F2060" s="220" t="s">
        <v>2423</v>
      </c>
      <c r="G2060" s="221" t="s">
        <v>625</v>
      </c>
      <c r="H2060" s="222">
        <v>12.1</v>
      </c>
      <c r="I2060" s="223"/>
      <c r="J2060" s="224">
        <f>ROUND(I2060*H2060,2)</f>
        <v>0</v>
      </c>
      <c r="K2060" s="220" t="s">
        <v>196</v>
      </c>
      <c r="L2060" s="225"/>
      <c r="M2060" s="226" t="s">
        <v>5</v>
      </c>
      <c r="N2060" s="227" t="s">
        <v>43</v>
      </c>
      <c r="O2060" s="43"/>
      <c r="P2060" s="191">
        <f>O2060*H2060</f>
        <v>0</v>
      </c>
      <c r="Q2060" s="191">
        <v>0.00211</v>
      </c>
      <c r="R2060" s="191">
        <f>Q2060*H2060</f>
        <v>0.025530999999999998</v>
      </c>
      <c r="S2060" s="191">
        <v>0</v>
      </c>
      <c r="T2060" s="192">
        <f>S2060*H2060</f>
        <v>0</v>
      </c>
      <c r="AR2060" s="25" t="s">
        <v>407</v>
      </c>
      <c r="AT2060" s="25" t="s">
        <v>465</v>
      </c>
      <c r="AU2060" s="25" t="s">
        <v>80</v>
      </c>
      <c r="AY2060" s="25" t="s">
        <v>190</v>
      </c>
      <c r="BE2060" s="193">
        <f>IF(N2060="základní",J2060,0)</f>
        <v>0</v>
      </c>
      <c r="BF2060" s="193">
        <f>IF(N2060="snížená",J2060,0)</f>
        <v>0</v>
      </c>
      <c r="BG2060" s="193">
        <f>IF(N2060="zákl. přenesená",J2060,0)</f>
        <v>0</v>
      </c>
      <c r="BH2060" s="193">
        <f>IF(N2060="sníž. přenesená",J2060,0)</f>
        <v>0</v>
      </c>
      <c r="BI2060" s="193">
        <f>IF(N2060="nulová",J2060,0)</f>
        <v>0</v>
      </c>
      <c r="BJ2060" s="25" t="s">
        <v>17</v>
      </c>
      <c r="BK2060" s="193">
        <f>ROUND(I2060*H2060,2)</f>
        <v>0</v>
      </c>
      <c r="BL2060" s="25" t="s">
        <v>283</v>
      </c>
      <c r="BM2060" s="25" t="s">
        <v>2424</v>
      </c>
    </row>
    <row r="2061" spans="2:51" s="12" customFormat="1" ht="13.5">
      <c r="B2061" s="194"/>
      <c r="D2061" s="195" t="s">
        <v>198</v>
      </c>
      <c r="E2061" s="196" t="s">
        <v>5</v>
      </c>
      <c r="F2061" s="197" t="s">
        <v>2425</v>
      </c>
      <c r="H2061" s="196" t="s">
        <v>5</v>
      </c>
      <c r="I2061" s="198"/>
      <c r="L2061" s="194"/>
      <c r="M2061" s="199"/>
      <c r="N2061" s="200"/>
      <c r="O2061" s="200"/>
      <c r="P2061" s="200"/>
      <c r="Q2061" s="200"/>
      <c r="R2061" s="200"/>
      <c r="S2061" s="200"/>
      <c r="T2061" s="201"/>
      <c r="AT2061" s="196" t="s">
        <v>198</v>
      </c>
      <c r="AU2061" s="196" t="s">
        <v>80</v>
      </c>
      <c r="AV2061" s="12" t="s">
        <v>17</v>
      </c>
      <c r="AW2061" s="12" t="s">
        <v>35</v>
      </c>
      <c r="AX2061" s="12" t="s">
        <v>72</v>
      </c>
      <c r="AY2061" s="196" t="s">
        <v>190</v>
      </c>
    </row>
    <row r="2062" spans="2:51" s="13" customFormat="1" ht="13.5">
      <c r="B2062" s="202"/>
      <c r="D2062" s="195" t="s">
        <v>198</v>
      </c>
      <c r="E2062" s="203" t="s">
        <v>5</v>
      </c>
      <c r="F2062" s="204" t="s">
        <v>2426</v>
      </c>
      <c r="H2062" s="205">
        <v>11</v>
      </c>
      <c r="I2062" s="206"/>
      <c r="L2062" s="202"/>
      <c r="M2062" s="207"/>
      <c r="N2062" s="208"/>
      <c r="O2062" s="208"/>
      <c r="P2062" s="208"/>
      <c r="Q2062" s="208"/>
      <c r="R2062" s="208"/>
      <c r="S2062" s="208"/>
      <c r="T2062" s="209"/>
      <c r="AT2062" s="203" t="s">
        <v>198</v>
      </c>
      <c r="AU2062" s="203" t="s">
        <v>80</v>
      </c>
      <c r="AV2062" s="13" t="s">
        <v>80</v>
      </c>
      <c r="AW2062" s="13" t="s">
        <v>35</v>
      </c>
      <c r="AX2062" s="13" t="s">
        <v>17</v>
      </c>
      <c r="AY2062" s="203" t="s">
        <v>190</v>
      </c>
    </row>
    <row r="2063" spans="2:51" s="13" customFormat="1" ht="13.5">
      <c r="B2063" s="202"/>
      <c r="D2063" s="195" t="s">
        <v>198</v>
      </c>
      <c r="F2063" s="204" t="s">
        <v>2427</v>
      </c>
      <c r="H2063" s="205">
        <v>12.1</v>
      </c>
      <c r="I2063" s="206"/>
      <c r="L2063" s="202"/>
      <c r="M2063" s="207"/>
      <c r="N2063" s="208"/>
      <c r="O2063" s="208"/>
      <c r="P2063" s="208"/>
      <c r="Q2063" s="208"/>
      <c r="R2063" s="208"/>
      <c r="S2063" s="208"/>
      <c r="T2063" s="209"/>
      <c r="AT2063" s="203" t="s">
        <v>198</v>
      </c>
      <c r="AU2063" s="203" t="s">
        <v>80</v>
      </c>
      <c r="AV2063" s="13" t="s">
        <v>80</v>
      </c>
      <c r="AW2063" s="13" t="s">
        <v>6</v>
      </c>
      <c r="AX2063" s="13" t="s">
        <v>17</v>
      </c>
      <c r="AY2063" s="203" t="s">
        <v>190</v>
      </c>
    </row>
    <row r="2064" spans="2:65" s="1" customFormat="1" ht="25.5" customHeight="1">
      <c r="B2064" s="181"/>
      <c r="C2064" s="218" t="s">
        <v>2428</v>
      </c>
      <c r="D2064" s="218" t="s">
        <v>465</v>
      </c>
      <c r="E2064" s="219" t="s">
        <v>2429</v>
      </c>
      <c r="F2064" s="220" t="s">
        <v>2430</v>
      </c>
      <c r="G2064" s="221" t="s">
        <v>625</v>
      </c>
      <c r="H2064" s="222">
        <v>12.1</v>
      </c>
      <c r="I2064" s="223"/>
      <c r="J2064" s="224">
        <f>ROUND(I2064*H2064,2)</f>
        <v>0</v>
      </c>
      <c r="K2064" s="220" t="s">
        <v>196</v>
      </c>
      <c r="L2064" s="225"/>
      <c r="M2064" s="226" t="s">
        <v>5</v>
      </c>
      <c r="N2064" s="227" t="s">
        <v>43</v>
      </c>
      <c r="O2064" s="43"/>
      <c r="P2064" s="191">
        <f>O2064*H2064</f>
        <v>0</v>
      </c>
      <c r="Q2064" s="191">
        <v>0.0044</v>
      </c>
      <c r="R2064" s="191">
        <f>Q2064*H2064</f>
        <v>0.05324</v>
      </c>
      <c r="S2064" s="191">
        <v>0</v>
      </c>
      <c r="T2064" s="192">
        <f>S2064*H2064</f>
        <v>0</v>
      </c>
      <c r="AR2064" s="25" t="s">
        <v>407</v>
      </c>
      <c r="AT2064" s="25" t="s">
        <v>465</v>
      </c>
      <c r="AU2064" s="25" t="s">
        <v>80</v>
      </c>
      <c r="AY2064" s="25" t="s">
        <v>190</v>
      </c>
      <c r="BE2064" s="193">
        <f>IF(N2064="základní",J2064,0)</f>
        <v>0</v>
      </c>
      <c r="BF2064" s="193">
        <f>IF(N2064="snížená",J2064,0)</f>
        <v>0</v>
      </c>
      <c r="BG2064" s="193">
        <f>IF(N2064="zákl. přenesená",J2064,0)</f>
        <v>0</v>
      </c>
      <c r="BH2064" s="193">
        <f>IF(N2064="sníž. přenesená",J2064,0)</f>
        <v>0</v>
      </c>
      <c r="BI2064" s="193">
        <f>IF(N2064="nulová",J2064,0)</f>
        <v>0</v>
      </c>
      <c r="BJ2064" s="25" t="s">
        <v>17</v>
      </c>
      <c r="BK2064" s="193">
        <f>ROUND(I2064*H2064,2)</f>
        <v>0</v>
      </c>
      <c r="BL2064" s="25" t="s">
        <v>283</v>
      </c>
      <c r="BM2064" s="25" t="s">
        <v>2431</v>
      </c>
    </row>
    <row r="2065" spans="2:51" s="12" customFormat="1" ht="13.5">
      <c r="B2065" s="194"/>
      <c r="D2065" s="195" t="s">
        <v>198</v>
      </c>
      <c r="E2065" s="196" t="s">
        <v>5</v>
      </c>
      <c r="F2065" s="197" t="s">
        <v>2425</v>
      </c>
      <c r="H2065" s="196" t="s">
        <v>5</v>
      </c>
      <c r="I2065" s="198"/>
      <c r="L2065" s="194"/>
      <c r="M2065" s="199"/>
      <c r="N2065" s="200"/>
      <c r="O2065" s="200"/>
      <c r="P2065" s="200"/>
      <c r="Q2065" s="200"/>
      <c r="R2065" s="200"/>
      <c r="S2065" s="200"/>
      <c r="T2065" s="201"/>
      <c r="AT2065" s="196" t="s">
        <v>198</v>
      </c>
      <c r="AU2065" s="196" t="s">
        <v>80</v>
      </c>
      <c r="AV2065" s="12" t="s">
        <v>17</v>
      </c>
      <c r="AW2065" s="12" t="s">
        <v>35</v>
      </c>
      <c r="AX2065" s="12" t="s">
        <v>72</v>
      </c>
      <c r="AY2065" s="196" t="s">
        <v>190</v>
      </c>
    </row>
    <row r="2066" spans="2:51" s="13" customFormat="1" ht="13.5">
      <c r="B2066" s="202"/>
      <c r="D2066" s="195" t="s">
        <v>198</v>
      </c>
      <c r="E2066" s="203" t="s">
        <v>5</v>
      </c>
      <c r="F2066" s="204" t="s">
        <v>2426</v>
      </c>
      <c r="H2066" s="205">
        <v>11</v>
      </c>
      <c r="I2066" s="206"/>
      <c r="L2066" s="202"/>
      <c r="M2066" s="207"/>
      <c r="N2066" s="208"/>
      <c r="O2066" s="208"/>
      <c r="P2066" s="208"/>
      <c r="Q2066" s="208"/>
      <c r="R2066" s="208"/>
      <c r="S2066" s="208"/>
      <c r="T2066" s="209"/>
      <c r="AT2066" s="203" t="s">
        <v>198</v>
      </c>
      <c r="AU2066" s="203" t="s">
        <v>80</v>
      </c>
      <c r="AV2066" s="13" t="s">
        <v>80</v>
      </c>
      <c r="AW2066" s="13" t="s">
        <v>35</v>
      </c>
      <c r="AX2066" s="13" t="s">
        <v>17</v>
      </c>
      <c r="AY2066" s="203" t="s">
        <v>190</v>
      </c>
    </row>
    <row r="2067" spans="2:51" s="13" customFormat="1" ht="13.5">
      <c r="B2067" s="202"/>
      <c r="D2067" s="195" t="s">
        <v>198</v>
      </c>
      <c r="F2067" s="204" t="s">
        <v>2427</v>
      </c>
      <c r="H2067" s="205">
        <v>12.1</v>
      </c>
      <c r="I2067" s="206"/>
      <c r="L2067" s="202"/>
      <c r="M2067" s="207"/>
      <c r="N2067" s="208"/>
      <c r="O2067" s="208"/>
      <c r="P2067" s="208"/>
      <c r="Q2067" s="208"/>
      <c r="R2067" s="208"/>
      <c r="S2067" s="208"/>
      <c r="T2067" s="209"/>
      <c r="AT2067" s="203" t="s">
        <v>198</v>
      </c>
      <c r="AU2067" s="203" t="s">
        <v>80</v>
      </c>
      <c r="AV2067" s="13" t="s">
        <v>80</v>
      </c>
      <c r="AW2067" s="13" t="s">
        <v>6</v>
      </c>
      <c r="AX2067" s="13" t="s">
        <v>17</v>
      </c>
      <c r="AY2067" s="203" t="s">
        <v>190</v>
      </c>
    </row>
    <row r="2068" spans="2:65" s="1" customFormat="1" ht="16.5" customHeight="1">
      <c r="B2068" s="181"/>
      <c r="C2068" s="182" t="s">
        <v>2432</v>
      </c>
      <c r="D2068" s="182" t="s">
        <v>192</v>
      </c>
      <c r="E2068" s="183" t="s">
        <v>2433</v>
      </c>
      <c r="F2068" s="184" t="s">
        <v>2434</v>
      </c>
      <c r="G2068" s="185" t="s">
        <v>209</v>
      </c>
      <c r="H2068" s="186">
        <v>0.179</v>
      </c>
      <c r="I2068" s="187"/>
      <c r="J2068" s="188">
        <f>ROUND(I2068*H2068,2)</f>
        <v>0</v>
      </c>
      <c r="K2068" s="184" t="s">
        <v>5</v>
      </c>
      <c r="L2068" s="42"/>
      <c r="M2068" s="189" t="s">
        <v>5</v>
      </c>
      <c r="N2068" s="190" t="s">
        <v>43</v>
      </c>
      <c r="O2068" s="43"/>
      <c r="P2068" s="191">
        <f>O2068*H2068</f>
        <v>0</v>
      </c>
      <c r="Q2068" s="191">
        <v>0</v>
      </c>
      <c r="R2068" s="191">
        <f>Q2068*H2068</f>
        <v>0</v>
      </c>
      <c r="S2068" s="191">
        <v>0</v>
      </c>
      <c r="T2068" s="192">
        <f>S2068*H2068</f>
        <v>0</v>
      </c>
      <c r="AR2068" s="25" t="s">
        <v>283</v>
      </c>
      <c r="AT2068" s="25" t="s">
        <v>192</v>
      </c>
      <c r="AU2068" s="25" t="s">
        <v>80</v>
      </c>
      <c r="AY2068" s="25" t="s">
        <v>190</v>
      </c>
      <c r="BE2068" s="193">
        <f>IF(N2068="základní",J2068,0)</f>
        <v>0</v>
      </c>
      <c r="BF2068" s="193">
        <f>IF(N2068="snížená",J2068,0)</f>
        <v>0</v>
      </c>
      <c r="BG2068" s="193">
        <f>IF(N2068="zákl. přenesená",J2068,0)</f>
        <v>0</v>
      </c>
      <c r="BH2068" s="193">
        <f>IF(N2068="sníž. přenesená",J2068,0)</f>
        <v>0</v>
      </c>
      <c r="BI2068" s="193">
        <f>IF(N2068="nulová",J2068,0)</f>
        <v>0</v>
      </c>
      <c r="BJ2068" s="25" t="s">
        <v>17</v>
      </c>
      <c r="BK2068" s="193">
        <f>ROUND(I2068*H2068,2)</f>
        <v>0</v>
      </c>
      <c r="BL2068" s="25" t="s">
        <v>283</v>
      </c>
      <c r="BM2068" s="25" t="s">
        <v>2435</v>
      </c>
    </row>
    <row r="2069" spans="2:51" s="13" customFormat="1" ht="13.5">
      <c r="B2069" s="202"/>
      <c r="D2069" s="195" t="s">
        <v>198</v>
      </c>
      <c r="E2069" s="203" t="s">
        <v>5</v>
      </c>
      <c r="F2069" s="204" t="s">
        <v>2228</v>
      </c>
      <c r="H2069" s="205">
        <v>0.058</v>
      </c>
      <c r="I2069" s="206"/>
      <c r="L2069" s="202"/>
      <c r="M2069" s="207"/>
      <c r="N2069" s="208"/>
      <c r="O2069" s="208"/>
      <c r="P2069" s="208"/>
      <c r="Q2069" s="208"/>
      <c r="R2069" s="208"/>
      <c r="S2069" s="208"/>
      <c r="T2069" s="209"/>
      <c r="AT2069" s="203" t="s">
        <v>198</v>
      </c>
      <c r="AU2069" s="203" t="s">
        <v>80</v>
      </c>
      <c r="AV2069" s="13" t="s">
        <v>80</v>
      </c>
      <c r="AW2069" s="13" t="s">
        <v>35</v>
      </c>
      <c r="AX2069" s="13" t="s">
        <v>72</v>
      </c>
      <c r="AY2069" s="203" t="s">
        <v>190</v>
      </c>
    </row>
    <row r="2070" spans="2:51" s="13" customFormat="1" ht="13.5">
      <c r="B2070" s="202"/>
      <c r="D2070" s="195" t="s">
        <v>198</v>
      </c>
      <c r="E2070" s="203" t="s">
        <v>5</v>
      </c>
      <c r="F2070" s="204" t="s">
        <v>2229</v>
      </c>
      <c r="H2070" s="205">
        <v>0.121</v>
      </c>
      <c r="I2070" s="206"/>
      <c r="L2070" s="202"/>
      <c r="M2070" s="207"/>
      <c r="N2070" s="208"/>
      <c r="O2070" s="208"/>
      <c r="P2070" s="208"/>
      <c r="Q2070" s="208"/>
      <c r="R2070" s="208"/>
      <c r="S2070" s="208"/>
      <c r="T2070" s="209"/>
      <c r="AT2070" s="203" t="s">
        <v>198</v>
      </c>
      <c r="AU2070" s="203" t="s">
        <v>80</v>
      </c>
      <c r="AV2070" s="13" t="s">
        <v>80</v>
      </c>
      <c r="AW2070" s="13" t="s">
        <v>35</v>
      </c>
      <c r="AX2070" s="13" t="s">
        <v>72</v>
      </c>
      <c r="AY2070" s="203" t="s">
        <v>190</v>
      </c>
    </row>
    <row r="2071" spans="2:51" s="14" customFormat="1" ht="13.5">
      <c r="B2071" s="210"/>
      <c r="D2071" s="195" t="s">
        <v>198</v>
      </c>
      <c r="E2071" s="211" t="s">
        <v>5</v>
      </c>
      <c r="F2071" s="212" t="s">
        <v>221</v>
      </c>
      <c r="H2071" s="213">
        <v>0.179</v>
      </c>
      <c r="I2071" s="214"/>
      <c r="L2071" s="210"/>
      <c r="M2071" s="215"/>
      <c r="N2071" s="216"/>
      <c r="O2071" s="216"/>
      <c r="P2071" s="216"/>
      <c r="Q2071" s="216"/>
      <c r="R2071" s="216"/>
      <c r="S2071" s="216"/>
      <c r="T2071" s="217"/>
      <c r="AT2071" s="211" t="s">
        <v>198</v>
      </c>
      <c r="AU2071" s="211" t="s">
        <v>80</v>
      </c>
      <c r="AV2071" s="14" t="s">
        <v>92</v>
      </c>
      <c r="AW2071" s="14" t="s">
        <v>35</v>
      </c>
      <c r="AX2071" s="14" t="s">
        <v>17</v>
      </c>
      <c r="AY2071" s="211" t="s">
        <v>190</v>
      </c>
    </row>
    <row r="2072" spans="2:65" s="1" customFormat="1" ht="38.25" customHeight="1">
      <c r="B2072" s="181"/>
      <c r="C2072" s="182" t="s">
        <v>2436</v>
      </c>
      <c r="D2072" s="182" t="s">
        <v>192</v>
      </c>
      <c r="E2072" s="183" t="s">
        <v>2437</v>
      </c>
      <c r="F2072" s="184" t="s">
        <v>2438</v>
      </c>
      <c r="G2072" s="185" t="s">
        <v>316</v>
      </c>
      <c r="H2072" s="186">
        <v>9.091</v>
      </c>
      <c r="I2072" s="187"/>
      <c r="J2072" s="188">
        <f>ROUND(I2072*H2072,2)</f>
        <v>0</v>
      </c>
      <c r="K2072" s="184" t="s">
        <v>196</v>
      </c>
      <c r="L2072" s="42"/>
      <c r="M2072" s="189" t="s">
        <v>5</v>
      </c>
      <c r="N2072" s="190" t="s">
        <v>43</v>
      </c>
      <c r="O2072" s="43"/>
      <c r="P2072" s="191">
        <f>O2072*H2072</f>
        <v>0</v>
      </c>
      <c r="Q2072" s="191">
        <v>0</v>
      </c>
      <c r="R2072" s="191">
        <f>Q2072*H2072</f>
        <v>0</v>
      </c>
      <c r="S2072" s="191">
        <v>0</v>
      </c>
      <c r="T2072" s="192">
        <f>S2072*H2072</f>
        <v>0</v>
      </c>
      <c r="AR2072" s="25" t="s">
        <v>283</v>
      </c>
      <c r="AT2072" s="25" t="s">
        <v>192</v>
      </c>
      <c r="AU2072" s="25" t="s">
        <v>80</v>
      </c>
      <c r="AY2072" s="25" t="s">
        <v>190</v>
      </c>
      <c r="BE2072" s="193">
        <f>IF(N2072="základní",J2072,0)</f>
        <v>0</v>
      </c>
      <c r="BF2072" s="193">
        <f>IF(N2072="snížená",J2072,0)</f>
        <v>0</v>
      </c>
      <c r="BG2072" s="193">
        <f>IF(N2072="zákl. přenesená",J2072,0)</f>
        <v>0</v>
      </c>
      <c r="BH2072" s="193">
        <f>IF(N2072="sníž. přenesená",J2072,0)</f>
        <v>0</v>
      </c>
      <c r="BI2072" s="193">
        <f>IF(N2072="nulová",J2072,0)</f>
        <v>0</v>
      </c>
      <c r="BJ2072" s="25" t="s">
        <v>17</v>
      </c>
      <c r="BK2072" s="193">
        <f>ROUND(I2072*H2072,2)</f>
        <v>0</v>
      </c>
      <c r="BL2072" s="25" t="s">
        <v>283</v>
      </c>
      <c r="BM2072" s="25" t="s">
        <v>2439</v>
      </c>
    </row>
    <row r="2073" spans="2:63" s="11" customFormat="1" ht="29.85" customHeight="1">
      <c r="B2073" s="168"/>
      <c r="D2073" s="169" t="s">
        <v>71</v>
      </c>
      <c r="E2073" s="179" t="s">
        <v>2440</v>
      </c>
      <c r="F2073" s="179" t="s">
        <v>2441</v>
      </c>
      <c r="I2073" s="171"/>
      <c r="J2073" s="180">
        <f>BK2073</f>
        <v>0</v>
      </c>
      <c r="L2073" s="168"/>
      <c r="M2073" s="173"/>
      <c r="N2073" s="174"/>
      <c r="O2073" s="174"/>
      <c r="P2073" s="175">
        <f>SUM(P2074:P2113)</f>
        <v>0</v>
      </c>
      <c r="Q2073" s="174"/>
      <c r="R2073" s="175">
        <f>SUM(R2074:R2113)</f>
        <v>8.5818154</v>
      </c>
      <c r="S2073" s="174"/>
      <c r="T2073" s="176">
        <f>SUM(T2074:T2113)</f>
        <v>0</v>
      </c>
      <c r="AR2073" s="169" t="s">
        <v>80</v>
      </c>
      <c r="AT2073" s="177" t="s">
        <v>71</v>
      </c>
      <c r="AU2073" s="177" t="s">
        <v>17</v>
      </c>
      <c r="AY2073" s="169" t="s">
        <v>190</v>
      </c>
      <c r="BK2073" s="178">
        <f>SUM(BK2074:BK2113)</f>
        <v>0</v>
      </c>
    </row>
    <row r="2074" spans="2:65" s="1" customFormat="1" ht="25.5" customHeight="1">
      <c r="B2074" s="181"/>
      <c r="C2074" s="182" t="s">
        <v>2442</v>
      </c>
      <c r="D2074" s="182" t="s">
        <v>192</v>
      </c>
      <c r="E2074" s="183" t="s">
        <v>2443</v>
      </c>
      <c r="F2074" s="184" t="s">
        <v>2444</v>
      </c>
      <c r="G2074" s="185" t="s">
        <v>275</v>
      </c>
      <c r="H2074" s="186">
        <v>240.85</v>
      </c>
      <c r="I2074" s="187"/>
      <c r="J2074" s="188">
        <f>ROUND(I2074*H2074,2)</f>
        <v>0</v>
      </c>
      <c r="K2074" s="184" t="s">
        <v>196</v>
      </c>
      <c r="L2074" s="42"/>
      <c r="M2074" s="189" t="s">
        <v>5</v>
      </c>
      <c r="N2074" s="190" t="s">
        <v>43</v>
      </c>
      <c r="O2074" s="43"/>
      <c r="P2074" s="191">
        <f>O2074*H2074</f>
        <v>0</v>
      </c>
      <c r="Q2074" s="191">
        <v>0</v>
      </c>
      <c r="R2074" s="191">
        <f>Q2074*H2074</f>
        <v>0</v>
      </c>
      <c r="S2074" s="191">
        <v>0</v>
      </c>
      <c r="T2074" s="192">
        <f>S2074*H2074</f>
        <v>0</v>
      </c>
      <c r="AR2074" s="25" t="s">
        <v>283</v>
      </c>
      <c r="AT2074" s="25" t="s">
        <v>192</v>
      </c>
      <c r="AU2074" s="25" t="s">
        <v>80</v>
      </c>
      <c r="AY2074" s="25" t="s">
        <v>190</v>
      </c>
      <c r="BE2074" s="193">
        <f>IF(N2074="základní",J2074,0)</f>
        <v>0</v>
      </c>
      <c r="BF2074" s="193">
        <f>IF(N2074="snížená",J2074,0)</f>
        <v>0</v>
      </c>
      <c r="BG2074" s="193">
        <f>IF(N2074="zákl. přenesená",J2074,0)</f>
        <v>0</v>
      </c>
      <c r="BH2074" s="193">
        <f>IF(N2074="sníž. přenesená",J2074,0)</f>
        <v>0</v>
      </c>
      <c r="BI2074" s="193">
        <f>IF(N2074="nulová",J2074,0)</f>
        <v>0</v>
      </c>
      <c r="BJ2074" s="25" t="s">
        <v>17</v>
      </c>
      <c r="BK2074" s="193">
        <f>ROUND(I2074*H2074,2)</f>
        <v>0</v>
      </c>
      <c r="BL2074" s="25" t="s">
        <v>283</v>
      </c>
      <c r="BM2074" s="25" t="s">
        <v>2445</v>
      </c>
    </row>
    <row r="2075" spans="2:51" s="12" customFormat="1" ht="13.5">
      <c r="B2075" s="194"/>
      <c r="D2075" s="195" t="s">
        <v>198</v>
      </c>
      <c r="E2075" s="196" t="s">
        <v>5</v>
      </c>
      <c r="F2075" s="197" t="s">
        <v>425</v>
      </c>
      <c r="H2075" s="196" t="s">
        <v>5</v>
      </c>
      <c r="I2075" s="198"/>
      <c r="L2075" s="194"/>
      <c r="M2075" s="199"/>
      <c r="N2075" s="200"/>
      <c r="O2075" s="200"/>
      <c r="P2075" s="200"/>
      <c r="Q2075" s="200"/>
      <c r="R2075" s="200"/>
      <c r="S2075" s="200"/>
      <c r="T2075" s="201"/>
      <c r="AT2075" s="196" t="s">
        <v>198</v>
      </c>
      <c r="AU2075" s="196" t="s">
        <v>80</v>
      </c>
      <c r="AV2075" s="12" t="s">
        <v>17</v>
      </c>
      <c r="AW2075" s="12" t="s">
        <v>35</v>
      </c>
      <c r="AX2075" s="12" t="s">
        <v>72</v>
      </c>
      <c r="AY2075" s="196" t="s">
        <v>190</v>
      </c>
    </row>
    <row r="2076" spans="2:51" s="13" customFormat="1" ht="13.5">
      <c r="B2076" s="202"/>
      <c r="D2076" s="195" t="s">
        <v>198</v>
      </c>
      <c r="E2076" s="203" t="s">
        <v>5</v>
      </c>
      <c r="F2076" s="204" t="s">
        <v>1469</v>
      </c>
      <c r="H2076" s="205">
        <v>31.9</v>
      </c>
      <c r="I2076" s="206"/>
      <c r="L2076" s="202"/>
      <c r="M2076" s="207"/>
      <c r="N2076" s="208"/>
      <c r="O2076" s="208"/>
      <c r="P2076" s="208"/>
      <c r="Q2076" s="208"/>
      <c r="R2076" s="208"/>
      <c r="S2076" s="208"/>
      <c r="T2076" s="209"/>
      <c r="AT2076" s="203" t="s">
        <v>198</v>
      </c>
      <c r="AU2076" s="203" t="s">
        <v>80</v>
      </c>
      <c r="AV2076" s="13" t="s">
        <v>80</v>
      </c>
      <c r="AW2076" s="13" t="s">
        <v>35</v>
      </c>
      <c r="AX2076" s="13" t="s">
        <v>72</v>
      </c>
      <c r="AY2076" s="203" t="s">
        <v>190</v>
      </c>
    </row>
    <row r="2077" spans="2:51" s="12" customFormat="1" ht="13.5">
      <c r="B2077" s="194"/>
      <c r="D2077" s="195" t="s">
        <v>198</v>
      </c>
      <c r="E2077" s="196" t="s">
        <v>5</v>
      </c>
      <c r="F2077" s="197" t="s">
        <v>372</v>
      </c>
      <c r="H2077" s="196" t="s">
        <v>5</v>
      </c>
      <c r="I2077" s="198"/>
      <c r="L2077" s="194"/>
      <c r="M2077" s="199"/>
      <c r="N2077" s="200"/>
      <c r="O2077" s="200"/>
      <c r="P2077" s="200"/>
      <c r="Q2077" s="200"/>
      <c r="R2077" s="200"/>
      <c r="S2077" s="200"/>
      <c r="T2077" s="201"/>
      <c r="AT2077" s="196" t="s">
        <v>198</v>
      </c>
      <c r="AU2077" s="196" t="s">
        <v>80</v>
      </c>
      <c r="AV2077" s="12" t="s">
        <v>17</v>
      </c>
      <c r="AW2077" s="12" t="s">
        <v>35</v>
      </c>
      <c r="AX2077" s="12" t="s">
        <v>72</v>
      </c>
      <c r="AY2077" s="196" t="s">
        <v>190</v>
      </c>
    </row>
    <row r="2078" spans="2:51" s="13" customFormat="1" ht="13.5">
      <c r="B2078" s="202"/>
      <c r="D2078" s="195" t="s">
        <v>198</v>
      </c>
      <c r="E2078" s="203" t="s">
        <v>5</v>
      </c>
      <c r="F2078" s="204" t="s">
        <v>1470</v>
      </c>
      <c r="H2078" s="205">
        <v>164.05</v>
      </c>
      <c r="I2078" s="206"/>
      <c r="L2078" s="202"/>
      <c r="M2078" s="207"/>
      <c r="N2078" s="208"/>
      <c r="O2078" s="208"/>
      <c r="P2078" s="208"/>
      <c r="Q2078" s="208"/>
      <c r="R2078" s="208"/>
      <c r="S2078" s="208"/>
      <c r="T2078" s="209"/>
      <c r="AT2078" s="203" t="s">
        <v>198</v>
      </c>
      <c r="AU2078" s="203" t="s">
        <v>80</v>
      </c>
      <c r="AV2078" s="13" t="s">
        <v>80</v>
      </c>
      <c r="AW2078" s="13" t="s">
        <v>35</v>
      </c>
      <c r="AX2078" s="13" t="s">
        <v>72</v>
      </c>
      <c r="AY2078" s="203" t="s">
        <v>190</v>
      </c>
    </row>
    <row r="2079" spans="2:51" s="12" customFormat="1" ht="13.5">
      <c r="B2079" s="194"/>
      <c r="D2079" s="195" t="s">
        <v>198</v>
      </c>
      <c r="E2079" s="196" t="s">
        <v>5</v>
      </c>
      <c r="F2079" s="197" t="s">
        <v>376</v>
      </c>
      <c r="H2079" s="196" t="s">
        <v>5</v>
      </c>
      <c r="I2079" s="198"/>
      <c r="L2079" s="194"/>
      <c r="M2079" s="199"/>
      <c r="N2079" s="200"/>
      <c r="O2079" s="200"/>
      <c r="P2079" s="200"/>
      <c r="Q2079" s="200"/>
      <c r="R2079" s="200"/>
      <c r="S2079" s="200"/>
      <c r="T2079" s="201"/>
      <c r="AT2079" s="196" t="s">
        <v>198</v>
      </c>
      <c r="AU2079" s="196" t="s">
        <v>80</v>
      </c>
      <c r="AV2079" s="12" t="s">
        <v>17</v>
      </c>
      <c r="AW2079" s="12" t="s">
        <v>35</v>
      </c>
      <c r="AX2079" s="12" t="s">
        <v>72</v>
      </c>
      <c r="AY2079" s="196" t="s">
        <v>190</v>
      </c>
    </row>
    <row r="2080" spans="2:51" s="13" customFormat="1" ht="13.5">
      <c r="B2080" s="202"/>
      <c r="D2080" s="195" t="s">
        <v>198</v>
      </c>
      <c r="E2080" s="203" t="s">
        <v>5</v>
      </c>
      <c r="F2080" s="204" t="s">
        <v>2446</v>
      </c>
      <c r="H2080" s="205">
        <v>44.9</v>
      </c>
      <c r="I2080" s="206"/>
      <c r="L2080" s="202"/>
      <c r="M2080" s="207"/>
      <c r="N2080" s="208"/>
      <c r="O2080" s="208"/>
      <c r="P2080" s="208"/>
      <c r="Q2080" s="208"/>
      <c r="R2080" s="208"/>
      <c r="S2080" s="208"/>
      <c r="T2080" s="209"/>
      <c r="AT2080" s="203" t="s">
        <v>198</v>
      </c>
      <c r="AU2080" s="203" t="s">
        <v>80</v>
      </c>
      <c r="AV2080" s="13" t="s">
        <v>80</v>
      </c>
      <c r="AW2080" s="13" t="s">
        <v>35</v>
      </c>
      <c r="AX2080" s="13" t="s">
        <v>72</v>
      </c>
      <c r="AY2080" s="203" t="s">
        <v>190</v>
      </c>
    </row>
    <row r="2081" spans="2:51" s="14" customFormat="1" ht="13.5">
      <c r="B2081" s="210"/>
      <c r="D2081" s="195" t="s">
        <v>198</v>
      </c>
      <c r="E2081" s="211" t="s">
        <v>5</v>
      </c>
      <c r="F2081" s="212" t="s">
        <v>221</v>
      </c>
      <c r="H2081" s="213">
        <v>240.85</v>
      </c>
      <c r="I2081" s="214"/>
      <c r="L2081" s="210"/>
      <c r="M2081" s="215"/>
      <c r="N2081" s="216"/>
      <c r="O2081" s="216"/>
      <c r="P2081" s="216"/>
      <c r="Q2081" s="216"/>
      <c r="R2081" s="216"/>
      <c r="S2081" s="216"/>
      <c r="T2081" s="217"/>
      <c r="AT2081" s="211" t="s">
        <v>198</v>
      </c>
      <c r="AU2081" s="211" t="s">
        <v>80</v>
      </c>
      <c r="AV2081" s="14" t="s">
        <v>92</v>
      </c>
      <c r="AW2081" s="14" t="s">
        <v>35</v>
      </c>
      <c r="AX2081" s="14" t="s">
        <v>17</v>
      </c>
      <c r="AY2081" s="211" t="s">
        <v>190</v>
      </c>
    </row>
    <row r="2082" spans="2:65" s="1" customFormat="1" ht="16.5" customHeight="1">
      <c r="B2082" s="181"/>
      <c r="C2082" s="218" t="s">
        <v>2447</v>
      </c>
      <c r="D2082" s="218" t="s">
        <v>465</v>
      </c>
      <c r="E2082" s="219" t="s">
        <v>2448</v>
      </c>
      <c r="F2082" s="220" t="s">
        <v>2449</v>
      </c>
      <c r="G2082" s="221" t="s">
        <v>275</v>
      </c>
      <c r="H2082" s="222">
        <v>264.935</v>
      </c>
      <c r="I2082" s="223"/>
      <c r="J2082" s="224">
        <f>ROUND(I2082*H2082,2)</f>
        <v>0</v>
      </c>
      <c r="K2082" s="220" t="s">
        <v>196</v>
      </c>
      <c r="L2082" s="225"/>
      <c r="M2082" s="226" t="s">
        <v>5</v>
      </c>
      <c r="N2082" s="227" t="s">
        <v>43</v>
      </c>
      <c r="O2082" s="43"/>
      <c r="P2082" s="191">
        <f>O2082*H2082</f>
        <v>0</v>
      </c>
      <c r="Q2082" s="191">
        <v>0.00014</v>
      </c>
      <c r="R2082" s="191">
        <f>Q2082*H2082</f>
        <v>0.037090899999999996</v>
      </c>
      <c r="S2082" s="191">
        <v>0</v>
      </c>
      <c r="T2082" s="192">
        <f>S2082*H2082</f>
        <v>0</v>
      </c>
      <c r="AR2082" s="25" t="s">
        <v>407</v>
      </c>
      <c r="AT2082" s="25" t="s">
        <v>465</v>
      </c>
      <c r="AU2082" s="25" t="s">
        <v>80</v>
      </c>
      <c r="AY2082" s="25" t="s">
        <v>190</v>
      </c>
      <c r="BE2082" s="193">
        <f>IF(N2082="základní",J2082,0)</f>
        <v>0</v>
      </c>
      <c r="BF2082" s="193">
        <f>IF(N2082="snížená",J2082,0)</f>
        <v>0</v>
      </c>
      <c r="BG2082" s="193">
        <f>IF(N2082="zákl. přenesená",J2082,0)</f>
        <v>0</v>
      </c>
      <c r="BH2082" s="193">
        <f>IF(N2082="sníž. přenesená",J2082,0)</f>
        <v>0</v>
      </c>
      <c r="BI2082" s="193">
        <f>IF(N2082="nulová",J2082,0)</f>
        <v>0</v>
      </c>
      <c r="BJ2082" s="25" t="s">
        <v>17</v>
      </c>
      <c r="BK2082" s="193">
        <f>ROUND(I2082*H2082,2)</f>
        <v>0</v>
      </c>
      <c r="BL2082" s="25" t="s">
        <v>283</v>
      </c>
      <c r="BM2082" s="25" t="s">
        <v>2450</v>
      </c>
    </row>
    <row r="2083" spans="2:51" s="13" customFormat="1" ht="13.5">
      <c r="B2083" s="202"/>
      <c r="D2083" s="195" t="s">
        <v>198</v>
      </c>
      <c r="F2083" s="204" t="s">
        <v>2451</v>
      </c>
      <c r="H2083" s="205">
        <v>264.935</v>
      </c>
      <c r="I2083" s="206"/>
      <c r="L2083" s="202"/>
      <c r="M2083" s="207"/>
      <c r="N2083" s="208"/>
      <c r="O2083" s="208"/>
      <c r="P2083" s="208"/>
      <c r="Q2083" s="208"/>
      <c r="R2083" s="208"/>
      <c r="S2083" s="208"/>
      <c r="T2083" s="209"/>
      <c r="AT2083" s="203" t="s">
        <v>198</v>
      </c>
      <c r="AU2083" s="203" t="s">
        <v>80</v>
      </c>
      <c r="AV2083" s="13" t="s">
        <v>80</v>
      </c>
      <c r="AW2083" s="13" t="s">
        <v>6</v>
      </c>
      <c r="AX2083" s="13" t="s">
        <v>17</v>
      </c>
      <c r="AY2083" s="203" t="s">
        <v>190</v>
      </c>
    </row>
    <row r="2084" spans="2:65" s="1" customFormat="1" ht="25.5" customHeight="1">
      <c r="B2084" s="181"/>
      <c r="C2084" s="182" t="s">
        <v>2452</v>
      </c>
      <c r="D2084" s="182" t="s">
        <v>192</v>
      </c>
      <c r="E2084" s="183" t="s">
        <v>2453</v>
      </c>
      <c r="F2084" s="184" t="s">
        <v>2454</v>
      </c>
      <c r="G2084" s="185" t="s">
        <v>275</v>
      </c>
      <c r="H2084" s="186">
        <v>240.85</v>
      </c>
      <c r="I2084" s="187"/>
      <c r="J2084" s="188">
        <f>ROUND(I2084*H2084,2)</f>
        <v>0</v>
      </c>
      <c r="K2084" s="184" t="s">
        <v>196</v>
      </c>
      <c r="L2084" s="42"/>
      <c r="M2084" s="189" t="s">
        <v>5</v>
      </c>
      <c r="N2084" s="190" t="s">
        <v>43</v>
      </c>
      <c r="O2084" s="43"/>
      <c r="P2084" s="191">
        <f>O2084*H2084</f>
        <v>0</v>
      </c>
      <c r="Q2084" s="191">
        <v>0.00025</v>
      </c>
      <c r="R2084" s="191">
        <f>Q2084*H2084</f>
        <v>0.0602125</v>
      </c>
      <c r="S2084" s="191">
        <v>0</v>
      </c>
      <c r="T2084" s="192">
        <f>S2084*H2084</f>
        <v>0</v>
      </c>
      <c r="AR2084" s="25" t="s">
        <v>283</v>
      </c>
      <c r="AT2084" s="25" t="s">
        <v>192</v>
      </c>
      <c r="AU2084" s="25" t="s">
        <v>80</v>
      </c>
      <c r="AY2084" s="25" t="s">
        <v>190</v>
      </c>
      <c r="BE2084" s="193">
        <f>IF(N2084="základní",J2084,0)</f>
        <v>0</v>
      </c>
      <c r="BF2084" s="193">
        <f>IF(N2084="snížená",J2084,0)</f>
        <v>0</v>
      </c>
      <c r="BG2084" s="193">
        <f>IF(N2084="zákl. přenesená",J2084,0)</f>
        <v>0</v>
      </c>
      <c r="BH2084" s="193">
        <f>IF(N2084="sníž. přenesená",J2084,0)</f>
        <v>0</v>
      </c>
      <c r="BI2084" s="193">
        <f>IF(N2084="nulová",J2084,0)</f>
        <v>0</v>
      </c>
      <c r="BJ2084" s="25" t="s">
        <v>17</v>
      </c>
      <c r="BK2084" s="193">
        <f>ROUND(I2084*H2084,2)</f>
        <v>0</v>
      </c>
      <c r="BL2084" s="25" t="s">
        <v>283</v>
      </c>
      <c r="BM2084" s="25" t="s">
        <v>2455</v>
      </c>
    </row>
    <row r="2085" spans="2:51" s="12" customFormat="1" ht="13.5">
      <c r="B2085" s="194"/>
      <c r="D2085" s="195" t="s">
        <v>198</v>
      </c>
      <c r="E2085" s="196" t="s">
        <v>5</v>
      </c>
      <c r="F2085" s="197" t="s">
        <v>425</v>
      </c>
      <c r="H2085" s="196" t="s">
        <v>5</v>
      </c>
      <c r="I2085" s="198"/>
      <c r="L2085" s="194"/>
      <c r="M2085" s="199"/>
      <c r="N2085" s="200"/>
      <c r="O2085" s="200"/>
      <c r="P2085" s="200"/>
      <c r="Q2085" s="200"/>
      <c r="R2085" s="200"/>
      <c r="S2085" s="200"/>
      <c r="T2085" s="201"/>
      <c r="AT2085" s="196" t="s">
        <v>198</v>
      </c>
      <c r="AU2085" s="196" t="s">
        <v>80</v>
      </c>
      <c r="AV2085" s="12" t="s">
        <v>17</v>
      </c>
      <c r="AW2085" s="12" t="s">
        <v>35</v>
      </c>
      <c r="AX2085" s="12" t="s">
        <v>72</v>
      </c>
      <c r="AY2085" s="196" t="s">
        <v>190</v>
      </c>
    </row>
    <row r="2086" spans="2:51" s="13" customFormat="1" ht="13.5">
      <c r="B2086" s="202"/>
      <c r="D2086" s="195" t="s">
        <v>198</v>
      </c>
      <c r="E2086" s="203" t="s">
        <v>5</v>
      </c>
      <c r="F2086" s="204" t="s">
        <v>1469</v>
      </c>
      <c r="H2086" s="205">
        <v>31.9</v>
      </c>
      <c r="I2086" s="206"/>
      <c r="L2086" s="202"/>
      <c r="M2086" s="207"/>
      <c r="N2086" s="208"/>
      <c r="O2086" s="208"/>
      <c r="P2086" s="208"/>
      <c r="Q2086" s="208"/>
      <c r="R2086" s="208"/>
      <c r="S2086" s="208"/>
      <c r="T2086" s="209"/>
      <c r="AT2086" s="203" t="s">
        <v>198</v>
      </c>
      <c r="AU2086" s="203" t="s">
        <v>80</v>
      </c>
      <c r="AV2086" s="13" t="s">
        <v>80</v>
      </c>
      <c r="AW2086" s="13" t="s">
        <v>35</v>
      </c>
      <c r="AX2086" s="13" t="s">
        <v>72</v>
      </c>
      <c r="AY2086" s="203" t="s">
        <v>190</v>
      </c>
    </row>
    <row r="2087" spans="2:51" s="12" customFormat="1" ht="13.5">
      <c r="B2087" s="194"/>
      <c r="D2087" s="195" t="s">
        <v>198</v>
      </c>
      <c r="E2087" s="196" t="s">
        <v>5</v>
      </c>
      <c r="F2087" s="197" t="s">
        <v>372</v>
      </c>
      <c r="H2087" s="196" t="s">
        <v>5</v>
      </c>
      <c r="I2087" s="198"/>
      <c r="L2087" s="194"/>
      <c r="M2087" s="199"/>
      <c r="N2087" s="200"/>
      <c r="O2087" s="200"/>
      <c r="P2087" s="200"/>
      <c r="Q2087" s="200"/>
      <c r="R2087" s="200"/>
      <c r="S2087" s="200"/>
      <c r="T2087" s="201"/>
      <c r="AT2087" s="196" t="s">
        <v>198</v>
      </c>
      <c r="AU2087" s="196" t="s">
        <v>80</v>
      </c>
      <c r="AV2087" s="12" t="s">
        <v>17</v>
      </c>
      <c r="AW2087" s="12" t="s">
        <v>35</v>
      </c>
      <c r="AX2087" s="12" t="s">
        <v>72</v>
      </c>
      <c r="AY2087" s="196" t="s">
        <v>190</v>
      </c>
    </row>
    <row r="2088" spans="2:51" s="13" customFormat="1" ht="13.5">
      <c r="B2088" s="202"/>
      <c r="D2088" s="195" t="s">
        <v>198</v>
      </c>
      <c r="E2088" s="203" t="s">
        <v>5</v>
      </c>
      <c r="F2088" s="204" t="s">
        <v>1470</v>
      </c>
      <c r="H2088" s="205">
        <v>164.05</v>
      </c>
      <c r="I2088" s="206"/>
      <c r="L2088" s="202"/>
      <c r="M2088" s="207"/>
      <c r="N2088" s="208"/>
      <c r="O2088" s="208"/>
      <c r="P2088" s="208"/>
      <c r="Q2088" s="208"/>
      <c r="R2088" s="208"/>
      <c r="S2088" s="208"/>
      <c r="T2088" s="209"/>
      <c r="AT2088" s="203" t="s">
        <v>198</v>
      </c>
      <c r="AU2088" s="203" t="s">
        <v>80</v>
      </c>
      <c r="AV2088" s="13" t="s">
        <v>80</v>
      </c>
      <c r="AW2088" s="13" t="s">
        <v>35</v>
      </c>
      <c r="AX2088" s="13" t="s">
        <v>72</v>
      </c>
      <c r="AY2088" s="203" t="s">
        <v>190</v>
      </c>
    </row>
    <row r="2089" spans="2:51" s="12" customFormat="1" ht="13.5">
      <c r="B2089" s="194"/>
      <c r="D2089" s="195" t="s">
        <v>198</v>
      </c>
      <c r="E2089" s="196" t="s">
        <v>5</v>
      </c>
      <c r="F2089" s="197" t="s">
        <v>376</v>
      </c>
      <c r="H2089" s="196" t="s">
        <v>5</v>
      </c>
      <c r="I2089" s="198"/>
      <c r="L2089" s="194"/>
      <c r="M2089" s="199"/>
      <c r="N2089" s="200"/>
      <c r="O2089" s="200"/>
      <c r="P2089" s="200"/>
      <c r="Q2089" s="200"/>
      <c r="R2089" s="200"/>
      <c r="S2089" s="200"/>
      <c r="T2089" s="201"/>
      <c r="AT2089" s="196" t="s">
        <v>198</v>
      </c>
      <c r="AU2089" s="196" t="s">
        <v>80</v>
      </c>
      <c r="AV2089" s="12" t="s">
        <v>17</v>
      </c>
      <c r="AW2089" s="12" t="s">
        <v>35</v>
      </c>
      <c r="AX2089" s="12" t="s">
        <v>72</v>
      </c>
      <c r="AY2089" s="196" t="s">
        <v>190</v>
      </c>
    </row>
    <row r="2090" spans="2:51" s="13" customFormat="1" ht="13.5">
      <c r="B2090" s="202"/>
      <c r="D2090" s="195" t="s">
        <v>198</v>
      </c>
      <c r="E2090" s="203" t="s">
        <v>5</v>
      </c>
      <c r="F2090" s="204" t="s">
        <v>2446</v>
      </c>
      <c r="H2090" s="205">
        <v>44.9</v>
      </c>
      <c r="I2090" s="206"/>
      <c r="L2090" s="202"/>
      <c r="M2090" s="207"/>
      <c r="N2090" s="208"/>
      <c r="O2090" s="208"/>
      <c r="P2090" s="208"/>
      <c r="Q2090" s="208"/>
      <c r="R2090" s="208"/>
      <c r="S2090" s="208"/>
      <c r="T2090" s="209"/>
      <c r="AT2090" s="203" t="s">
        <v>198</v>
      </c>
      <c r="AU2090" s="203" t="s">
        <v>80</v>
      </c>
      <c r="AV2090" s="13" t="s">
        <v>80</v>
      </c>
      <c r="AW2090" s="13" t="s">
        <v>35</v>
      </c>
      <c r="AX2090" s="13" t="s">
        <v>72</v>
      </c>
      <c r="AY2090" s="203" t="s">
        <v>190</v>
      </c>
    </row>
    <row r="2091" spans="2:51" s="14" customFormat="1" ht="13.5">
      <c r="B2091" s="210"/>
      <c r="D2091" s="195" t="s">
        <v>198</v>
      </c>
      <c r="E2091" s="211" t="s">
        <v>5</v>
      </c>
      <c r="F2091" s="212" t="s">
        <v>221</v>
      </c>
      <c r="H2091" s="213">
        <v>240.85</v>
      </c>
      <c r="I2091" s="214"/>
      <c r="L2091" s="210"/>
      <c r="M2091" s="215"/>
      <c r="N2091" s="216"/>
      <c r="O2091" s="216"/>
      <c r="P2091" s="216"/>
      <c r="Q2091" s="216"/>
      <c r="R2091" s="216"/>
      <c r="S2091" s="216"/>
      <c r="T2091" s="217"/>
      <c r="AT2091" s="211" t="s">
        <v>198</v>
      </c>
      <c r="AU2091" s="211" t="s">
        <v>80</v>
      </c>
      <c r="AV2091" s="14" t="s">
        <v>92</v>
      </c>
      <c r="AW2091" s="14" t="s">
        <v>35</v>
      </c>
      <c r="AX2091" s="14" t="s">
        <v>17</v>
      </c>
      <c r="AY2091" s="211" t="s">
        <v>190</v>
      </c>
    </row>
    <row r="2092" spans="2:65" s="1" customFormat="1" ht="25.5" customHeight="1">
      <c r="B2092" s="181"/>
      <c r="C2092" s="182" t="s">
        <v>2456</v>
      </c>
      <c r="D2092" s="182" t="s">
        <v>192</v>
      </c>
      <c r="E2092" s="183" t="s">
        <v>2457</v>
      </c>
      <c r="F2092" s="184" t="s">
        <v>2458</v>
      </c>
      <c r="G2092" s="185" t="s">
        <v>275</v>
      </c>
      <c r="H2092" s="186">
        <v>240.85</v>
      </c>
      <c r="I2092" s="187"/>
      <c r="J2092" s="188">
        <f>ROUND(I2092*H2092,2)</f>
        <v>0</v>
      </c>
      <c r="K2092" s="184" t="s">
        <v>196</v>
      </c>
      <c r="L2092" s="42"/>
      <c r="M2092" s="189" t="s">
        <v>5</v>
      </c>
      <c r="N2092" s="190" t="s">
        <v>43</v>
      </c>
      <c r="O2092" s="43"/>
      <c r="P2092" s="191">
        <f>O2092*H2092</f>
        <v>0</v>
      </c>
      <c r="Q2092" s="191">
        <v>0.01873</v>
      </c>
      <c r="R2092" s="191">
        <f>Q2092*H2092</f>
        <v>4.5111205</v>
      </c>
      <c r="S2092" s="191">
        <v>0</v>
      </c>
      <c r="T2092" s="192">
        <f>S2092*H2092</f>
        <v>0</v>
      </c>
      <c r="AR2092" s="25" t="s">
        <v>283</v>
      </c>
      <c r="AT2092" s="25" t="s">
        <v>192</v>
      </c>
      <c r="AU2092" s="25" t="s">
        <v>80</v>
      </c>
      <c r="AY2092" s="25" t="s">
        <v>190</v>
      </c>
      <c r="BE2092" s="193">
        <f>IF(N2092="základní",J2092,0)</f>
        <v>0</v>
      </c>
      <c r="BF2092" s="193">
        <f>IF(N2092="snížená",J2092,0)</f>
        <v>0</v>
      </c>
      <c r="BG2092" s="193">
        <f>IF(N2092="zákl. přenesená",J2092,0)</f>
        <v>0</v>
      </c>
      <c r="BH2092" s="193">
        <f>IF(N2092="sníž. přenesená",J2092,0)</f>
        <v>0</v>
      </c>
      <c r="BI2092" s="193">
        <f>IF(N2092="nulová",J2092,0)</f>
        <v>0</v>
      </c>
      <c r="BJ2092" s="25" t="s">
        <v>17</v>
      </c>
      <c r="BK2092" s="193">
        <f>ROUND(I2092*H2092,2)</f>
        <v>0</v>
      </c>
      <c r="BL2092" s="25" t="s">
        <v>283</v>
      </c>
      <c r="BM2092" s="25" t="s">
        <v>2459</v>
      </c>
    </row>
    <row r="2093" spans="2:51" s="12" customFormat="1" ht="13.5">
      <c r="B2093" s="194"/>
      <c r="D2093" s="195" t="s">
        <v>198</v>
      </c>
      <c r="E2093" s="196" t="s">
        <v>5</v>
      </c>
      <c r="F2093" s="197" t="s">
        <v>425</v>
      </c>
      <c r="H2093" s="196" t="s">
        <v>5</v>
      </c>
      <c r="I2093" s="198"/>
      <c r="L2093" s="194"/>
      <c r="M2093" s="199"/>
      <c r="N2093" s="200"/>
      <c r="O2093" s="200"/>
      <c r="P2093" s="200"/>
      <c r="Q2093" s="200"/>
      <c r="R2093" s="200"/>
      <c r="S2093" s="200"/>
      <c r="T2093" s="201"/>
      <c r="AT2093" s="196" t="s">
        <v>198</v>
      </c>
      <c r="AU2093" s="196" t="s">
        <v>80</v>
      </c>
      <c r="AV2093" s="12" t="s">
        <v>17</v>
      </c>
      <c r="AW2093" s="12" t="s">
        <v>35</v>
      </c>
      <c r="AX2093" s="12" t="s">
        <v>72</v>
      </c>
      <c r="AY2093" s="196" t="s">
        <v>190</v>
      </c>
    </row>
    <row r="2094" spans="2:51" s="13" customFormat="1" ht="13.5">
      <c r="B2094" s="202"/>
      <c r="D2094" s="195" t="s">
        <v>198</v>
      </c>
      <c r="E2094" s="203" t="s">
        <v>5</v>
      </c>
      <c r="F2094" s="204" t="s">
        <v>1469</v>
      </c>
      <c r="H2094" s="205">
        <v>31.9</v>
      </c>
      <c r="I2094" s="206"/>
      <c r="L2094" s="202"/>
      <c r="M2094" s="207"/>
      <c r="N2094" s="208"/>
      <c r="O2094" s="208"/>
      <c r="P2094" s="208"/>
      <c r="Q2094" s="208"/>
      <c r="R2094" s="208"/>
      <c r="S2094" s="208"/>
      <c r="T2094" s="209"/>
      <c r="AT2094" s="203" t="s">
        <v>198</v>
      </c>
      <c r="AU2094" s="203" t="s">
        <v>80</v>
      </c>
      <c r="AV2094" s="13" t="s">
        <v>80</v>
      </c>
      <c r="AW2094" s="13" t="s">
        <v>35</v>
      </c>
      <c r="AX2094" s="13" t="s">
        <v>72</v>
      </c>
      <c r="AY2094" s="203" t="s">
        <v>190</v>
      </c>
    </row>
    <row r="2095" spans="2:51" s="12" customFormat="1" ht="13.5">
      <c r="B2095" s="194"/>
      <c r="D2095" s="195" t="s">
        <v>198</v>
      </c>
      <c r="E2095" s="196" t="s">
        <v>5</v>
      </c>
      <c r="F2095" s="197" t="s">
        <v>372</v>
      </c>
      <c r="H2095" s="196" t="s">
        <v>5</v>
      </c>
      <c r="I2095" s="198"/>
      <c r="L2095" s="194"/>
      <c r="M2095" s="199"/>
      <c r="N2095" s="200"/>
      <c r="O2095" s="200"/>
      <c r="P2095" s="200"/>
      <c r="Q2095" s="200"/>
      <c r="R2095" s="200"/>
      <c r="S2095" s="200"/>
      <c r="T2095" s="201"/>
      <c r="AT2095" s="196" t="s">
        <v>198</v>
      </c>
      <c r="AU2095" s="196" t="s">
        <v>80</v>
      </c>
      <c r="AV2095" s="12" t="s">
        <v>17</v>
      </c>
      <c r="AW2095" s="12" t="s">
        <v>35</v>
      </c>
      <c r="AX2095" s="12" t="s">
        <v>72</v>
      </c>
      <c r="AY2095" s="196" t="s">
        <v>190</v>
      </c>
    </row>
    <row r="2096" spans="2:51" s="13" customFormat="1" ht="13.5">
      <c r="B2096" s="202"/>
      <c r="D2096" s="195" t="s">
        <v>198</v>
      </c>
      <c r="E2096" s="203" t="s">
        <v>5</v>
      </c>
      <c r="F2096" s="204" t="s">
        <v>1470</v>
      </c>
      <c r="H2096" s="205">
        <v>164.05</v>
      </c>
      <c r="I2096" s="206"/>
      <c r="L2096" s="202"/>
      <c r="M2096" s="207"/>
      <c r="N2096" s="208"/>
      <c r="O2096" s="208"/>
      <c r="P2096" s="208"/>
      <c r="Q2096" s="208"/>
      <c r="R2096" s="208"/>
      <c r="S2096" s="208"/>
      <c r="T2096" s="209"/>
      <c r="AT2096" s="203" t="s">
        <v>198</v>
      </c>
      <c r="AU2096" s="203" t="s">
        <v>80</v>
      </c>
      <c r="AV2096" s="13" t="s">
        <v>80</v>
      </c>
      <c r="AW2096" s="13" t="s">
        <v>35</v>
      </c>
      <c r="AX2096" s="13" t="s">
        <v>72</v>
      </c>
      <c r="AY2096" s="203" t="s">
        <v>190</v>
      </c>
    </row>
    <row r="2097" spans="2:51" s="12" customFormat="1" ht="13.5">
      <c r="B2097" s="194"/>
      <c r="D2097" s="195" t="s">
        <v>198</v>
      </c>
      <c r="E2097" s="196" t="s">
        <v>5</v>
      </c>
      <c r="F2097" s="197" t="s">
        <v>376</v>
      </c>
      <c r="H2097" s="196" t="s">
        <v>5</v>
      </c>
      <c r="I2097" s="198"/>
      <c r="L2097" s="194"/>
      <c r="M2097" s="199"/>
      <c r="N2097" s="200"/>
      <c r="O2097" s="200"/>
      <c r="P2097" s="200"/>
      <c r="Q2097" s="200"/>
      <c r="R2097" s="200"/>
      <c r="S2097" s="200"/>
      <c r="T2097" s="201"/>
      <c r="AT2097" s="196" t="s">
        <v>198</v>
      </c>
      <c r="AU2097" s="196" t="s">
        <v>80</v>
      </c>
      <c r="AV2097" s="12" t="s">
        <v>17</v>
      </c>
      <c r="AW2097" s="12" t="s">
        <v>35</v>
      </c>
      <c r="AX2097" s="12" t="s">
        <v>72</v>
      </c>
      <c r="AY2097" s="196" t="s">
        <v>190</v>
      </c>
    </row>
    <row r="2098" spans="2:51" s="13" customFormat="1" ht="13.5">
      <c r="B2098" s="202"/>
      <c r="D2098" s="195" t="s">
        <v>198</v>
      </c>
      <c r="E2098" s="203" t="s">
        <v>5</v>
      </c>
      <c r="F2098" s="204" t="s">
        <v>2446</v>
      </c>
      <c r="H2098" s="205">
        <v>44.9</v>
      </c>
      <c r="I2098" s="206"/>
      <c r="L2098" s="202"/>
      <c r="M2098" s="207"/>
      <c r="N2098" s="208"/>
      <c r="O2098" s="208"/>
      <c r="P2098" s="208"/>
      <c r="Q2098" s="208"/>
      <c r="R2098" s="208"/>
      <c r="S2098" s="208"/>
      <c r="T2098" s="209"/>
      <c r="AT2098" s="203" t="s">
        <v>198</v>
      </c>
      <c r="AU2098" s="203" t="s">
        <v>80</v>
      </c>
      <c r="AV2098" s="13" t="s">
        <v>80</v>
      </c>
      <c r="AW2098" s="13" t="s">
        <v>35</v>
      </c>
      <c r="AX2098" s="13" t="s">
        <v>72</v>
      </c>
      <c r="AY2098" s="203" t="s">
        <v>190</v>
      </c>
    </row>
    <row r="2099" spans="2:51" s="14" customFormat="1" ht="13.5">
      <c r="B2099" s="210"/>
      <c r="D2099" s="195" t="s">
        <v>198</v>
      </c>
      <c r="E2099" s="211" t="s">
        <v>5</v>
      </c>
      <c r="F2099" s="212" t="s">
        <v>221</v>
      </c>
      <c r="H2099" s="213">
        <v>240.85</v>
      </c>
      <c r="I2099" s="214"/>
      <c r="L2099" s="210"/>
      <c r="M2099" s="215"/>
      <c r="N2099" s="216"/>
      <c r="O2099" s="216"/>
      <c r="P2099" s="216"/>
      <c r="Q2099" s="216"/>
      <c r="R2099" s="216"/>
      <c r="S2099" s="216"/>
      <c r="T2099" s="217"/>
      <c r="AT2099" s="211" t="s">
        <v>198</v>
      </c>
      <c r="AU2099" s="211" t="s">
        <v>80</v>
      </c>
      <c r="AV2099" s="14" t="s">
        <v>92</v>
      </c>
      <c r="AW2099" s="14" t="s">
        <v>35</v>
      </c>
      <c r="AX2099" s="14" t="s">
        <v>17</v>
      </c>
      <c r="AY2099" s="211" t="s">
        <v>190</v>
      </c>
    </row>
    <row r="2100" spans="2:65" s="1" customFormat="1" ht="25.5" customHeight="1">
      <c r="B2100" s="181"/>
      <c r="C2100" s="182" t="s">
        <v>2460</v>
      </c>
      <c r="D2100" s="182" t="s">
        <v>192</v>
      </c>
      <c r="E2100" s="183" t="s">
        <v>2461</v>
      </c>
      <c r="F2100" s="184" t="s">
        <v>2462</v>
      </c>
      <c r="G2100" s="185" t="s">
        <v>275</v>
      </c>
      <c r="H2100" s="186">
        <v>128.05</v>
      </c>
      <c r="I2100" s="187"/>
      <c r="J2100" s="188">
        <f>ROUND(I2100*H2100,2)</f>
        <v>0</v>
      </c>
      <c r="K2100" s="184" t="s">
        <v>196</v>
      </c>
      <c r="L2100" s="42"/>
      <c r="M2100" s="189" t="s">
        <v>5</v>
      </c>
      <c r="N2100" s="190" t="s">
        <v>43</v>
      </c>
      <c r="O2100" s="43"/>
      <c r="P2100" s="191">
        <f>O2100*H2100</f>
        <v>0</v>
      </c>
      <c r="Q2100" s="191">
        <v>0.03103</v>
      </c>
      <c r="R2100" s="191">
        <f>Q2100*H2100</f>
        <v>3.9733915</v>
      </c>
      <c r="S2100" s="191">
        <v>0</v>
      </c>
      <c r="T2100" s="192">
        <f>S2100*H2100</f>
        <v>0</v>
      </c>
      <c r="AR2100" s="25" t="s">
        <v>283</v>
      </c>
      <c r="AT2100" s="25" t="s">
        <v>192</v>
      </c>
      <c r="AU2100" s="25" t="s">
        <v>80</v>
      </c>
      <c r="AY2100" s="25" t="s">
        <v>190</v>
      </c>
      <c r="BE2100" s="193">
        <f>IF(N2100="základní",J2100,0)</f>
        <v>0</v>
      </c>
      <c r="BF2100" s="193">
        <f>IF(N2100="snížená",J2100,0)</f>
        <v>0</v>
      </c>
      <c r="BG2100" s="193">
        <f>IF(N2100="zákl. přenesená",J2100,0)</f>
        <v>0</v>
      </c>
      <c r="BH2100" s="193">
        <f>IF(N2100="sníž. přenesená",J2100,0)</f>
        <v>0</v>
      </c>
      <c r="BI2100" s="193">
        <f>IF(N2100="nulová",J2100,0)</f>
        <v>0</v>
      </c>
      <c r="BJ2100" s="25" t="s">
        <v>17</v>
      </c>
      <c r="BK2100" s="193">
        <f>ROUND(I2100*H2100,2)</f>
        <v>0</v>
      </c>
      <c r="BL2100" s="25" t="s">
        <v>283</v>
      </c>
      <c r="BM2100" s="25" t="s">
        <v>2463</v>
      </c>
    </row>
    <row r="2101" spans="2:51" s="12" customFormat="1" ht="13.5">
      <c r="B2101" s="194"/>
      <c r="D2101" s="195" t="s">
        <v>198</v>
      </c>
      <c r="E2101" s="196" t="s">
        <v>5</v>
      </c>
      <c r="F2101" s="197" t="s">
        <v>1377</v>
      </c>
      <c r="H2101" s="196" t="s">
        <v>5</v>
      </c>
      <c r="I2101" s="198"/>
      <c r="L2101" s="194"/>
      <c r="M2101" s="199"/>
      <c r="N2101" s="200"/>
      <c r="O2101" s="200"/>
      <c r="P2101" s="200"/>
      <c r="Q2101" s="200"/>
      <c r="R2101" s="200"/>
      <c r="S2101" s="200"/>
      <c r="T2101" s="201"/>
      <c r="AT2101" s="196" t="s">
        <v>198</v>
      </c>
      <c r="AU2101" s="196" t="s">
        <v>80</v>
      </c>
      <c r="AV2101" s="12" t="s">
        <v>17</v>
      </c>
      <c r="AW2101" s="12" t="s">
        <v>35</v>
      </c>
      <c r="AX2101" s="12" t="s">
        <v>72</v>
      </c>
      <c r="AY2101" s="196" t="s">
        <v>190</v>
      </c>
    </row>
    <row r="2102" spans="2:51" s="13" customFormat="1" ht="13.5">
      <c r="B2102" s="202"/>
      <c r="D2102" s="195" t="s">
        <v>198</v>
      </c>
      <c r="E2102" s="203" t="s">
        <v>5</v>
      </c>
      <c r="F2102" s="204" t="s">
        <v>1841</v>
      </c>
      <c r="H2102" s="205">
        <v>5.7</v>
      </c>
      <c r="I2102" s="206"/>
      <c r="L2102" s="202"/>
      <c r="M2102" s="207"/>
      <c r="N2102" s="208"/>
      <c r="O2102" s="208"/>
      <c r="P2102" s="208"/>
      <c r="Q2102" s="208"/>
      <c r="R2102" s="208"/>
      <c r="S2102" s="208"/>
      <c r="T2102" s="209"/>
      <c r="AT2102" s="203" t="s">
        <v>198</v>
      </c>
      <c r="AU2102" s="203" t="s">
        <v>80</v>
      </c>
      <c r="AV2102" s="13" t="s">
        <v>80</v>
      </c>
      <c r="AW2102" s="13" t="s">
        <v>35</v>
      </c>
      <c r="AX2102" s="13" t="s">
        <v>72</v>
      </c>
      <c r="AY2102" s="203" t="s">
        <v>190</v>
      </c>
    </row>
    <row r="2103" spans="2:51" s="12" customFormat="1" ht="13.5">
      <c r="B2103" s="194"/>
      <c r="D2103" s="195" t="s">
        <v>198</v>
      </c>
      <c r="E2103" s="196" t="s">
        <v>5</v>
      </c>
      <c r="F2103" s="197" t="s">
        <v>1388</v>
      </c>
      <c r="H2103" s="196" t="s">
        <v>5</v>
      </c>
      <c r="I2103" s="198"/>
      <c r="L2103" s="194"/>
      <c r="M2103" s="199"/>
      <c r="N2103" s="200"/>
      <c r="O2103" s="200"/>
      <c r="P2103" s="200"/>
      <c r="Q2103" s="200"/>
      <c r="R2103" s="200"/>
      <c r="S2103" s="200"/>
      <c r="T2103" s="201"/>
      <c r="AT2103" s="196" t="s">
        <v>198</v>
      </c>
      <c r="AU2103" s="196" t="s">
        <v>80</v>
      </c>
      <c r="AV2103" s="12" t="s">
        <v>17</v>
      </c>
      <c r="AW2103" s="12" t="s">
        <v>35</v>
      </c>
      <c r="AX2103" s="12" t="s">
        <v>72</v>
      </c>
      <c r="AY2103" s="196" t="s">
        <v>190</v>
      </c>
    </row>
    <row r="2104" spans="2:51" s="13" customFormat="1" ht="13.5">
      <c r="B2104" s="202"/>
      <c r="D2104" s="195" t="s">
        <v>198</v>
      </c>
      <c r="E2104" s="203" t="s">
        <v>5</v>
      </c>
      <c r="F2104" s="204" t="s">
        <v>1841</v>
      </c>
      <c r="H2104" s="205">
        <v>5.7</v>
      </c>
      <c r="I2104" s="206"/>
      <c r="L2104" s="202"/>
      <c r="M2104" s="207"/>
      <c r="N2104" s="208"/>
      <c r="O2104" s="208"/>
      <c r="P2104" s="208"/>
      <c r="Q2104" s="208"/>
      <c r="R2104" s="208"/>
      <c r="S2104" s="208"/>
      <c r="T2104" s="209"/>
      <c r="AT2104" s="203" t="s">
        <v>198</v>
      </c>
      <c r="AU2104" s="203" t="s">
        <v>80</v>
      </c>
      <c r="AV2104" s="13" t="s">
        <v>80</v>
      </c>
      <c r="AW2104" s="13" t="s">
        <v>35</v>
      </c>
      <c r="AX2104" s="13" t="s">
        <v>72</v>
      </c>
      <c r="AY2104" s="203" t="s">
        <v>190</v>
      </c>
    </row>
    <row r="2105" spans="2:51" s="12" customFormat="1" ht="13.5">
      <c r="B2105" s="194"/>
      <c r="D2105" s="195" t="s">
        <v>198</v>
      </c>
      <c r="E2105" s="196" t="s">
        <v>5</v>
      </c>
      <c r="F2105" s="197" t="s">
        <v>1400</v>
      </c>
      <c r="H2105" s="196" t="s">
        <v>5</v>
      </c>
      <c r="I2105" s="198"/>
      <c r="L2105" s="194"/>
      <c r="M2105" s="199"/>
      <c r="N2105" s="200"/>
      <c r="O2105" s="200"/>
      <c r="P2105" s="200"/>
      <c r="Q2105" s="200"/>
      <c r="R2105" s="200"/>
      <c r="S2105" s="200"/>
      <c r="T2105" s="201"/>
      <c r="AT2105" s="196" t="s">
        <v>198</v>
      </c>
      <c r="AU2105" s="196" t="s">
        <v>80</v>
      </c>
      <c r="AV2105" s="12" t="s">
        <v>17</v>
      </c>
      <c r="AW2105" s="12" t="s">
        <v>35</v>
      </c>
      <c r="AX2105" s="12" t="s">
        <v>72</v>
      </c>
      <c r="AY2105" s="196" t="s">
        <v>190</v>
      </c>
    </row>
    <row r="2106" spans="2:51" s="13" customFormat="1" ht="13.5">
      <c r="B2106" s="202"/>
      <c r="D2106" s="195" t="s">
        <v>198</v>
      </c>
      <c r="E2106" s="203" t="s">
        <v>5</v>
      </c>
      <c r="F2106" s="204" t="s">
        <v>2464</v>
      </c>
      <c r="H2106" s="205">
        <v>77.65</v>
      </c>
      <c r="I2106" s="206"/>
      <c r="L2106" s="202"/>
      <c r="M2106" s="207"/>
      <c r="N2106" s="208"/>
      <c r="O2106" s="208"/>
      <c r="P2106" s="208"/>
      <c r="Q2106" s="208"/>
      <c r="R2106" s="208"/>
      <c r="S2106" s="208"/>
      <c r="T2106" s="209"/>
      <c r="AT2106" s="203" t="s">
        <v>198</v>
      </c>
      <c r="AU2106" s="203" t="s">
        <v>80</v>
      </c>
      <c r="AV2106" s="13" t="s">
        <v>80</v>
      </c>
      <c r="AW2106" s="13" t="s">
        <v>35</v>
      </c>
      <c r="AX2106" s="13" t="s">
        <v>72</v>
      </c>
      <c r="AY2106" s="203" t="s">
        <v>190</v>
      </c>
    </row>
    <row r="2107" spans="2:51" s="12" customFormat="1" ht="13.5">
      <c r="B2107" s="194"/>
      <c r="D2107" s="195" t="s">
        <v>198</v>
      </c>
      <c r="E2107" s="196" t="s">
        <v>5</v>
      </c>
      <c r="F2107" s="197" t="s">
        <v>786</v>
      </c>
      <c r="H2107" s="196" t="s">
        <v>5</v>
      </c>
      <c r="I2107" s="198"/>
      <c r="L2107" s="194"/>
      <c r="M2107" s="199"/>
      <c r="N2107" s="200"/>
      <c r="O2107" s="200"/>
      <c r="P2107" s="200"/>
      <c r="Q2107" s="200"/>
      <c r="R2107" s="200"/>
      <c r="S2107" s="200"/>
      <c r="T2107" s="201"/>
      <c r="AT2107" s="196" t="s">
        <v>198</v>
      </c>
      <c r="AU2107" s="196" t="s">
        <v>80</v>
      </c>
      <c r="AV2107" s="12" t="s">
        <v>17</v>
      </c>
      <c r="AW2107" s="12" t="s">
        <v>35</v>
      </c>
      <c r="AX2107" s="12" t="s">
        <v>72</v>
      </c>
      <c r="AY2107" s="196" t="s">
        <v>190</v>
      </c>
    </row>
    <row r="2108" spans="2:51" s="13" customFormat="1" ht="13.5">
      <c r="B2108" s="202"/>
      <c r="D2108" s="195" t="s">
        <v>198</v>
      </c>
      <c r="E2108" s="203" t="s">
        <v>5</v>
      </c>
      <c r="F2108" s="204" t="s">
        <v>2465</v>
      </c>
      <c r="H2108" s="205">
        <v>21.5</v>
      </c>
      <c r="I2108" s="206"/>
      <c r="L2108" s="202"/>
      <c r="M2108" s="207"/>
      <c r="N2108" s="208"/>
      <c r="O2108" s="208"/>
      <c r="P2108" s="208"/>
      <c r="Q2108" s="208"/>
      <c r="R2108" s="208"/>
      <c r="S2108" s="208"/>
      <c r="T2108" s="209"/>
      <c r="AT2108" s="203" t="s">
        <v>198</v>
      </c>
      <c r="AU2108" s="203" t="s">
        <v>80</v>
      </c>
      <c r="AV2108" s="13" t="s">
        <v>80</v>
      </c>
      <c r="AW2108" s="13" t="s">
        <v>35</v>
      </c>
      <c r="AX2108" s="13" t="s">
        <v>72</v>
      </c>
      <c r="AY2108" s="203" t="s">
        <v>190</v>
      </c>
    </row>
    <row r="2109" spans="2:51" s="12" customFormat="1" ht="13.5">
      <c r="B2109" s="194"/>
      <c r="D2109" s="195" t="s">
        <v>198</v>
      </c>
      <c r="E2109" s="196" t="s">
        <v>5</v>
      </c>
      <c r="F2109" s="197" t="s">
        <v>1403</v>
      </c>
      <c r="H2109" s="196" t="s">
        <v>5</v>
      </c>
      <c r="I2109" s="198"/>
      <c r="L2109" s="194"/>
      <c r="M2109" s="199"/>
      <c r="N2109" s="200"/>
      <c r="O2109" s="200"/>
      <c r="P2109" s="200"/>
      <c r="Q2109" s="200"/>
      <c r="R2109" s="200"/>
      <c r="S2109" s="200"/>
      <c r="T2109" s="201"/>
      <c r="AT2109" s="196" t="s">
        <v>198</v>
      </c>
      <c r="AU2109" s="196" t="s">
        <v>80</v>
      </c>
      <c r="AV2109" s="12" t="s">
        <v>17</v>
      </c>
      <c r="AW2109" s="12" t="s">
        <v>35</v>
      </c>
      <c r="AX2109" s="12" t="s">
        <v>72</v>
      </c>
      <c r="AY2109" s="196" t="s">
        <v>190</v>
      </c>
    </row>
    <row r="2110" spans="2:51" s="13" customFormat="1" ht="13.5">
      <c r="B2110" s="202"/>
      <c r="D2110" s="195" t="s">
        <v>198</v>
      </c>
      <c r="E2110" s="203" t="s">
        <v>5</v>
      </c>
      <c r="F2110" s="204" t="s">
        <v>2466</v>
      </c>
      <c r="H2110" s="205">
        <v>17.5</v>
      </c>
      <c r="I2110" s="206"/>
      <c r="L2110" s="202"/>
      <c r="M2110" s="207"/>
      <c r="N2110" s="208"/>
      <c r="O2110" s="208"/>
      <c r="P2110" s="208"/>
      <c r="Q2110" s="208"/>
      <c r="R2110" s="208"/>
      <c r="S2110" s="208"/>
      <c r="T2110" s="209"/>
      <c r="AT2110" s="203" t="s">
        <v>198</v>
      </c>
      <c r="AU2110" s="203" t="s">
        <v>80</v>
      </c>
      <c r="AV2110" s="13" t="s">
        <v>80</v>
      </c>
      <c r="AW2110" s="13" t="s">
        <v>35</v>
      </c>
      <c r="AX2110" s="13" t="s">
        <v>72</v>
      </c>
      <c r="AY2110" s="203" t="s">
        <v>190</v>
      </c>
    </row>
    <row r="2111" spans="2:51" s="13" customFormat="1" ht="13.5">
      <c r="B2111" s="202"/>
      <c r="D2111" s="195" t="s">
        <v>198</v>
      </c>
      <c r="E2111" s="203" t="s">
        <v>5</v>
      </c>
      <c r="F2111" s="204" t="s">
        <v>5</v>
      </c>
      <c r="H2111" s="205">
        <v>0</v>
      </c>
      <c r="I2111" s="206"/>
      <c r="L2111" s="202"/>
      <c r="M2111" s="207"/>
      <c r="N2111" s="208"/>
      <c r="O2111" s="208"/>
      <c r="P2111" s="208"/>
      <c r="Q2111" s="208"/>
      <c r="R2111" s="208"/>
      <c r="S2111" s="208"/>
      <c r="T2111" s="209"/>
      <c r="AT2111" s="203" t="s">
        <v>198</v>
      </c>
      <c r="AU2111" s="203" t="s">
        <v>80</v>
      </c>
      <c r="AV2111" s="13" t="s">
        <v>80</v>
      </c>
      <c r="AW2111" s="13" t="s">
        <v>35</v>
      </c>
      <c r="AX2111" s="13" t="s">
        <v>72</v>
      </c>
      <c r="AY2111" s="203" t="s">
        <v>190</v>
      </c>
    </row>
    <row r="2112" spans="2:51" s="14" customFormat="1" ht="13.5">
      <c r="B2112" s="210"/>
      <c r="D2112" s="195" t="s">
        <v>198</v>
      </c>
      <c r="E2112" s="211" t="s">
        <v>5</v>
      </c>
      <c r="F2112" s="212" t="s">
        <v>221</v>
      </c>
      <c r="H2112" s="213">
        <v>128.05</v>
      </c>
      <c r="I2112" s="214"/>
      <c r="L2112" s="210"/>
      <c r="M2112" s="215"/>
      <c r="N2112" s="216"/>
      <c r="O2112" s="216"/>
      <c r="P2112" s="216"/>
      <c r="Q2112" s="216"/>
      <c r="R2112" s="216"/>
      <c r="S2112" s="216"/>
      <c r="T2112" s="217"/>
      <c r="AT2112" s="211" t="s">
        <v>198</v>
      </c>
      <c r="AU2112" s="211" t="s">
        <v>80</v>
      </c>
      <c r="AV2112" s="14" t="s">
        <v>92</v>
      </c>
      <c r="AW2112" s="14" t="s">
        <v>35</v>
      </c>
      <c r="AX2112" s="14" t="s">
        <v>17</v>
      </c>
      <c r="AY2112" s="211" t="s">
        <v>190</v>
      </c>
    </row>
    <row r="2113" spans="2:65" s="1" customFormat="1" ht="51" customHeight="1">
      <c r="B2113" s="181"/>
      <c r="C2113" s="182" t="s">
        <v>2467</v>
      </c>
      <c r="D2113" s="182" t="s">
        <v>192</v>
      </c>
      <c r="E2113" s="183" t="s">
        <v>2468</v>
      </c>
      <c r="F2113" s="184" t="s">
        <v>2469</v>
      </c>
      <c r="G2113" s="185" t="s">
        <v>316</v>
      </c>
      <c r="H2113" s="186">
        <v>8.582</v>
      </c>
      <c r="I2113" s="187"/>
      <c r="J2113" s="188">
        <f>ROUND(I2113*H2113,2)</f>
        <v>0</v>
      </c>
      <c r="K2113" s="184" t="s">
        <v>196</v>
      </c>
      <c r="L2113" s="42"/>
      <c r="M2113" s="189" t="s">
        <v>5</v>
      </c>
      <c r="N2113" s="190" t="s">
        <v>43</v>
      </c>
      <c r="O2113" s="43"/>
      <c r="P2113" s="191">
        <f>O2113*H2113</f>
        <v>0</v>
      </c>
      <c r="Q2113" s="191">
        <v>0</v>
      </c>
      <c r="R2113" s="191">
        <f>Q2113*H2113</f>
        <v>0</v>
      </c>
      <c r="S2113" s="191">
        <v>0</v>
      </c>
      <c r="T2113" s="192">
        <f>S2113*H2113</f>
        <v>0</v>
      </c>
      <c r="AR2113" s="25" t="s">
        <v>283</v>
      </c>
      <c r="AT2113" s="25" t="s">
        <v>192</v>
      </c>
      <c r="AU2113" s="25" t="s">
        <v>80</v>
      </c>
      <c r="AY2113" s="25" t="s">
        <v>190</v>
      </c>
      <c r="BE2113" s="193">
        <f>IF(N2113="základní",J2113,0)</f>
        <v>0</v>
      </c>
      <c r="BF2113" s="193">
        <f>IF(N2113="snížená",J2113,0)</f>
        <v>0</v>
      </c>
      <c r="BG2113" s="193">
        <f>IF(N2113="zákl. přenesená",J2113,0)</f>
        <v>0</v>
      </c>
      <c r="BH2113" s="193">
        <f>IF(N2113="sníž. přenesená",J2113,0)</f>
        <v>0</v>
      </c>
      <c r="BI2113" s="193">
        <f>IF(N2113="nulová",J2113,0)</f>
        <v>0</v>
      </c>
      <c r="BJ2113" s="25" t="s">
        <v>17</v>
      </c>
      <c r="BK2113" s="193">
        <f>ROUND(I2113*H2113,2)</f>
        <v>0</v>
      </c>
      <c r="BL2113" s="25" t="s">
        <v>283</v>
      </c>
      <c r="BM2113" s="25" t="s">
        <v>2470</v>
      </c>
    </row>
    <row r="2114" spans="2:63" s="11" customFormat="1" ht="29.85" customHeight="1">
      <c r="B2114" s="168"/>
      <c r="D2114" s="169" t="s">
        <v>71</v>
      </c>
      <c r="E2114" s="179" t="s">
        <v>2471</v>
      </c>
      <c r="F2114" s="179" t="s">
        <v>2472</v>
      </c>
      <c r="I2114" s="171"/>
      <c r="J2114" s="180">
        <f>BK2114</f>
        <v>0</v>
      </c>
      <c r="L2114" s="168"/>
      <c r="M2114" s="173"/>
      <c r="N2114" s="174"/>
      <c r="O2114" s="174"/>
      <c r="P2114" s="175">
        <f>SUM(P2115:P2210)</f>
        <v>0</v>
      </c>
      <c r="Q2114" s="174"/>
      <c r="R2114" s="175">
        <f>SUM(R2115:R2210)</f>
        <v>0.9919920000000001</v>
      </c>
      <c r="S2114" s="174"/>
      <c r="T2114" s="176">
        <f>SUM(T2115:T2210)</f>
        <v>1.7932234999999999</v>
      </c>
      <c r="AR2114" s="169" t="s">
        <v>80</v>
      </c>
      <c r="AT2114" s="177" t="s">
        <v>71</v>
      </c>
      <c r="AU2114" s="177" t="s">
        <v>17</v>
      </c>
      <c r="AY2114" s="169" t="s">
        <v>190</v>
      </c>
      <c r="BK2114" s="178">
        <f>SUM(BK2115:BK2210)</f>
        <v>0</v>
      </c>
    </row>
    <row r="2115" spans="2:65" s="1" customFormat="1" ht="16.5" customHeight="1">
      <c r="B2115" s="181"/>
      <c r="C2115" s="182" t="s">
        <v>2473</v>
      </c>
      <c r="D2115" s="182" t="s">
        <v>192</v>
      </c>
      <c r="E2115" s="183" t="s">
        <v>2474</v>
      </c>
      <c r="F2115" s="184" t="s">
        <v>2475</v>
      </c>
      <c r="G2115" s="185" t="s">
        <v>275</v>
      </c>
      <c r="H2115" s="186">
        <v>217</v>
      </c>
      <c r="I2115" s="187"/>
      <c r="J2115" s="188">
        <f>ROUND(I2115*H2115,2)</f>
        <v>0</v>
      </c>
      <c r="K2115" s="184" t="s">
        <v>196</v>
      </c>
      <c r="L2115" s="42"/>
      <c r="M2115" s="189" t="s">
        <v>5</v>
      </c>
      <c r="N2115" s="190" t="s">
        <v>43</v>
      </c>
      <c r="O2115" s="43"/>
      <c r="P2115" s="191">
        <f>O2115*H2115</f>
        <v>0</v>
      </c>
      <c r="Q2115" s="191">
        <v>0</v>
      </c>
      <c r="R2115" s="191">
        <f>Q2115*H2115</f>
        <v>0</v>
      </c>
      <c r="S2115" s="191">
        <v>0.00594</v>
      </c>
      <c r="T2115" s="192">
        <f>S2115*H2115</f>
        <v>1.28898</v>
      </c>
      <c r="AR2115" s="25" t="s">
        <v>283</v>
      </c>
      <c r="AT2115" s="25" t="s">
        <v>192</v>
      </c>
      <c r="AU2115" s="25" t="s">
        <v>80</v>
      </c>
      <c r="AY2115" s="25" t="s">
        <v>190</v>
      </c>
      <c r="BE2115" s="193">
        <f>IF(N2115="základní",J2115,0)</f>
        <v>0</v>
      </c>
      <c r="BF2115" s="193">
        <f>IF(N2115="snížená",J2115,0)</f>
        <v>0</v>
      </c>
      <c r="BG2115" s="193">
        <f>IF(N2115="zákl. přenesená",J2115,0)</f>
        <v>0</v>
      </c>
      <c r="BH2115" s="193">
        <f>IF(N2115="sníž. přenesená",J2115,0)</f>
        <v>0</v>
      </c>
      <c r="BI2115" s="193">
        <f>IF(N2115="nulová",J2115,0)</f>
        <v>0</v>
      </c>
      <c r="BJ2115" s="25" t="s">
        <v>17</v>
      </c>
      <c r="BK2115" s="193">
        <f>ROUND(I2115*H2115,2)</f>
        <v>0</v>
      </c>
      <c r="BL2115" s="25" t="s">
        <v>283</v>
      </c>
      <c r="BM2115" s="25" t="s">
        <v>2476</v>
      </c>
    </row>
    <row r="2116" spans="2:51" s="12" customFormat="1" ht="13.5">
      <c r="B2116" s="194"/>
      <c r="D2116" s="195" t="s">
        <v>198</v>
      </c>
      <c r="E2116" s="196" t="s">
        <v>5</v>
      </c>
      <c r="F2116" s="197" t="s">
        <v>2477</v>
      </c>
      <c r="H2116" s="196" t="s">
        <v>5</v>
      </c>
      <c r="I2116" s="198"/>
      <c r="L2116" s="194"/>
      <c r="M2116" s="199"/>
      <c r="N2116" s="200"/>
      <c r="O2116" s="200"/>
      <c r="P2116" s="200"/>
      <c r="Q2116" s="200"/>
      <c r="R2116" s="200"/>
      <c r="S2116" s="200"/>
      <c r="T2116" s="201"/>
      <c r="AT2116" s="196" t="s">
        <v>198</v>
      </c>
      <c r="AU2116" s="196" t="s">
        <v>80</v>
      </c>
      <c r="AV2116" s="12" t="s">
        <v>17</v>
      </c>
      <c r="AW2116" s="12" t="s">
        <v>35</v>
      </c>
      <c r="AX2116" s="12" t="s">
        <v>72</v>
      </c>
      <c r="AY2116" s="196" t="s">
        <v>190</v>
      </c>
    </row>
    <row r="2117" spans="2:51" s="13" customFormat="1" ht="13.5">
      <c r="B2117" s="202"/>
      <c r="D2117" s="195" t="s">
        <v>198</v>
      </c>
      <c r="E2117" s="203" t="s">
        <v>5</v>
      </c>
      <c r="F2117" s="204" t="s">
        <v>2478</v>
      </c>
      <c r="H2117" s="205">
        <v>217</v>
      </c>
      <c r="I2117" s="206"/>
      <c r="L2117" s="202"/>
      <c r="M2117" s="207"/>
      <c r="N2117" s="208"/>
      <c r="O2117" s="208"/>
      <c r="P2117" s="208"/>
      <c r="Q2117" s="208"/>
      <c r="R2117" s="208"/>
      <c r="S2117" s="208"/>
      <c r="T2117" s="209"/>
      <c r="AT2117" s="203" t="s">
        <v>198</v>
      </c>
      <c r="AU2117" s="203" t="s">
        <v>80</v>
      </c>
      <c r="AV2117" s="13" t="s">
        <v>80</v>
      </c>
      <c r="AW2117" s="13" t="s">
        <v>35</v>
      </c>
      <c r="AX2117" s="13" t="s">
        <v>17</v>
      </c>
      <c r="AY2117" s="203" t="s">
        <v>190</v>
      </c>
    </row>
    <row r="2118" spans="2:65" s="1" customFormat="1" ht="16.5" customHeight="1">
      <c r="B2118" s="181"/>
      <c r="C2118" s="182" t="s">
        <v>2479</v>
      </c>
      <c r="D2118" s="182" t="s">
        <v>192</v>
      </c>
      <c r="E2118" s="183" t="s">
        <v>2480</v>
      </c>
      <c r="F2118" s="184" t="s">
        <v>2481</v>
      </c>
      <c r="G2118" s="185" t="s">
        <v>625</v>
      </c>
      <c r="H2118" s="186">
        <v>9.5</v>
      </c>
      <c r="I2118" s="187"/>
      <c r="J2118" s="188">
        <f>ROUND(I2118*H2118,2)</f>
        <v>0</v>
      </c>
      <c r="K2118" s="184" t="s">
        <v>196</v>
      </c>
      <c r="L2118" s="42"/>
      <c r="M2118" s="189" t="s">
        <v>5</v>
      </c>
      <c r="N2118" s="190" t="s">
        <v>43</v>
      </c>
      <c r="O2118" s="43"/>
      <c r="P2118" s="191">
        <f>O2118*H2118</f>
        <v>0</v>
      </c>
      <c r="Q2118" s="191">
        <v>0</v>
      </c>
      <c r="R2118" s="191">
        <f>Q2118*H2118</f>
        <v>0</v>
      </c>
      <c r="S2118" s="191">
        <v>0.00187</v>
      </c>
      <c r="T2118" s="192">
        <f>S2118*H2118</f>
        <v>0.017765</v>
      </c>
      <c r="AR2118" s="25" t="s">
        <v>283</v>
      </c>
      <c r="AT2118" s="25" t="s">
        <v>192</v>
      </c>
      <c r="AU2118" s="25" t="s">
        <v>80</v>
      </c>
      <c r="AY2118" s="25" t="s">
        <v>190</v>
      </c>
      <c r="BE2118" s="193">
        <f>IF(N2118="základní",J2118,0)</f>
        <v>0</v>
      </c>
      <c r="BF2118" s="193">
        <f>IF(N2118="snížená",J2118,0)</f>
        <v>0</v>
      </c>
      <c r="BG2118" s="193">
        <f>IF(N2118="zákl. přenesená",J2118,0)</f>
        <v>0</v>
      </c>
      <c r="BH2118" s="193">
        <f>IF(N2118="sníž. přenesená",J2118,0)</f>
        <v>0</v>
      </c>
      <c r="BI2118" s="193">
        <f>IF(N2118="nulová",J2118,0)</f>
        <v>0</v>
      </c>
      <c r="BJ2118" s="25" t="s">
        <v>17</v>
      </c>
      <c r="BK2118" s="193">
        <f>ROUND(I2118*H2118,2)</f>
        <v>0</v>
      </c>
      <c r="BL2118" s="25" t="s">
        <v>283</v>
      </c>
      <c r="BM2118" s="25" t="s">
        <v>2482</v>
      </c>
    </row>
    <row r="2119" spans="2:51" s="13" customFormat="1" ht="13.5">
      <c r="B2119" s="202"/>
      <c r="D2119" s="195" t="s">
        <v>198</v>
      </c>
      <c r="E2119" s="203" t="s">
        <v>5</v>
      </c>
      <c r="F2119" s="204" t="s">
        <v>2483</v>
      </c>
      <c r="H2119" s="205">
        <v>9.5</v>
      </c>
      <c r="I2119" s="206"/>
      <c r="L2119" s="202"/>
      <c r="M2119" s="207"/>
      <c r="N2119" s="208"/>
      <c r="O2119" s="208"/>
      <c r="P2119" s="208"/>
      <c r="Q2119" s="208"/>
      <c r="R2119" s="208"/>
      <c r="S2119" s="208"/>
      <c r="T2119" s="209"/>
      <c r="AT2119" s="203" t="s">
        <v>198</v>
      </c>
      <c r="AU2119" s="203" t="s">
        <v>80</v>
      </c>
      <c r="AV2119" s="13" t="s">
        <v>80</v>
      </c>
      <c r="AW2119" s="13" t="s">
        <v>35</v>
      </c>
      <c r="AX2119" s="13" t="s">
        <v>17</v>
      </c>
      <c r="AY2119" s="203" t="s">
        <v>190</v>
      </c>
    </row>
    <row r="2120" spans="2:65" s="1" customFormat="1" ht="16.5" customHeight="1">
      <c r="B2120" s="181"/>
      <c r="C2120" s="182" t="s">
        <v>2484</v>
      </c>
      <c r="D2120" s="182" t="s">
        <v>192</v>
      </c>
      <c r="E2120" s="183" t="s">
        <v>2485</v>
      </c>
      <c r="F2120" s="184" t="s">
        <v>2486</v>
      </c>
      <c r="G2120" s="185" t="s">
        <v>625</v>
      </c>
      <c r="H2120" s="186">
        <v>35.6</v>
      </c>
      <c r="I2120" s="187"/>
      <c r="J2120" s="188">
        <f>ROUND(I2120*H2120,2)</f>
        <v>0</v>
      </c>
      <c r="K2120" s="184" t="s">
        <v>196</v>
      </c>
      <c r="L2120" s="42"/>
      <c r="M2120" s="189" t="s">
        <v>5</v>
      </c>
      <c r="N2120" s="190" t="s">
        <v>43</v>
      </c>
      <c r="O2120" s="43"/>
      <c r="P2120" s="191">
        <f>O2120*H2120</f>
        <v>0</v>
      </c>
      <c r="Q2120" s="191">
        <v>0</v>
      </c>
      <c r="R2120" s="191">
        <f>Q2120*H2120</f>
        <v>0</v>
      </c>
      <c r="S2120" s="191">
        <v>0.00187</v>
      </c>
      <c r="T2120" s="192">
        <f>S2120*H2120</f>
        <v>0.066572</v>
      </c>
      <c r="AR2120" s="25" t="s">
        <v>283</v>
      </c>
      <c r="AT2120" s="25" t="s">
        <v>192</v>
      </c>
      <c r="AU2120" s="25" t="s">
        <v>80</v>
      </c>
      <c r="AY2120" s="25" t="s">
        <v>190</v>
      </c>
      <c r="BE2120" s="193">
        <f>IF(N2120="základní",J2120,0)</f>
        <v>0</v>
      </c>
      <c r="BF2120" s="193">
        <f>IF(N2120="snížená",J2120,0)</f>
        <v>0</v>
      </c>
      <c r="BG2120" s="193">
        <f>IF(N2120="zákl. přenesená",J2120,0)</f>
        <v>0</v>
      </c>
      <c r="BH2120" s="193">
        <f>IF(N2120="sníž. přenesená",J2120,0)</f>
        <v>0</v>
      </c>
      <c r="BI2120" s="193">
        <f>IF(N2120="nulová",J2120,0)</f>
        <v>0</v>
      </c>
      <c r="BJ2120" s="25" t="s">
        <v>17</v>
      </c>
      <c r="BK2120" s="193">
        <f>ROUND(I2120*H2120,2)</f>
        <v>0</v>
      </c>
      <c r="BL2120" s="25" t="s">
        <v>283</v>
      </c>
      <c r="BM2120" s="25" t="s">
        <v>2487</v>
      </c>
    </row>
    <row r="2121" spans="2:51" s="13" customFormat="1" ht="13.5">
      <c r="B2121" s="202"/>
      <c r="D2121" s="195" t="s">
        <v>198</v>
      </c>
      <c r="E2121" s="203" t="s">
        <v>5</v>
      </c>
      <c r="F2121" s="204" t="s">
        <v>2488</v>
      </c>
      <c r="H2121" s="205">
        <v>35.6</v>
      </c>
      <c r="I2121" s="206"/>
      <c r="L2121" s="202"/>
      <c r="M2121" s="207"/>
      <c r="N2121" s="208"/>
      <c r="O2121" s="208"/>
      <c r="P2121" s="208"/>
      <c r="Q2121" s="208"/>
      <c r="R2121" s="208"/>
      <c r="S2121" s="208"/>
      <c r="T2121" s="209"/>
      <c r="AT2121" s="203" t="s">
        <v>198</v>
      </c>
      <c r="AU2121" s="203" t="s">
        <v>80</v>
      </c>
      <c r="AV2121" s="13" t="s">
        <v>80</v>
      </c>
      <c r="AW2121" s="13" t="s">
        <v>35</v>
      </c>
      <c r="AX2121" s="13" t="s">
        <v>17</v>
      </c>
      <c r="AY2121" s="203" t="s">
        <v>190</v>
      </c>
    </row>
    <row r="2122" spans="2:65" s="1" customFormat="1" ht="16.5" customHeight="1">
      <c r="B2122" s="181"/>
      <c r="C2122" s="182" t="s">
        <v>2489</v>
      </c>
      <c r="D2122" s="182" t="s">
        <v>192</v>
      </c>
      <c r="E2122" s="183" t="s">
        <v>2490</v>
      </c>
      <c r="F2122" s="184" t="s">
        <v>2491</v>
      </c>
      <c r="G2122" s="185" t="s">
        <v>625</v>
      </c>
      <c r="H2122" s="186">
        <v>10.2</v>
      </c>
      <c r="I2122" s="187"/>
      <c r="J2122" s="188">
        <f>ROUND(I2122*H2122,2)</f>
        <v>0</v>
      </c>
      <c r="K2122" s="184" t="s">
        <v>196</v>
      </c>
      <c r="L2122" s="42"/>
      <c r="M2122" s="189" t="s">
        <v>5</v>
      </c>
      <c r="N2122" s="190" t="s">
        <v>43</v>
      </c>
      <c r="O2122" s="43"/>
      <c r="P2122" s="191">
        <f>O2122*H2122</f>
        <v>0</v>
      </c>
      <c r="Q2122" s="191">
        <v>0</v>
      </c>
      <c r="R2122" s="191">
        <f>Q2122*H2122</f>
        <v>0</v>
      </c>
      <c r="S2122" s="191">
        <v>0.00348</v>
      </c>
      <c r="T2122" s="192">
        <f>S2122*H2122</f>
        <v>0.035496</v>
      </c>
      <c r="AR2122" s="25" t="s">
        <v>283</v>
      </c>
      <c r="AT2122" s="25" t="s">
        <v>192</v>
      </c>
      <c r="AU2122" s="25" t="s">
        <v>80</v>
      </c>
      <c r="AY2122" s="25" t="s">
        <v>190</v>
      </c>
      <c r="BE2122" s="193">
        <f>IF(N2122="základní",J2122,0)</f>
        <v>0</v>
      </c>
      <c r="BF2122" s="193">
        <f>IF(N2122="snížená",J2122,0)</f>
        <v>0</v>
      </c>
      <c r="BG2122" s="193">
        <f>IF(N2122="zákl. přenesená",J2122,0)</f>
        <v>0</v>
      </c>
      <c r="BH2122" s="193">
        <f>IF(N2122="sníž. přenesená",J2122,0)</f>
        <v>0</v>
      </c>
      <c r="BI2122" s="193">
        <f>IF(N2122="nulová",J2122,0)</f>
        <v>0</v>
      </c>
      <c r="BJ2122" s="25" t="s">
        <v>17</v>
      </c>
      <c r="BK2122" s="193">
        <f>ROUND(I2122*H2122,2)</f>
        <v>0</v>
      </c>
      <c r="BL2122" s="25" t="s">
        <v>283</v>
      </c>
      <c r="BM2122" s="25" t="s">
        <v>2492</v>
      </c>
    </row>
    <row r="2123" spans="2:51" s="13" customFormat="1" ht="13.5">
      <c r="B2123" s="202"/>
      <c r="D2123" s="195" t="s">
        <v>198</v>
      </c>
      <c r="E2123" s="203" t="s">
        <v>5</v>
      </c>
      <c r="F2123" s="204" t="s">
        <v>2493</v>
      </c>
      <c r="H2123" s="205">
        <v>10.2</v>
      </c>
      <c r="I2123" s="206"/>
      <c r="L2123" s="202"/>
      <c r="M2123" s="207"/>
      <c r="N2123" s="208"/>
      <c r="O2123" s="208"/>
      <c r="P2123" s="208"/>
      <c r="Q2123" s="208"/>
      <c r="R2123" s="208"/>
      <c r="S2123" s="208"/>
      <c r="T2123" s="209"/>
      <c r="AT2123" s="203" t="s">
        <v>198</v>
      </c>
      <c r="AU2123" s="203" t="s">
        <v>80</v>
      </c>
      <c r="AV2123" s="13" t="s">
        <v>80</v>
      </c>
      <c r="AW2123" s="13" t="s">
        <v>35</v>
      </c>
      <c r="AX2123" s="13" t="s">
        <v>17</v>
      </c>
      <c r="AY2123" s="203" t="s">
        <v>190</v>
      </c>
    </row>
    <row r="2124" spans="2:65" s="1" customFormat="1" ht="16.5" customHeight="1">
      <c r="B2124" s="181"/>
      <c r="C2124" s="182" t="s">
        <v>2494</v>
      </c>
      <c r="D2124" s="182" t="s">
        <v>192</v>
      </c>
      <c r="E2124" s="183" t="s">
        <v>2495</v>
      </c>
      <c r="F2124" s="184" t="s">
        <v>2496</v>
      </c>
      <c r="G2124" s="185" t="s">
        <v>625</v>
      </c>
      <c r="H2124" s="186">
        <v>8.2</v>
      </c>
      <c r="I2124" s="187"/>
      <c r="J2124" s="188">
        <f>ROUND(I2124*H2124,2)</f>
        <v>0</v>
      </c>
      <c r="K2124" s="184" t="s">
        <v>196</v>
      </c>
      <c r="L2124" s="42"/>
      <c r="M2124" s="189" t="s">
        <v>5</v>
      </c>
      <c r="N2124" s="190" t="s">
        <v>43</v>
      </c>
      <c r="O2124" s="43"/>
      <c r="P2124" s="191">
        <f>O2124*H2124</f>
        <v>0</v>
      </c>
      <c r="Q2124" s="191">
        <v>0</v>
      </c>
      <c r="R2124" s="191">
        <f>Q2124*H2124</f>
        <v>0</v>
      </c>
      <c r="S2124" s="191">
        <v>0.0017</v>
      </c>
      <c r="T2124" s="192">
        <f>S2124*H2124</f>
        <v>0.013939999999999998</v>
      </c>
      <c r="AR2124" s="25" t="s">
        <v>283</v>
      </c>
      <c r="AT2124" s="25" t="s">
        <v>192</v>
      </c>
      <c r="AU2124" s="25" t="s">
        <v>80</v>
      </c>
      <c r="AY2124" s="25" t="s">
        <v>190</v>
      </c>
      <c r="BE2124" s="193">
        <f>IF(N2124="základní",J2124,0)</f>
        <v>0</v>
      </c>
      <c r="BF2124" s="193">
        <f>IF(N2124="snížená",J2124,0)</f>
        <v>0</v>
      </c>
      <c r="BG2124" s="193">
        <f>IF(N2124="zákl. přenesená",J2124,0)</f>
        <v>0</v>
      </c>
      <c r="BH2124" s="193">
        <f>IF(N2124="sníž. přenesená",J2124,0)</f>
        <v>0</v>
      </c>
      <c r="BI2124" s="193">
        <f>IF(N2124="nulová",J2124,0)</f>
        <v>0</v>
      </c>
      <c r="BJ2124" s="25" t="s">
        <v>17</v>
      </c>
      <c r="BK2124" s="193">
        <f>ROUND(I2124*H2124,2)</f>
        <v>0</v>
      </c>
      <c r="BL2124" s="25" t="s">
        <v>283</v>
      </c>
      <c r="BM2124" s="25" t="s">
        <v>2497</v>
      </c>
    </row>
    <row r="2125" spans="2:51" s="13" customFormat="1" ht="13.5">
      <c r="B2125" s="202"/>
      <c r="D2125" s="195" t="s">
        <v>198</v>
      </c>
      <c r="E2125" s="203" t="s">
        <v>5</v>
      </c>
      <c r="F2125" s="204" t="s">
        <v>2498</v>
      </c>
      <c r="H2125" s="205">
        <v>8.2</v>
      </c>
      <c r="I2125" s="206"/>
      <c r="L2125" s="202"/>
      <c r="M2125" s="207"/>
      <c r="N2125" s="208"/>
      <c r="O2125" s="208"/>
      <c r="P2125" s="208"/>
      <c r="Q2125" s="208"/>
      <c r="R2125" s="208"/>
      <c r="S2125" s="208"/>
      <c r="T2125" s="209"/>
      <c r="AT2125" s="203" t="s">
        <v>198</v>
      </c>
      <c r="AU2125" s="203" t="s">
        <v>80</v>
      </c>
      <c r="AV2125" s="13" t="s">
        <v>80</v>
      </c>
      <c r="AW2125" s="13" t="s">
        <v>35</v>
      </c>
      <c r="AX2125" s="13" t="s">
        <v>17</v>
      </c>
      <c r="AY2125" s="203" t="s">
        <v>190</v>
      </c>
    </row>
    <row r="2126" spans="2:65" s="1" customFormat="1" ht="16.5" customHeight="1">
      <c r="B2126" s="181"/>
      <c r="C2126" s="182" t="s">
        <v>2499</v>
      </c>
      <c r="D2126" s="182" t="s">
        <v>192</v>
      </c>
      <c r="E2126" s="183" t="s">
        <v>2500</v>
      </c>
      <c r="F2126" s="184" t="s">
        <v>2501</v>
      </c>
      <c r="G2126" s="185" t="s">
        <v>410</v>
      </c>
      <c r="H2126" s="186">
        <v>2</v>
      </c>
      <c r="I2126" s="187"/>
      <c r="J2126" s="188">
        <f>ROUND(I2126*H2126,2)</f>
        <v>0</v>
      </c>
      <c r="K2126" s="184" t="s">
        <v>196</v>
      </c>
      <c r="L2126" s="42"/>
      <c r="M2126" s="189" t="s">
        <v>5</v>
      </c>
      <c r="N2126" s="190" t="s">
        <v>43</v>
      </c>
      <c r="O2126" s="43"/>
      <c r="P2126" s="191">
        <f>O2126*H2126</f>
        <v>0</v>
      </c>
      <c r="Q2126" s="191">
        <v>0</v>
      </c>
      <c r="R2126" s="191">
        <f>Q2126*H2126</f>
        <v>0</v>
      </c>
      <c r="S2126" s="191">
        <v>0.00906</v>
      </c>
      <c r="T2126" s="192">
        <f>S2126*H2126</f>
        <v>0.01812</v>
      </c>
      <c r="AR2126" s="25" t="s">
        <v>283</v>
      </c>
      <c r="AT2126" s="25" t="s">
        <v>192</v>
      </c>
      <c r="AU2126" s="25" t="s">
        <v>80</v>
      </c>
      <c r="AY2126" s="25" t="s">
        <v>190</v>
      </c>
      <c r="BE2126" s="193">
        <f>IF(N2126="základní",J2126,0)</f>
        <v>0</v>
      </c>
      <c r="BF2126" s="193">
        <f>IF(N2126="snížená",J2126,0)</f>
        <v>0</v>
      </c>
      <c r="BG2126" s="193">
        <f>IF(N2126="zákl. přenesená",J2126,0)</f>
        <v>0</v>
      </c>
      <c r="BH2126" s="193">
        <f>IF(N2126="sníž. přenesená",J2126,0)</f>
        <v>0</v>
      </c>
      <c r="BI2126" s="193">
        <f>IF(N2126="nulová",J2126,0)</f>
        <v>0</v>
      </c>
      <c r="BJ2126" s="25" t="s">
        <v>17</v>
      </c>
      <c r="BK2126" s="193">
        <f>ROUND(I2126*H2126,2)</f>
        <v>0</v>
      </c>
      <c r="BL2126" s="25" t="s">
        <v>283</v>
      </c>
      <c r="BM2126" s="25" t="s">
        <v>2502</v>
      </c>
    </row>
    <row r="2127" spans="2:65" s="1" customFormat="1" ht="16.5" customHeight="1">
      <c r="B2127" s="181"/>
      <c r="C2127" s="182" t="s">
        <v>2503</v>
      </c>
      <c r="D2127" s="182" t="s">
        <v>192</v>
      </c>
      <c r="E2127" s="183" t="s">
        <v>2504</v>
      </c>
      <c r="F2127" s="184" t="s">
        <v>2505</v>
      </c>
      <c r="G2127" s="185" t="s">
        <v>625</v>
      </c>
      <c r="H2127" s="186">
        <v>32.35</v>
      </c>
      <c r="I2127" s="187"/>
      <c r="J2127" s="188">
        <f>ROUND(I2127*H2127,2)</f>
        <v>0</v>
      </c>
      <c r="K2127" s="184" t="s">
        <v>196</v>
      </c>
      <c r="L2127" s="42"/>
      <c r="M2127" s="189" t="s">
        <v>5</v>
      </c>
      <c r="N2127" s="190" t="s">
        <v>43</v>
      </c>
      <c r="O2127" s="43"/>
      <c r="P2127" s="191">
        <f>O2127*H2127</f>
        <v>0</v>
      </c>
      <c r="Q2127" s="191">
        <v>0</v>
      </c>
      <c r="R2127" s="191">
        <f>Q2127*H2127</f>
        <v>0</v>
      </c>
      <c r="S2127" s="191">
        <v>0.00167</v>
      </c>
      <c r="T2127" s="192">
        <f>S2127*H2127</f>
        <v>0.0540245</v>
      </c>
      <c r="AR2127" s="25" t="s">
        <v>283</v>
      </c>
      <c r="AT2127" s="25" t="s">
        <v>192</v>
      </c>
      <c r="AU2127" s="25" t="s">
        <v>80</v>
      </c>
      <c r="AY2127" s="25" t="s">
        <v>190</v>
      </c>
      <c r="BE2127" s="193">
        <f>IF(N2127="základní",J2127,0)</f>
        <v>0</v>
      </c>
      <c r="BF2127" s="193">
        <f>IF(N2127="snížená",J2127,0)</f>
        <v>0</v>
      </c>
      <c r="BG2127" s="193">
        <f>IF(N2127="zákl. přenesená",J2127,0)</f>
        <v>0</v>
      </c>
      <c r="BH2127" s="193">
        <f>IF(N2127="sníž. přenesená",J2127,0)</f>
        <v>0</v>
      </c>
      <c r="BI2127" s="193">
        <f>IF(N2127="nulová",J2127,0)</f>
        <v>0</v>
      </c>
      <c r="BJ2127" s="25" t="s">
        <v>17</v>
      </c>
      <c r="BK2127" s="193">
        <f>ROUND(I2127*H2127,2)</f>
        <v>0</v>
      </c>
      <c r="BL2127" s="25" t="s">
        <v>283</v>
      </c>
      <c r="BM2127" s="25" t="s">
        <v>2506</v>
      </c>
    </row>
    <row r="2128" spans="2:51" s="12" customFormat="1" ht="13.5">
      <c r="B2128" s="194"/>
      <c r="D2128" s="195" t="s">
        <v>198</v>
      </c>
      <c r="E2128" s="196" t="s">
        <v>5</v>
      </c>
      <c r="F2128" s="197" t="s">
        <v>425</v>
      </c>
      <c r="H2128" s="196" t="s">
        <v>5</v>
      </c>
      <c r="I2128" s="198"/>
      <c r="L2128" s="194"/>
      <c r="M2128" s="199"/>
      <c r="N2128" s="200"/>
      <c r="O2128" s="200"/>
      <c r="P2128" s="200"/>
      <c r="Q2128" s="200"/>
      <c r="R2128" s="200"/>
      <c r="S2128" s="200"/>
      <c r="T2128" s="201"/>
      <c r="AT2128" s="196" t="s">
        <v>198</v>
      </c>
      <c r="AU2128" s="196" t="s">
        <v>80</v>
      </c>
      <c r="AV2128" s="12" t="s">
        <v>17</v>
      </c>
      <c r="AW2128" s="12" t="s">
        <v>35</v>
      </c>
      <c r="AX2128" s="12" t="s">
        <v>72</v>
      </c>
      <c r="AY2128" s="196" t="s">
        <v>190</v>
      </c>
    </row>
    <row r="2129" spans="2:51" s="13" customFormat="1" ht="13.5">
      <c r="B2129" s="202"/>
      <c r="D2129" s="195" t="s">
        <v>198</v>
      </c>
      <c r="E2129" s="203" t="s">
        <v>5</v>
      </c>
      <c r="F2129" s="204" t="s">
        <v>2507</v>
      </c>
      <c r="H2129" s="205">
        <v>2.89</v>
      </c>
      <c r="I2129" s="206"/>
      <c r="L2129" s="202"/>
      <c r="M2129" s="207"/>
      <c r="N2129" s="208"/>
      <c r="O2129" s="208"/>
      <c r="P2129" s="208"/>
      <c r="Q2129" s="208"/>
      <c r="R2129" s="208"/>
      <c r="S2129" s="208"/>
      <c r="T2129" s="209"/>
      <c r="AT2129" s="203" t="s">
        <v>198</v>
      </c>
      <c r="AU2129" s="203" t="s">
        <v>80</v>
      </c>
      <c r="AV2129" s="13" t="s">
        <v>80</v>
      </c>
      <c r="AW2129" s="13" t="s">
        <v>35</v>
      </c>
      <c r="AX2129" s="13" t="s">
        <v>72</v>
      </c>
      <c r="AY2129" s="203" t="s">
        <v>190</v>
      </c>
    </row>
    <row r="2130" spans="2:51" s="12" customFormat="1" ht="13.5">
      <c r="B2130" s="194"/>
      <c r="D2130" s="195" t="s">
        <v>198</v>
      </c>
      <c r="E2130" s="196" t="s">
        <v>5</v>
      </c>
      <c r="F2130" s="197" t="s">
        <v>372</v>
      </c>
      <c r="H2130" s="196" t="s">
        <v>5</v>
      </c>
      <c r="I2130" s="198"/>
      <c r="L2130" s="194"/>
      <c r="M2130" s="199"/>
      <c r="N2130" s="200"/>
      <c r="O2130" s="200"/>
      <c r="P2130" s="200"/>
      <c r="Q2130" s="200"/>
      <c r="R2130" s="200"/>
      <c r="S2130" s="200"/>
      <c r="T2130" s="201"/>
      <c r="AT2130" s="196" t="s">
        <v>198</v>
      </c>
      <c r="AU2130" s="196" t="s">
        <v>80</v>
      </c>
      <c r="AV2130" s="12" t="s">
        <v>17</v>
      </c>
      <c r="AW2130" s="12" t="s">
        <v>35</v>
      </c>
      <c r="AX2130" s="12" t="s">
        <v>72</v>
      </c>
      <c r="AY2130" s="196" t="s">
        <v>190</v>
      </c>
    </row>
    <row r="2131" spans="2:51" s="13" customFormat="1" ht="13.5">
      <c r="B2131" s="202"/>
      <c r="D2131" s="195" t="s">
        <v>198</v>
      </c>
      <c r="E2131" s="203" t="s">
        <v>5</v>
      </c>
      <c r="F2131" s="204" t="s">
        <v>2508</v>
      </c>
      <c r="H2131" s="205">
        <v>14.14</v>
      </c>
      <c r="I2131" s="206"/>
      <c r="L2131" s="202"/>
      <c r="M2131" s="207"/>
      <c r="N2131" s="208"/>
      <c r="O2131" s="208"/>
      <c r="P2131" s="208"/>
      <c r="Q2131" s="208"/>
      <c r="R2131" s="208"/>
      <c r="S2131" s="208"/>
      <c r="T2131" s="209"/>
      <c r="AT2131" s="203" t="s">
        <v>198</v>
      </c>
      <c r="AU2131" s="203" t="s">
        <v>80</v>
      </c>
      <c r="AV2131" s="13" t="s">
        <v>80</v>
      </c>
      <c r="AW2131" s="13" t="s">
        <v>35</v>
      </c>
      <c r="AX2131" s="13" t="s">
        <v>72</v>
      </c>
      <c r="AY2131" s="203" t="s">
        <v>190</v>
      </c>
    </row>
    <row r="2132" spans="2:51" s="12" customFormat="1" ht="13.5">
      <c r="B2132" s="194"/>
      <c r="D2132" s="195" t="s">
        <v>198</v>
      </c>
      <c r="E2132" s="196" t="s">
        <v>5</v>
      </c>
      <c r="F2132" s="197" t="s">
        <v>376</v>
      </c>
      <c r="H2132" s="196" t="s">
        <v>5</v>
      </c>
      <c r="I2132" s="198"/>
      <c r="L2132" s="194"/>
      <c r="M2132" s="199"/>
      <c r="N2132" s="200"/>
      <c r="O2132" s="200"/>
      <c r="P2132" s="200"/>
      <c r="Q2132" s="200"/>
      <c r="R2132" s="200"/>
      <c r="S2132" s="200"/>
      <c r="T2132" s="201"/>
      <c r="AT2132" s="196" t="s">
        <v>198</v>
      </c>
      <c r="AU2132" s="196" t="s">
        <v>80</v>
      </c>
      <c r="AV2132" s="12" t="s">
        <v>17</v>
      </c>
      <c r="AW2132" s="12" t="s">
        <v>35</v>
      </c>
      <c r="AX2132" s="12" t="s">
        <v>72</v>
      </c>
      <c r="AY2132" s="196" t="s">
        <v>190</v>
      </c>
    </row>
    <row r="2133" spans="2:51" s="13" customFormat="1" ht="13.5">
      <c r="B2133" s="202"/>
      <c r="D2133" s="195" t="s">
        <v>198</v>
      </c>
      <c r="E2133" s="203" t="s">
        <v>5</v>
      </c>
      <c r="F2133" s="204" t="s">
        <v>2509</v>
      </c>
      <c r="H2133" s="205">
        <v>15.32</v>
      </c>
      <c r="I2133" s="206"/>
      <c r="L2133" s="202"/>
      <c r="M2133" s="207"/>
      <c r="N2133" s="208"/>
      <c r="O2133" s="208"/>
      <c r="P2133" s="208"/>
      <c r="Q2133" s="208"/>
      <c r="R2133" s="208"/>
      <c r="S2133" s="208"/>
      <c r="T2133" s="209"/>
      <c r="AT2133" s="203" t="s">
        <v>198</v>
      </c>
      <c r="AU2133" s="203" t="s">
        <v>80</v>
      </c>
      <c r="AV2133" s="13" t="s">
        <v>80</v>
      </c>
      <c r="AW2133" s="13" t="s">
        <v>35</v>
      </c>
      <c r="AX2133" s="13" t="s">
        <v>72</v>
      </c>
      <c r="AY2133" s="203" t="s">
        <v>190</v>
      </c>
    </row>
    <row r="2134" spans="2:51" s="14" customFormat="1" ht="13.5">
      <c r="B2134" s="210"/>
      <c r="D2134" s="195" t="s">
        <v>198</v>
      </c>
      <c r="E2134" s="211" t="s">
        <v>5</v>
      </c>
      <c r="F2134" s="212" t="s">
        <v>221</v>
      </c>
      <c r="H2134" s="213">
        <v>32.35</v>
      </c>
      <c r="I2134" s="214"/>
      <c r="L2134" s="210"/>
      <c r="M2134" s="215"/>
      <c r="N2134" s="216"/>
      <c r="O2134" s="216"/>
      <c r="P2134" s="216"/>
      <c r="Q2134" s="216"/>
      <c r="R2134" s="216"/>
      <c r="S2134" s="216"/>
      <c r="T2134" s="217"/>
      <c r="AT2134" s="211" t="s">
        <v>198</v>
      </c>
      <c r="AU2134" s="211" t="s">
        <v>80</v>
      </c>
      <c r="AV2134" s="14" t="s">
        <v>92</v>
      </c>
      <c r="AW2134" s="14" t="s">
        <v>35</v>
      </c>
      <c r="AX2134" s="14" t="s">
        <v>17</v>
      </c>
      <c r="AY2134" s="211" t="s">
        <v>190</v>
      </c>
    </row>
    <row r="2135" spans="2:65" s="1" customFormat="1" ht="16.5" customHeight="1">
      <c r="B2135" s="181"/>
      <c r="C2135" s="182" t="s">
        <v>2510</v>
      </c>
      <c r="D2135" s="182" t="s">
        <v>192</v>
      </c>
      <c r="E2135" s="183" t="s">
        <v>2511</v>
      </c>
      <c r="F2135" s="184" t="s">
        <v>2512</v>
      </c>
      <c r="G2135" s="185" t="s">
        <v>275</v>
      </c>
      <c r="H2135" s="186">
        <v>3</v>
      </c>
      <c r="I2135" s="187"/>
      <c r="J2135" s="188">
        <f>ROUND(I2135*H2135,2)</f>
        <v>0</v>
      </c>
      <c r="K2135" s="184" t="s">
        <v>196</v>
      </c>
      <c r="L2135" s="42"/>
      <c r="M2135" s="189" t="s">
        <v>5</v>
      </c>
      <c r="N2135" s="190" t="s">
        <v>43</v>
      </c>
      <c r="O2135" s="43"/>
      <c r="P2135" s="191">
        <f>O2135*H2135</f>
        <v>0</v>
      </c>
      <c r="Q2135" s="191">
        <v>0</v>
      </c>
      <c r="R2135" s="191">
        <f>Q2135*H2135</f>
        <v>0</v>
      </c>
      <c r="S2135" s="191">
        <v>0.00584</v>
      </c>
      <c r="T2135" s="192">
        <f>S2135*H2135</f>
        <v>0.01752</v>
      </c>
      <c r="AR2135" s="25" t="s">
        <v>283</v>
      </c>
      <c r="AT2135" s="25" t="s">
        <v>192</v>
      </c>
      <c r="AU2135" s="25" t="s">
        <v>80</v>
      </c>
      <c r="AY2135" s="25" t="s">
        <v>190</v>
      </c>
      <c r="BE2135" s="193">
        <f>IF(N2135="základní",J2135,0)</f>
        <v>0</v>
      </c>
      <c r="BF2135" s="193">
        <f>IF(N2135="snížená",J2135,0)</f>
        <v>0</v>
      </c>
      <c r="BG2135" s="193">
        <f>IF(N2135="zákl. přenesená",J2135,0)</f>
        <v>0</v>
      </c>
      <c r="BH2135" s="193">
        <f>IF(N2135="sníž. přenesená",J2135,0)</f>
        <v>0</v>
      </c>
      <c r="BI2135" s="193">
        <f>IF(N2135="nulová",J2135,0)</f>
        <v>0</v>
      </c>
      <c r="BJ2135" s="25" t="s">
        <v>17</v>
      </c>
      <c r="BK2135" s="193">
        <f>ROUND(I2135*H2135,2)</f>
        <v>0</v>
      </c>
      <c r="BL2135" s="25" t="s">
        <v>283</v>
      </c>
      <c r="BM2135" s="25" t="s">
        <v>2513</v>
      </c>
    </row>
    <row r="2136" spans="2:51" s="12" customFormat="1" ht="13.5">
      <c r="B2136" s="194"/>
      <c r="D2136" s="195" t="s">
        <v>198</v>
      </c>
      <c r="E2136" s="196" t="s">
        <v>5</v>
      </c>
      <c r="F2136" s="197" t="s">
        <v>2514</v>
      </c>
      <c r="H2136" s="196" t="s">
        <v>5</v>
      </c>
      <c r="I2136" s="198"/>
      <c r="L2136" s="194"/>
      <c r="M2136" s="199"/>
      <c r="N2136" s="200"/>
      <c r="O2136" s="200"/>
      <c r="P2136" s="200"/>
      <c r="Q2136" s="200"/>
      <c r="R2136" s="200"/>
      <c r="S2136" s="200"/>
      <c r="T2136" s="201"/>
      <c r="AT2136" s="196" t="s">
        <v>198</v>
      </c>
      <c r="AU2136" s="196" t="s">
        <v>80</v>
      </c>
      <c r="AV2136" s="12" t="s">
        <v>17</v>
      </c>
      <c r="AW2136" s="12" t="s">
        <v>35</v>
      </c>
      <c r="AX2136" s="12" t="s">
        <v>72</v>
      </c>
      <c r="AY2136" s="196" t="s">
        <v>190</v>
      </c>
    </row>
    <row r="2137" spans="2:51" s="13" customFormat="1" ht="13.5">
      <c r="B2137" s="202"/>
      <c r="D2137" s="195" t="s">
        <v>198</v>
      </c>
      <c r="E2137" s="203" t="s">
        <v>5</v>
      </c>
      <c r="F2137" s="204" t="s">
        <v>2515</v>
      </c>
      <c r="H2137" s="205">
        <v>3</v>
      </c>
      <c r="I2137" s="206"/>
      <c r="L2137" s="202"/>
      <c r="M2137" s="207"/>
      <c r="N2137" s="208"/>
      <c r="O2137" s="208"/>
      <c r="P2137" s="208"/>
      <c r="Q2137" s="208"/>
      <c r="R2137" s="208"/>
      <c r="S2137" s="208"/>
      <c r="T2137" s="209"/>
      <c r="AT2137" s="203" t="s">
        <v>198</v>
      </c>
      <c r="AU2137" s="203" t="s">
        <v>80</v>
      </c>
      <c r="AV2137" s="13" t="s">
        <v>80</v>
      </c>
      <c r="AW2137" s="13" t="s">
        <v>35</v>
      </c>
      <c r="AX2137" s="13" t="s">
        <v>17</v>
      </c>
      <c r="AY2137" s="203" t="s">
        <v>190</v>
      </c>
    </row>
    <row r="2138" spans="2:65" s="1" customFormat="1" ht="16.5" customHeight="1">
      <c r="B2138" s="181"/>
      <c r="C2138" s="182" t="s">
        <v>2516</v>
      </c>
      <c r="D2138" s="182" t="s">
        <v>192</v>
      </c>
      <c r="E2138" s="183" t="s">
        <v>2517</v>
      </c>
      <c r="F2138" s="184" t="s">
        <v>2518</v>
      </c>
      <c r="G2138" s="185" t="s">
        <v>625</v>
      </c>
      <c r="H2138" s="186">
        <v>53.6</v>
      </c>
      <c r="I2138" s="187"/>
      <c r="J2138" s="188">
        <f>ROUND(I2138*H2138,2)</f>
        <v>0</v>
      </c>
      <c r="K2138" s="184" t="s">
        <v>196</v>
      </c>
      <c r="L2138" s="42"/>
      <c r="M2138" s="189" t="s">
        <v>5</v>
      </c>
      <c r="N2138" s="190" t="s">
        <v>43</v>
      </c>
      <c r="O2138" s="43"/>
      <c r="P2138" s="191">
        <f>O2138*H2138</f>
        <v>0</v>
      </c>
      <c r="Q2138" s="191">
        <v>0</v>
      </c>
      <c r="R2138" s="191">
        <f>Q2138*H2138</f>
        <v>0</v>
      </c>
      <c r="S2138" s="191">
        <v>0.0026</v>
      </c>
      <c r="T2138" s="192">
        <f>S2138*H2138</f>
        <v>0.13935999999999998</v>
      </c>
      <c r="AR2138" s="25" t="s">
        <v>283</v>
      </c>
      <c r="AT2138" s="25" t="s">
        <v>192</v>
      </c>
      <c r="AU2138" s="25" t="s">
        <v>80</v>
      </c>
      <c r="AY2138" s="25" t="s">
        <v>190</v>
      </c>
      <c r="BE2138" s="193">
        <f>IF(N2138="základní",J2138,0)</f>
        <v>0</v>
      </c>
      <c r="BF2138" s="193">
        <f>IF(N2138="snížená",J2138,0)</f>
        <v>0</v>
      </c>
      <c r="BG2138" s="193">
        <f>IF(N2138="zákl. přenesená",J2138,0)</f>
        <v>0</v>
      </c>
      <c r="BH2138" s="193">
        <f>IF(N2138="sníž. přenesená",J2138,0)</f>
        <v>0</v>
      </c>
      <c r="BI2138" s="193">
        <f>IF(N2138="nulová",J2138,0)</f>
        <v>0</v>
      </c>
      <c r="BJ2138" s="25" t="s">
        <v>17</v>
      </c>
      <c r="BK2138" s="193">
        <f>ROUND(I2138*H2138,2)</f>
        <v>0</v>
      </c>
      <c r="BL2138" s="25" t="s">
        <v>283</v>
      </c>
      <c r="BM2138" s="25" t="s">
        <v>2519</v>
      </c>
    </row>
    <row r="2139" spans="2:51" s="13" customFormat="1" ht="13.5">
      <c r="B2139" s="202"/>
      <c r="D2139" s="195" t="s">
        <v>198</v>
      </c>
      <c r="E2139" s="203" t="s">
        <v>5</v>
      </c>
      <c r="F2139" s="204" t="s">
        <v>2520</v>
      </c>
      <c r="H2139" s="205">
        <v>53.6</v>
      </c>
      <c r="I2139" s="206"/>
      <c r="L2139" s="202"/>
      <c r="M2139" s="207"/>
      <c r="N2139" s="208"/>
      <c r="O2139" s="208"/>
      <c r="P2139" s="208"/>
      <c r="Q2139" s="208"/>
      <c r="R2139" s="208"/>
      <c r="S2139" s="208"/>
      <c r="T2139" s="209"/>
      <c r="AT2139" s="203" t="s">
        <v>198</v>
      </c>
      <c r="AU2139" s="203" t="s">
        <v>80</v>
      </c>
      <c r="AV2139" s="13" t="s">
        <v>80</v>
      </c>
      <c r="AW2139" s="13" t="s">
        <v>35</v>
      </c>
      <c r="AX2139" s="13" t="s">
        <v>17</v>
      </c>
      <c r="AY2139" s="203" t="s">
        <v>190</v>
      </c>
    </row>
    <row r="2140" spans="2:65" s="1" customFormat="1" ht="16.5" customHeight="1">
      <c r="B2140" s="181"/>
      <c r="C2140" s="182" t="s">
        <v>2521</v>
      </c>
      <c r="D2140" s="182" t="s">
        <v>192</v>
      </c>
      <c r="E2140" s="183" t="s">
        <v>2522</v>
      </c>
      <c r="F2140" s="184" t="s">
        <v>2523</v>
      </c>
      <c r="G2140" s="185" t="s">
        <v>625</v>
      </c>
      <c r="H2140" s="186">
        <v>35.9</v>
      </c>
      <c r="I2140" s="187"/>
      <c r="J2140" s="188">
        <f>ROUND(I2140*H2140,2)</f>
        <v>0</v>
      </c>
      <c r="K2140" s="184" t="s">
        <v>196</v>
      </c>
      <c r="L2140" s="42"/>
      <c r="M2140" s="189" t="s">
        <v>5</v>
      </c>
      <c r="N2140" s="190" t="s">
        <v>43</v>
      </c>
      <c r="O2140" s="43"/>
      <c r="P2140" s="191">
        <f>O2140*H2140</f>
        <v>0</v>
      </c>
      <c r="Q2140" s="191">
        <v>0</v>
      </c>
      <c r="R2140" s="191">
        <f>Q2140*H2140</f>
        <v>0</v>
      </c>
      <c r="S2140" s="191">
        <v>0.00394</v>
      </c>
      <c r="T2140" s="192">
        <f>S2140*H2140</f>
        <v>0.141446</v>
      </c>
      <c r="AR2140" s="25" t="s">
        <v>283</v>
      </c>
      <c r="AT2140" s="25" t="s">
        <v>192</v>
      </c>
      <c r="AU2140" s="25" t="s">
        <v>80</v>
      </c>
      <c r="AY2140" s="25" t="s">
        <v>190</v>
      </c>
      <c r="BE2140" s="193">
        <f>IF(N2140="základní",J2140,0)</f>
        <v>0</v>
      </c>
      <c r="BF2140" s="193">
        <f>IF(N2140="snížená",J2140,0)</f>
        <v>0</v>
      </c>
      <c r="BG2140" s="193">
        <f>IF(N2140="zákl. přenesená",J2140,0)</f>
        <v>0</v>
      </c>
      <c r="BH2140" s="193">
        <f>IF(N2140="sníž. přenesená",J2140,0)</f>
        <v>0</v>
      </c>
      <c r="BI2140" s="193">
        <f>IF(N2140="nulová",J2140,0)</f>
        <v>0</v>
      </c>
      <c r="BJ2140" s="25" t="s">
        <v>17</v>
      </c>
      <c r="BK2140" s="193">
        <f>ROUND(I2140*H2140,2)</f>
        <v>0</v>
      </c>
      <c r="BL2140" s="25" t="s">
        <v>283</v>
      </c>
      <c r="BM2140" s="25" t="s">
        <v>2524</v>
      </c>
    </row>
    <row r="2141" spans="2:51" s="13" customFormat="1" ht="13.5">
      <c r="B2141" s="202"/>
      <c r="D2141" s="195" t="s">
        <v>198</v>
      </c>
      <c r="E2141" s="203" t="s">
        <v>5</v>
      </c>
      <c r="F2141" s="204" t="s">
        <v>2525</v>
      </c>
      <c r="H2141" s="205">
        <v>35.9</v>
      </c>
      <c r="I2141" s="206"/>
      <c r="L2141" s="202"/>
      <c r="M2141" s="207"/>
      <c r="N2141" s="208"/>
      <c r="O2141" s="208"/>
      <c r="P2141" s="208"/>
      <c r="Q2141" s="208"/>
      <c r="R2141" s="208"/>
      <c r="S2141" s="208"/>
      <c r="T2141" s="209"/>
      <c r="AT2141" s="203" t="s">
        <v>198</v>
      </c>
      <c r="AU2141" s="203" t="s">
        <v>80</v>
      </c>
      <c r="AV2141" s="13" t="s">
        <v>80</v>
      </c>
      <c r="AW2141" s="13" t="s">
        <v>35</v>
      </c>
      <c r="AX2141" s="13" t="s">
        <v>17</v>
      </c>
      <c r="AY2141" s="203" t="s">
        <v>190</v>
      </c>
    </row>
    <row r="2142" spans="2:65" s="1" customFormat="1" ht="25.5" customHeight="1">
      <c r="B2142" s="181"/>
      <c r="C2142" s="182" t="s">
        <v>2526</v>
      </c>
      <c r="D2142" s="182" t="s">
        <v>192</v>
      </c>
      <c r="E2142" s="183" t="s">
        <v>2527</v>
      </c>
      <c r="F2142" s="184" t="s">
        <v>2528</v>
      </c>
      <c r="G2142" s="185" t="s">
        <v>275</v>
      </c>
      <c r="H2142" s="186">
        <v>226.5</v>
      </c>
      <c r="I2142" s="187"/>
      <c r="J2142" s="188">
        <f>ROUND(I2142*H2142,2)</f>
        <v>0</v>
      </c>
      <c r="K2142" s="184" t="s">
        <v>196</v>
      </c>
      <c r="L2142" s="42"/>
      <c r="M2142" s="189" t="s">
        <v>5</v>
      </c>
      <c r="N2142" s="190" t="s">
        <v>43</v>
      </c>
      <c r="O2142" s="43"/>
      <c r="P2142" s="191">
        <f>O2142*H2142</f>
        <v>0</v>
      </c>
      <c r="Q2142" s="191">
        <v>0.00268</v>
      </c>
      <c r="R2142" s="191">
        <f>Q2142*H2142</f>
        <v>0.60702</v>
      </c>
      <c r="S2142" s="191">
        <v>0</v>
      </c>
      <c r="T2142" s="192">
        <f>S2142*H2142</f>
        <v>0</v>
      </c>
      <c r="AR2142" s="25" t="s">
        <v>283</v>
      </c>
      <c r="AT2142" s="25" t="s">
        <v>192</v>
      </c>
      <c r="AU2142" s="25" t="s">
        <v>80</v>
      </c>
      <c r="AY2142" s="25" t="s">
        <v>190</v>
      </c>
      <c r="BE2142" s="193">
        <f>IF(N2142="základní",J2142,0)</f>
        <v>0</v>
      </c>
      <c r="BF2142" s="193">
        <f>IF(N2142="snížená",J2142,0)</f>
        <v>0</v>
      </c>
      <c r="BG2142" s="193">
        <f>IF(N2142="zákl. přenesená",J2142,0)</f>
        <v>0</v>
      </c>
      <c r="BH2142" s="193">
        <f>IF(N2142="sníž. přenesená",J2142,0)</f>
        <v>0</v>
      </c>
      <c r="BI2142" s="193">
        <f>IF(N2142="nulová",J2142,0)</f>
        <v>0</v>
      </c>
      <c r="BJ2142" s="25" t="s">
        <v>17</v>
      </c>
      <c r="BK2142" s="193">
        <f>ROUND(I2142*H2142,2)</f>
        <v>0</v>
      </c>
      <c r="BL2142" s="25" t="s">
        <v>283</v>
      </c>
      <c r="BM2142" s="25" t="s">
        <v>2529</v>
      </c>
    </row>
    <row r="2143" spans="2:51" s="12" customFormat="1" ht="13.5">
      <c r="B2143" s="194"/>
      <c r="D2143" s="195" t="s">
        <v>198</v>
      </c>
      <c r="E2143" s="196" t="s">
        <v>5</v>
      </c>
      <c r="F2143" s="197" t="s">
        <v>1916</v>
      </c>
      <c r="H2143" s="196" t="s">
        <v>5</v>
      </c>
      <c r="I2143" s="198"/>
      <c r="L2143" s="194"/>
      <c r="M2143" s="199"/>
      <c r="N2143" s="200"/>
      <c r="O2143" s="200"/>
      <c r="P2143" s="200"/>
      <c r="Q2143" s="200"/>
      <c r="R2143" s="200"/>
      <c r="S2143" s="200"/>
      <c r="T2143" s="201"/>
      <c r="AT2143" s="196" t="s">
        <v>198</v>
      </c>
      <c r="AU2143" s="196" t="s">
        <v>80</v>
      </c>
      <c r="AV2143" s="12" t="s">
        <v>17</v>
      </c>
      <c r="AW2143" s="12" t="s">
        <v>35</v>
      </c>
      <c r="AX2143" s="12" t="s">
        <v>72</v>
      </c>
      <c r="AY2143" s="196" t="s">
        <v>190</v>
      </c>
    </row>
    <row r="2144" spans="2:51" s="12" customFormat="1" ht="13.5">
      <c r="B2144" s="194"/>
      <c r="D2144" s="195" t="s">
        <v>198</v>
      </c>
      <c r="E2144" s="196" t="s">
        <v>5</v>
      </c>
      <c r="F2144" s="197" t="s">
        <v>2477</v>
      </c>
      <c r="H2144" s="196" t="s">
        <v>5</v>
      </c>
      <c r="I2144" s="198"/>
      <c r="L2144" s="194"/>
      <c r="M2144" s="199"/>
      <c r="N2144" s="200"/>
      <c r="O2144" s="200"/>
      <c r="P2144" s="200"/>
      <c r="Q2144" s="200"/>
      <c r="R2144" s="200"/>
      <c r="S2144" s="200"/>
      <c r="T2144" s="201"/>
      <c r="AT2144" s="196" t="s">
        <v>198</v>
      </c>
      <c r="AU2144" s="196" t="s">
        <v>80</v>
      </c>
      <c r="AV2144" s="12" t="s">
        <v>17</v>
      </c>
      <c r="AW2144" s="12" t="s">
        <v>35</v>
      </c>
      <c r="AX2144" s="12" t="s">
        <v>72</v>
      </c>
      <c r="AY2144" s="196" t="s">
        <v>190</v>
      </c>
    </row>
    <row r="2145" spans="2:51" s="13" customFormat="1" ht="13.5">
      <c r="B2145" s="202"/>
      <c r="D2145" s="195" t="s">
        <v>198</v>
      </c>
      <c r="E2145" s="203" t="s">
        <v>5</v>
      </c>
      <c r="F2145" s="204" t="s">
        <v>1917</v>
      </c>
      <c r="H2145" s="205">
        <v>221</v>
      </c>
      <c r="I2145" s="206"/>
      <c r="L2145" s="202"/>
      <c r="M2145" s="207"/>
      <c r="N2145" s="208"/>
      <c r="O2145" s="208"/>
      <c r="P2145" s="208"/>
      <c r="Q2145" s="208"/>
      <c r="R2145" s="208"/>
      <c r="S2145" s="208"/>
      <c r="T2145" s="209"/>
      <c r="AT2145" s="203" t="s">
        <v>198</v>
      </c>
      <c r="AU2145" s="203" t="s">
        <v>80</v>
      </c>
      <c r="AV2145" s="13" t="s">
        <v>80</v>
      </c>
      <c r="AW2145" s="13" t="s">
        <v>35</v>
      </c>
      <c r="AX2145" s="13" t="s">
        <v>72</v>
      </c>
      <c r="AY2145" s="203" t="s">
        <v>190</v>
      </c>
    </row>
    <row r="2146" spans="2:51" s="12" customFormat="1" ht="13.5">
      <c r="B2146" s="194"/>
      <c r="D2146" s="195" t="s">
        <v>198</v>
      </c>
      <c r="E2146" s="196" t="s">
        <v>5</v>
      </c>
      <c r="F2146" s="197" t="s">
        <v>1918</v>
      </c>
      <c r="H2146" s="196" t="s">
        <v>5</v>
      </c>
      <c r="I2146" s="198"/>
      <c r="L2146" s="194"/>
      <c r="M2146" s="199"/>
      <c r="N2146" s="200"/>
      <c r="O2146" s="200"/>
      <c r="P2146" s="200"/>
      <c r="Q2146" s="200"/>
      <c r="R2146" s="200"/>
      <c r="S2146" s="200"/>
      <c r="T2146" s="201"/>
      <c r="AT2146" s="196" t="s">
        <v>198</v>
      </c>
      <c r="AU2146" s="196" t="s">
        <v>80</v>
      </c>
      <c r="AV2146" s="12" t="s">
        <v>17</v>
      </c>
      <c r="AW2146" s="12" t="s">
        <v>35</v>
      </c>
      <c r="AX2146" s="12" t="s">
        <v>72</v>
      </c>
      <c r="AY2146" s="196" t="s">
        <v>190</v>
      </c>
    </row>
    <row r="2147" spans="2:51" s="13" customFormat="1" ht="13.5">
      <c r="B2147" s="202"/>
      <c r="D2147" s="195" t="s">
        <v>198</v>
      </c>
      <c r="E2147" s="203" t="s">
        <v>5</v>
      </c>
      <c r="F2147" s="204" t="s">
        <v>1919</v>
      </c>
      <c r="H2147" s="205">
        <v>5.5</v>
      </c>
      <c r="I2147" s="206"/>
      <c r="L2147" s="202"/>
      <c r="M2147" s="207"/>
      <c r="N2147" s="208"/>
      <c r="O2147" s="208"/>
      <c r="P2147" s="208"/>
      <c r="Q2147" s="208"/>
      <c r="R2147" s="208"/>
      <c r="S2147" s="208"/>
      <c r="T2147" s="209"/>
      <c r="AT2147" s="203" t="s">
        <v>198</v>
      </c>
      <c r="AU2147" s="203" t="s">
        <v>80</v>
      </c>
      <c r="AV2147" s="13" t="s">
        <v>80</v>
      </c>
      <c r="AW2147" s="13" t="s">
        <v>35</v>
      </c>
      <c r="AX2147" s="13" t="s">
        <v>72</v>
      </c>
      <c r="AY2147" s="203" t="s">
        <v>190</v>
      </c>
    </row>
    <row r="2148" spans="2:51" s="14" customFormat="1" ht="13.5">
      <c r="B2148" s="210"/>
      <c r="D2148" s="195" t="s">
        <v>198</v>
      </c>
      <c r="E2148" s="211" t="s">
        <v>5</v>
      </c>
      <c r="F2148" s="212" t="s">
        <v>221</v>
      </c>
      <c r="H2148" s="213">
        <v>226.5</v>
      </c>
      <c r="I2148" s="214"/>
      <c r="L2148" s="210"/>
      <c r="M2148" s="215"/>
      <c r="N2148" s="216"/>
      <c r="O2148" s="216"/>
      <c r="P2148" s="216"/>
      <c r="Q2148" s="216"/>
      <c r="R2148" s="216"/>
      <c r="S2148" s="216"/>
      <c r="T2148" s="217"/>
      <c r="AT2148" s="211" t="s">
        <v>198</v>
      </c>
      <c r="AU2148" s="211" t="s">
        <v>80</v>
      </c>
      <c r="AV2148" s="14" t="s">
        <v>92</v>
      </c>
      <c r="AW2148" s="14" t="s">
        <v>35</v>
      </c>
      <c r="AX2148" s="14" t="s">
        <v>17</v>
      </c>
      <c r="AY2148" s="211" t="s">
        <v>190</v>
      </c>
    </row>
    <row r="2149" spans="2:65" s="1" customFormat="1" ht="25.5" customHeight="1">
      <c r="B2149" s="181"/>
      <c r="C2149" s="182" t="s">
        <v>2530</v>
      </c>
      <c r="D2149" s="182" t="s">
        <v>192</v>
      </c>
      <c r="E2149" s="183" t="s">
        <v>2531</v>
      </c>
      <c r="F2149" s="184" t="s">
        <v>2532</v>
      </c>
      <c r="G2149" s="185" t="s">
        <v>410</v>
      </c>
      <c r="H2149" s="186">
        <v>1</v>
      </c>
      <c r="I2149" s="187"/>
      <c r="J2149" s="188">
        <f>ROUND(I2149*H2149,2)</f>
        <v>0</v>
      </c>
      <c r="K2149" s="184" t="s">
        <v>196</v>
      </c>
      <c r="L2149" s="42"/>
      <c r="M2149" s="189" t="s">
        <v>5</v>
      </c>
      <c r="N2149" s="190" t="s">
        <v>43</v>
      </c>
      <c r="O2149" s="43"/>
      <c r="P2149" s="191">
        <f>O2149*H2149</f>
        <v>0</v>
      </c>
      <c r="Q2149" s="191">
        <v>0</v>
      </c>
      <c r="R2149" s="191">
        <f>Q2149*H2149</f>
        <v>0</v>
      </c>
      <c r="S2149" s="191">
        <v>0</v>
      </c>
      <c r="T2149" s="192">
        <f>S2149*H2149</f>
        <v>0</v>
      </c>
      <c r="AR2149" s="25" t="s">
        <v>283</v>
      </c>
      <c r="AT2149" s="25" t="s">
        <v>192</v>
      </c>
      <c r="AU2149" s="25" t="s">
        <v>80</v>
      </c>
      <c r="AY2149" s="25" t="s">
        <v>190</v>
      </c>
      <c r="BE2149" s="193">
        <f>IF(N2149="základní",J2149,0)</f>
        <v>0</v>
      </c>
      <c r="BF2149" s="193">
        <f>IF(N2149="snížená",J2149,0)</f>
        <v>0</v>
      </c>
      <c r="BG2149" s="193">
        <f>IF(N2149="zákl. přenesená",J2149,0)</f>
        <v>0</v>
      </c>
      <c r="BH2149" s="193">
        <f>IF(N2149="sníž. přenesená",J2149,0)</f>
        <v>0</v>
      </c>
      <c r="BI2149" s="193">
        <f>IF(N2149="nulová",J2149,0)</f>
        <v>0</v>
      </c>
      <c r="BJ2149" s="25" t="s">
        <v>17</v>
      </c>
      <c r="BK2149" s="193">
        <f>ROUND(I2149*H2149,2)</f>
        <v>0</v>
      </c>
      <c r="BL2149" s="25" t="s">
        <v>283</v>
      </c>
      <c r="BM2149" s="25" t="s">
        <v>2533</v>
      </c>
    </row>
    <row r="2150" spans="2:51" s="12" customFormat="1" ht="13.5">
      <c r="B2150" s="194"/>
      <c r="D2150" s="195" t="s">
        <v>198</v>
      </c>
      <c r="E2150" s="196" t="s">
        <v>5</v>
      </c>
      <c r="F2150" s="197" t="s">
        <v>2534</v>
      </c>
      <c r="H2150" s="196" t="s">
        <v>5</v>
      </c>
      <c r="I2150" s="198"/>
      <c r="L2150" s="194"/>
      <c r="M2150" s="199"/>
      <c r="N2150" s="200"/>
      <c r="O2150" s="200"/>
      <c r="P2150" s="200"/>
      <c r="Q2150" s="200"/>
      <c r="R2150" s="200"/>
      <c r="S2150" s="200"/>
      <c r="T2150" s="201"/>
      <c r="AT2150" s="196" t="s">
        <v>198</v>
      </c>
      <c r="AU2150" s="196" t="s">
        <v>80</v>
      </c>
      <c r="AV2150" s="12" t="s">
        <v>17</v>
      </c>
      <c r="AW2150" s="12" t="s">
        <v>35</v>
      </c>
      <c r="AX2150" s="12" t="s">
        <v>72</v>
      </c>
      <c r="AY2150" s="196" t="s">
        <v>190</v>
      </c>
    </row>
    <row r="2151" spans="2:51" s="13" customFormat="1" ht="13.5">
      <c r="B2151" s="202"/>
      <c r="D2151" s="195" t="s">
        <v>198</v>
      </c>
      <c r="E2151" s="203" t="s">
        <v>5</v>
      </c>
      <c r="F2151" s="204" t="s">
        <v>17</v>
      </c>
      <c r="H2151" s="205">
        <v>1</v>
      </c>
      <c r="I2151" s="206"/>
      <c r="L2151" s="202"/>
      <c r="M2151" s="207"/>
      <c r="N2151" s="208"/>
      <c r="O2151" s="208"/>
      <c r="P2151" s="208"/>
      <c r="Q2151" s="208"/>
      <c r="R2151" s="208"/>
      <c r="S2151" s="208"/>
      <c r="T2151" s="209"/>
      <c r="AT2151" s="203" t="s">
        <v>198</v>
      </c>
      <c r="AU2151" s="203" t="s">
        <v>80</v>
      </c>
      <c r="AV2151" s="13" t="s">
        <v>80</v>
      </c>
      <c r="AW2151" s="13" t="s">
        <v>35</v>
      </c>
      <c r="AX2151" s="13" t="s">
        <v>17</v>
      </c>
      <c r="AY2151" s="203" t="s">
        <v>190</v>
      </c>
    </row>
    <row r="2152" spans="2:65" s="1" customFormat="1" ht="16.5" customHeight="1">
      <c r="B2152" s="181"/>
      <c r="C2152" s="218" t="s">
        <v>2535</v>
      </c>
      <c r="D2152" s="218" t="s">
        <v>465</v>
      </c>
      <c r="E2152" s="219" t="s">
        <v>2536</v>
      </c>
      <c r="F2152" s="220" t="s">
        <v>2537</v>
      </c>
      <c r="G2152" s="221" t="s">
        <v>410</v>
      </c>
      <c r="H2152" s="222">
        <v>1</v>
      </c>
      <c r="I2152" s="223"/>
      <c r="J2152" s="224">
        <f>ROUND(I2152*H2152,2)</f>
        <v>0</v>
      </c>
      <c r="K2152" s="220" t="s">
        <v>5</v>
      </c>
      <c r="L2152" s="225"/>
      <c r="M2152" s="226" t="s">
        <v>5</v>
      </c>
      <c r="N2152" s="227" t="s">
        <v>43</v>
      </c>
      <c r="O2152" s="43"/>
      <c r="P2152" s="191">
        <f>O2152*H2152</f>
        <v>0</v>
      </c>
      <c r="Q2152" s="191">
        <v>0</v>
      </c>
      <c r="R2152" s="191">
        <f>Q2152*H2152</f>
        <v>0</v>
      </c>
      <c r="S2152" s="191">
        <v>0</v>
      </c>
      <c r="T2152" s="192">
        <f>S2152*H2152</f>
        <v>0</v>
      </c>
      <c r="AR2152" s="25" t="s">
        <v>407</v>
      </c>
      <c r="AT2152" s="25" t="s">
        <v>465</v>
      </c>
      <c r="AU2152" s="25" t="s">
        <v>80</v>
      </c>
      <c r="AY2152" s="25" t="s">
        <v>190</v>
      </c>
      <c r="BE2152" s="193">
        <f>IF(N2152="základní",J2152,0)</f>
        <v>0</v>
      </c>
      <c r="BF2152" s="193">
        <f>IF(N2152="snížená",J2152,0)</f>
        <v>0</v>
      </c>
      <c r="BG2152" s="193">
        <f>IF(N2152="zákl. přenesená",J2152,0)</f>
        <v>0</v>
      </c>
      <c r="BH2152" s="193">
        <f>IF(N2152="sníž. přenesená",J2152,0)</f>
        <v>0</v>
      </c>
      <c r="BI2152" s="193">
        <f>IF(N2152="nulová",J2152,0)</f>
        <v>0</v>
      </c>
      <c r="BJ2152" s="25" t="s">
        <v>17</v>
      </c>
      <c r="BK2152" s="193">
        <f>ROUND(I2152*H2152,2)</f>
        <v>0</v>
      </c>
      <c r="BL2152" s="25" t="s">
        <v>283</v>
      </c>
      <c r="BM2152" s="25" t="s">
        <v>2538</v>
      </c>
    </row>
    <row r="2153" spans="2:65" s="1" customFormat="1" ht="25.5" customHeight="1">
      <c r="B2153" s="181"/>
      <c r="C2153" s="182" t="s">
        <v>2539</v>
      </c>
      <c r="D2153" s="182" t="s">
        <v>192</v>
      </c>
      <c r="E2153" s="183" t="s">
        <v>2540</v>
      </c>
      <c r="F2153" s="184" t="s">
        <v>2541</v>
      </c>
      <c r="G2153" s="185" t="s">
        <v>625</v>
      </c>
      <c r="H2153" s="186">
        <v>9.9</v>
      </c>
      <c r="I2153" s="187"/>
      <c r="J2153" s="188">
        <f>ROUND(I2153*H2153,2)</f>
        <v>0</v>
      </c>
      <c r="K2153" s="184" t="s">
        <v>196</v>
      </c>
      <c r="L2153" s="42"/>
      <c r="M2153" s="189" t="s">
        <v>5</v>
      </c>
      <c r="N2153" s="190" t="s">
        <v>43</v>
      </c>
      <c r="O2153" s="43"/>
      <c r="P2153" s="191">
        <f>O2153*H2153</f>
        <v>0</v>
      </c>
      <c r="Q2153" s="191">
        <v>0.00181</v>
      </c>
      <c r="R2153" s="191">
        <f>Q2153*H2153</f>
        <v>0.017919</v>
      </c>
      <c r="S2153" s="191">
        <v>0</v>
      </c>
      <c r="T2153" s="192">
        <f>S2153*H2153</f>
        <v>0</v>
      </c>
      <c r="AR2153" s="25" t="s">
        <v>283</v>
      </c>
      <c r="AT2153" s="25" t="s">
        <v>192</v>
      </c>
      <c r="AU2153" s="25" t="s">
        <v>80</v>
      </c>
      <c r="AY2153" s="25" t="s">
        <v>190</v>
      </c>
      <c r="BE2153" s="193">
        <f>IF(N2153="základní",J2153,0)</f>
        <v>0</v>
      </c>
      <c r="BF2153" s="193">
        <f>IF(N2153="snížená",J2153,0)</f>
        <v>0</v>
      </c>
      <c r="BG2153" s="193">
        <f>IF(N2153="zákl. přenesená",J2153,0)</f>
        <v>0</v>
      </c>
      <c r="BH2153" s="193">
        <f>IF(N2153="sníž. přenesená",J2153,0)</f>
        <v>0</v>
      </c>
      <c r="BI2153" s="193">
        <f>IF(N2153="nulová",J2153,0)</f>
        <v>0</v>
      </c>
      <c r="BJ2153" s="25" t="s">
        <v>17</v>
      </c>
      <c r="BK2153" s="193">
        <f>ROUND(I2153*H2153,2)</f>
        <v>0</v>
      </c>
      <c r="BL2153" s="25" t="s">
        <v>283</v>
      </c>
      <c r="BM2153" s="25" t="s">
        <v>2542</v>
      </c>
    </row>
    <row r="2154" spans="2:51" s="13" customFormat="1" ht="13.5">
      <c r="B2154" s="202"/>
      <c r="D2154" s="195" t="s">
        <v>198</v>
      </c>
      <c r="E2154" s="203" t="s">
        <v>5</v>
      </c>
      <c r="F2154" s="204" t="s">
        <v>2543</v>
      </c>
      <c r="H2154" s="205">
        <v>9.9</v>
      </c>
      <c r="I2154" s="206"/>
      <c r="L2154" s="202"/>
      <c r="M2154" s="207"/>
      <c r="N2154" s="208"/>
      <c r="O2154" s="208"/>
      <c r="P2154" s="208"/>
      <c r="Q2154" s="208"/>
      <c r="R2154" s="208"/>
      <c r="S2154" s="208"/>
      <c r="T2154" s="209"/>
      <c r="AT2154" s="203" t="s">
        <v>198</v>
      </c>
      <c r="AU2154" s="203" t="s">
        <v>80</v>
      </c>
      <c r="AV2154" s="13" t="s">
        <v>80</v>
      </c>
      <c r="AW2154" s="13" t="s">
        <v>35</v>
      </c>
      <c r="AX2154" s="13" t="s">
        <v>17</v>
      </c>
      <c r="AY2154" s="203" t="s">
        <v>190</v>
      </c>
    </row>
    <row r="2155" spans="2:65" s="1" customFormat="1" ht="25.5" customHeight="1">
      <c r="B2155" s="181"/>
      <c r="C2155" s="182" t="s">
        <v>2544</v>
      </c>
      <c r="D2155" s="182" t="s">
        <v>192</v>
      </c>
      <c r="E2155" s="183" t="s">
        <v>2545</v>
      </c>
      <c r="F2155" s="184" t="s">
        <v>2546</v>
      </c>
      <c r="G2155" s="185" t="s">
        <v>625</v>
      </c>
      <c r="H2155" s="186">
        <v>36</v>
      </c>
      <c r="I2155" s="187"/>
      <c r="J2155" s="188">
        <f>ROUND(I2155*H2155,2)</f>
        <v>0</v>
      </c>
      <c r="K2155" s="184" t="s">
        <v>196</v>
      </c>
      <c r="L2155" s="42"/>
      <c r="M2155" s="189" t="s">
        <v>5</v>
      </c>
      <c r="N2155" s="190" t="s">
        <v>43</v>
      </c>
      <c r="O2155" s="43"/>
      <c r="P2155" s="191">
        <f>O2155*H2155</f>
        <v>0</v>
      </c>
      <c r="Q2155" s="191">
        <v>0.0018</v>
      </c>
      <c r="R2155" s="191">
        <f>Q2155*H2155</f>
        <v>0.0648</v>
      </c>
      <c r="S2155" s="191">
        <v>0</v>
      </c>
      <c r="T2155" s="192">
        <f>S2155*H2155</f>
        <v>0</v>
      </c>
      <c r="AR2155" s="25" t="s">
        <v>283</v>
      </c>
      <c r="AT2155" s="25" t="s">
        <v>192</v>
      </c>
      <c r="AU2155" s="25" t="s">
        <v>80</v>
      </c>
      <c r="AY2155" s="25" t="s">
        <v>190</v>
      </c>
      <c r="BE2155" s="193">
        <f>IF(N2155="základní",J2155,0)</f>
        <v>0</v>
      </c>
      <c r="BF2155" s="193">
        <f>IF(N2155="snížená",J2155,0)</f>
        <v>0</v>
      </c>
      <c r="BG2155" s="193">
        <f>IF(N2155="zákl. přenesená",J2155,0)</f>
        <v>0</v>
      </c>
      <c r="BH2155" s="193">
        <f>IF(N2155="sníž. přenesená",J2155,0)</f>
        <v>0</v>
      </c>
      <c r="BI2155" s="193">
        <f>IF(N2155="nulová",J2155,0)</f>
        <v>0</v>
      </c>
      <c r="BJ2155" s="25" t="s">
        <v>17</v>
      </c>
      <c r="BK2155" s="193">
        <f>ROUND(I2155*H2155,2)</f>
        <v>0</v>
      </c>
      <c r="BL2155" s="25" t="s">
        <v>283</v>
      </c>
      <c r="BM2155" s="25" t="s">
        <v>2547</v>
      </c>
    </row>
    <row r="2156" spans="2:51" s="13" customFormat="1" ht="13.5">
      <c r="B2156" s="202"/>
      <c r="D2156" s="195" t="s">
        <v>198</v>
      </c>
      <c r="E2156" s="203" t="s">
        <v>5</v>
      </c>
      <c r="F2156" s="204" t="s">
        <v>2548</v>
      </c>
      <c r="H2156" s="205">
        <v>36</v>
      </c>
      <c r="I2156" s="206"/>
      <c r="L2156" s="202"/>
      <c r="M2156" s="207"/>
      <c r="N2156" s="208"/>
      <c r="O2156" s="208"/>
      <c r="P2156" s="208"/>
      <c r="Q2156" s="208"/>
      <c r="R2156" s="208"/>
      <c r="S2156" s="208"/>
      <c r="T2156" s="209"/>
      <c r="AT2156" s="203" t="s">
        <v>198</v>
      </c>
      <c r="AU2156" s="203" t="s">
        <v>80</v>
      </c>
      <c r="AV2156" s="13" t="s">
        <v>80</v>
      </c>
      <c r="AW2156" s="13" t="s">
        <v>35</v>
      </c>
      <c r="AX2156" s="13" t="s">
        <v>17</v>
      </c>
      <c r="AY2156" s="203" t="s">
        <v>190</v>
      </c>
    </row>
    <row r="2157" spans="2:65" s="1" customFormat="1" ht="16.5" customHeight="1">
      <c r="B2157" s="181"/>
      <c r="C2157" s="182" t="s">
        <v>2549</v>
      </c>
      <c r="D2157" s="182" t="s">
        <v>192</v>
      </c>
      <c r="E2157" s="183" t="s">
        <v>2550</v>
      </c>
      <c r="F2157" s="184" t="s">
        <v>2551</v>
      </c>
      <c r="G2157" s="185" t="s">
        <v>625</v>
      </c>
      <c r="H2157" s="186">
        <v>9.6</v>
      </c>
      <c r="I2157" s="187"/>
      <c r="J2157" s="188">
        <f>ROUND(I2157*H2157,2)</f>
        <v>0</v>
      </c>
      <c r="K2157" s="184" t="s">
        <v>196</v>
      </c>
      <c r="L2157" s="42"/>
      <c r="M2157" s="189" t="s">
        <v>5</v>
      </c>
      <c r="N2157" s="190" t="s">
        <v>43</v>
      </c>
      <c r="O2157" s="43"/>
      <c r="P2157" s="191">
        <f>O2157*H2157</f>
        <v>0</v>
      </c>
      <c r="Q2157" s="191">
        <v>0.00227</v>
      </c>
      <c r="R2157" s="191">
        <f>Q2157*H2157</f>
        <v>0.021792</v>
      </c>
      <c r="S2157" s="191">
        <v>0</v>
      </c>
      <c r="T2157" s="192">
        <f>S2157*H2157</f>
        <v>0</v>
      </c>
      <c r="AR2157" s="25" t="s">
        <v>283</v>
      </c>
      <c r="AT2157" s="25" t="s">
        <v>192</v>
      </c>
      <c r="AU2157" s="25" t="s">
        <v>80</v>
      </c>
      <c r="AY2157" s="25" t="s">
        <v>190</v>
      </c>
      <c r="BE2157" s="193">
        <f>IF(N2157="základní",J2157,0)</f>
        <v>0</v>
      </c>
      <c r="BF2157" s="193">
        <f>IF(N2157="snížená",J2157,0)</f>
        <v>0</v>
      </c>
      <c r="BG2157" s="193">
        <f>IF(N2157="zákl. přenesená",J2157,0)</f>
        <v>0</v>
      </c>
      <c r="BH2157" s="193">
        <f>IF(N2157="sníž. přenesená",J2157,0)</f>
        <v>0</v>
      </c>
      <c r="BI2157" s="193">
        <f>IF(N2157="nulová",J2157,0)</f>
        <v>0</v>
      </c>
      <c r="BJ2157" s="25" t="s">
        <v>17</v>
      </c>
      <c r="BK2157" s="193">
        <f>ROUND(I2157*H2157,2)</f>
        <v>0</v>
      </c>
      <c r="BL2157" s="25" t="s">
        <v>283</v>
      </c>
      <c r="BM2157" s="25" t="s">
        <v>2552</v>
      </c>
    </row>
    <row r="2158" spans="2:51" s="13" customFormat="1" ht="13.5">
      <c r="B2158" s="202"/>
      <c r="D2158" s="195" t="s">
        <v>198</v>
      </c>
      <c r="E2158" s="203" t="s">
        <v>5</v>
      </c>
      <c r="F2158" s="204" t="s">
        <v>2553</v>
      </c>
      <c r="H2158" s="205">
        <v>9.6</v>
      </c>
      <c r="I2158" s="206"/>
      <c r="L2158" s="202"/>
      <c r="M2158" s="207"/>
      <c r="N2158" s="208"/>
      <c r="O2158" s="208"/>
      <c r="P2158" s="208"/>
      <c r="Q2158" s="208"/>
      <c r="R2158" s="208"/>
      <c r="S2158" s="208"/>
      <c r="T2158" s="209"/>
      <c r="AT2158" s="203" t="s">
        <v>198</v>
      </c>
      <c r="AU2158" s="203" t="s">
        <v>80</v>
      </c>
      <c r="AV2158" s="13" t="s">
        <v>80</v>
      </c>
      <c r="AW2158" s="13" t="s">
        <v>35</v>
      </c>
      <c r="AX2158" s="13" t="s">
        <v>17</v>
      </c>
      <c r="AY2158" s="203" t="s">
        <v>190</v>
      </c>
    </row>
    <row r="2159" spans="2:65" s="1" customFormat="1" ht="25.5" customHeight="1">
      <c r="B2159" s="181"/>
      <c r="C2159" s="182" t="s">
        <v>2554</v>
      </c>
      <c r="D2159" s="182" t="s">
        <v>192</v>
      </c>
      <c r="E2159" s="183" t="s">
        <v>2555</v>
      </c>
      <c r="F2159" s="184" t="s">
        <v>2556</v>
      </c>
      <c r="G2159" s="185" t="s">
        <v>625</v>
      </c>
      <c r="H2159" s="186">
        <v>12.7</v>
      </c>
      <c r="I2159" s="187"/>
      <c r="J2159" s="188">
        <f>ROUND(I2159*H2159,2)</f>
        <v>0</v>
      </c>
      <c r="K2159" s="184" t="s">
        <v>196</v>
      </c>
      <c r="L2159" s="42"/>
      <c r="M2159" s="189" t="s">
        <v>5</v>
      </c>
      <c r="N2159" s="190" t="s">
        <v>43</v>
      </c>
      <c r="O2159" s="43"/>
      <c r="P2159" s="191">
        <f>O2159*H2159</f>
        <v>0</v>
      </c>
      <c r="Q2159" s="191">
        <v>0.00057</v>
      </c>
      <c r="R2159" s="191">
        <f>Q2159*H2159</f>
        <v>0.007238999999999999</v>
      </c>
      <c r="S2159" s="191">
        <v>0</v>
      </c>
      <c r="T2159" s="192">
        <f>S2159*H2159</f>
        <v>0</v>
      </c>
      <c r="AR2159" s="25" t="s">
        <v>283</v>
      </c>
      <c r="AT2159" s="25" t="s">
        <v>192</v>
      </c>
      <c r="AU2159" s="25" t="s">
        <v>80</v>
      </c>
      <c r="AY2159" s="25" t="s">
        <v>190</v>
      </c>
      <c r="BE2159" s="193">
        <f>IF(N2159="základní",J2159,0)</f>
        <v>0</v>
      </c>
      <c r="BF2159" s="193">
        <f>IF(N2159="snížená",J2159,0)</f>
        <v>0</v>
      </c>
      <c r="BG2159" s="193">
        <f>IF(N2159="zákl. přenesená",J2159,0)</f>
        <v>0</v>
      </c>
      <c r="BH2159" s="193">
        <f>IF(N2159="sníž. přenesená",J2159,0)</f>
        <v>0</v>
      </c>
      <c r="BI2159" s="193">
        <f>IF(N2159="nulová",J2159,0)</f>
        <v>0</v>
      </c>
      <c r="BJ2159" s="25" t="s">
        <v>17</v>
      </c>
      <c r="BK2159" s="193">
        <f>ROUND(I2159*H2159,2)</f>
        <v>0</v>
      </c>
      <c r="BL2159" s="25" t="s">
        <v>283</v>
      </c>
      <c r="BM2159" s="25" t="s">
        <v>2557</v>
      </c>
    </row>
    <row r="2160" spans="2:51" s="12" customFormat="1" ht="13.5">
      <c r="B2160" s="194"/>
      <c r="D2160" s="195" t="s">
        <v>198</v>
      </c>
      <c r="E2160" s="196" t="s">
        <v>5</v>
      </c>
      <c r="F2160" s="197" t="s">
        <v>2558</v>
      </c>
      <c r="H2160" s="196" t="s">
        <v>5</v>
      </c>
      <c r="I2160" s="198"/>
      <c r="L2160" s="194"/>
      <c r="M2160" s="199"/>
      <c r="N2160" s="200"/>
      <c r="O2160" s="200"/>
      <c r="P2160" s="200"/>
      <c r="Q2160" s="200"/>
      <c r="R2160" s="200"/>
      <c r="S2160" s="200"/>
      <c r="T2160" s="201"/>
      <c r="AT2160" s="196" t="s">
        <v>198</v>
      </c>
      <c r="AU2160" s="196" t="s">
        <v>80</v>
      </c>
      <c r="AV2160" s="12" t="s">
        <v>17</v>
      </c>
      <c r="AW2160" s="12" t="s">
        <v>35</v>
      </c>
      <c r="AX2160" s="12" t="s">
        <v>72</v>
      </c>
      <c r="AY2160" s="196" t="s">
        <v>190</v>
      </c>
    </row>
    <row r="2161" spans="2:51" s="13" customFormat="1" ht="13.5">
      <c r="B2161" s="202"/>
      <c r="D2161" s="195" t="s">
        <v>198</v>
      </c>
      <c r="E2161" s="203" t="s">
        <v>5</v>
      </c>
      <c r="F2161" s="204" t="s">
        <v>2559</v>
      </c>
      <c r="H2161" s="205">
        <v>12.7</v>
      </c>
      <c r="I2161" s="206"/>
      <c r="L2161" s="202"/>
      <c r="M2161" s="207"/>
      <c r="N2161" s="208"/>
      <c r="O2161" s="208"/>
      <c r="P2161" s="208"/>
      <c r="Q2161" s="208"/>
      <c r="R2161" s="208"/>
      <c r="S2161" s="208"/>
      <c r="T2161" s="209"/>
      <c r="AT2161" s="203" t="s">
        <v>198</v>
      </c>
      <c r="AU2161" s="203" t="s">
        <v>80</v>
      </c>
      <c r="AV2161" s="13" t="s">
        <v>80</v>
      </c>
      <c r="AW2161" s="13" t="s">
        <v>35</v>
      </c>
      <c r="AX2161" s="13" t="s">
        <v>17</v>
      </c>
      <c r="AY2161" s="203" t="s">
        <v>190</v>
      </c>
    </row>
    <row r="2162" spans="2:65" s="1" customFormat="1" ht="25.5" customHeight="1">
      <c r="B2162" s="181"/>
      <c r="C2162" s="182" t="s">
        <v>2560</v>
      </c>
      <c r="D2162" s="182" t="s">
        <v>192</v>
      </c>
      <c r="E2162" s="183" t="s">
        <v>2561</v>
      </c>
      <c r="F2162" s="184" t="s">
        <v>2562</v>
      </c>
      <c r="G2162" s="185" t="s">
        <v>625</v>
      </c>
      <c r="H2162" s="186">
        <v>54.33</v>
      </c>
      <c r="I2162" s="187"/>
      <c r="J2162" s="188">
        <f>ROUND(I2162*H2162,2)</f>
        <v>0</v>
      </c>
      <c r="K2162" s="184" t="s">
        <v>196</v>
      </c>
      <c r="L2162" s="42"/>
      <c r="M2162" s="189" t="s">
        <v>5</v>
      </c>
      <c r="N2162" s="190" t="s">
        <v>43</v>
      </c>
      <c r="O2162" s="43"/>
      <c r="P2162" s="191">
        <f>O2162*H2162</f>
        <v>0</v>
      </c>
      <c r="Q2162" s="191">
        <v>0.0019</v>
      </c>
      <c r="R2162" s="191">
        <f>Q2162*H2162</f>
        <v>0.103227</v>
      </c>
      <c r="S2162" s="191">
        <v>0</v>
      </c>
      <c r="T2162" s="192">
        <f>S2162*H2162</f>
        <v>0</v>
      </c>
      <c r="AR2162" s="25" t="s">
        <v>283</v>
      </c>
      <c r="AT2162" s="25" t="s">
        <v>192</v>
      </c>
      <c r="AU2162" s="25" t="s">
        <v>80</v>
      </c>
      <c r="AY2162" s="25" t="s">
        <v>190</v>
      </c>
      <c r="BE2162" s="193">
        <f>IF(N2162="základní",J2162,0)</f>
        <v>0</v>
      </c>
      <c r="BF2162" s="193">
        <f>IF(N2162="snížená",J2162,0)</f>
        <v>0</v>
      </c>
      <c r="BG2162" s="193">
        <f>IF(N2162="zákl. přenesená",J2162,0)</f>
        <v>0</v>
      </c>
      <c r="BH2162" s="193">
        <f>IF(N2162="sníž. přenesená",J2162,0)</f>
        <v>0</v>
      </c>
      <c r="BI2162" s="193">
        <f>IF(N2162="nulová",J2162,0)</f>
        <v>0</v>
      </c>
      <c r="BJ2162" s="25" t="s">
        <v>17</v>
      </c>
      <c r="BK2162" s="193">
        <f>ROUND(I2162*H2162,2)</f>
        <v>0</v>
      </c>
      <c r="BL2162" s="25" t="s">
        <v>283</v>
      </c>
      <c r="BM2162" s="25" t="s">
        <v>2563</v>
      </c>
    </row>
    <row r="2163" spans="2:51" s="13" customFormat="1" ht="13.5">
      <c r="B2163" s="202"/>
      <c r="D2163" s="195" t="s">
        <v>198</v>
      </c>
      <c r="E2163" s="203" t="s">
        <v>5</v>
      </c>
      <c r="F2163" s="204" t="s">
        <v>2564</v>
      </c>
      <c r="H2163" s="205">
        <v>54.33</v>
      </c>
      <c r="I2163" s="206"/>
      <c r="L2163" s="202"/>
      <c r="M2163" s="207"/>
      <c r="N2163" s="208"/>
      <c r="O2163" s="208"/>
      <c r="P2163" s="208"/>
      <c r="Q2163" s="208"/>
      <c r="R2163" s="208"/>
      <c r="S2163" s="208"/>
      <c r="T2163" s="209"/>
      <c r="AT2163" s="203" t="s">
        <v>198</v>
      </c>
      <c r="AU2163" s="203" t="s">
        <v>80</v>
      </c>
      <c r="AV2163" s="13" t="s">
        <v>80</v>
      </c>
      <c r="AW2163" s="13" t="s">
        <v>35</v>
      </c>
      <c r="AX2163" s="13" t="s">
        <v>17</v>
      </c>
      <c r="AY2163" s="203" t="s">
        <v>190</v>
      </c>
    </row>
    <row r="2164" spans="2:65" s="1" customFormat="1" ht="25.5" customHeight="1">
      <c r="B2164" s="181"/>
      <c r="C2164" s="182" t="s">
        <v>2565</v>
      </c>
      <c r="D2164" s="182" t="s">
        <v>192</v>
      </c>
      <c r="E2164" s="183" t="s">
        <v>2566</v>
      </c>
      <c r="F2164" s="184" t="s">
        <v>2567</v>
      </c>
      <c r="G2164" s="185" t="s">
        <v>625</v>
      </c>
      <c r="H2164" s="186">
        <v>3.8</v>
      </c>
      <c r="I2164" s="187"/>
      <c r="J2164" s="188">
        <f>ROUND(I2164*H2164,2)</f>
        <v>0</v>
      </c>
      <c r="K2164" s="184" t="s">
        <v>196</v>
      </c>
      <c r="L2164" s="42"/>
      <c r="M2164" s="189" t="s">
        <v>5</v>
      </c>
      <c r="N2164" s="190" t="s">
        <v>43</v>
      </c>
      <c r="O2164" s="43"/>
      <c r="P2164" s="191">
        <f>O2164*H2164</f>
        <v>0</v>
      </c>
      <c r="Q2164" s="191">
        <v>0.0005</v>
      </c>
      <c r="R2164" s="191">
        <f>Q2164*H2164</f>
        <v>0.0019</v>
      </c>
      <c r="S2164" s="191">
        <v>0</v>
      </c>
      <c r="T2164" s="192">
        <f>S2164*H2164</f>
        <v>0</v>
      </c>
      <c r="AR2164" s="25" t="s">
        <v>283</v>
      </c>
      <c r="AT2164" s="25" t="s">
        <v>192</v>
      </c>
      <c r="AU2164" s="25" t="s">
        <v>80</v>
      </c>
      <c r="AY2164" s="25" t="s">
        <v>190</v>
      </c>
      <c r="BE2164" s="193">
        <f>IF(N2164="základní",J2164,0)</f>
        <v>0</v>
      </c>
      <c r="BF2164" s="193">
        <f>IF(N2164="snížená",J2164,0)</f>
        <v>0</v>
      </c>
      <c r="BG2164" s="193">
        <f>IF(N2164="zákl. přenesená",J2164,0)</f>
        <v>0</v>
      </c>
      <c r="BH2164" s="193">
        <f>IF(N2164="sníž. přenesená",J2164,0)</f>
        <v>0</v>
      </c>
      <c r="BI2164" s="193">
        <f>IF(N2164="nulová",J2164,0)</f>
        <v>0</v>
      </c>
      <c r="BJ2164" s="25" t="s">
        <v>17</v>
      </c>
      <c r="BK2164" s="193">
        <f>ROUND(I2164*H2164,2)</f>
        <v>0</v>
      </c>
      <c r="BL2164" s="25" t="s">
        <v>283</v>
      </c>
      <c r="BM2164" s="25" t="s">
        <v>2568</v>
      </c>
    </row>
    <row r="2165" spans="2:51" s="12" customFormat="1" ht="13.5">
      <c r="B2165" s="194"/>
      <c r="D2165" s="195" t="s">
        <v>198</v>
      </c>
      <c r="E2165" s="196" t="s">
        <v>5</v>
      </c>
      <c r="F2165" s="197" t="s">
        <v>2569</v>
      </c>
      <c r="H2165" s="196" t="s">
        <v>5</v>
      </c>
      <c r="I2165" s="198"/>
      <c r="L2165" s="194"/>
      <c r="M2165" s="199"/>
      <c r="N2165" s="200"/>
      <c r="O2165" s="200"/>
      <c r="P2165" s="200"/>
      <c r="Q2165" s="200"/>
      <c r="R2165" s="200"/>
      <c r="S2165" s="200"/>
      <c r="T2165" s="201"/>
      <c r="AT2165" s="196" t="s">
        <v>198</v>
      </c>
      <c r="AU2165" s="196" t="s">
        <v>80</v>
      </c>
      <c r="AV2165" s="12" t="s">
        <v>17</v>
      </c>
      <c r="AW2165" s="12" t="s">
        <v>35</v>
      </c>
      <c r="AX2165" s="12" t="s">
        <v>72</v>
      </c>
      <c r="AY2165" s="196" t="s">
        <v>190</v>
      </c>
    </row>
    <row r="2166" spans="2:51" s="13" customFormat="1" ht="13.5">
      <c r="B2166" s="202"/>
      <c r="D2166" s="195" t="s">
        <v>198</v>
      </c>
      <c r="E2166" s="203" t="s">
        <v>5</v>
      </c>
      <c r="F2166" s="204" t="s">
        <v>2570</v>
      </c>
      <c r="H2166" s="205">
        <v>3.8</v>
      </c>
      <c r="I2166" s="206"/>
      <c r="L2166" s="202"/>
      <c r="M2166" s="207"/>
      <c r="N2166" s="208"/>
      <c r="O2166" s="208"/>
      <c r="P2166" s="208"/>
      <c r="Q2166" s="208"/>
      <c r="R2166" s="208"/>
      <c r="S2166" s="208"/>
      <c r="T2166" s="209"/>
      <c r="AT2166" s="203" t="s">
        <v>198</v>
      </c>
      <c r="AU2166" s="203" t="s">
        <v>80</v>
      </c>
      <c r="AV2166" s="13" t="s">
        <v>80</v>
      </c>
      <c r="AW2166" s="13" t="s">
        <v>35</v>
      </c>
      <c r="AX2166" s="13" t="s">
        <v>17</v>
      </c>
      <c r="AY2166" s="203" t="s">
        <v>190</v>
      </c>
    </row>
    <row r="2167" spans="2:65" s="1" customFormat="1" ht="38.25" customHeight="1">
      <c r="B2167" s="181"/>
      <c r="C2167" s="182" t="s">
        <v>2571</v>
      </c>
      <c r="D2167" s="182" t="s">
        <v>192</v>
      </c>
      <c r="E2167" s="183" t="s">
        <v>2572</v>
      </c>
      <c r="F2167" s="184" t="s">
        <v>2573</v>
      </c>
      <c r="G2167" s="185" t="s">
        <v>625</v>
      </c>
      <c r="H2167" s="186">
        <v>23.75</v>
      </c>
      <c r="I2167" s="187"/>
      <c r="J2167" s="188">
        <f>ROUND(I2167*H2167,2)</f>
        <v>0</v>
      </c>
      <c r="K2167" s="184" t="s">
        <v>196</v>
      </c>
      <c r="L2167" s="42"/>
      <c r="M2167" s="189" t="s">
        <v>5</v>
      </c>
      <c r="N2167" s="190" t="s">
        <v>43</v>
      </c>
      <c r="O2167" s="43"/>
      <c r="P2167" s="191">
        <f>O2167*H2167</f>
        <v>0</v>
      </c>
      <c r="Q2167" s="191">
        <v>0.00094</v>
      </c>
      <c r="R2167" s="191">
        <f>Q2167*H2167</f>
        <v>0.022324999999999998</v>
      </c>
      <c r="S2167" s="191">
        <v>0</v>
      </c>
      <c r="T2167" s="192">
        <f>S2167*H2167</f>
        <v>0</v>
      </c>
      <c r="AR2167" s="25" t="s">
        <v>283</v>
      </c>
      <c r="AT2167" s="25" t="s">
        <v>192</v>
      </c>
      <c r="AU2167" s="25" t="s">
        <v>80</v>
      </c>
      <c r="AY2167" s="25" t="s">
        <v>190</v>
      </c>
      <c r="BE2167" s="193">
        <f>IF(N2167="základní",J2167,0)</f>
        <v>0</v>
      </c>
      <c r="BF2167" s="193">
        <f>IF(N2167="snížená",J2167,0)</f>
        <v>0</v>
      </c>
      <c r="BG2167" s="193">
        <f>IF(N2167="zákl. přenesená",J2167,0)</f>
        <v>0</v>
      </c>
      <c r="BH2167" s="193">
        <f>IF(N2167="sníž. přenesená",J2167,0)</f>
        <v>0</v>
      </c>
      <c r="BI2167" s="193">
        <f>IF(N2167="nulová",J2167,0)</f>
        <v>0</v>
      </c>
      <c r="BJ2167" s="25" t="s">
        <v>17</v>
      </c>
      <c r="BK2167" s="193">
        <f>ROUND(I2167*H2167,2)</f>
        <v>0</v>
      </c>
      <c r="BL2167" s="25" t="s">
        <v>283</v>
      </c>
      <c r="BM2167" s="25" t="s">
        <v>2574</v>
      </c>
    </row>
    <row r="2168" spans="2:51" s="12" customFormat="1" ht="13.5">
      <c r="B2168" s="194"/>
      <c r="D2168" s="195" t="s">
        <v>198</v>
      </c>
      <c r="E2168" s="196" t="s">
        <v>5</v>
      </c>
      <c r="F2168" s="197" t="s">
        <v>2575</v>
      </c>
      <c r="H2168" s="196" t="s">
        <v>5</v>
      </c>
      <c r="I2168" s="198"/>
      <c r="L2168" s="194"/>
      <c r="M2168" s="199"/>
      <c r="N2168" s="200"/>
      <c r="O2168" s="200"/>
      <c r="P2168" s="200"/>
      <c r="Q2168" s="200"/>
      <c r="R2168" s="200"/>
      <c r="S2168" s="200"/>
      <c r="T2168" s="201"/>
      <c r="AT2168" s="196" t="s">
        <v>198</v>
      </c>
      <c r="AU2168" s="196" t="s">
        <v>80</v>
      </c>
      <c r="AV2168" s="12" t="s">
        <v>17</v>
      </c>
      <c r="AW2168" s="12" t="s">
        <v>35</v>
      </c>
      <c r="AX2168" s="12" t="s">
        <v>72</v>
      </c>
      <c r="AY2168" s="196" t="s">
        <v>190</v>
      </c>
    </row>
    <row r="2169" spans="2:51" s="13" customFormat="1" ht="13.5">
      <c r="B2169" s="202"/>
      <c r="D2169" s="195" t="s">
        <v>198</v>
      </c>
      <c r="E2169" s="203" t="s">
        <v>5</v>
      </c>
      <c r="F2169" s="204" t="s">
        <v>2576</v>
      </c>
      <c r="H2169" s="205">
        <v>23.75</v>
      </c>
      <c r="I2169" s="206"/>
      <c r="L2169" s="202"/>
      <c r="M2169" s="207"/>
      <c r="N2169" s="208"/>
      <c r="O2169" s="208"/>
      <c r="P2169" s="208"/>
      <c r="Q2169" s="208"/>
      <c r="R2169" s="208"/>
      <c r="S2169" s="208"/>
      <c r="T2169" s="209"/>
      <c r="AT2169" s="203" t="s">
        <v>198</v>
      </c>
      <c r="AU2169" s="203" t="s">
        <v>80</v>
      </c>
      <c r="AV2169" s="13" t="s">
        <v>80</v>
      </c>
      <c r="AW2169" s="13" t="s">
        <v>35</v>
      </c>
      <c r="AX2169" s="13" t="s">
        <v>17</v>
      </c>
      <c r="AY2169" s="203" t="s">
        <v>190</v>
      </c>
    </row>
    <row r="2170" spans="2:65" s="1" customFormat="1" ht="25.5" customHeight="1">
      <c r="B2170" s="181"/>
      <c r="C2170" s="182" t="s">
        <v>2577</v>
      </c>
      <c r="D2170" s="182" t="s">
        <v>192</v>
      </c>
      <c r="E2170" s="183" t="s">
        <v>2578</v>
      </c>
      <c r="F2170" s="184" t="s">
        <v>2579</v>
      </c>
      <c r="G2170" s="185" t="s">
        <v>625</v>
      </c>
      <c r="H2170" s="186">
        <v>12</v>
      </c>
      <c r="I2170" s="187"/>
      <c r="J2170" s="188">
        <f>ROUND(I2170*H2170,2)</f>
        <v>0</v>
      </c>
      <c r="K2170" s="184" t="s">
        <v>196</v>
      </c>
      <c r="L2170" s="42"/>
      <c r="M2170" s="189" t="s">
        <v>5</v>
      </c>
      <c r="N2170" s="190" t="s">
        <v>43</v>
      </c>
      <c r="O2170" s="43"/>
      <c r="P2170" s="191">
        <f>O2170*H2170</f>
        <v>0</v>
      </c>
      <c r="Q2170" s="191">
        <v>0.00116</v>
      </c>
      <c r="R2170" s="191">
        <f>Q2170*H2170</f>
        <v>0.01392</v>
      </c>
      <c r="S2170" s="191">
        <v>0</v>
      </c>
      <c r="T2170" s="192">
        <f>S2170*H2170</f>
        <v>0</v>
      </c>
      <c r="AR2170" s="25" t="s">
        <v>283</v>
      </c>
      <c r="AT2170" s="25" t="s">
        <v>192</v>
      </c>
      <c r="AU2170" s="25" t="s">
        <v>80</v>
      </c>
      <c r="AY2170" s="25" t="s">
        <v>190</v>
      </c>
      <c r="BE2170" s="193">
        <f>IF(N2170="základní",J2170,0)</f>
        <v>0</v>
      </c>
      <c r="BF2170" s="193">
        <f>IF(N2170="snížená",J2170,0)</f>
        <v>0</v>
      </c>
      <c r="BG2170" s="193">
        <f>IF(N2170="zákl. přenesená",J2170,0)</f>
        <v>0</v>
      </c>
      <c r="BH2170" s="193">
        <f>IF(N2170="sníž. přenesená",J2170,0)</f>
        <v>0</v>
      </c>
      <c r="BI2170" s="193">
        <f>IF(N2170="nulová",J2170,0)</f>
        <v>0</v>
      </c>
      <c r="BJ2170" s="25" t="s">
        <v>17</v>
      </c>
      <c r="BK2170" s="193">
        <f>ROUND(I2170*H2170,2)</f>
        <v>0</v>
      </c>
      <c r="BL2170" s="25" t="s">
        <v>283</v>
      </c>
      <c r="BM2170" s="25" t="s">
        <v>2580</v>
      </c>
    </row>
    <row r="2171" spans="2:51" s="12" customFormat="1" ht="13.5">
      <c r="B2171" s="194"/>
      <c r="D2171" s="195" t="s">
        <v>198</v>
      </c>
      <c r="E2171" s="196" t="s">
        <v>5</v>
      </c>
      <c r="F2171" s="197" t="s">
        <v>2581</v>
      </c>
      <c r="H2171" s="196" t="s">
        <v>5</v>
      </c>
      <c r="I2171" s="198"/>
      <c r="L2171" s="194"/>
      <c r="M2171" s="199"/>
      <c r="N2171" s="200"/>
      <c r="O2171" s="200"/>
      <c r="P2171" s="200"/>
      <c r="Q2171" s="200"/>
      <c r="R2171" s="200"/>
      <c r="S2171" s="200"/>
      <c r="T2171" s="201"/>
      <c r="AT2171" s="196" t="s">
        <v>198</v>
      </c>
      <c r="AU2171" s="196" t="s">
        <v>80</v>
      </c>
      <c r="AV2171" s="12" t="s">
        <v>17</v>
      </c>
      <c r="AW2171" s="12" t="s">
        <v>35</v>
      </c>
      <c r="AX2171" s="12" t="s">
        <v>72</v>
      </c>
      <c r="AY2171" s="196" t="s">
        <v>190</v>
      </c>
    </row>
    <row r="2172" spans="2:51" s="13" customFormat="1" ht="13.5">
      <c r="B2172" s="202"/>
      <c r="D2172" s="195" t="s">
        <v>198</v>
      </c>
      <c r="E2172" s="203" t="s">
        <v>5</v>
      </c>
      <c r="F2172" s="204" t="s">
        <v>2582</v>
      </c>
      <c r="H2172" s="205">
        <v>12</v>
      </c>
      <c r="I2172" s="206"/>
      <c r="L2172" s="202"/>
      <c r="M2172" s="207"/>
      <c r="N2172" s="208"/>
      <c r="O2172" s="208"/>
      <c r="P2172" s="208"/>
      <c r="Q2172" s="208"/>
      <c r="R2172" s="208"/>
      <c r="S2172" s="208"/>
      <c r="T2172" s="209"/>
      <c r="AT2172" s="203" t="s">
        <v>198</v>
      </c>
      <c r="AU2172" s="203" t="s">
        <v>80</v>
      </c>
      <c r="AV2172" s="13" t="s">
        <v>80</v>
      </c>
      <c r="AW2172" s="13" t="s">
        <v>35</v>
      </c>
      <c r="AX2172" s="13" t="s">
        <v>17</v>
      </c>
      <c r="AY2172" s="203" t="s">
        <v>190</v>
      </c>
    </row>
    <row r="2173" spans="2:65" s="1" customFormat="1" ht="25.5" customHeight="1">
      <c r="B2173" s="181"/>
      <c r="C2173" s="182" t="s">
        <v>2583</v>
      </c>
      <c r="D2173" s="182" t="s">
        <v>192</v>
      </c>
      <c r="E2173" s="183" t="s">
        <v>2584</v>
      </c>
      <c r="F2173" s="184" t="s">
        <v>2585</v>
      </c>
      <c r="G2173" s="185" t="s">
        <v>625</v>
      </c>
      <c r="H2173" s="186">
        <v>4.2</v>
      </c>
      <c r="I2173" s="187"/>
      <c r="J2173" s="188">
        <f>ROUND(I2173*H2173,2)</f>
        <v>0</v>
      </c>
      <c r="K2173" s="184" t="s">
        <v>5</v>
      </c>
      <c r="L2173" s="42"/>
      <c r="M2173" s="189" t="s">
        <v>5</v>
      </c>
      <c r="N2173" s="190" t="s">
        <v>43</v>
      </c>
      <c r="O2173" s="43"/>
      <c r="P2173" s="191">
        <f>O2173*H2173</f>
        <v>0</v>
      </c>
      <c r="Q2173" s="191">
        <v>0</v>
      </c>
      <c r="R2173" s="191">
        <f>Q2173*H2173</f>
        <v>0</v>
      </c>
      <c r="S2173" s="191">
        <v>0</v>
      </c>
      <c r="T2173" s="192">
        <f>S2173*H2173</f>
        <v>0</v>
      </c>
      <c r="AR2173" s="25" t="s">
        <v>283</v>
      </c>
      <c r="AT2173" s="25" t="s">
        <v>192</v>
      </c>
      <c r="AU2173" s="25" t="s">
        <v>80</v>
      </c>
      <c r="AY2173" s="25" t="s">
        <v>190</v>
      </c>
      <c r="BE2173" s="193">
        <f>IF(N2173="základní",J2173,0)</f>
        <v>0</v>
      </c>
      <c r="BF2173" s="193">
        <f>IF(N2173="snížená",J2173,0)</f>
        <v>0</v>
      </c>
      <c r="BG2173" s="193">
        <f>IF(N2173="zákl. přenesená",J2173,0)</f>
        <v>0</v>
      </c>
      <c r="BH2173" s="193">
        <f>IF(N2173="sníž. přenesená",J2173,0)</f>
        <v>0</v>
      </c>
      <c r="BI2173" s="193">
        <f>IF(N2173="nulová",J2173,0)</f>
        <v>0</v>
      </c>
      <c r="BJ2173" s="25" t="s">
        <v>17</v>
      </c>
      <c r="BK2173" s="193">
        <f>ROUND(I2173*H2173,2)</f>
        <v>0</v>
      </c>
      <c r="BL2173" s="25" t="s">
        <v>283</v>
      </c>
      <c r="BM2173" s="25" t="s">
        <v>2586</v>
      </c>
    </row>
    <row r="2174" spans="2:51" s="12" customFormat="1" ht="13.5">
      <c r="B2174" s="194"/>
      <c r="D2174" s="195" t="s">
        <v>198</v>
      </c>
      <c r="E2174" s="196" t="s">
        <v>5</v>
      </c>
      <c r="F2174" s="197" t="s">
        <v>2587</v>
      </c>
      <c r="H2174" s="196" t="s">
        <v>5</v>
      </c>
      <c r="I2174" s="198"/>
      <c r="L2174" s="194"/>
      <c r="M2174" s="199"/>
      <c r="N2174" s="200"/>
      <c r="O2174" s="200"/>
      <c r="P2174" s="200"/>
      <c r="Q2174" s="200"/>
      <c r="R2174" s="200"/>
      <c r="S2174" s="200"/>
      <c r="T2174" s="201"/>
      <c r="AT2174" s="196" t="s">
        <v>198</v>
      </c>
      <c r="AU2174" s="196" t="s">
        <v>80</v>
      </c>
      <c r="AV2174" s="12" t="s">
        <v>17</v>
      </c>
      <c r="AW2174" s="12" t="s">
        <v>35</v>
      </c>
      <c r="AX2174" s="12" t="s">
        <v>72</v>
      </c>
      <c r="AY2174" s="196" t="s">
        <v>190</v>
      </c>
    </row>
    <row r="2175" spans="2:51" s="13" customFormat="1" ht="13.5">
      <c r="B2175" s="202"/>
      <c r="D2175" s="195" t="s">
        <v>198</v>
      </c>
      <c r="E2175" s="203" t="s">
        <v>5</v>
      </c>
      <c r="F2175" s="204" t="s">
        <v>2588</v>
      </c>
      <c r="H2175" s="205">
        <v>4.2</v>
      </c>
      <c r="I2175" s="206"/>
      <c r="L2175" s="202"/>
      <c r="M2175" s="207"/>
      <c r="N2175" s="208"/>
      <c r="O2175" s="208"/>
      <c r="P2175" s="208"/>
      <c r="Q2175" s="208"/>
      <c r="R2175" s="208"/>
      <c r="S2175" s="208"/>
      <c r="T2175" s="209"/>
      <c r="AT2175" s="203" t="s">
        <v>198</v>
      </c>
      <c r="AU2175" s="203" t="s">
        <v>80</v>
      </c>
      <c r="AV2175" s="13" t="s">
        <v>80</v>
      </c>
      <c r="AW2175" s="13" t="s">
        <v>35</v>
      </c>
      <c r="AX2175" s="13" t="s">
        <v>17</v>
      </c>
      <c r="AY2175" s="203" t="s">
        <v>190</v>
      </c>
    </row>
    <row r="2176" spans="2:65" s="1" customFormat="1" ht="25.5" customHeight="1">
      <c r="B2176" s="181"/>
      <c r="C2176" s="182" t="s">
        <v>2589</v>
      </c>
      <c r="D2176" s="182" t="s">
        <v>192</v>
      </c>
      <c r="E2176" s="183" t="s">
        <v>2590</v>
      </c>
      <c r="F2176" s="184" t="s">
        <v>2591</v>
      </c>
      <c r="G2176" s="185" t="s">
        <v>625</v>
      </c>
      <c r="H2176" s="186">
        <v>4.1</v>
      </c>
      <c r="I2176" s="187"/>
      <c r="J2176" s="188">
        <f>ROUND(I2176*H2176,2)</f>
        <v>0</v>
      </c>
      <c r="K2176" s="184" t="s">
        <v>5</v>
      </c>
      <c r="L2176" s="42"/>
      <c r="M2176" s="189" t="s">
        <v>5</v>
      </c>
      <c r="N2176" s="190" t="s">
        <v>43</v>
      </c>
      <c r="O2176" s="43"/>
      <c r="P2176" s="191">
        <f>O2176*H2176</f>
        <v>0</v>
      </c>
      <c r="Q2176" s="191">
        <v>0</v>
      </c>
      <c r="R2176" s="191">
        <f>Q2176*H2176</f>
        <v>0</v>
      </c>
      <c r="S2176" s="191">
        <v>0</v>
      </c>
      <c r="T2176" s="192">
        <f>S2176*H2176</f>
        <v>0</v>
      </c>
      <c r="AR2176" s="25" t="s">
        <v>283</v>
      </c>
      <c r="AT2176" s="25" t="s">
        <v>192</v>
      </c>
      <c r="AU2176" s="25" t="s">
        <v>80</v>
      </c>
      <c r="AY2176" s="25" t="s">
        <v>190</v>
      </c>
      <c r="BE2176" s="193">
        <f>IF(N2176="základní",J2176,0)</f>
        <v>0</v>
      </c>
      <c r="BF2176" s="193">
        <f>IF(N2176="snížená",J2176,0)</f>
        <v>0</v>
      </c>
      <c r="BG2176" s="193">
        <f>IF(N2176="zákl. přenesená",J2176,0)</f>
        <v>0</v>
      </c>
      <c r="BH2176" s="193">
        <f>IF(N2176="sníž. přenesená",J2176,0)</f>
        <v>0</v>
      </c>
      <c r="BI2176" s="193">
        <f>IF(N2176="nulová",J2176,0)</f>
        <v>0</v>
      </c>
      <c r="BJ2176" s="25" t="s">
        <v>17</v>
      </c>
      <c r="BK2176" s="193">
        <f>ROUND(I2176*H2176,2)</f>
        <v>0</v>
      </c>
      <c r="BL2176" s="25" t="s">
        <v>283</v>
      </c>
      <c r="BM2176" s="25" t="s">
        <v>2592</v>
      </c>
    </row>
    <row r="2177" spans="2:51" s="12" customFormat="1" ht="13.5">
      <c r="B2177" s="194"/>
      <c r="D2177" s="195" t="s">
        <v>198</v>
      </c>
      <c r="E2177" s="196" t="s">
        <v>5</v>
      </c>
      <c r="F2177" s="197" t="s">
        <v>2587</v>
      </c>
      <c r="H2177" s="196" t="s">
        <v>5</v>
      </c>
      <c r="I2177" s="198"/>
      <c r="L2177" s="194"/>
      <c r="M2177" s="199"/>
      <c r="N2177" s="200"/>
      <c r="O2177" s="200"/>
      <c r="P2177" s="200"/>
      <c r="Q2177" s="200"/>
      <c r="R2177" s="200"/>
      <c r="S2177" s="200"/>
      <c r="T2177" s="201"/>
      <c r="AT2177" s="196" t="s">
        <v>198</v>
      </c>
      <c r="AU2177" s="196" t="s">
        <v>80</v>
      </c>
      <c r="AV2177" s="12" t="s">
        <v>17</v>
      </c>
      <c r="AW2177" s="12" t="s">
        <v>35</v>
      </c>
      <c r="AX2177" s="12" t="s">
        <v>72</v>
      </c>
      <c r="AY2177" s="196" t="s">
        <v>190</v>
      </c>
    </row>
    <row r="2178" spans="2:51" s="13" customFormat="1" ht="13.5">
      <c r="B2178" s="202"/>
      <c r="D2178" s="195" t="s">
        <v>198</v>
      </c>
      <c r="E2178" s="203" t="s">
        <v>5</v>
      </c>
      <c r="F2178" s="204" t="s">
        <v>2593</v>
      </c>
      <c r="H2178" s="205">
        <v>4.1</v>
      </c>
      <c r="I2178" s="206"/>
      <c r="L2178" s="202"/>
      <c r="M2178" s="207"/>
      <c r="N2178" s="208"/>
      <c r="O2178" s="208"/>
      <c r="P2178" s="208"/>
      <c r="Q2178" s="208"/>
      <c r="R2178" s="208"/>
      <c r="S2178" s="208"/>
      <c r="T2178" s="209"/>
      <c r="AT2178" s="203" t="s">
        <v>198</v>
      </c>
      <c r="AU2178" s="203" t="s">
        <v>80</v>
      </c>
      <c r="AV2178" s="13" t="s">
        <v>80</v>
      </c>
      <c r="AW2178" s="13" t="s">
        <v>35</v>
      </c>
      <c r="AX2178" s="13" t="s">
        <v>17</v>
      </c>
      <c r="AY2178" s="203" t="s">
        <v>190</v>
      </c>
    </row>
    <row r="2179" spans="2:65" s="1" customFormat="1" ht="25.5" customHeight="1">
      <c r="B2179" s="181"/>
      <c r="C2179" s="182" t="s">
        <v>2594</v>
      </c>
      <c r="D2179" s="182" t="s">
        <v>192</v>
      </c>
      <c r="E2179" s="183" t="s">
        <v>2595</v>
      </c>
      <c r="F2179" s="184" t="s">
        <v>2596</v>
      </c>
      <c r="G2179" s="185" t="s">
        <v>625</v>
      </c>
      <c r="H2179" s="186">
        <v>6</v>
      </c>
      <c r="I2179" s="187"/>
      <c r="J2179" s="188">
        <f>ROUND(I2179*H2179,2)</f>
        <v>0</v>
      </c>
      <c r="K2179" s="184" t="s">
        <v>5</v>
      </c>
      <c r="L2179" s="42"/>
      <c r="M2179" s="189" t="s">
        <v>5</v>
      </c>
      <c r="N2179" s="190" t="s">
        <v>43</v>
      </c>
      <c r="O2179" s="43"/>
      <c r="P2179" s="191">
        <f>O2179*H2179</f>
        <v>0</v>
      </c>
      <c r="Q2179" s="191">
        <v>0</v>
      </c>
      <c r="R2179" s="191">
        <f>Q2179*H2179</f>
        <v>0</v>
      </c>
      <c r="S2179" s="191">
        <v>0</v>
      </c>
      <c r="T2179" s="192">
        <f>S2179*H2179</f>
        <v>0</v>
      </c>
      <c r="AR2179" s="25" t="s">
        <v>283</v>
      </c>
      <c r="AT2179" s="25" t="s">
        <v>192</v>
      </c>
      <c r="AU2179" s="25" t="s">
        <v>80</v>
      </c>
      <c r="AY2179" s="25" t="s">
        <v>190</v>
      </c>
      <c r="BE2179" s="193">
        <f>IF(N2179="základní",J2179,0)</f>
        <v>0</v>
      </c>
      <c r="BF2179" s="193">
        <f>IF(N2179="snížená",J2179,0)</f>
        <v>0</v>
      </c>
      <c r="BG2179" s="193">
        <f>IF(N2179="zákl. přenesená",J2179,0)</f>
        <v>0</v>
      </c>
      <c r="BH2179" s="193">
        <f>IF(N2179="sníž. přenesená",J2179,0)</f>
        <v>0</v>
      </c>
      <c r="BI2179" s="193">
        <f>IF(N2179="nulová",J2179,0)</f>
        <v>0</v>
      </c>
      <c r="BJ2179" s="25" t="s">
        <v>17</v>
      </c>
      <c r="BK2179" s="193">
        <f>ROUND(I2179*H2179,2)</f>
        <v>0</v>
      </c>
      <c r="BL2179" s="25" t="s">
        <v>283</v>
      </c>
      <c r="BM2179" s="25" t="s">
        <v>2597</v>
      </c>
    </row>
    <row r="2180" spans="2:51" s="12" customFormat="1" ht="13.5">
      <c r="B2180" s="194"/>
      <c r="D2180" s="195" t="s">
        <v>198</v>
      </c>
      <c r="E2180" s="196" t="s">
        <v>5</v>
      </c>
      <c r="F2180" s="197" t="s">
        <v>2598</v>
      </c>
      <c r="H2180" s="196" t="s">
        <v>5</v>
      </c>
      <c r="I2180" s="198"/>
      <c r="L2180" s="194"/>
      <c r="M2180" s="199"/>
      <c r="N2180" s="200"/>
      <c r="O2180" s="200"/>
      <c r="P2180" s="200"/>
      <c r="Q2180" s="200"/>
      <c r="R2180" s="200"/>
      <c r="S2180" s="200"/>
      <c r="T2180" s="201"/>
      <c r="AT2180" s="196" t="s">
        <v>198</v>
      </c>
      <c r="AU2180" s="196" t="s">
        <v>80</v>
      </c>
      <c r="AV2180" s="12" t="s">
        <v>17</v>
      </c>
      <c r="AW2180" s="12" t="s">
        <v>35</v>
      </c>
      <c r="AX2180" s="12" t="s">
        <v>72</v>
      </c>
      <c r="AY2180" s="196" t="s">
        <v>190</v>
      </c>
    </row>
    <row r="2181" spans="2:51" s="13" customFormat="1" ht="13.5">
      <c r="B2181" s="202"/>
      <c r="D2181" s="195" t="s">
        <v>198</v>
      </c>
      <c r="E2181" s="203" t="s">
        <v>5</v>
      </c>
      <c r="F2181" s="204" t="s">
        <v>2599</v>
      </c>
      <c r="H2181" s="205">
        <v>6</v>
      </c>
      <c r="I2181" s="206"/>
      <c r="L2181" s="202"/>
      <c r="M2181" s="207"/>
      <c r="N2181" s="208"/>
      <c r="O2181" s="208"/>
      <c r="P2181" s="208"/>
      <c r="Q2181" s="208"/>
      <c r="R2181" s="208"/>
      <c r="S2181" s="208"/>
      <c r="T2181" s="209"/>
      <c r="AT2181" s="203" t="s">
        <v>198</v>
      </c>
      <c r="AU2181" s="203" t="s">
        <v>80</v>
      </c>
      <c r="AV2181" s="13" t="s">
        <v>80</v>
      </c>
      <c r="AW2181" s="13" t="s">
        <v>35</v>
      </c>
      <c r="AX2181" s="13" t="s">
        <v>17</v>
      </c>
      <c r="AY2181" s="203" t="s">
        <v>190</v>
      </c>
    </row>
    <row r="2182" spans="2:65" s="1" customFormat="1" ht="25.5" customHeight="1">
      <c r="B2182" s="181"/>
      <c r="C2182" s="182" t="s">
        <v>2600</v>
      </c>
      <c r="D2182" s="182" t="s">
        <v>192</v>
      </c>
      <c r="E2182" s="183" t="s">
        <v>2601</v>
      </c>
      <c r="F2182" s="184" t="s">
        <v>2602</v>
      </c>
      <c r="G2182" s="185" t="s">
        <v>625</v>
      </c>
      <c r="H2182" s="186">
        <v>18.65</v>
      </c>
      <c r="I2182" s="187"/>
      <c r="J2182" s="188">
        <f>ROUND(I2182*H2182,2)</f>
        <v>0</v>
      </c>
      <c r="K2182" s="184" t="s">
        <v>196</v>
      </c>
      <c r="L2182" s="42"/>
      <c r="M2182" s="189" t="s">
        <v>5</v>
      </c>
      <c r="N2182" s="190" t="s">
        <v>43</v>
      </c>
      <c r="O2182" s="43"/>
      <c r="P2182" s="191">
        <f>O2182*H2182</f>
        <v>0</v>
      </c>
      <c r="Q2182" s="191">
        <v>0.00116</v>
      </c>
      <c r="R2182" s="191">
        <f>Q2182*H2182</f>
        <v>0.021633999999999997</v>
      </c>
      <c r="S2182" s="191">
        <v>0</v>
      </c>
      <c r="T2182" s="192">
        <f>S2182*H2182</f>
        <v>0</v>
      </c>
      <c r="AR2182" s="25" t="s">
        <v>283</v>
      </c>
      <c r="AT2182" s="25" t="s">
        <v>192</v>
      </c>
      <c r="AU2182" s="25" t="s">
        <v>80</v>
      </c>
      <c r="AY2182" s="25" t="s">
        <v>190</v>
      </c>
      <c r="BE2182" s="193">
        <f>IF(N2182="základní",J2182,0)</f>
        <v>0</v>
      </c>
      <c r="BF2182" s="193">
        <f>IF(N2182="snížená",J2182,0)</f>
        <v>0</v>
      </c>
      <c r="BG2182" s="193">
        <f>IF(N2182="zákl. přenesená",J2182,0)</f>
        <v>0</v>
      </c>
      <c r="BH2182" s="193">
        <f>IF(N2182="sníž. přenesená",J2182,0)</f>
        <v>0</v>
      </c>
      <c r="BI2182" s="193">
        <f>IF(N2182="nulová",J2182,0)</f>
        <v>0</v>
      </c>
      <c r="BJ2182" s="25" t="s">
        <v>17</v>
      </c>
      <c r="BK2182" s="193">
        <f>ROUND(I2182*H2182,2)</f>
        <v>0</v>
      </c>
      <c r="BL2182" s="25" t="s">
        <v>283</v>
      </c>
      <c r="BM2182" s="25" t="s">
        <v>2603</v>
      </c>
    </row>
    <row r="2183" spans="2:51" s="12" customFormat="1" ht="13.5">
      <c r="B2183" s="194"/>
      <c r="D2183" s="195" t="s">
        <v>198</v>
      </c>
      <c r="E2183" s="196" t="s">
        <v>5</v>
      </c>
      <c r="F2183" s="197" t="s">
        <v>2604</v>
      </c>
      <c r="H2183" s="196" t="s">
        <v>5</v>
      </c>
      <c r="I2183" s="198"/>
      <c r="L2183" s="194"/>
      <c r="M2183" s="199"/>
      <c r="N2183" s="200"/>
      <c r="O2183" s="200"/>
      <c r="P2183" s="200"/>
      <c r="Q2183" s="200"/>
      <c r="R2183" s="200"/>
      <c r="S2183" s="200"/>
      <c r="T2183" s="201"/>
      <c r="AT2183" s="196" t="s">
        <v>198</v>
      </c>
      <c r="AU2183" s="196" t="s">
        <v>80</v>
      </c>
      <c r="AV2183" s="12" t="s">
        <v>17</v>
      </c>
      <c r="AW2183" s="12" t="s">
        <v>35</v>
      </c>
      <c r="AX2183" s="12" t="s">
        <v>72</v>
      </c>
      <c r="AY2183" s="196" t="s">
        <v>190</v>
      </c>
    </row>
    <row r="2184" spans="2:51" s="13" customFormat="1" ht="13.5">
      <c r="B2184" s="202"/>
      <c r="D2184" s="195" t="s">
        <v>198</v>
      </c>
      <c r="E2184" s="203" t="s">
        <v>5</v>
      </c>
      <c r="F2184" s="204" t="s">
        <v>2605</v>
      </c>
      <c r="H2184" s="205">
        <v>18.65</v>
      </c>
      <c r="I2184" s="206"/>
      <c r="L2184" s="202"/>
      <c r="M2184" s="207"/>
      <c r="N2184" s="208"/>
      <c r="O2184" s="208"/>
      <c r="P2184" s="208"/>
      <c r="Q2184" s="208"/>
      <c r="R2184" s="208"/>
      <c r="S2184" s="208"/>
      <c r="T2184" s="209"/>
      <c r="AT2184" s="203" t="s">
        <v>198</v>
      </c>
      <c r="AU2184" s="203" t="s">
        <v>80</v>
      </c>
      <c r="AV2184" s="13" t="s">
        <v>80</v>
      </c>
      <c r="AW2184" s="13" t="s">
        <v>35</v>
      </c>
      <c r="AX2184" s="13" t="s">
        <v>17</v>
      </c>
      <c r="AY2184" s="203" t="s">
        <v>190</v>
      </c>
    </row>
    <row r="2185" spans="2:65" s="1" customFormat="1" ht="25.5" customHeight="1">
      <c r="B2185" s="181"/>
      <c r="C2185" s="182" t="s">
        <v>2606</v>
      </c>
      <c r="D2185" s="182" t="s">
        <v>192</v>
      </c>
      <c r="E2185" s="183" t="s">
        <v>2607</v>
      </c>
      <c r="F2185" s="184" t="s">
        <v>2608</v>
      </c>
      <c r="G2185" s="185" t="s">
        <v>625</v>
      </c>
      <c r="H2185" s="186">
        <v>44.7</v>
      </c>
      <c r="I2185" s="187"/>
      <c r="J2185" s="188">
        <f>ROUND(I2185*H2185,2)</f>
        <v>0</v>
      </c>
      <c r="K2185" s="184" t="s">
        <v>196</v>
      </c>
      <c r="L2185" s="42"/>
      <c r="M2185" s="189" t="s">
        <v>5</v>
      </c>
      <c r="N2185" s="190" t="s">
        <v>43</v>
      </c>
      <c r="O2185" s="43"/>
      <c r="P2185" s="191">
        <f>O2185*H2185</f>
        <v>0</v>
      </c>
      <c r="Q2185" s="191">
        <v>0.00116</v>
      </c>
      <c r="R2185" s="191">
        <f>Q2185*H2185</f>
        <v>0.051852</v>
      </c>
      <c r="S2185" s="191">
        <v>0</v>
      </c>
      <c r="T2185" s="192">
        <f>S2185*H2185</f>
        <v>0</v>
      </c>
      <c r="AR2185" s="25" t="s">
        <v>283</v>
      </c>
      <c r="AT2185" s="25" t="s">
        <v>192</v>
      </c>
      <c r="AU2185" s="25" t="s">
        <v>80</v>
      </c>
      <c r="AY2185" s="25" t="s">
        <v>190</v>
      </c>
      <c r="BE2185" s="193">
        <f>IF(N2185="základní",J2185,0)</f>
        <v>0</v>
      </c>
      <c r="BF2185" s="193">
        <f>IF(N2185="snížená",J2185,0)</f>
        <v>0</v>
      </c>
      <c r="BG2185" s="193">
        <f>IF(N2185="zákl. přenesená",J2185,0)</f>
        <v>0</v>
      </c>
      <c r="BH2185" s="193">
        <f>IF(N2185="sníž. přenesená",J2185,0)</f>
        <v>0</v>
      </c>
      <c r="BI2185" s="193">
        <f>IF(N2185="nulová",J2185,0)</f>
        <v>0</v>
      </c>
      <c r="BJ2185" s="25" t="s">
        <v>17</v>
      </c>
      <c r="BK2185" s="193">
        <f>ROUND(I2185*H2185,2)</f>
        <v>0</v>
      </c>
      <c r="BL2185" s="25" t="s">
        <v>283</v>
      </c>
      <c r="BM2185" s="25" t="s">
        <v>2609</v>
      </c>
    </row>
    <row r="2186" spans="2:51" s="12" customFormat="1" ht="13.5">
      <c r="B2186" s="194"/>
      <c r="D2186" s="195" t="s">
        <v>198</v>
      </c>
      <c r="E2186" s="196" t="s">
        <v>5</v>
      </c>
      <c r="F2186" s="197" t="s">
        <v>2610</v>
      </c>
      <c r="H2186" s="196" t="s">
        <v>5</v>
      </c>
      <c r="I2186" s="198"/>
      <c r="L2186" s="194"/>
      <c r="M2186" s="199"/>
      <c r="N2186" s="200"/>
      <c r="O2186" s="200"/>
      <c r="P2186" s="200"/>
      <c r="Q2186" s="200"/>
      <c r="R2186" s="200"/>
      <c r="S2186" s="200"/>
      <c r="T2186" s="201"/>
      <c r="AT2186" s="196" t="s">
        <v>198</v>
      </c>
      <c r="AU2186" s="196" t="s">
        <v>80</v>
      </c>
      <c r="AV2186" s="12" t="s">
        <v>17</v>
      </c>
      <c r="AW2186" s="12" t="s">
        <v>35</v>
      </c>
      <c r="AX2186" s="12" t="s">
        <v>72</v>
      </c>
      <c r="AY2186" s="196" t="s">
        <v>190</v>
      </c>
    </row>
    <row r="2187" spans="2:51" s="13" customFormat="1" ht="13.5">
      <c r="B2187" s="202"/>
      <c r="D2187" s="195" t="s">
        <v>198</v>
      </c>
      <c r="E2187" s="203" t="s">
        <v>5</v>
      </c>
      <c r="F2187" s="204" t="s">
        <v>2611</v>
      </c>
      <c r="H2187" s="205">
        <v>44.7</v>
      </c>
      <c r="I2187" s="206"/>
      <c r="L2187" s="202"/>
      <c r="M2187" s="207"/>
      <c r="N2187" s="208"/>
      <c r="O2187" s="208"/>
      <c r="P2187" s="208"/>
      <c r="Q2187" s="208"/>
      <c r="R2187" s="208"/>
      <c r="S2187" s="208"/>
      <c r="T2187" s="209"/>
      <c r="AT2187" s="203" t="s">
        <v>198</v>
      </c>
      <c r="AU2187" s="203" t="s">
        <v>80</v>
      </c>
      <c r="AV2187" s="13" t="s">
        <v>80</v>
      </c>
      <c r="AW2187" s="13" t="s">
        <v>35</v>
      </c>
      <c r="AX2187" s="13" t="s">
        <v>17</v>
      </c>
      <c r="AY2187" s="203" t="s">
        <v>190</v>
      </c>
    </row>
    <row r="2188" spans="2:65" s="1" customFormat="1" ht="25.5" customHeight="1">
      <c r="B2188" s="181"/>
      <c r="C2188" s="182" t="s">
        <v>2612</v>
      </c>
      <c r="D2188" s="182" t="s">
        <v>192</v>
      </c>
      <c r="E2188" s="183" t="s">
        <v>2613</v>
      </c>
      <c r="F2188" s="184" t="s">
        <v>2614</v>
      </c>
      <c r="G2188" s="185" t="s">
        <v>410</v>
      </c>
      <c r="H2188" s="186">
        <v>4</v>
      </c>
      <c r="I2188" s="187"/>
      <c r="J2188" s="188">
        <f>ROUND(I2188*H2188,2)</f>
        <v>0</v>
      </c>
      <c r="K2188" s="184" t="s">
        <v>196</v>
      </c>
      <c r="L2188" s="42"/>
      <c r="M2188" s="189" t="s">
        <v>5</v>
      </c>
      <c r="N2188" s="190" t="s">
        <v>43</v>
      </c>
      <c r="O2188" s="43"/>
      <c r="P2188" s="191">
        <f>O2188*H2188</f>
        <v>0</v>
      </c>
      <c r="Q2188" s="191">
        <v>0.00013</v>
      </c>
      <c r="R2188" s="191">
        <f>Q2188*H2188</f>
        <v>0.00052</v>
      </c>
      <c r="S2188" s="191">
        <v>0</v>
      </c>
      <c r="T2188" s="192">
        <f>S2188*H2188</f>
        <v>0</v>
      </c>
      <c r="AR2188" s="25" t="s">
        <v>283</v>
      </c>
      <c r="AT2188" s="25" t="s">
        <v>192</v>
      </c>
      <c r="AU2188" s="25" t="s">
        <v>80</v>
      </c>
      <c r="AY2188" s="25" t="s">
        <v>190</v>
      </c>
      <c r="BE2188" s="193">
        <f>IF(N2188="základní",J2188,0)</f>
        <v>0</v>
      </c>
      <c r="BF2188" s="193">
        <f>IF(N2188="snížená",J2188,0)</f>
        <v>0</v>
      </c>
      <c r="BG2188" s="193">
        <f>IF(N2188="zákl. přenesená",J2188,0)</f>
        <v>0</v>
      </c>
      <c r="BH2188" s="193">
        <f>IF(N2188="sníž. přenesená",J2188,0)</f>
        <v>0</v>
      </c>
      <c r="BI2188" s="193">
        <f>IF(N2188="nulová",J2188,0)</f>
        <v>0</v>
      </c>
      <c r="BJ2188" s="25" t="s">
        <v>17</v>
      </c>
      <c r="BK2188" s="193">
        <f>ROUND(I2188*H2188,2)</f>
        <v>0</v>
      </c>
      <c r="BL2188" s="25" t="s">
        <v>283</v>
      </c>
      <c r="BM2188" s="25" t="s">
        <v>2615</v>
      </c>
    </row>
    <row r="2189" spans="2:65" s="1" customFormat="1" ht="25.5" customHeight="1">
      <c r="B2189" s="181"/>
      <c r="C2189" s="182" t="s">
        <v>2616</v>
      </c>
      <c r="D2189" s="182" t="s">
        <v>192</v>
      </c>
      <c r="E2189" s="183" t="s">
        <v>2617</v>
      </c>
      <c r="F2189" s="184" t="s">
        <v>2618</v>
      </c>
      <c r="G2189" s="185" t="s">
        <v>625</v>
      </c>
      <c r="H2189" s="186">
        <v>28.7</v>
      </c>
      <c r="I2189" s="187"/>
      <c r="J2189" s="188">
        <f>ROUND(I2189*H2189,2)</f>
        <v>0</v>
      </c>
      <c r="K2189" s="184" t="s">
        <v>196</v>
      </c>
      <c r="L2189" s="42"/>
      <c r="M2189" s="189" t="s">
        <v>5</v>
      </c>
      <c r="N2189" s="190" t="s">
        <v>43</v>
      </c>
      <c r="O2189" s="43"/>
      <c r="P2189" s="191">
        <f>O2189*H2189</f>
        <v>0</v>
      </c>
      <c r="Q2189" s="191">
        <v>0.00152</v>
      </c>
      <c r="R2189" s="191">
        <f>Q2189*H2189</f>
        <v>0.043624</v>
      </c>
      <c r="S2189" s="191">
        <v>0</v>
      </c>
      <c r="T2189" s="192">
        <f>S2189*H2189</f>
        <v>0</v>
      </c>
      <c r="AR2189" s="25" t="s">
        <v>283</v>
      </c>
      <c r="AT2189" s="25" t="s">
        <v>192</v>
      </c>
      <c r="AU2189" s="25" t="s">
        <v>80</v>
      </c>
      <c r="AY2189" s="25" t="s">
        <v>190</v>
      </c>
      <c r="BE2189" s="193">
        <f>IF(N2189="základní",J2189,0)</f>
        <v>0</v>
      </c>
      <c r="BF2189" s="193">
        <f>IF(N2189="snížená",J2189,0)</f>
        <v>0</v>
      </c>
      <c r="BG2189" s="193">
        <f>IF(N2189="zákl. přenesená",J2189,0)</f>
        <v>0</v>
      </c>
      <c r="BH2189" s="193">
        <f>IF(N2189="sníž. přenesená",J2189,0)</f>
        <v>0</v>
      </c>
      <c r="BI2189" s="193">
        <f>IF(N2189="nulová",J2189,0)</f>
        <v>0</v>
      </c>
      <c r="BJ2189" s="25" t="s">
        <v>17</v>
      </c>
      <c r="BK2189" s="193">
        <f>ROUND(I2189*H2189,2)</f>
        <v>0</v>
      </c>
      <c r="BL2189" s="25" t="s">
        <v>283</v>
      </c>
      <c r="BM2189" s="25" t="s">
        <v>2619</v>
      </c>
    </row>
    <row r="2190" spans="2:51" s="12" customFormat="1" ht="13.5">
      <c r="B2190" s="194"/>
      <c r="D2190" s="195" t="s">
        <v>198</v>
      </c>
      <c r="E2190" s="196" t="s">
        <v>5</v>
      </c>
      <c r="F2190" s="197" t="s">
        <v>2620</v>
      </c>
      <c r="H2190" s="196" t="s">
        <v>5</v>
      </c>
      <c r="I2190" s="198"/>
      <c r="L2190" s="194"/>
      <c r="M2190" s="199"/>
      <c r="N2190" s="200"/>
      <c r="O2190" s="200"/>
      <c r="P2190" s="200"/>
      <c r="Q2190" s="200"/>
      <c r="R2190" s="200"/>
      <c r="S2190" s="200"/>
      <c r="T2190" s="201"/>
      <c r="AT2190" s="196" t="s">
        <v>198</v>
      </c>
      <c r="AU2190" s="196" t="s">
        <v>80</v>
      </c>
      <c r="AV2190" s="12" t="s">
        <v>17</v>
      </c>
      <c r="AW2190" s="12" t="s">
        <v>35</v>
      </c>
      <c r="AX2190" s="12" t="s">
        <v>72</v>
      </c>
      <c r="AY2190" s="196" t="s">
        <v>190</v>
      </c>
    </row>
    <row r="2191" spans="2:51" s="13" customFormat="1" ht="13.5">
      <c r="B2191" s="202"/>
      <c r="D2191" s="195" t="s">
        <v>198</v>
      </c>
      <c r="E2191" s="203" t="s">
        <v>5</v>
      </c>
      <c r="F2191" s="204" t="s">
        <v>2621</v>
      </c>
      <c r="H2191" s="205">
        <v>28.7</v>
      </c>
      <c r="I2191" s="206"/>
      <c r="L2191" s="202"/>
      <c r="M2191" s="207"/>
      <c r="N2191" s="208"/>
      <c r="O2191" s="208"/>
      <c r="P2191" s="208"/>
      <c r="Q2191" s="208"/>
      <c r="R2191" s="208"/>
      <c r="S2191" s="208"/>
      <c r="T2191" s="209"/>
      <c r="AT2191" s="203" t="s">
        <v>198</v>
      </c>
      <c r="AU2191" s="203" t="s">
        <v>80</v>
      </c>
      <c r="AV2191" s="13" t="s">
        <v>80</v>
      </c>
      <c r="AW2191" s="13" t="s">
        <v>35</v>
      </c>
      <c r="AX2191" s="13" t="s">
        <v>17</v>
      </c>
      <c r="AY2191" s="203" t="s">
        <v>190</v>
      </c>
    </row>
    <row r="2192" spans="2:65" s="1" customFormat="1" ht="16.5" customHeight="1">
      <c r="B2192" s="181"/>
      <c r="C2192" s="182" t="s">
        <v>2622</v>
      </c>
      <c r="D2192" s="182" t="s">
        <v>192</v>
      </c>
      <c r="E2192" s="183" t="s">
        <v>2623</v>
      </c>
      <c r="F2192" s="184" t="s">
        <v>2624</v>
      </c>
      <c r="G2192" s="185" t="s">
        <v>410</v>
      </c>
      <c r="H2192" s="186">
        <v>5</v>
      </c>
      <c r="I2192" s="187"/>
      <c r="J2192" s="188">
        <f>ROUND(I2192*H2192,2)</f>
        <v>0</v>
      </c>
      <c r="K2192" s="184" t="s">
        <v>5</v>
      </c>
      <c r="L2192" s="42"/>
      <c r="M2192" s="189" t="s">
        <v>5</v>
      </c>
      <c r="N2192" s="190" t="s">
        <v>43</v>
      </c>
      <c r="O2192" s="43"/>
      <c r="P2192" s="191">
        <f>O2192*H2192</f>
        <v>0</v>
      </c>
      <c r="Q2192" s="191">
        <v>0</v>
      </c>
      <c r="R2192" s="191">
        <f>Q2192*H2192</f>
        <v>0</v>
      </c>
      <c r="S2192" s="191">
        <v>0</v>
      </c>
      <c r="T2192" s="192">
        <f>S2192*H2192</f>
        <v>0</v>
      </c>
      <c r="AR2192" s="25" t="s">
        <v>283</v>
      </c>
      <c r="AT2192" s="25" t="s">
        <v>192</v>
      </c>
      <c r="AU2192" s="25" t="s">
        <v>80</v>
      </c>
      <c r="AY2192" s="25" t="s">
        <v>190</v>
      </c>
      <c r="BE2192" s="193">
        <f>IF(N2192="základní",J2192,0)</f>
        <v>0</v>
      </c>
      <c r="BF2192" s="193">
        <f>IF(N2192="snížená",J2192,0)</f>
        <v>0</v>
      </c>
      <c r="BG2192" s="193">
        <f>IF(N2192="zákl. přenesená",J2192,0)</f>
        <v>0</v>
      </c>
      <c r="BH2192" s="193">
        <f>IF(N2192="sníž. přenesená",J2192,0)</f>
        <v>0</v>
      </c>
      <c r="BI2192" s="193">
        <f>IF(N2192="nulová",J2192,0)</f>
        <v>0</v>
      </c>
      <c r="BJ2192" s="25" t="s">
        <v>17</v>
      </c>
      <c r="BK2192" s="193">
        <f>ROUND(I2192*H2192,2)</f>
        <v>0</v>
      </c>
      <c r="BL2192" s="25" t="s">
        <v>283</v>
      </c>
      <c r="BM2192" s="25" t="s">
        <v>2625</v>
      </c>
    </row>
    <row r="2193" spans="2:51" s="12" customFormat="1" ht="13.5">
      <c r="B2193" s="194"/>
      <c r="D2193" s="195" t="s">
        <v>198</v>
      </c>
      <c r="E2193" s="196" t="s">
        <v>5</v>
      </c>
      <c r="F2193" s="197" t="s">
        <v>2221</v>
      </c>
      <c r="H2193" s="196" t="s">
        <v>5</v>
      </c>
      <c r="I2193" s="198"/>
      <c r="L2193" s="194"/>
      <c r="M2193" s="199"/>
      <c r="N2193" s="200"/>
      <c r="O2193" s="200"/>
      <c r="P2193" s="200"/>
      <c r="Q2193" s="200"/>
      <c r="R2193" s="200"/>
      <c r="S2193" s="200"/>
      <c r="T2193" s="201"/>
      <c r="AT2193" s="196" t="s">
        <v>198</v>
      </c>
      <c r="AU2193" s="196" t="s">
        <v>80</v>
      </c>
      <c r="AV2193" s="12" t="s">
        <v>17</v>
      </c>
      <c r="AW2193" s="12" t="s">
        <v>35</v>
      </c>
      <c r="AX2193" s="12" t="s">
        <v>72</v>
      </c>
      <c r="AY2193" s="196" t="s">
        <v>190</v>
      </c>
    </row>
    <row r="2194" spans="2:51" s="13" customFormat="1" ht="13.5">
      <c r="B2194" s="202"/>
      <c r="D2194" s="195" t="s">
        <v>198</v>
      </c>
      <c r="E2194" s="203" t="s">
        <v>5</v>
      </c>
      <c r="F2194" s="204" t="s">
        <v>95</v>
      </c>
      <c r="H2194" s="205">
        <v>5</v>
      </c>
      <c r="I2194" s="206"/>
      <c r="L2194" s="202"/>
      <c r="M2194" s="207"/>
      <c r="N2194" s="208"/>
      <c r="O2194" s="208"/>
      <c r="P2194" s="208"/>
      <c r="Q2194" s="208"/>
      <c r="R2194" s="208"/>
      <c r="S2194" s="208"/>
      <c r="T2194" s="209"/>
      <c r="AT2194" s="203" t="s">
        <v>198</v>
      </c>
      <c r="AU2194" s="203" t="s">
        <v>80</v>
      </c>
      <c r="AV2194" s="13" t="s">
        <v>80</v>
      </c>
      <c r="AW2194" s="13" t="s">
        <v>35</v>
      </c>
      <c r="AX2194" s="13" t="s">
        <v>17</v>
      </c>
      <c r="AY2194" s="203" t="s">
        <v>190</v>
      </c>
    </row>
    <row r="2195" spans="2:65" s="1" customFormat="1" ht="25.5" customHeight="1">
      <c r="B2195" s="181"/>
      <c r="C2195" s="182" t="s">
        <v>2626</v>
      </c>
      <c r="D2195" s="182" t="s">
        <v>192</v>
      </c>
      <c r="E2195" s="183" t="s">
        <v>2627</v>
      </c>
      <c r="F2195" s="184" t="s">
        <v>2628</v>
      </c>
      <c r="G2195" s="185" t="s">
        <v>625</v>
      </c>
      <c r="H2195" s="186">
        <v>18</v>
      </c>
      <c r="I2195" s="187"/>
      <c r="J2195" s="188">
        <f>ROUND(I2195*H2195,2)</f>
        <v>0</v>
      </c>
      <c r="K2195" s="184" t="s">
        <v>5</v>
      </c>
      <c r="L2195" s="42"/>
      <c r="M2195" s="189" t="s">
        <v>5</v>
      </c>
      <c r="N2195" s="190" t="s">
        <v>43</v>
      </c>
      <c r="O2195" s="43"/>
      <c r="P2195" s="191">
        <f>O2195*H2195</f>
        <v>0</v>
      </c>
      <c r="Q2195" s="191">
        <v>0.00079</v>
      </c>
      <c r="R2195" s="191">
        <f>Q2195*H2195</f>
        <v>0.01422</v>
      </c>
      <c r="S2195" s="191">
        <v>0</v>
      </c>
      <c r="T2195" s="192">
        <f>S2195*H2195</f>
        <v>0</v>
      </c>
      <c r="AR2195" s="25" t="s">
        <v>283</v>
      </c>
      <c r="AT2195" s="25" t="s">
        <v>192</v>
      </c>
      <c r="AU2195" s="25" t="s">
        <v>80</v>
      </c>
      <c r="AY2195" s="25" t="s">
        <v>190</v>
      </c>
      <c r="BE2195" s="193">
        <f>IF(N2195="základní",J2195,0)</f>
        <v>0</v>
      </c>
      <c r="BF2195" s="193">
        <f>IF(N2195="snížená",J2195,0)</f>
        <v>0</v>
      </c>
      <c r="BG2195" s="193">
        <f>IF(N2195="zákl. přenesená",J2195,0)</f>
        <v>0</v>
      </c>
      <c r="BH2195" s="193">
        <f>IF(N2195="sníž. přenesená",J2195,0)</f>
        <v>0</v>
      </c>
      <c r="BI2195" s="193">
        <f>IF(N2195="nulová",J2195,0)</f>
        <v>0</v>
      </c>
      <c r="BJ2195" s="25" t="s">
        <v>17</v>
      </c>
      <c r="BK2195" s="193">
        <f>ROUND(I2195*H2195,2)</f>
        <v>0</v>
      </c>
      <c r="BL2195" s="25" t="s">
        <v>283</v>
      </c>
      <c r="BM2195" s="25" t="s">
        <v>2629</v>
      </c>
    </row>
    <row r="2196" spans="2:51" s="12" customFormat="1" ht="13.5">
      <c r="B2196" s="194"/>
      <c r="D2196" s="195" t="s">
        <v>198</v>
      </c>
      <c r="E2196" s="196" t="s">
        <v>5</v>
      </c>
      <c r="F2196" s="197" t="s">
        <v>2630</v>
      </c>
      <c r="H2196" s="196" t="s">
        <v>5</v>
      </c>
      <c r="I2196" s="198"/>
      <c r="L2196" s="194"/>
      <c r="M2196" s="199"/>
      <c r="N2196" s="200"/>
      <c r="O2196" s="200"/>
      <c r="P2196" s="200"/>
      <c r="Q2196" s="200"/>
      <c r="R2196" s="200"/>
      <c r="S2196" s="200"/>
      <c r="T2196" s="201"/>
      <c r="AT2196" s="196" t="s">
        <v>198</v>
      </c>
      <c r="AU2196" s="196" t="s">
        <v>80</v>
      </c>
      <c r="AV2196" s="12" t="s">
        <v>17</v>
      </c>
      <c r="AW2196" s="12" t="s">
        <v>35</v>
      </c>
      <c r="AX2196" s="12" t="s">
        <v>72</v>
      </c>
      <c r="AY2196" s="196" t="s">
        <v>190</v>
      </c>
    </row>
    <row r="2197" spans="2:51" s="13" customFormat="1" ht="13.5">
      <c r="B2197" s="202"/>
      <c r="D2197" s="195" t="s">
        <v>198</v>
      </c>
      <c r="E2197" s="203" t="s">
        <v>5</v>
      </c>
      <c r="F2197" s="204" t="s">
        <v>2631</v>
      </c>
      <c r="H2197" s="205">
        <v>18</v>
      </c>
      <c r="I2197" s="206"/>
      <c r="L2197" s="202"/>
      <c r="M2197" s="207"/>
      <c r="N2197" s="208"/>
      <c r="O2197" s="208"/>
      <c r="P2197" s="208"/>
      <c r="Q2197" s="208"/>
      <c r="R2197" s="208"/>
      <c r="S2197" s="208"/>
      <c r="T2197" s="209"/>
      <c r="AT2197" s="203" t="s">
        <v>198</v>
      </c>
      <c r="AU2197" s="203" t="s">
        <v>80</v>
      </c>
      <c r="AV2197" s="13" t="s">
        <v>80</v>
      </c>
      <c r="AW2197" s="13" t="s">
        <v>35</v>
      </c>
      <c r="AX2197" s="13" t="s">
        <v>17</v>
      </c>
      <c r="AY2197" s="203" t="s">
        <v>190</v>
      </c>
    </row>
    <row r="2198" spans="2:65" s="1" customFormat="1" ht="25.5" customHeight="1">
      <c r="B2198" s="181"/>
      <c r="C2198" s="182" t="s">
        <v>2632</v>
      </c>
      <c r="D2198" s="182" t="s">
        <v>192</v>
      </c>
      <c r="E2198" s="183" t="s">
        <v>2633</v>
      </c>
      <c r="F2198" s="184" t="s">
        <v>2634</v>
      </c>
      <c r="G2198" s="185" t="s">
        <v>410</v>
      </c>
      <c r="H2198" s="186">
        <v>1</v>
      </c>
      <c r="I2198" s="187"/>
      <c r="J2198" s="188">
        <f aca="true" t="shared" si="0" ref="J2198:J2210">ROUND(I2198*H2198,2)</f>
        <v>0</v>
      </c>
      <c r="K2198" s="184" t="s">
        <v>5</v>
      </c>
      <c r="L2198" s="42"/>
      <c r="M2198" s="189" t="s">
        <v>5</v>
      </c>
      <c r="N2198" s="190" t="s">
        <v>43</v>
      </c>
      <c r="O2198" s="43"/>
      <c r="P2198" s="191">
        <f aca="true" t="shared" si="1" ref="P2198:P2210">O2198*H2198</f>
        <v>0</v>
      </c>
      <c r="Q2198" s="191">
        <v>0</v>
      </c>
      <c r="R2198" s="191">
        <f aca="true" t="shared" si="2" ref="R2198:R2210">Q2198*H2198</f>
        <v>0</v>
      </c>
      <c r="S2198" s="191">
        <v>0</v>
      </c>
      <c r="T2198" s="192">
        <f aca="true" t="shared" si="3" ref="T2198:T2210">S2198*H2198</f>
        <v>0</v>
      </c>
      <c r="AR2198" s="25" t="s">
        <v>283</v>
      </c>
      <c r="AT2198" s="25" t="s">
        <v>192</v>
      </c>
      <c r="AU2198" s="25" t="s">
        <v>80</v>
      </c>
      <c r="AY2198" s="25" t="s">
        <v>190</v>
      </c>
      <c r="BE2198" s="193">
        <f aca="true" t="shared" si="4" ref="BE2198:BE2210">IF(N2198="základní",J2198,0)</f>
        <v>0</v>
      </c>
      <c r="BF2198" s="193">
        <f aca="true" t="shared" si="5" ref="BF2198:BF2210">IF(N2198="snížená",J2198,0)</f>
        <v>0</v>
      </c>
      <c r="BG2198" s="193">
        <f aca="true" t="shared" si="6" ref="BG2198:BG2210">IF(N2198="zákl. přenesená",J2198,0)</f>
        <v>0</v>
      </c>
      <c r="BH2198" s="193">
        <f aca="true" t="shared" si="7" ref="BH2198:BH2210">IF(N2198="sníž. přenesená",J2198,0)</f>
        <v>0</v>
      </c>
      <c r="BI2198" s="193">
        <f aca="true" t="shared" si="8" ref="BI2198:BI2210">IF(N2198="nulová",J2198,0)</f>
        <v>0</v>
      </c>
      <c r="BJ2198" s="25" t="s">
        <v>17</v>
      </c>
      <c r="BK2198" s="193">
        <f aca="true" t="shared" si="9" ref="BK2198:BK2210">ROUND(I2198*H2198,2)</f>
        <v>0</v>
      </c>
      <c r="BL2198" s="25" t="s">
        <v>283</v>
      </c>
      <c r="BM2198" s="25" t="s">
        <v>2635</v>
      </c>
    </row>
    <row r="2199" spans="2:65" s="1" customFormat="1" ht="25.5" customHeight="1">
      <c r="B2199" s="181"/>
      <c r="C2199" s="182" t="s">
        <v>2636</v>
      </c>
      <c r="D2199" s="182" t="s">
        <v>192</v>
      </c>
      <c r="E2199" s="183" t="s">
        <v>2637</v>
      </c>
      <c r="F2199" s="184" t="s">
        <v>2638</v>
      </c>
      <c r="G2199" s="185" t="s">
        <v>410</v>
      </c>
      <c r="H2199" s="186">
        <v>1</v>
      </c>
      <c r="I2199" s="187"/>
      <c r="J2199" s="188">
        <f t="shared" si="0"/>
        <v>0</v>
      </c>
      <c r="K2199" s="184" t="s">
        <v>5</v>
      </c>
      <c r="L2199" s="42"/>
      <c r="M2199" s="189" t="s">
        <v>5</v>
      </c>
      <c r="N2199" s="190" t="s">
        <v>43</v>
      </c>
      <c r="O2199" s="43"/>
      <c r="P2199" s="191">
        <f t="shared" si="1"/>
        <v>0</v>
      </c>
      <c r="Q2199" s="191">
        <v>0</v>
      </c>
      <c r="R2199" s="191">
        <f t="shared" si="2"/>
        <v>0</v>
      </c>
      <c r="S2199" s="191">
        <v>0</v>
      </c>
      <c r="T2199" s="192">
        <f t="shared" si="3"/>
        <v>0</v>
      </c>
      <c r="AR2199" s="25" t="s">
        <v>283</v>
      </c>
      <c r="AT2199" s="25" t="s">
        <v>192</v>
      </c>
      <c r="AU2199" s="25" t="s">
        <v>80</v>
      </c>
      <c r="AY2199" s="25" t="s">
        <v>190</v>
      </c>
      <c r="BE2199" s="193">
        <f t="shared" si="4"/>
        <v>0</v>
      </c>
      <c r="BF2199" s="193">
        <f t="shared" si="5"/>
        <v>0</v>
      </c>
      <c r="BG2199" s="193">
        <f t="shared" si="6"/>
        <v>0</v>
      </c>
      <c r="BH2199" s="193">
        <f t="shared" si="7"/>
        <v>0</v>
      </c>
      <c r="BI2199" s="193">
        <f t="shared" si="8"/>
        <v>0</v>
      </c>
      <c r="BJ2199" s="25" t="s">
        <v>17</v>
      </c>
      <c r="BK2199" s="193">
        <f t="shared" si="9"/>
        <v>0</v>
      </c>
      <c r="BL2199" s="25" t="s">
        <v>283</v>
      </c>
      <c r="BM2199" s="25" t="s">
        <v>2639</v>
      </c>
    </row>
    <row r="2200" spans="2:65" s="1" customFormat="1" ht="16.5" customHeight="1">
      <c r="B2200" s="181"/>
      <c r="C2200" s="182" t="s">
        <v>2640</v>
      </c>
      <c r="D2200" s="182" t="s">
        <v>192</v>
      </c>
      <c r="E2200" s="183" t="s">
        <v>2641</v>
      </c>
      <c r="F2200" s="184" t="s">
        <v>2642</v>
      </c>
      <c r="G2200" s="185" t="s">
        <v>625</v>
      </c>
      <c r="H2200" s="186">
        <v>7.2</v>
      </c>
      <c r="I2200" s="187"/>
      <c r="J2200" s="188">
        <f t="shared" si="0"/>
        <v>0</v>
      </c>
      <c r="K2200" s="184" t="s">
        <v>5</v>
      </c>
      <c r="L2200" s="42"/>
      <c r="M2200" s="189" t="s">
        <v>5</v>
      </c>
      <c r="N2200" s="190" t="s">
        <v>43</v>
      </c>
      <c r="O2200" s="43"/>
      <c r="P2200" s="191">
        <f t="shared" si="1"/>
        <v>0</v>
      </c>
      <c r="Q2200" s="191">
        <v>0</v>
      </c>
      <c r="R2200" s="191">
        <f t="shared" si="2"/>
        <v>0</v>
      </c>
      <c r="S2200" s="191">
        <v>0</v>
      </c>
      <c r="T2200" s="192">
        <f t="shared" si="3"/>
        <v>0</v>
      </c>
      <c r="AR2200" s="25" t="s">
        <v>283</v>
      </c>
      <c r="AT2200" s="25" t="s">
        <v>192</v>
      </c>
      <c r="AU2200" s="25" t="s">
        <v>80</v>
      </c>
      <c r="AY2200" s="25" t="s">
        <v>190</v>
      </c>
      <c r="BE2200" s="193">
        <f t="shared" si="4"/>
        <v>0</v>
      </c>
      <c r="BF2200" s="193">
        <f t="shared" si="5"/>
        <v>0</v>
      </c>
      <c r="BG2200" s="193">
        <f t="shared" si="6"/>
        <v>0</v>
      </c>
      <c r="BH2200" s="193">
        <f t="shared" si="7"/>
        <v>0</v>
      </c>
      <c r="BI2200" s="193">
        <f t="shared" si="8"/>
        <v>0</v>
      </c>
      <c r="BJ2200" s="25" t="s">
        <v>17</v>
      </c>
      <c r="BK2200" s="193">
        <f t="shared" si="9"/>
        <v>0</v>
      </c>
      <c r="BL2200" s="25" t="s">
        <v>283</v>
      </c>
      <c r="BM2200" s="25" t="s">
        <v>2643</v>
      </c>
    </row>
    <row r="2201" spans="2:65" s="1" customFormat="1" ht="16.5" customHeight="1">
      <c r="B2201" s="181"/>
      <c r="C2201" s="182" t="s">
        <v>2644</v>
      </c>
      <c r="D2201" s="182" t="s">
        <v>192</v>
      </c>
      <c r="E2201" s="183" t="s">
        <v>2645</v>
      </c>
      <c r="F2201" s="184" t="s">
        <v>2646</v>
      </c>
      <c r="G2201" s="185" t="s">
        <v>625</v>
      </c>
      <c r="H2201" s="186">
        <v>5.5</v>
      </c>
      <c r="I2201" s="187"/>
      <c r="J2201" s="188">
        <f t="shared" si="0"/>
        <v>0</v>
      </c>
      <c r="K2201" s="184" t="s">
        <v>5</v>
      </c>
      <c r="L2201" s="42"/>
      <c r="M2201" s="189" t="s">
        <v>5</v>
      </c>
      <c r="N2201" s="190" t="s">
        <v>43</v>
      </c>
      <c r="O2201" s="43"/>
      <c r="P2201" s="191">
        <f t="shared" si="1"/>
        <v>0</v>
      </c>
      <c r="Q2201" s="191">
        <v>0</v>
      </c>
      <c r="R2201" s="191">
        <f t="shared" si="2"/>
        <v>0</v>
      </c>
      <c r="S2201" s="191">
        <v>0</v>
      </c>
      <c r="T2201" s="192">
        <f t="shared" si="3"/>
        <v>0</v>
      </c>
      <c r="AR2201" s="25" t="s">
        <v>283</v>
      </c>
      <c r="AT2201" s="25" t="s">
        <v>192</v>
      </c>
      <c r="AU2201" s="25" t="s">
        <v>80</v>
      </c>
      <c r="AY2201" s="25" t="s">
        <v>190</v>
      </c>
      <c r="BE2201" s="193">
        <f t="shared" si="4"/>
        <v>0</v>
      </c>
      <c r="BF2201" s="193">
        <f t="shared" si="5"/>
        <v>0</v>
      </c>
      <c r="BG2201" s="193">
        <f t="shared" si="6"/>
        <v>0</v>
      </c>
      <c r="BH2201" s="193">
        <f t="shared" si="7"/>
        <v>0</v>
      </c>
      <c r="BI2201" s="193">
        <f t="shared" si="8"/>
        <v>0</v>
      </c>
      <c r="BJ2201" s="25" t="s">
        <v>17</v>
      </c>
      <c r="BK2201" s="193">
        <f t="shared" si="9"/>
        <v>0</v>
      </c>
      <c r="BL2201" s="25" t="s">
        <v>283</v>
      </c>
      <c r="BM2201" s="25" t="s">
        <v>2647</v>
      </c>
    </row>
    <row r="2202" spans="2:65" s="1" customFormat="1" ht="16.5" customHeight="1">
      <c r="B2202" s="181"/>
      <c r="C2202" s="182" t="s">
        <v>2648</v>
      </c>
      <c r="D2202" s="182" t="s">
        <v>192</v>
      </c>
      <c r="E2202" s="183" t="s">
        <v>2649</v>
      </c>
      <c r="F2202" s="184" t="s">
        <v>2650</v>
      </c>
      <c r="G2202" s="185" t="s">
        <v>625</v>
      </c>
      <c r="H2202" s="186">
        <v>1.6</v>
      </c>
      <c r="I2202" s="187"/>
      <c r="J2202" s="188">
        <f t="shared" si="0"/>
        <v>0</v>
      </c>
      <c r="K2202" s="184" t="s">
        <v>5</v>
      </c>
      <c r="L2202" s="42"/>
      <c r="M2202" s="189" t="s">
        <v>5</v>
      </c>
      <c r="N2202" s="190" t="s">
        <v>43</v>
      </c>
      <c r="O2202" s="43"/>
      <c r="P2202" s="191">
        <f t="shared" si="1"/>
        <v>0</v>
      </c>
      <c r="Q2202" s="191">
        <v>0</v>
      </c>
      <c r="R2202" s="191">
        <f t="shared" si="2"/>
        <v>0</v>
      </c>
      <c r="S2202" s="191">
        <v>0</v>
      </c>
      <c r="T2202" s="192">
        <f t="shared" si="3"/>
        <v>0</v>
      </c>
      <c r="AR2202" s="25" t="s">
        <v>283</v>
      </c>
      <c r="AT2202" s="25" t="s">
        <v>192</v>
      </c>
      <c r="AU2202" s="25" t="s">
        <v>80</v>
      </c>
      <c r="AY2202" s="25" t="s">
        <v>190</v>
      </c>
      <c r="BE2202" s="193">
        <f t="shared" si="4"/>
        <v>0</v>
      </c>
      <c r="BF2202" s="193">
        <f t="shared" si="5"/>
        <v>0</v>
      </c>
      <c r="BG2202" s="193">
        <f t="shared" si="6"/>
        <v>0</v>
      </c>
      <c r="BH2202" s="193">
        <f t="shared" si="7"/>
        <v>0</v>
      </c>
      <c r="BI2202" s="193">
        <f t="shared" si="8"/>
        <v>0</v>
      </c>
      <c r="BJ2202" s="25" t="s">
        <v>17</v>
      </c>
      <c r="BK2202" s="193">
        <f t="shared" si="9"/>
        <v>0</v>
      </c>
      <c r="BL2202" s="25" t="s">
        <v>283</v>
      </c>
      <c r="BM2202" s="25" t="s">
        <v>2651</v>
      </c>
    </row>
    <row r="2203" spans="2:65" s="1" customFormat="1" ht="16.5" customHeight="1">
      <c r="B2203" s="181"/>
      <c r="C2203" s="182" t="s">
        <v>2652</v>
      </c>
      <c r="D2203" s="182" t="s">
        <v>192</v>
      </c>
      <c r="E2203" s="183" t="s">
        <v>2653</v>
      </c>
      <c r="F2203" s="184" t="s">
        <v>2654</v>
      </c>
      <c r="G2203" s="185" t="s">
        <v>625</v>
      </c>
      <c r="H2203" s="186">
        <v>1.6</v>
      </c>
      <c r="I2203" s="187"/>
      <c r="J2203" s="188">
        <f t="shared" si="0"/>
        <v>0</v>
      </c>
      <c r="K2203" s="184" t="s">
        <v>5</v>
      </c>
      <c r="L2203" s="42"/>
      <c r="M2203" s="189" t="s">
        <v>5</v>
      </c>
      <c r="N2203" s="190" t="s">
        <v>43</v>
      </c>
      <c r="O2203" s="43"/>
      <c r="P2203" s="191">
        <f t="shared" si="1"/>
        <v>0</v>
      </c>
      <c r="Q2203" s="191">
        <v>0</v>
      </c>
      <c r="R2203" s="191">
        <f t="shared" si="2"/>
        <v>0</v>
      </c>
      <c r="S2203" s="191">
        <v>0</v>
      </c>
      <c r="T2203" s="192">
        <f t="shared" si="3"/>
        <v>0</v>
      </c>
      <c r="AR2203" s="25" t="s">
        <v>283</v>
      </c>
      <c r="AT2203" s="25" t="s">
        <v>192</v>
      </c>
      <c r="AU2203" s="25" t="s">
        <v>80</v>
      </c>
      <c r="AY2203" s="25" t="s">
        <v>190</v>
      </c>
      <c r="BE2203" s="193">
        <f t="shared" si="4"/>
        <v>0</v>
      </c>
      <c r="BF2203" s="193">
        <f t="shared" si="5"/>
        <v>0</v>
      </c>
      <c r="BG2203" s="193">
        <f t="shared" si="6"/>
        <v>0</v>
      </c>
      <c r="BH2203" s="193">
        <f t="shared" si="7"/>
        <v>0</v>
      </c>
      <c r="BI2203" s="193">
        <f t="shared" si="8"/>
        <v>0</v>
      </c>
      <c r="BJ2203" s="25" t="s">
        <v>17</v>
      </c>
      <c r="BK2203" s="193">
        <f t="shared" si="9"/>
        <v>0</v>
      </c>
      <c r="BL2203" s="25" t="s">
        <v>283</v>
      </c>
      <c r="BM2203" s="25" t="s">
        <v>2655</v>
      </c>
    </row>
    <row r="2204" spans="2:65" s="1" customFormat="1" ht="16.5" customHeight="1">
      <c r="B2204" s="181"/>
      <c r="C2204" s="182" t="s">
        <v>2656</v>
      </c>
      <c r="D2204" s="182" t="s">
        <v>192</v>
      </c>
      <c r="E2204" s="183" t="s">
        <v>2657</v>
      </c>
      <c r="F2204" s="184" t="s">
        <v>2658</v>
      </c>
      <c r="G2204" s="185" t="s">
        <v>625</v>
      </c>
      <c r="H2204" s="186">
        <v>3.4</v>
      </c>
      <c r="I2204" s="187"/>
      <c r="J2204" s="188">
        <f t="shared" si="0"/>
        <v>0</v>
      </c>
      <c r="K2204" s="184" t="s">
        <v>5</v>
      </c>
      <c r="L2204" s="42"/>
      <c r="M2204" s="189" t="s">
        <v>5</v>
      </c>
      <c r="N2204" s="190" t="s">
        <v>43</v>
      </c>
      <c r="O2204" s="43"/>
      <c r="P2204" s="191">
        <f t="shared" si="1"/>
        <v>0</v>
      </c>
      <c r="Q2204" s="191">
        <v>0</v>
      </c>
      <c r="R2204" s="191">
        <f t="shared" si="2"/>
        <v>0</v>
      </c>
      <c r="S2204" s="191">
        <v>0</v>
      </c>
      <c r="T2204" s="192">
        <f t="shared" si="3"/>
        <v>0</v>
      </c>
      <c r="AR2204" s="25" t="s">
        <v>283</v>
      </c>
      <c r="AT2204" s="25" t="s">
        <v>192</v>
      </c>
      <c r="AU2204" s="25" t="s">
        <v>80</v>
      </c>
      <c r="AY2204" s="25" t="s">
        <v>190</v>
      </c>
      <c r="BE2204" s="193">
        <f t="shared" si="4"/>
        <v>0</v>
      </c>
      <c r="BF2204" s="193">
        <f t="shared" si="5"/>
        <v>0</v>
      </c>
      <c r="BG2204" s="193">
        <f t="shared" si="6"/>
        <v>0</v>
      </c>
      <c r="BH2204" s="193">
        <f t="shared" si="7"/>
        <v>0</v>
      </c>
      <c r="BI2204" s="193">
        <f t="shared" si="8"/>
        <v>0</v>
      </c>
      <c r="BJ2204" s="25" t="s">
        <v>17</v>
      </c>
      <c r="BK2204" s="193">
        <f t="shared" si="9"/>
        <v>0</v>
      </c>
      <c r="BL2204" s="25" t="s">
        <v>283</v>
      </c>
      <c r="BM2204" s="25" t="s">
        <v>2659</v>
      </c>
    </row>
    <row r="2205" spans="2:65" s="1" customFormat="1" ht="16.5" customHeight="1">
      <c r="B2205" s="181"/>
      <c r="C2205" s="182" t="s">
        <v>2660</v>
      </c>
      <c r="D2205" s="182" t="s">
        <v>192</v>
      </c>
      <c r="E2205" s="183" t="s">
        <v>2661</v>
      </c>
      <c r="F2205" s="184" t="s">
        <v>2662</v>
      </c>
      <c r="G2205" s="185" t="s">
        <v>625</v>
      </c>
      <c r="H2205" s="186">
        <v>3.4</v>
      </c>
      <c r="I2205" s="187"/>
      <c r="J2205" s="188">
        <f t="shared" si="0"/>
        <v>0</v>
      </c>
      <c r="K2205" s="184" t="s">
        <v>5</v>
      </c>
      <c r="L2205" s="42"/>
      <c r="M2205" s="189" t="s">
        <v>5</v>
      </c>
      <c r="N2205" s="190" t="s">
        <v>43</v>
      </c>
      <c r="O2205" s="43"/>
      <c r="P2205" s="191">
        <f t="shared" si="1"/>
        <v>0</v>
      </c>
      <c r="Q2205" s="191">
        <v>0</v>
      </c>
      <c r="R2205" s="191">
        <f t="shared" si="2"/>
        <v>0</v>
      </c>
      <c r="S2205" s="191">
        <v>0</v>
      </c>
      <c r="T2205" s="192">
        <f t="shared" si="3"/>
        <v>0</v>
      </c>
      <c r="AR2205" s="25" t="s">
        <v>283</v>
      </c>
      <c r="AT2205" s="25" t="s">
        <v>192</v>
      </c>
      <c r="AU2205" s="25" t="s">
        <v>80</v>
      </c>
      <c r="AY2205" s="25" t="s">
        <v>190</v>
      </c>
      <c r="BE2205" s="193">
        <f t="shared" si="4"/>
        <v>0</v>
      </c>
      <c r="BF2205" s="193">
        <f t="shared" si="5"/>
        <v>0</v>
      </c>
      <c r="BG2205" s="193">
        <f t="shared" si="6"/>
        <v>0</v>
      </c>
      <c r="BH2205" s="193">
        <f t="shared" si="7"/>
        <v>0</v>
      </c>
      <c r="BI2205" s="193">
        <f t="shared" si="8"/>
        <v>0</v>
      </c>
      <c r="BJ2205" s="25" t="s">
        <v>17</v>
      </c>
      <c r="BK2205" s="193">
        <f t="shared" si="9"/>
        <v>0</v>
      </c>
      <c r="BL2205" s="25" t="s">
        <v>283</v>
      </c>
      <c r="BM2205" s="25" t="s">
        <v>2663</v>
      </c>
    </row>
    <row r="2206" spans="2:65" s="1" customFormat="1" ht="16.5" customHeight="1">
      <c r="B2206" s="181"/>
      <c r="C2206" s="182" t="s">
        <v>2664</v>
      </c>
      <c r="D2206" s="182" t="s">
        <v>192</v>
      </c>
      <c r="E2206" s="183" t="s">
        <v>2665</v>
      </c>
      <c r="F2206" s="184" t="s">
        <v>2666</v>
      </c>
      <c r="G2206" s="185" t="s">
        <v>625</v>
      </c>
      <c r="H2206" s="186">
        <v>5.9</v>
      </c>
      <c r="I2206" s="187"/>
      <c r="J2206" s="188">
        <f t="shared" si="0"/>
        <v>0</v>
      </c>
      <c r="K2206" s="184" t="s">
        <v>5</v>
      </c>
      <c r="L2206" s="42"/>
      <c r="M2206" s="189" t="s">
        <v>5</v>
      </c>
      <c r="N2206" s="190" t="s">
        <v>43</v>
      </c>
      <c r="O2206" s="43"/>
      <c r="P2206" s="191">
        <f t="shared" si="1"/>
        <v>0</v>
      </c>
      <c r="Q2206" s="191">
        <v>0</v>
      </c>
      <c r="R2206" s="191">
        <f t="shared" si="2"/>
        <v>0</v>
      </c>
      <c r="S2206" s="191">
        <v>0</v>
      </c>
      <c r="T2206" s="192">
        <f t="shared" si="3"/>
        <v>0</v>
      </c>
      <c r="AR2206" s="25" t="s">
        <v>283</v>
      </c>
      <c r="AT2206" s="25" t="s">
        <v>192</v>
      </c>
      <c r="AU2206" s="25" t="s">
        <v>80</v>
      </c>
      <c r="AY2206" s="25" t="s">
        <v>190</v>
      </c>
      <c r="BE2206" s="193">
        <f t="shared" si="4"/>
        <v>0</v>
      </c>
      <c r="BF2206" s="193">
        <f t="shared" si="5"/>
        <v>0</v>
      </c>
      <c r="BG2206" s="193">
        <f t="shared" si="6"/>
        <v>0</v>
      </c>
      <c r="BH2206" s="193">
        <f t="shared" si="7"/>
        <v>0</v>
      </c>
      <c r="BI2206" s="193">
        <f t="shared" si="8"/>
        <v>0</v>
      </c>
      <c r="BJ2206" s="25" t="s">
        <v>17</v>
      </c>
      <c r="BK2206" s="193">
        <f t="shared" si="9"/>
        <v>0</v>
      </c>
      <c r="BL2206" s="25" t="s">
        <v>283</v>
      </c>
      <c r="BM2206" s="25" t="s">
        <v>2667</v>
      </c>
    </row>
    <row r="2207" spans="2:65" s="1" customFormat="1" ht="16.5" customHeight="1">
      <c r="B2207" s="181"/>
      <c r="C2207" s="182" t="s">
        <v>2668</v>
      </c>
      <c r="D2207" s="182" t="s">
        <v>192</v>
      </c>
      <c r="E2207" s="183" t="s">
        <v>2669</v>
      </c>
      <c r="F2207" s="184" t="s">
        <v>2670</v>
      </c>
      <c r="G2207" s="185" t="s">
        <v>625</v>
      </c>
      <c r="H2207" s="186">
        <v>5</v>
      </c>
      <c r="I2207" s="187"/>
      <c r="J2207" s="188">
        <f t="shared" si="0"/>
        <v>0</v>
      </c>
      <c r="K2207" s="184" t="s">
        <v>5</v>
      </c>
      <c r="L2207" s="42"/>
      <c r="M2207" s="189" t="s">
        <v>5</v>
      </c>
      <c r="N2207" s="190" t="s">
        <v>43</v>
      </c>
      <c r="O2207" s="43"/>
      <c r="P2207" s="191">
        <f t="shared" si="1"/>
        <v>0</v>
      </c>
      <c r="Q2207" s="191">
        <v>0</v>
      </c>
      <c r="R2207" s="191">
        <f t="shared" si="2"/>
        <v>0</v>
      </c>
      <c r="S2207" s="191">
        <v>0</v>
      </c>
      <c r="T2207" s="192">
        <f t="shared" si="3"/>
        <v>0</v>
      </c>
      <c r="AR2207" s="25" t="s">
        <v>283</v>
      </c>
      <c r="AT2207" s="25" t="s">
        <v>192</v>
      </c>
      <c r="AU2207" s="25" t="s">
        <v>80</v>
      </c>
      <c r="AY2207" s="25" t="s">
        <v>190</v>
      </c>
      <c r="BE2207" s="193">
        <f t="shared" si="4"/>
        <v>0</v>
      </c>
      <c r="BF2207" s="193">
        <f t="shared" si="5"/>
        <v>0</v>
      </c>
      <c r="BG2207" s="193">
        <f t="shared" si="6"/>
        <v>0</v>
      </c>
      <c r="BH2207" s="193">
        <f t="shared" si="7"/>
        <v>0</v>
      </c>
      <c r="BI2207" s="193">
        <f t="shared" si="8"/>
        <v>0</v>
      </c>
      <c r="BJ2207" s="25" t="s">
        <v>17</v>
      </c>
      <c r="BK2207" s="193">
        <f t="shared" si="9"/>
        <v>0</v>
      </c>
      <c r="BL2207" s="25" t="s">
        <v>283</v>
      </c>
      <c r="BM2207" s="25" t="s">
        <v>2671</v>
      </c>
    </row>
    <row r="2208" spans="2:65" s="1" customFormat="1" ht="16.5" customHeight="1">
      <c r="B2208" s="181"/>
      <c r="C2208" s="182" t="s">
        <v>2672</v>
      </c>
      <c r="D2208" s="182" t="s">
        <v>192</v>
      </c>
      <c r="E2208" s="183" t="s">
        <v>2673</v>
      </c>
      <c r="F2208" s="184" t="s">
        <v>2674</v>
      </c>
      <c r="G2208" s="185" t="s">
        <v>625</v>
      </c>
      <c r="H2208" s="186">
        <v>5</v>
      </c>
      <c r="I2208" s="187"/>
      <c r="J2208" s="188">
        <f t="shared" si="0"/>
        <v>0</v>
      </c>
      <c r="K2208" s="184" t="s">
        <v>5</v>
      </c>
      <c r="L2208" s="42"/>
      <c r="M2208" s="189" t="s">
        <v>5</v>
      </c>
      <c r="N2208" s="190" t="s">
        <v>43</v>
      </c>
      <c r="O2208" s="43"/>
      <c r="P2208" s="191">
        <f t="shared" si="1"/>
        <v>0</v>
      </c>
      <c r="Q2208" s="191">
        <v>0</v>
      </c>
      <c r="R2208" s="191">
        <f t="shared" si="2"/>
        <v>0</v>
      </c>
      <c r="S2208" s="191">
        <v>0</v>
      </c>
      <c r="T2208" s="192">
        <f t="shared" si="3"/>
        <v>0</v>
      </c>
      <c r="AR2208" s="25" t="s">
        <v>283</v>
      </c>
      <c r="AT2208" s="25" t="s">
        <v>192</v>
      </c>
      <c r="AU2208" s="25" t="s">
        <v>80</v>
      </c>
      <c r="AY2208" s="25" t="s">
        <v>190</v>
      </c>
      <c r="BE2208" s="193">
        <f t="shared" si="4"/>
        <v>0</v>
      </c>
      <c r="BF2208" s="193">
        <f t="shared" si="5"/>
        <v>0</v>
      </c>
      <c r="BG2208" s="193">
        <f t="shared" si="6"/>
        <v>0</v>
      </c>
      <c r="BH2208" s="193">
        <f t="shared" si="7"/>
        <v>0</v>
      </c>
      <c r="BI2208" s="193">
        <f t="shared" si="8"/>
        <v>0</v>
      </c>
      <c r="BJ2208" s="25" t="s">
        <v>17</v>
      </c>
      <c r="BK2208" s="193">
        <f t="shared" si="9"/>
        <v>0</v>
      </c>
      <c r="BL2208" s="25" t="s">
        <v>283</v>
      </c>
      <c r="BM2208" s="25" t="s">
        <v>2675</v>
      </c>
    </row>
    <row r="2209" spans="2:65" s="1" customFormat="1" ht="16.5" customHeight="1">
      <c r="B2209" s="181"/>
      <c r="C2209" s="182" t="s">
        <v>2676</v>
      </c>
      <c r="D2209" s="182" t="s">
        <v>192</v>
      </c>
      <c r="E2209" s="183" t="s">
        <v>2677</v>
      </c>
      <c r="F2209" s="184" t="s">
        <v>2678</v>
      </c>
      <c r="G2209" s="185" t="s">
        <v>625</v>
      </c>
      <c r="H2209" s="186">
        <v>107</v>
      </c>
      <c r="I2209" s="187"/>
      <c r="J2209" s="188">
        <f t="shared" si="0"/>
        <v>0</v>
      </c>
      <c r="K2209" s="184" t="s">
        <v>5</v>
      </c>
      <c r="L2209" s="42"/>
      <c r="M2209" s="189" t="s">
        <v>5</v>
      </c>
      <c r="N2209" s="190" t="s">
        <v>43</v>
      </c>
      <c r="O2209" s="43"/>
      <c r="P2209" s="191">
        <f t="shared" si="1"/>
        <v>0</v>
      </c>
      <c r="Q2209" s="191">
        <v>0</v>
      </c>
      <c r="R2209" s="191">
        <f t="shared" si="2"/>
        <v>0</v>
      </c>
      <c r="S2209" s="191">
        <v>0</v>
      </c>
      <c r="T2209" s="192">
        <f t="shared" si="3"/>
        <v>0</v>
      </c>
      <c r="AR2209" s="25" t="s">
        <v>283</v>
      </c>
      <c r="AT2209" s="25" t="s">
        <v>192</v>
      </c>
      <c r="AU2209" s="25" t="s">
        <v>80</v>
      </c>
      <c r="AY2209" s="25" t="s">
        <v>190</v>
      </c>
      <c r="BE2209" s="193">
        <f t="shared" si="4"/>
        <v>0</v>
      </c>
      <c r="BF2209" s="193">
        <f t="shared" si="5"/>
        <v>0</v>
      </c>
      <c r="BG2209" s="193">
        <f t="shared" si="6"/>
        <v>0</v>
      </c>
      <c r="BH2209" s="193">
        <f t="shared" si="7"/>
        <v>0</v>
      </c>
      <c r="BI2209" s="193">
        <f t="shared" si="8"/>
        <v>0</v>
      </c>
      <c r="BJ2209" s="25" t="s">
        <v>17</v>
      </c>
      <c r="BK2209" s="193">
        <f t="shared" si="9"/>
        <v>0</v>
      </c>
      <c r="BL2209" s="25" t="s">
        <v>283</v>
      </c>
      <c r="BM2209" s="25" t="s">
        <v>2679</v>
      </c>
    </row>
    <row r="2210" spans="2:65" s="1" customFormat="1" ht="38.25" customHeight="1">
      <c r="B2210" s="181"/>
      <c r="C2210" s="182" t="s">
        <v>2680</v>
      </c>
      <c r="D2210" s="182" t="s">
        <v>192</v>
      </c>
      <c r="E2210" s="183" t="s">
        <v>2681</v>
      </c>
      <c r="F2210" s="184" t="s">
        <v>2682</v>
      </c>
      <c r="G2210" s="185" t="s">
        <v>316</v>
      </c>
      <c r="H2210" s="186">
        <v>2.99</v>
      </c>
      <c r="I2210" s="187"/>
      <c r="J2210" s="188">
        <f t="shared" si="0"/>
        <v>0</v>
      </c>
      <c r="K2210" s="184" t="s">
        <v>196</v>
      </c>
      <c r="L2210" s="42"/>
      <c r="M2210" s="189" t="s">
        <v>5</v>
      </c>
      <c r="N2210" s="190" t="s">
        <v>43</v>
      </c>
      <c r="O2210" s="43"/>
      <c r="P2210" s="191">
        <f t="shared" si="1"/>
        <v>0</v>
      </c>
      <c r="Q2210" s="191">
        <v>0</v>
      </c>
      <c r="R2210" s="191">
        <f t="shared" si="2"/>
        <v>0</v>
      </c>
      <c r="S2210" s="191">
        <v>0</v>
      </c>
      <c r="T2210" s="192">
        <f t="shared" si="3"/>
        <v>0</v>
      </c>
      <c r="AR2210" s="25" t="s">
        <v>283</v>
      </c>
      <c r="AT2210" s="25" t="s">
        <v>192</v>
      </c>
      <c r="AU2210" s="25" t="s">
        <v>80</v>
      </c>
      <c r="AY2210" s="25" t="s">
        <v>190</v>
      </c>
      <c r="BE2210" s="193">
        <f t="shared" si="4"/>
        <v>0</v>
      </c>
      <c r="BF2210" s="193">
        <f t="shared" si="5"/>
        <v>0</v>
      </c>
      <c r="BG2210" s="193">
        <f t="shared" si="6"/>
        <v>0</v>
      </c>
      <c r="BH2210" s="193">
        <f t="shared" si="7"/>
        <v>0</v>
      </c>
      <c r="BI2210" s="193">
        <f t="shared" si="8"/>
        <v>0</v>
      </c>
      <c r="BJ2210" s="25" t="s">
        <v>17</v>
      </c>
      <c r="BK2210" s="193">
        <f t="shared" si="9"/>
        <v>0</v>
      </c>
      <c r="BL2210" s="25" t="s">
        <v>283</v>
      </c>
      <c r="BM2210" s="25" t="s">
        <v>2683</v>
      </c>
    </row>
    <row r="2211" spans="2:63" s="11" customFormat="1" ht="29.85" customHeight="1">
      <c r="B2211" s="168"/>
      <c r="D2211" s="169" t="s">
        <v>71</v>
      </c>
      <c r="E2211" s="179" t="s">
        <v>2684</v>
      </c>
      <c r="F2211" s="179" t="s">
        <v>2685</v>
      </c>
      <c r="I2211" s="171"/>
      <c r="J2211" s="180">
        <f>BK2211</f>
        <v>0</v>
      </c>
      <c r="L2211" s="168"/>
      <c r="M2211" s="173"/>
      <c r="N2211" s="174"/>
      <c r="O2211" s="174"/>
      <c r="P2211" s="175">
        <f>SUM(P2212:P2215)</f>
        <v>0</v>
      </c>
      <c r="Q2211" s="174"/>
      <c r="R2211" s="175">
        <f>SUM(R2212:R2215)</f>
        <v>0.030379999999999997</v>
      </c>
      <c r="S2211" s="174"/>
      <c r="T2211" s="176">
        <f>SUM(T2212:T2215)</f>
        <v>0</v>
      </c>
      <c r="AR2211" s="169" t="s">
        <v>80</v>
      </c>
      <c r="AT2211" s="177" t="s">
        <v>71</v>
      </c>
      <c r="AU2211" s="177" t="s">
        <v>17</v>
      </c>
      <c r="AY2211" s="169" t="s">
        <v>190</v>
      </c>
      <c r="BK2211" s="178">
        <f>SUM(BK2212:BK2215)</f>
        <v>0</v>
      </c>
    </row>
    <row r="2212" spans="2:65" s="1" customFormat="1" ht="16.5" customHeight="1">
      <c r="B2212" s="181"/>
      <c r="C2212" s="182" t="s">
        <v>2686</v>
      </c>
      <c r="D2212" s="182" t="s">
        <v>192</v>
      </c>
      <c r="E2212" s="183" t="s">
        <v>2687</v>
      </c>
      <c r="F2212" s="184" t="s">
        <v>2688</v>
      </c>
      <c r="G2212" s="185" t="s">
        <v>275</v>
      </c>
      <c r="H2212" s="186">
        <v>217</v>
      </c>
      <c r="I2212" s="187"/>
      <c r="J2212" s="188">
        <f>ROUND(I2212*H2212,2)</f>
        <v>0</v>
      </c>
      <c r="K2212" s="184" t="s">
        <v>196</v>
      </c>
      <c r="L2212" s="42"/>
      <c r="M2212" s="189" t="s">
        <v>5</v>
      </c>
      <c r="N2212" s="190" t="s">
        <v>43</v>
      </c>
      <c r="O2212" s="43"/>
      <c r="P2212" s="191">
        <f>O2212*H2212</f>
        <v>0</v>
      </c>
      <c r="Q2212" s="191">
        <v>0.00014</v>
      </c>
      <c r="R2212" s="191">
        <f>Q2212*H2212</f>
        <v>0.030379999999999997</v>
      </c>
      <c r="S2212" s="191">
        <v>0</v>
      </c>
      <c r="T2212" s="192">
        <f>S2212*H2212</f>
        <v>0</v>
      </c>
      <c r="AR2212" s="25" t="s">
        <v>283</v>
      </c>
      <c r="AT2212" s="25" t="s">
        <v>192</v>
      </c>
      <c r="AU2212" s="25" t="s">
        <v>80</v>
      </c>
      <c r="AY2212" s="25" t="s">
        <v>190</v>
      </c>
      <c r="BE2212" s="193">
        <f>IF(N2212="základní",J2212,0)</f>
        <v>0</v>
      </c>
      <c r="BF2212" s="193">
        <f>IF(N2212="snížená",J2212,0)</f>
        <v>0</v>
      </c>
      <c r="BG2212" s="193">
        <f>IF(N2212="zákl. přenesená",J2212,0)</f>
        <v>0</v>
      </c>
      <c r="BH2212" s="193">
        <f>IF(N2212="sníž. přenesená",J2212,0)</f>
        <v>0</v>
      </c>
      <c r="BI2212" s="193">
        <f>IF(N2212="nulová",J2212,0)</f>
        <v>0</v>
      </c>
      <c r="BJ2212" s="25" t="s">
        <v>17</v>
      </c>
      <c r="BK2212" s="193">
        <f>ROUND(I2212*H2212,2)</f>
        <v>0</v>
      </c>
      <c r="BL2212" s="25" t="s">
        <v>283</v>
      </c>
      <c r="BM2212" s="25" t="s">
        <v>2689</v>
      </c>
    </row>
    <row r="2213" spans="2:51" s="12" customFormat="1" ht="13.5">
      <c r="B2213" s="194"/>
      <c r="D2213" s="195" t="s">
        <v>198</v>
      </c>
      <c r="E2213" s="196" t="s">
        <v>5</v>
      </c>
      <c r="F2213" s="197" t="s">
        <v>2477</v>
      </c>
      <c r="H2213" s="196" t="s">
        <v>5</v>
      </c>
      <c r="I2213" s="198"/>
      <c r="L2213" s="194"/>
      <c r="M2213" s="199"/>
      <c r="N2213" s="200"/>
      <c r="O2213" s="200"/>
      <c r="P2213" s="200"/>
      <c r="Q2213" s="200"/>
      <c r="R2213" s="200"/>
      <c r="S2213" s="200"/>
      <c r="T2213" s="201"/>
      <c r="AT2213" s="196" t="s">
        <v>198</v>
      </c>
      <c r="AU2213" s="196" t="s">
        <v>80</v>
      </c>
      <c r="AV2213" s="12" t="s">
        <v>17</v>
      </c>
      <c r="AW2213" s="12" t="s">
        <v>35</v>
      </c>
      <c r="AX2213" s="12" t="s">
        <v>72</v>
      </c>
      <c r="AY2213" s="196" t="s">
        <v>190</v>
      </c>
    </row>
    <row r="2214" spans="2:51" s="13" customFormat="1" ht="13.5">
      <c r="B2214" s="202"/>
      <c r="D2214" s="195" t="s">
        <v>198</v>
      </c>
      <c r="E2214" s="203" t="s">
        <v>5</v>
      </c>
      <c r="F2214" s="204" t="s">
        <v>2478</v>
      </c>
      <c r="H2214" s="205">
        <v>217</v>
      </c>
      <c r="I2214" s="206"/>
      <c r="L2214" s="202"/>
      <c r="M2214" s="207"/>
      <c r="N2214" s="208"/>
      <c r="O2214" s="208"/>
      <c r="P2214" s="208"/>
      <c r="Q2214" s="208"/>
      <c r="R2214" s="208"/>
      <c r="S2214" s="208"/>
      <c r="T2214" s="209"/>
      <c r="AT2214" s="203" t="s">
        <v>198</v>
      </c>
      <c r="AU2214" s="203" t="s">
        <v>80</v>
      </c>
      <c r="AV2214" s="13" t="s">
        <v>80</v>
      </c>
      <c r="AW2214" s="13" t="s">
        <v>35</v>
      </c>
      <c r="AX2214" s="13" t="s">
        <v>17</v>
      </c>
      <c r="AY2214" s="203" t="s">
        <v>190</v>
      </c>
    </row>
    <row r="2215" spans="2:65" s="1" customFormat="1" ht="38.25" customHeight="1">
      <c r="B2215" s="181"/>
      <c r="C2215" s="182" t="s">
        <v>2690</v>
      </c>
      <c r="D2215" s="182" t="s">
        <v>192</v>
      </c>
      <c r="E2215" s="183" t="s">
        <v>2691</v>
      </c>
      <c r="F2215" s="184" t="s">
        <v>2692</v>
      </c>
      <c r="G2215" s="185" t="s">
        <v>316</v>
      </c>
      <c r="H2215" s="186">
        <v>0.03</v>
      </c>
      <c r="I2215" s="187"/>
      <c r="J2215" s="188">
        <f>ROUND(I2215*H2215,2)</f>
        <v>0</v>
      </c>
      <c r="K2215" s="184" t="s">
        <v>196</v>
      </c>
      <c r="L2215" s="42"/>
      <c r="M2215" s="189" t="s">
        <v>5</v>
      </c>
      <c r="N2215" s="190" t="s">
        <v>43</v>
      </c>
      <c r="O2215" s="43"/>
      <c r="P2215" s="191">
        <f>O2215*H2215</f>
        <v>0</v>
      </c>
      <c r="Q2215" s="191">
        <v>0</v>
      </c>
      <c r="R2215" s="191">
        <f>Q2215*H2215</f>
        <v>0</v>
      </c>
      <c r="S2215" s="191">
        <v>0</v>
      </c>
      <c r="T2215" s="192">
        <f>S2215*H2215</f>
        <v>0</v>
      </c>
      <c r="AR2215" s="25" t="s">
        <v>283</v>
      </c>
      <c r="AT2215" s="25" t="s">
        <v>192</v>
      </c>
      <c r="AU2215" s="25" t="s">
        <v>80</v>
      </c>
      <c r="AY2215" s="25" t="s">
        <v>190</v>
      </c>
      <c r="BE2215" s="193">
        <f>IF(N2215="základní",J2215,0)</f>
        <v>0</v>
      </c>
      <c r="BF2215" s="193">
        <f>IF(N2215="snížená",J2215,0)</f>
        <v>0</v>
      </c>
      <c r="BG2215" s="193">
        <f>IF(N2215="zákl. přenesená",J2215,0)</f>
        <v>0</v>
      </c>
      <c r="BH2215" s="193">
        <f>IF(N2215="sníž. přenesená",J2215,0)</f>
        <v>0</v>
      </c>
      <c r="BI2215" s="193">
        <f>IF(N2215="nulová",J2215,0)</f>
        <v>0</v>
      </c>
      <c r="BJ2215" s="25" t="s">
        <v>17</v>
      </c>
      <c r="BK2215" s="193">
        <f>ROUND(I2215*H2215,2)</f>
        <v>0</v>
      </c>
      <c r="BL2215" s="25" t="s">
        <v>283</v>
      </c>
      <c r="BM2215" s="25" t="s">
        <v>2693</v>
      </c>
    </row>
    <row r="2216" spans="2:63" s="11" customFormat="1" ht="29.85" customHeight="1">
      <c r="B2216" s="168"/>
      <c r="D2216" s="169" t="s">
        <v>71</v>
      </c>
      <c r="E2216" s="179" t="s">
        <v>2694</v>
      </c>
      <c r="F2216" s="179" t="s">
        <v>2695</v>
      </c>
      <c r="I2216" s="171"/>
      <c r="J2216" s="180">
        <f>BK2216</f>
        <v>0</v>
      </c>
      <c r="L2216" s="168"/>
      <c r="M2216" s="173"/>
      <c r="N2216" s="174"/>
      <c r="O2216" s="174"/>
      <c r="P2216" s="175">
        <f>SUM(P2217:P2396)</f>
        <v>0</v>
      </c>
      <c r="Q2216" s="174"/>
      <c r="R2216" s="175">
        <f>SUM(R2217:R2396)</f>
        <v>0.0265445</v>
      </c>
      <c r="S2216" s="174"/>
      <c r="T2216" s="176">
        <f>SUM(T2217:T2396)</f>
        <v>0.14400000000000002</v>
      </c>
      <c r="AR2216" s="169" t="s">
        <v>80</v>
      </c>
      <c r="AT2216" s="177" t="s">
        <v>71</v>
      </c>
      <c r="AU2216" s="177" t="s">
        <v>17</v>
      </c>
      <c r="AY2216" s="169" t="s">
        <v>190</v>
      </c>
      <c r="BK2216" s="178">
        <f>SUM(BK2217:BK2396)</f>
        <v>0</v>
      </c>
    </row>
    <row r="2217" spans="2:65" s="1" customFormat="1" ht="16.5" customHeight="1">
      <c r="B2217" s="181"/>
      <c r="C2217" s="182" t="s">
        <v>2696</v>
      </c>
      <c r="D2217" s="182" t="s">
        <v>192</v>
      </c>
      <c r="E2217" s="183" t="s">
        <v>2697</v>
      </c>
      <c r="F2217" s="184" t="s">
        <v>2698</v>
      </c>
      <c r="G2217" s="185" t="s">
        <v>410</v>
      </c>
      <c r="H2217" s="186">
        <v>1</v>
      </c>
      <c r="I2217" s="187"/>
      <c r="J2217" s="188">
        <f>ROUND(I2217*H2217,2)</f>
        <v>0</v>
      </c>
      <c r="K2217" s="184" t="s">
        <v>196</v>
      </c>
      <c r="L2217" s="42"/>
      <c r="M2217" s="189" t="s">
        <v>5</v>
      </c>
      <c r="N2217" s="190" t="s">
        <v>43</v>
      </c>
      <c r="O2217" s="43"/>
      <c r="P2217" s="191">
        <f>O2217*H2217</f>
        <v>0</v>
      </c>
      <c r="Q2217" s="191">
        <v>0.00042</v>
      </c>
      <c r="R2217" s="191">
        <f>Q2217*H2217</f>
        <v>0.00042</v>
      </c>
      <c r="S2217" s="191">
        <v>0</v>
      </c>
      <c r="T2217" s="192">
        <f>S2217*H2217</f>
        <v>0</v>
      </c>
      <c r="AR2217" s="25" t="s">
        <v>283</v>
      </c>
      <c r="AT2217" s="25" t="s">
        <v>192</v>
      </c>
      <c r="AU2217" s="25" t="s">
        <v>80</v>
      </c>
      <c r="AY2217" s="25" t="s">
        <v>190</v>
      </c>
      <c r="BE2217" s="193">
        <f>IF(N2217="základní",J2217,0)</f>
        <v>0</v>
      </c>
      <c r="BF2217" s="193">
        <f>IF(N2217="snížená",J2217,0)</f>
        <v>0</v>
      </c>
      <c r="BG2217" s="193">
        <f>IF(N2217="zákl. přenesená",J2217,0)</f>
        <v>0</v>
      </c>
      <c r="BH2217" s="193">
        <f>IF(N2217="sníž. přenesená",J2217,0)</f>
        <v>0</v>
      </c>
      <c r="BI2217" s="193">
        <f>IF(N2217="nulová",J2217,0)</f>
        <v>0</v>
      </c>
      <c r="BJ2217" s="25" t="s">
        <v>17</v>
      </c>
      <c r="BK2217" s="193">
        <f>ROUND(I2217*H2217,2)</f>
        <v>0</v>
      </c>
      <c r="BL2217" s="25" t="s">
        <v>283</v>
      </c>
      <c r="BM2217" s="25" t="s">
        <v>2699</v>
      </c>
    </row>
    <row r="2218" spans="2:51" s="12" customFormat="1" ht="13.5">
      <c r="B2218" s="194"/>
      <c r="D2218" s="195" t="s">
        <v>198</v>
      </c>
      <c r="E2218" s="196" t="s">
        <v>5</v>
      </c>
      <c r="F2218" s="197" t="s">
        <v>2700</v>
      </c>
      <c r="H2218" s="196" t="s">
        <v>5</v>
      </c>
      <c r="I2218" s="198"/>
      <c r="L2218" s="194"/>
      <c r="M2218" s="199"/>
      <c r="N2218" s="200"/>
      <c r="O2218" s="200"/>
      <c r="P2218" s="200"/>
      <c r="Q2218" s="200"/>
      <c r="R2218" s="200"/>
      <c r="S2218" s="200"/>
      <c r="T2218" s="201"/>
      <c r="AT2218" s="196" t="s">
        <v>198</v>
      </c>
      <c r="AU2218" s="196" t="s">
        <v>80</v>
      </c>
      <c r="AV2218" s="12" t="s">
        <v>17</v>
      </c>
      <c r="AW2218" s="12" t="s">
        <v>35</v>
      </c>
      <c r="AX2218" s="12" t="s">
        <v>72</v>
      </c>
      <c r="AY2218" s="196" t="s">
        <v>190</v>
      </c>
    </row>
    <row r="2219" spans="2:51" s="13" customFormat="1" ht="13.5">
      <c r="B2219" s="202"/>
      <c r="D2219" s="195" t="s">
        <v>198</v>
      </c>
      <c r="E2219" s="203" t="s">
        <v>5</v>
      </c>
      <c r="F2219" s="204" t="s">
        <v>17</v>
      </c>
      <c r="H2219" s="205">
        <v>1</v>
      </c>
      <c r="I2219" s="206"/>
      <c r="L2219" s="202"/>
      <c r="M2219" s="207"/>
      <c r="N2219" s="208"/>
      <c r="O2219" s="208"/>
      <c r="P2219" s="208"/>
      <c r="Q2219" s="208"/>
      <c r="R2219" s="208"/>
      <c r="S2219" s="208"/>
      <c r="T2219" s="209"/>
      <c r="AT2219" s="203" t="s">
        <v>198</v>
      </c>
      <c r="AU2219" s="203" t="s">
        <v>80</v>
      </c>
      <c r="AV2219" s="13" t="s">
        <v>80</v>
      </c>
      <c r="AW2219" s="13" t="s">
        <v>35</v>
      </c>
      <c r="AX2219" s="13" t="s">
        <v>17</v>
      </c>
      <c r="AY2219" s="203" t="s">
        <v>190</v>
      </c>
    </row>
    <row r="2220" spans="2:65" s="1" customFormat="1" ht="16.5" customHeight="1">
      <c r="B2220" s="181"/>
      <c r="C2220" s="218" t="s">
        <v>2701</v>
      </c>
      <c r="D2220" s="218" t="s">
        <v>465</v>
      </c>
      <c r="E2220" s="219" t="s">
        <v>2702</v>
      </c>
      <c r="F2220" s="220" t="s">
        <v>2703</v>
      </c>
      <c r="G2220" s="221" t="s">
        <v>410</v>
      </c>
      <c r="H2220" s="222">
        <v>1</v>
      </c>
      <c r="I2220" s="223"/>
      <c r="J2220" s="224">
        <f>ROUND(I2220*H2220,2)</f>
        <v>0</v>
      </c>
      <c r="K2220" s="220" t="s">
        <v>5</v>
      </c>
      <c r="L2220" s="225"/>
      <c r="M2220" s="226" t="s">
        <v>5</v>
      </c>
      <c r="N2220" s="227" t="s">
        <v>43</v>
      </c>
      <c r="O2220" s="43"/>
      <c r="P2220" s="191">
        <f>O2220*H2220</f>
        <v>0</v>
      </c>
      <c r="Q2220" s="191">
        <v>0</v>
      </c>
      <c r="R2220" s="191">
        <f>Q2220*H2220</f>
        <v>0</v>
      </c>
      <c r="S2220" s="191">
        <v>0</v>
      </c>
      <c r="T2220" s="192">
        <f>S2220*H2220</f>
        <v>0</v>
      </c>
      <c r="AR2220" s="25" t="s">
        <v>407</v>
      </c>
      <c r="AT2220" s="25" t="s">
        <v>465</v>
      </c>
      <c r="AU2220" s="25" t="s">
        <v>80</v>
      </c>
      <c r="AY2220" s="25" t="s">
        <v>190</v>
      </c>
      <c r="BE2220" s="193">
        <f>IF(N2220="základní",J2220,0)</f>
        <v>0</v>
      </c>
      <c r="BF2220" s="193">
        <f>IF(N2220="snížená",J2220,0)</f>
        <v>0</v>
      </c>
      <c r="BG2220" s="193">
        <f>IF(N2220="zákl. přenesená",J2220,0)</f>
        <v>0</v>
      </c>
      <c r="BH2220" s="193">
        <f>IF(N2220="sníž. přenesená",J2220,0)</f>
        <v>0</v>
      </c>
      <c r="BI2220" s="193">
        <f>IF(N2220="nulová",J2220,0)</f>
        <v>0</v>
      </c>
      <c r="BJ2220" s="25" t="s">
        <v>17</v>
      </c>
      <c r="BK2220" s="193">
        <f>ROUND(I2220*H2220,2)</f>
        <v>0</v>
      </c>
      <c r="BL2220" s="25" t="s">
        <v>283</v>
      </c>
      <c r="BM2220" s="25" t="s">
        <v>2704</v>
      </c>
    </row>
    <row r="2221" spans="2:65" s="1" customFormat="1" ht="25.5" customHeight="1">
      <c r="B2221" s="181"/>
      <c r="C2221" s="182" t="s">
        <v>2705</v>
      </c>
      <c r="D2221" s="182" t="s">
        <v>192</v>
      </c>
      <c r="E2221" s="183" t="s">
        <v>2706</v>
      </c>
      <c r="F2221" s="184" t="s">
        <v>2707</v>
      </c>
      <c r="G2221" s="185" t="s">
        <v>410</v>
      </c>
      <c r="H2221" s="186">
        <v>9</v>
      </c>
      <c r="I2221" s="187"/>
      <c r="J2221" s="188">
        <f>ROUND(I2221*H2221,2)</f>
        <v>0</v>
      </c>
      <c r="K2221" s="184" t="s">
        <v>196</v>
      </c>
      <c r="L2221" s="42"/>
      <c r="M2221" s="189" t="s">
        <v>5</v>
      </c>
      <c r="N2221" s="190" t="s">
        <v>43</v>
      </c>
      <c r="O2221" s="43"/>
      <c r="P2221" s="191">
        <f>O2221*H2221</f>
        <v>0</v>
      </c>
      <c r="Q2221" s="191">
        <v>0</v>
      </c>
      <c r="R2221" s="191">
        <f>Q2221*H2221</f>
        <v>0</v>
      </c>
      <c r="S2221" s="191">
        <v>0.004</v>
      </c>
      <c r="T2221" s="192">
        <f>S2221*H2221</f>
        <v>0.036000000000000004</v>
      </c>
      <c r="AR2221" s="25" t="s">
        <v>283</v>
      </c>
      <c r="AT2221" s="25" t="s">
        <v>192</v>
      </c>
      <c r="AU2221" s="25" t="s">
        <v>80</v>
      </c>
      <c r="AY2221" s="25" t="s">
        <v>190</v>
      </c>
      <c r="BE2221" s="193">
        <f>IF(N2221="základní",J2221,0)</f>
        <v>0</v>
      </c>
      <c r="BF2221" s="193">
        <f>IF(N2221="snížená",J2221,0)</f>
        <v>0</v>
      </c>
      <c r="BG2221" s="193">
        <f>IF(N2221="zákl. přenesená",J2221,0)</f>
        <v>0</v>
      </c>
      <c r="BH2221" s="193">
        <f>IF(N2221="sníž. přenesená",J2221,0)</f>
        <v>0</v>
      </c>
      <c r="BI2221" s="193">
        <f>IF(N2221="nulová",J2221,0)</f>
        <v>0</v>
      </c>
      <c r="BJ2221" s="25" t="s">
        <v>17</v>
      </c>
      <c r="BK2221" s="193">
        <f>ROUND(I2221*H2221,2)</f>
        <v>0</v>
      </c>
      <c r="BL2221" s="25" t="s">
        <v>283</v>
      </c>
      <c r="BM2221" s="25" t="s">
        <v>2708</v>
      </c>
    </row>
    <row r="2222" spans="2:51" s="12" customFormat="1" ht="13.5">
      <c r="B2222" s="194"/>
      <c r="D2222" s="195" t="s">
        <v>198</v>
      </c>
      <c r="E2222" s="196" t="s">
        <v>5</v>
      </c>
      <c r="F2222" s="197" t="s">
        <v>425</v>
      </c>
      <c r="H2222" s="196" t="s">
        <v>5</v>
      </c>
      <c r="I2222" s="198"/>
      <c r="L2222" s="194"/>
      <c r="M2222" s="199"/>
      <c r="N2222" s="200"/>
      <c r="O2222" s="200"/>
      <c r="P2222" s="200"/>
      <c r="Q2222" s="200"/>
      <c r="R2222" s="200"/>
      <c r="S2222" s="200"/>
      <c r="T2222" s="201"/>
      <c r="AT2222" s="196" t="s">
        <v>198</v>
      </c>
      <c r="AU2222" s="196" t="s">
        <v>80</v>
      </c>
      <c r="AV2222" s="12" t="s">
        <v>17</v>
      </c>
      <c r="AW2222" s="12" t="s">
        <v>35</v>
      </c>
      <c r="AX2222" s="12" t="s">
        <v>72</v>
      </c>
      <c r="AY2222" s="196" t="s">
        <v>190</v>
      </c>
    </row>
    <row r="2223" spans="2:51" s="13" customFormat="1" ht="13.5">
      <c r="B2223" s="202"/>
      <c r="D2223" s="195" t="s">
        <v>198</v>
      </c>
      <c r="E2223" s="203" t="s">
        <v>5</v>
      </c>
      <c r="F2223" s="204" t="s">
        <v>86</v>
      </c>
      <c r="H2223" s="205">
        <v>3</v>
      </c>
      <c r="I2223" s="206"/>
      <c r="L2223" s="202"/>
      <c r="M2223" s="207"/>
      <c r="N2223" s="208"/>
      <c r="O2223" s="208"/>
      <c r="P2223" s="208"/>
      <c r="Q2223" s="208"/>
      <c r="R2223" s="208"/>
      <c r="S2223" s="208"/>
      <c r="T2223" s="209"/>
      <c r="AT2223" s="203" t="s">
        <v>198</v>
      </c>
      <c r="AU2223" s="203" t="s">
        <v>80</v>
      </c>
      <c r="AV2223" s="13" t="s">
        <v>80</v>
      </c>
      <c r="AW2223" s="13" t="s">
        <v>35</v>
      </c>
      <c r="AX2223" s="13" t="s">
        <v>72</v>
      </c>
      <c r="AY2223" s="203" t="s">
        <v>190</v>
      </c>
    </row>
    <row r="2224" spans="2:51" s="12" customFormat="1" ht="13.5">
      <c r="B2224" s="194"/>
      <c r="D2224" s="195" t="s">
        <v>198</v>
      </c>
      <c r="E2224" s="196" t="s">
        <v>5</v>
      </c>
      <c r="F2224" s="197" t="s">
        <v>372</v>
      </c>
      <c r="H2224" s="196" t="s">
        <v>5</v>
      </c>
      <c r="I2224" s="198"/>
      <c r="L2224" s="194"/>
      <c r="M2224" s="199"/>
      <c r="N2224" s="200"/>
      <c r="O2224" s="200"/>
      <c r="P2224" s="200"/>
      <c r="Q2224" s="200"/>
      <c r="R2224" s="200"/>
      <c r="S2224" s="200"/>
      <c r="T2224" s="201"/>
      <c r="AT2224" s="196" t="s">
        <v>198</v>
      </c>
      <c r="AU2224" s="196" t="s">
        <v>80</v>
      </c>
      <c r="AV2224" s="12" t="s">
        <v>17</v>
      </c>
      <c r="AW2224" s="12" t="s">
        <v>35</v>
      </c>
      <c r="AX2224" s="12" t="s">
        <v>72</v>
      </c>
      <c r="AY2224" s="196" t="s">
        <v>190</v>
      </c>
    </row>
    <row r="2225" spans="2:51" s="13" customFormat="1" ht="13.5">
      <c r="B2225" s="202"/>
      <c r="D2225" s="195" t="s">
        <v>198</v>
      </c>
      <c r="E2225" s="203" t="s">
        <v>5</v>
      </c>
      <c r="F2225" s="204" t="s">
        <v>86</v>
      </c>
      <c r="H2225" s="205">
        <v>3</v>
      </c>
      <c r="I2225" s="206"/>
      <c r="L2225" s="202"/>
      <c r="M2225" s="207"/>
      <c r="N2225" s="208"/>
      <c r="O2225" s="208"/>
      <c r="P2225" s="208"/>
      <c r="Q2225" s="208"/>
      <c r="R2225" s="208"/>
      <c r="S2225" s="208"/>
      <c r="T2225" s="209"/>
      <c r="AT2225" s="203" t="s">
        <v>198</v>
      </c>
      <c r="AU2225" s="203" t="s">
        <v>80</v>
      </c>
      <c r="AV2225" s="13" t="s">
        <v>80</v>
      </c>
      <c r="AW2225" s="13" t="s">
        <v>35</v>
      </c>
      <c r="AX2225" s="13" t="s">
        <v>72</v>
      </c>
      <c r="AY2225" s="203" t="s">
        <v>190</v>
      </c>
    </row>
    <row r="2226" spans="2:51" s="12" customFormat="1" ht="13.5">
      <c r="B2226" s="194"/>
      <c r="D2226" s="195" t="s">
        <v>198</v>
      </c>
      <c r="E2226" s="196" t="s">
        <v>5</v>
      </c>
      <c r="F2226" s="197" t="s">
        <v>376</v>
      </c>
      <c r="H2226" s="196" t="s">
        <v>5</v>
      </c>
      <c r="I2226" s="198"/>
      <c r="L2226" s="194"/>
      <c r="M2226" s="199"/>
      <c r="N2226" s="200"/>
      <c r="O2226" s="200"/>
      <c r="P2226" s="200"/>
      <c r="Q2226" s="200"/>
      <c r="R2226" s="200"/>
      <c r="S2226" s="200"/>
      <c r="T2226" s="201"/>
      <c r="AT2226" s="196" t="s">
        <v>198</v>
      </c>
      <c r="AU2226" s="196" t="s">
        <v>80</v>
      </c>
      <c r="AV2226" s="12" t="s">
        <v>17</v>
      </c>
      <c r="AW2226" s="12" t="s">
        <v>35</v>
      </c>
      <c r="AX2226" s="12" t="s">
        <v>72</v>
      </c>
      <c r="AY2226" s="196" t="s">
        <v>190</v>
      </c>
    </row>
    <row r="2227" spans="2:51" s="13" customFormat="1" ht="13.5">
      <c r="B2227" s="202"/>
      <c r="D2227" s="195" t="s">
        <v>198</v>
      </c>
      <c r="E2227" s="203" t="s">
        <v>5</v>
      </c>
      <c r="F2227" s="204" t="s">
        <v>86</v>
      </c>
      <c r="H2227" s="205">
        <v>3</v>
      </c>
      <c r="I2227" s="206"/>
      <c r="L2227" s="202"/>
      <c r="M2227" s="207"/>
      <c r="N2227" s="208"/>
      <c r="O2227" s="208"/>
      <c r="P2227" s="208"/>
      <c r="Q2227" s="208"/>
      <c r="R2227" s="208"/>
      <c r="S2227" s="208"/>
      <c r="T2227" s="209"/>
      <c r="AT2227" s="203" t="s">
        <v>198</v>
      </c>
      <c r="AU2227" s="203" t="s">
        <v>80</v>
      </c>
      <c r="AV2227" s="13" t="s">
        <v>80</v>
      </c>
      <c r="AW2227" s="13" t="s">
        <v>35</v>
      </c>
      <c r="AX2227" s="13" t="s">
        <v>72</v>
      </c>
      <c r="AY2227" s="203" t="s">
        <v>190</v>
      </c>
    </row>
    <row r="2228" spans="2:51" s="14" customFormat="1" ht="13.5">
      <c r="B2228" s="210"/>
      <c r="D2228" s="195" t="s">
        <v>198</v>
      </c>
      <c r="E2228" s="211" t="s">
        <v>5</v>
      </c>
      <c r="F2228" s="212" t="s">
        <v>221</v>
      </c>
      <c r="H2228" s="213">
        <v>9</v>
      </c>
      <c r="I2228" s="214"/>
      <c r="L2228" s="210"/>
      <c r="M2228" s="215"/>
      <c r="N2228" s="216"/>
      <c r="O2228" s="216"/>
      <c r="P2228" s="216"/>
      <c r="Q2228" s="216"/>
      <c r="R2228" s="216"/>
      <c r="S2228" s="216"/>
      <c r="T2228" s="217"/>
      <c r="AT2228" s="211" t="s">
        <v>198</v>
      </c>
      <c r="AU2228" s="211" t="s">
        <v>80</v>
      </c>
      <c r="AV2228" s="14" t="s">
        <v>92</v>
      </c>
      <c r="AW2228" s="14" t="s">
        <v>35</v>
      </c>
      <c r="AX2228" s="14" t="s">
        <v>17</v>
      </c>
      <c r="AY2228" s="211" t="s">
        <v>190</v>
      </c>
    </row>
    <row r="2229" spans="2:65" s="1" customFormat="1" ht="25.5" customHeight="1">
      <c r="B2229" s="181"/>
      <c r="C2229" s="182" t="s">
        <v>2709</v>
      </c>
      <c r="D2229" s="182" t="s">
        <v>192</v>
      </c>
      <c r="E2229" s="183" t="s">
        <v>2710</v>
      </c>
      <c r="F2229" s="184" t="s">
        <v>2711</v>
      </c>
      <c r="G2229" s="185" t="s">
        <v>410</v>
      </c>
      <c r="H2229" s="186">
        <v>18</v>
      </c>
      <c r="I2229" s="187"/>
      <c r="J2229" s="188">
        <f>ROUND(I2229*H2229,2)</f>
        <v>0</v>
      </c>
      <c r="K2229" s="184" t="s">
        <v>196</v>
      </c>
      <c r="L2229" s="42"/>
      <c r="M2229" s="189" t="s">
        <v>5</v>
      </c>
      <c r="N2229" s="190" t="s">
        <v>43</v>
      </c>
      <c r="O2229" s="43"/>
      <c r="P2229" s="191">
        <f>O2229*H2229</f>
        <v>0</v>
      </c>
      <c r="Q2229" s="191">
        <v>0</v>
      </c>
      <c r="R2229" s="191">
        <f>Q2229*H2229</f>
        <v>0</v>
      </c>
      <c r="S2229" s="191">
        <v>0.006</v>
      </c>
      <c r="T2229" s="192">
        <f>S2229*H2229</f>
        <v>0.108</v>
      </c>
      <c r="AR2229" s="25" t="s">
        <v>283</v>
      </c>
      <c r="AT2229" s="25" t="s">
        <v>192</v>
      </c>
      <c r="AU2229" s="25" t="s">
        <v>80</v>
      </c>
      <c r="AY2229" s="25" t="s">
        <v>190</v>
      </c>
      <c r="BE2229" s="193">
        <f>IF(N2229="základní",J2229,0)</f>
        <v>0</v>
      </c>
      <c r="BF2229" s="193">
        <f>IF(N2229="snížená",J2229,0)</f>
        <v>0</v>
      </c>
      <c r="BG2229" s="193">
        <f>IF(N2229="zákl. přenesená",J2229,0)</f>
        <v>0</v>
      </c>
      <c r="BH2229" s="193">
        <f>IF(N2229="sníž. přenesená",J2229,0)</f>
        <v>0</v>
      </c>
      <c r="BI2229" s="193">
        <f>IF(N2229="nulová",J2229,0)</f>
        <v>0</v>
      </c>
      <c r="BJ2229" s="25" t="s">
        <v>17</v>
      </c>
      <c r="BK2229" s="193">
        <f>ROUND(I2229*H2229,2)</f>
        <v>0</v>
      </c>
      <c r="BL2229" s="25" t="s">
        <v>283</v>
      </c>
      <c r="BM2229" s="25" t="s">
        <v>2712</v>
      </c>
    </row>
    <row r="2230" spans="2:51" s="12" customFormat="1" ht="13.5">
      <c r="B2230" s="194"/>
      <c r="D2230" s="195" t="s">
        <v>198</v>
      </c>
      <c r="E2230" s="196" t="s">
        <v>5</v>
      </c>
      <c r="F2230" s="197" t="s">
        <v>425</v>
      </c>
      <c r="H2230" s="196" t="s">
        <v>5</v>
      </c>
      <c r="I2230" s="198"/>
      <c r="L2230" s="194"/>
      <c r="M2230" s="199"/>
      <c r="N2230" s="200"/>
      <c r="O2230" s="200"/>
      <c r="P2230" s="200"/>
      <c r="Q2230" s="200"/>
      <c r="R2230" s="200"/>
      <c r="S2230" s="200"/>
      <c r="T2230" s="201"/>
      <c r="AT2230" s="196" t="s">
        <v>198</v>
      </c>
      <c r="AU2230" s="196" t="s">
        <v>80</v>
      </c>
      <c r="AV2230" s="12" t="s">
        <v>17</v>
      </c>
      <c r="AW2230" s="12" t="s">
        <v>35</v>
      </c>
      <c r="AX2230" s="12" t="s">
        <v>72</v>
      </c>
      <c r="AY2230" s="196" t="s">
        <v>190</v>
      </c>
    </row>
    <row r="2231" spans="2:51" s="13" customFormat="1" ht="13.5">
      <c r="B2231" s="202"/>
      <c r="D2231" s="195" t="s">
        <v>198</v>
      </c>
      <c r="E2231" s="203" t="s">
        <v>5</v>
      </c>
      <c r="F2231" s="204" t="s">
        <v>17</v>
      </c>
      <c r="H2231" s="205">
        <v>1</v>
      </c>
      <c r="I2231" s="206"/>
      <c r="L2231" s="202"/>
      <c r="M2231" s="207"/>
      <c r="N2231" s="208"/>
      <c r="O2231" s="208"/>
      <c r="P2231" s="208"/>
      <c r="Q2231" s="208"/>
      <c r="R2231" s="208"/>
      <c r="S2231" s="208"/>
      <c r="T2231" s="209"/>
      <c r="AT2231" s="203" t="s">
        <v>198</v>
      </c>
      <c r="AU2231" s="203" t="s">
        <v>80</v>
      </c>
      <c r="AV2231" s="13" t="s">
        <v>80</v>
      </c>
      <c r="AW2231" s="13" t="s">
        <v>35</v>
      </c>
      <c r="AX2231" s="13" t="s">
        <v>72</v>
      </c>
      <c r="AY2231" s="203" t="s">
        <v>190</v>
      </c>
    </row>
    <row r="2232" spans="2:51" s="12" customFormat="1" ht="13.5">
      <c r="B2232" s="194"/>
      <c r="D2232" s="195" t="s">
        <v>198</v>
      </c>
      <c r="E2232" s="196" t="s">
        <v>5</v>
      </c>
      <c r="F2232" s="197" t="s">
        <v>372</v>
      </c>
      <c r="H2232" s="196" t="s">
        <v>5</v>
      </c>
      <c r="I2232" s="198"/>
      <c r="L2232" s="194"/>
      <c r="M2232" s="199"/>
      <c r="N2232" s="200"/>
      <c r="O2232" s="200"/>
      <c r="P2232" s="200"/>
      <c r="Q2232" s="200"/>
      <c r="R2232" s="200"/>
      <c r="S2232" s="200"/>
      <c r="T2232" s="201"/>
      <c r="AT2232" s="196" t="s">
        <v>198</v>
      </c>
      <c r="AU2232" s="196" t="s">
        <v>80</v>
      </c>
      <c r="AV2232" s="12" t="s">
        <v>17</v>
      </c>
      <c r="AW2232" s="12" t="s">
        <v>35</v>
      </c>
      <c r="AX2232" s="12" t="s">
        <v>72</v>
      </c>
      <c r="AY2232" s="196" t="s">
        <v>190</v>
      </c>
    </row>
    <row r="2233" spans="2:51" s="13" customFormat="1" ht="13.5">
      <c r="B2233" s="202"/>
      <c r="D2233" s="195" t="s">
        <v>198</v>
      </c>
      <c r="E2233" s="203" t="s">
        <v>5</v>
      </c>
      <c r="F2233" s="204" t="s">
        <v>238</v>
      </c>
      <c r="H2233" s="205">
        <v>8</v>
      </c>
      <c r="I2233" s="206"/>
      <c r="L2233" s="202"/>
      <c r="M2233" s="207"/>
      <c r="N2233" s="208"/>
      <c r="O2233" s="208"/>
      <c r="P2233" s="208"/>
      <c r="Q2233" s="208"/>
      <c r="R2233" s="208"/>
      <c r="S2233" s="208"/>
      <c r="T2233" s="209"/>
      <c r="AT2233" s="203" t="s">
        <v>198</v>
      </c>
      <c r="AU2233" s="203" t="s">
        <v>80</v>
      </c>
      <c r="AV2233" s="13" t="s">
        <v>80</v>
      </c>
      <c r="AW2233" s="13" t="s">
        <v>35</v>
      </c>
      <c r="AX2233" s="13" t="s">
        <v>72</v>
      </c>
      <c r="AY2233" s="203" t="s">
        <v>190</v>
      </c>
    </row>
    <row r="2234" spans="2:51" s="12" customFormat="1" ht="13.5">
      <c r="B2234" s="194"/>
      <c r="D2234" s="195" t="s">
        <v>198</v>
      </c>
      <c r="E2234" s="196" t="s">
        <v>5</v>
      </c>
      <c r="F2234" s="197" t="s">
        <v>376</v>
      </c>
      <c r="H2234" s="196" t="s">
        <v>5</v>
      </c>
      <c r="I2234" s="198"/>
      <c r="L2234" s="194"/>
      <c r="M2234" s="199"/>
      <c r="N2234" s="200"/>
      <c r="O2234" s="200"/>
      <c r="P2234" s="200"/>
      <c r="Q2234" s="200"/>
      <c r="R2234" s="200"/>
      <c r="S2234" s="200"/>
      <c r="T2234" s="201"/>
      <c r="AT2234" s="196" t="s">
        <v>198</v>
      </c>
      <c r="AU2234" s="196" t="s">
        <v>80</v>
      </c>
      <c r="AV2234" s="12" t="s">
        <v>17</v>
      </c>
      <c r="AW2234" s="12" t="s">
        <v>35</v>
      </c>
      <c r="AX2234" s="12" t="s">
        <v>72</v>
      </c>
      <c r="AY2234" s="196" t="s">
        <v>190</v>
      </c>
    </row>
    <row r="2235" spans="2:51" s="13" customFormat="1" ht="13.5">
      <c r="B2235" s="202"/>
      <c r="D2235" s="195" t="s">
        <v>198</v>
      </c>
      <c r="E2235" s="203" t="s">
        <v>5</v>
      </c>
      <c r="F2235" s="204" t="s">
        <v>244</v>
      </c>
      <c r="H2235" s="205">
        <v>9</v>
      </c>
      <c r="I2235" s="206"/>
      <c r="L2235" s="202"/>
      <c r="M2235" s="207"/>
      <c r="N2235" s="208"/>
      <c r="O2235" s="208"/>
      <c r="P2235" s="208"/>
      <c r="Q2235" s="208"/>
      <c r="R2235" s="208"/>
      <c r="S2235" s="208"/>
      <c r="T2235" s="209"/>
      <c r="AT2235" s="203" t="s">
        <v>198</v>
      </c>
      <c r="AU2235" s="203" t="s">
        <v>80</v>
      </c>
      <c r="AV2235" s="13" t="s">
        <v>80</v>
      </c>
      <c r="AW2235" s="13" t="s">
        <v>35</v>
      </c>
      <c r="AX2235" s="13" t="s">
        <v>72</v>
      </c>
      <c r="AY2235" s="203" t="s">
        <v>190</v>
      </c>
    </row>
    <row r="2236" spans="2:51" s="14" customFormat="1" ht="13.5">
      <c r="B2236" s="210"/>
      <c r="D2236" s="195" t="s">
        <v>198</v>
      </c>
      <c r="E2236" s="211" t="s">
        <v>5</v>
      </c>
      <c r="F2236" s="212" t="s">
        <v>221</v>
      </c>
      <c r="H2236" s="213">
        <v>18</v>
      </c>
      <c r="I2236" s="214"/>
      <c r="L2236" s="210"/>
      <c r="M2236" s="215"/>
      <c r="N2236" s="216"/>
      <c r="O2236" s="216"/>
      <c r="P2236" s="216"/>
      <c r="Q2236" s="216"/>
      <c r="R2236" s="216"/>
      <c r="S2236" s="216"/>
      <c r="T2236" s="217"/>
      <c r="AT2236" s="211" t="s">
        <v>198</v>
      </c>
      <c r="AU2236" s="211" t="s">
        <v>80</v>
      </c>
      <c r="AV2236" s="14" t="s">
        <v>92</v>
      </c>
      <c r="AW2236" s="14" t="s">
        <v>35</v>
      </c>
      <c r="AX2236" s="14" t="s">
        <v>17</v>
      </c>
      <c r="AY2236" s="211" t="s">
        <v>190</v>
      </c>
    </row>
    <row r="2237" spans="2:65" s="1" customFormat="1" ht="25.5" customHeight="1">
      <c r="B2237" s="181"/>
      <c r="C2237" s="182" t="s">
        <v>2713</v>
      </c>
      <c r="D2237" s="182" t="s">
        <v>192</v>
      </c>
      <c r="E2237" s="183" t="s">
        <v>2714</v>
      </c>
      <c r="F2237" s="184" t="s">
        <v>2715</v>
      </c>
      <c r="G2237" s="185" t="s">
        <v>275</v>
      </c>
      <c r="H2237" s="186">
        <v>7.133</v>
      </c>
      <c r="I2237" s="187"/>
      <c r="J2237" s="188">
        <f>ROUND(I2237*H2237,2)</f>
        <v>0</v>
      </c>
      <c r="K2237" s="184" t="s">
        <v>196</v>
      </c>
      <c r="L2237" s="42"/>
      <c r="M2237" s="189" t="s">
        <v>5</v>
      </c>
      <c r="N2237" s="190" t="s">
        <v>43</v>
      </c>
      <c r="O2237" s="43"/>
      <c r="P2237" s="191">
        <f>O2237*H2237</f>
        <v>0</v>
      </c>
      <c r="Q2237" s="191">
        <v>0.00025</v>
      </c>
      <c r="R2237" s="191">
        <f>Q2237*H2237</f>
        <v>0.0017832500000000001</v>
      </c>
      <c r="S2237" s="191">
        <v>0</v>
      </c>
      <c r="T2237" s="192">
        <f>S2237*H2237</f>
        <v>0</v>
      </c>
      <c r="AR2237" s="25" t="s">
        <v>283</v>
      </c>
      <c r="AT2237" s="25" t="s">
        <v>192</v>
      </c>
      <c r="AU2237" s="25" t="s">
        <v>80</v>
      </c>
      <c r="AY2237" s="25" t="s">
        <v>190</v>
      </c>
      <c r="BE2237" s="193">
        <f>IF(N2237="základní",J2237,0)</f>
        <v>0</v>
      </c>
      <c r="BF2237" s="193">
        <f>IF(N2237="snížená",J2237,0)</f>
        <v>0</v>
      </c>
      <c r="BG2237" s="193">
        <f>IF(N2237="zákl. přenesená",J2237,0)</f>
        <v>0</v>
      </c>
      <c r="BH2237" s="193">
        <f>IF(N2237="sníž. přenesená",J2237,0)</f>
        <v>0</v>
      </c>
      <c r="BI2237" s="193">
        <f>IF(N2237="nulová",J2237,0)</f>
        <v>0</v>
      </c>
      <c r="BJ2237" s="25" t="s">
        <v>17</v>
      </c>
      <c r="BK2237" s="193">
        <f>ROUND(I2237*H2237,2)</f>
        <v>0</v>
      </c>
      <c r="BL2237" s="25" t="s">
        <v>283</v>
      </c>
      <c r="BM2237" s="25" t="s">
        <v>2716</v>
      </c>
    </row>
    <row r="2238" spans="2:51" s="12" customFormat="1" ht="13.5">
      <c r="B2238" s="194"/>
      <c r="D2238" s="195" t="s">
        <v>198</v>
      </c>
      <c r="E2238" s="196" t="s">
        <v>5</v>
      </c>
      <c r="F2238" s="197" t="s">
        <v>2717</v>
      </c>
      <c r="H2238" s="196" t="s">
        <v>5</v>
      </c>
      <c r="I2238" s="198"/>
      <c r="L2238" s="194"/>
      <c r="M2238" s="199"/>
      <c r="N2238" s="200"/>
      <c r="O2238" s="200"/>
      <c r="P2238" s="200"/>
      <c r="Q2238" s="200"/>
      <c r="R2238" s="200"/>
      <c r="S2238" s="200"/>
      <c r="T2238" s="201"/>
      <c r="AT2238" s="196" t="s">
        <v>198</v>
      </c>
      <c r="AU2238" s="196" t="s">
        <v>80</v>
      </c>
      <c r="AV2238" s="12" t="s">
        <v>17</v>
      </c>
      <c r="AW2238" s="12" t="s">
        <v>35</v>
      </c>
      <c r="AX2238" s="12" t="s">
        <v>72</v>
      </c>
      <c r="AY2238" s="196" t="s">
        <v>190</v>
      </c>
    </row>
    <row r="2239" spans="2:51" s="13" customFormat="1" ht="13.5">
      <c r="B2239" s="202"/>
      <c r="D2239" s="195" t="s">
        <v>198</v>
      </c>
      <c r="E2239" s="203" t="s">
        <v>5</v>
      </c>
      <c r="F2239" s="204" t="s">
        <v>1585</v>
      </c>
      <c r="H2239" s="205">
        <v>1.43</v>
      </c>
      <c r="I2239" s="206"/>
      <c r="L2239" s="202"/>
      <c r="M2239" s="207"/>
      <c r="N2239" s="208"/>
      <c r="O2239" s="208"/>
      <c r="P2239" s="208"/>
      <c r="Q2239" s="208"/>
      <c r="R2239" s="208"/>
      <c r="S2239" s="208"/>
      <c r="T2239" s="209"/>
      <c r="AT2239" s="203" t="s">
        <v>198</v>
      </c>
      <c r="AU2239" s="203" t="s">
        <v>80</v>
      </c>
      <c r="AV2239" s="13" t="s">
        <v>80</v>
      </c>
      <c r="AW2239" s="13" t="s">
        <v>35</v>
      </c>
      <c r="AX2239" s="13" t="s">
        <v>72</v>
      </c>
      <c r="AY2239" s="203" t="s">
        <v>190</v>
      </c>
    </row>
    <row r="2240" spans="2:51" s="12" customFormat="1" ht="13.5">
      <c r="B2240" s="194"/>
      <c r="D2240" s="195" t="s">
        <v>198</v>
      </c>
      <c r="E2240" s="196" t="s">
        <v>5</v>
      </c>
      <c r="F2240" s="197" t="s">
        <v>2718</v>
      </c>
      <c r="H2240" s="196" t="s">
        <v>5</v>
      </c>
      <c r="I2240" s="198"/>
      <c r="L2240" s="194"/>
      <c r="M2240" s="199"/>
      <c r="N2240" s="200"/>
      <c r="O2240" s="200"/>
      <c r="P2240" s="200"/>
      <c r="Q2240" s="200"/>
      <c r="R2240" s="200"/>
      <c r="S2240" s="200"/>
      <c r="T2240" s="201"/>
      <c r="AT2240" s="196" t="s">
        <v>198</v>
      </c>
      <c r="AU2240" s="196" t="s">
        <v>80</v>
      </c>
      <c r="AV2240" s="12" t="s">
        <v>17</v>
      </c>
      <c r="AW2240" s="12" t="s">
        <v>35</v>
      </c>
      <c r="AX2240" s="12" t="s">
        <v>72</v>
      </c>
      <c r="AY2240" s="196" t="s">
        <v>190</v>
      </c>
    </row>
    <row r="2241" spans="2:51" s="13" customFormat="1" ht="13.5">
      <c r="B2241" s="202"/>
      <c r="D2241" s="195" t="s">
        <v>198</v>
      </c>
      <c r="E2241" s="203" t="s">
        <v>5</v>
      </c>
      <c r="F2241" s="204" t="s">
        <v>2719</v>
      </c>
      <c r="H2241" s="205">
        <v>1.5</v>
      </c>
      <c r="I2241" s="206"/>
      <c r="L2241" s="202"/>
      <c r="M2241" s="207"/>
      <c r="N2241" s="208"/>
      <c r="O2241" s="208"/>
      <c r="P2241" s="208"/>
      <c r="Q2241" s="208"/>
      <c r="R2241" s="208"/>
      <c r="S2241" s="208"/>
      <c r="T2241" s="209"/>
      <c r="AT2241" s="203" t="s">
        <v>198</v>
      </c>
      <c r="AU2241" s="203" t="s">
        <v>80</v>
      </c>
      <c r="AV2241" s="13" t="s">
        <v>80</v>
      </c>
      <c r="AW2241" s="13" t="s">
        <v>35</v>
      </c>
      <c r="AX2241" s="13" t="s">
        <v>72</v>
      </c>
      <c r="AY2241" s="203" t="s">
        <v>190</v>
      </c>
    </row>
    <row r="2242" spans="2:51" s="12" customFormat="1" ht="13.5">
      <c r="B2242" s="194"/>
      <c r="D2242" s="195" t="s">
        <v>198</v>
      </c>
      <c r="E2242" s="196" t="s">
        <v>5</v>
      </c>
      <c r="F2242" s="197" t="s">
        <v>2720</v>
      </c>
      <c r="H2242" s="196" t="s">
        <v>5</v>
      </c>
      <c r="I2242" s="198"/>
      <c r="L2242" s="194"/>
      <c r="M2242" s="199"/>
      <c r="N2242" s="200"/>
      <c r="O2242" s="200"/>
      <c r="P2242" s="200"/>
      <c r="Q2242" s="200"/>
      <c r="R2242" s="200"/>
      <c r="S2242" s="200"/>
      <c r="T2242" s="201"/>
      <c r="AT2242" s="196" t="s">
        <v>198</v>
      </c>
      <c r="AU2242" s="196" t="s">
        <v>80</v>
      </c>
      <c r="AV2242" s="12" t="s">
        <v>17</v>
      </c>
      <c r="AW2242" s="12" t="s">
        <v>35</v>
      </c>
      <c r="AX2242" s="12" t="s">
        <v>72</v>
      </c>
      <c r="AY2242" s="196" t="s">
        <v>190</v>
      </c>
    </row>
    <row r="2243" spans="2:51" s="13" customFormat="1" ht="13.5">
      <c r="B2243" s="202"/>
      <c r="D2243" s="195" t="s">
        <v>198</v>
      </c>
      <c r="E2243" s="203" t="s">
        <v>5</v>
      </c>
      <c r="F2243" s="204" t="s">
        <v>2721</v>
      </c>
      <c r="H2243" s="205">
        <v>1.175</v>
      </c>
      <c r="I2243" s="206"/>
      <c r="L2243" s="202"/>
      <c r="M2243" s="207"/>
      <c r="N2243" s="208"/>
      <c r="O2243" s="208"/>
      <c r="P2243" s="208"/>
      <c r="Q2243" s="208"/>
      <c r="R2243" s="208"/>
      <c r="S2243" s="208"/>
      <c r="T2243" s="209"/>
      <c r="AT2243" s="203" t="s">
        <v>198</v>
      </c>
      <c r="AU2243" s="203" t="s">
        <v>80</v>
      </c>
      <c r="AV2243" s="13" t="s">
        <v>80</v>
      </c>
      <c r="AW2243" s="13" t="s">
        <v>35</v>
      </c>
      <c r="AX2243" s="13" t="s">
        <v>72</v>
      </c>
      <c r="AY2243" s="203" t="s">
        <v>190</v>
      </c>
    </row>
    <row r="2244" spans="2:51" s="12" customFormat="1" ht="13.5">
      <c r="B2244" s="194"/>
      <c r="D2244" s="195" t="s">
        <v>198</v>
      </c>
      <c r="E2244" s="196" t="s">
        <v>5</v>
      </c>
      <c r="F2244" s="197" t="s">
        <v>2722</v>
      </c>
      <c r="H2244" s="196" t="s">
        <v>5</v>
      </c>
      <c r="I2244" s="198"/>
      <c r="L2244" s="194"/>
      <c r="M2244" s="199"/>
      <c r="N2244" s="200"/>
      <c r="O2244" s="200"/>
      <c r="P2244" s="200"/>
      <c r="Q2244" s="200"/>
      <c r="R2244" s="200"/>
      <c r="S2244" s="200"/>
      <c r="T2244" s="201"/>
      <c r="AT2244" s="196" t="s">
        <v>198</v>
      </c>
      <c r="AU2244" s="196" t="s">
        <v>80</v>
      </c>
      <c r="AV2244" s="12" t="s">
        <v>17</v>
      </c>
      <c r="AW2244" s="12" t="s">
        <v>35</v>
      </c>
      <c r="AX2244" s="12" t="s">
        <v>72</v>
      </c>
      <c r="AY2244" s="196" t="s">
        <v>190</v>
      </c>
    </row>
    <row r="2245" spans="2:51" s="13" customFormat="1" ht="13.5">
      <c r="B2245" s="202"/>
      <c r="D2245" s="195" t="s">
        <v>198</v>
      </c>
      <c r="E2245" s="203" t="s">
        <v>5</v>
      </c>
      <c r="F2245" s="204" t="s">
        <v>2719</v>
      </c>
      <c r="H2245" s="205">
        <v>1.5</v>
      </c>
      <c r="I2245" s="206"/>
      <c r="L2245" s="202"/>
      <c r="M2245" s="207"/>
      <c r="N2245" s="208"/>
      <c r="O2245" s="208"/>
      <c r="P2245" s="208"/>
      <c r="Q2245" s="208"/>
      <c r="R2245" s="208"/>
      <c r="S2245" s="208"/>
      <c r="T2245" s="209"/>
      <c r="AT2245" s="203" t="s">
        <v>198</v>
      </c>
      <c r="AU2245" s="203" t="s">
        <v>80</v>
      </c>
      <c r="AV2245" s="13" t="s">
        <v>80</v>
      </c>
      <c r="AW2245" s="13" t="s">
        <v>35</v>
      </c>
      <c r="AX2245" s="13" t="s">
        <v>72</v>
      </c>
      <c r="AY2245" s="203" t="s">
        <v>190</v>
      </c>
    </row>
    <row r="2246" spans="2:51" s="12" customFormat="1" ht="13.5">
      <c r="B2246" s="194"/>
      <c r="D2246" s="195" t="s">
        <v>198</v>
      </c>
      <c r="E2246" s="196" t="s">
        <v>5</v>
      </c>
      <c r="F2246" s="197" t="s">
        <v>2723</v>
      </c>
      <c r="H2246" s="196" t="s">
        <v>5</v>
      </c>
      <c r="I2246" s="198"/>
      <c r="L2246" s="194"/>
      <c r="M2246" s="199"/>
      <c r="N2246" s="200"/>
      <c r="O2246" s="200"/>
      <c r="P2246" s="200"/>
      <c r="Q2246" s="200"/>
      <c r="R2246" s="200"/>
      <c r="S2246" s="200"/>
      <c r="T2246" s="201"/>
      <c r="AT2246" s="196" t="s">
        <v>198</v>
      </c>
      <c r="AU2246" s="196" t="s">
        <v>80</v>
      </c>
      <c r="AV2246" s="12" t="s">
        <v>17</v>
      </c>
      <c r="AW2246" s="12" t="s">
        <v>35</v>
      </c>
      <c r="AX2246" s="12" t="s">
        <v>72</v>
      </c>
      <c r="AY2246" s="196" t="s">
        <v>190</v>
      </c>
    </row>
    <row r="2247" spans="2:51" s="13" customFormat="1" ht="13.5">
      <c r="B2247" s="202"/>
      <c r="D2247" s="195" t="s">
        <v>198</v>
      </c>
      <c r="E2247" s="203" t="s">
        <v>5</v>
      </c>
      <c r="F2247" s="204" t="s">
        <v>2724</v>
      </c>
      <c r="H2247" s="205">
        <v>1.528</v>
      </c>
      <c r="I2247" s="206"/>
      <c r="L2247" s="202"/>
      <c r="M2247" s="207"/>
      <c r="N2247" s="208"/>
      <c r="O2247" s="208"/>
      <c r="P2247" s="208"/>
      <c r="Q2247" s="208"/>
      <c r="R2247" s="208"/>
      <c r="S2247" s="208"/>
      <c r="T2247" s="209"/>
      <c r="AT2247" s="203" t="s">
        <v>198</v>
      </c>
      <c r="AU2247" s="203" t="s">
        <v>80</v>
      </c>
      <c r="AV2247" s="13" t="s">
        <v>80</v>
      </c>
      <c r="AW2247" s="13" t="s">
        <v>35</v>
      </c>
      <c r="AX2247" s="13" t="s">
        <v>72</v>
      </c>
      <c r="AY2247" s="203" t="s">
        <v>190</v>
      </c>
    </row>
    <row r="2248" spans="2:51" s="14" customFormat="1" ht="13.5">
      <c r="B2248" s="210"/>
      <c r="D2248" s="195" t="s">
        <v>198</v>
      </c>
      <c r="E2248" s="211" t="s">
        <v>5</v>
      </c>
      <c r="F2248" s="212" t="s">
        <v>221</v>
      </c>
      <c r="H2248" s="213">
        <v>7.133</v>
      </c>
      <c r="I2248" s="214"/>
      <c r="L2248" s="210"/>
      <c r="M2248" s="215"/>
      <c r="N2248" s="216"/>
      <c r="O2248" s="216"/>
      <c r="P2248" s="216"/>
      <c r="Q2248" s="216"/>
      <c r="R2248" s="216"/>
      <c r="S2248" s="216"/>
      <c r="T2248" s="217"/>
      <c r="AT2248" s="211" t="s">
        <v>198</v>
      </c>
      <c r="AU2248" s="211" t="s">
        <v>80</v>
      </c>
      <c r="AV2248" s="14" t="s">
        <v>92</v>
      </c>
      <c r="AW2248" s="14" t="s">
        <v>35</v>
      </c>
      <c r="AX2248" s="14" t="s">
        <v>17</v>
      </c>
      <c r="AY2248" s="211" t="s">
        <v>190</v>
      </c>
    </row>
    <row r="2249" spans="2:65" s="1" customFormat="1" ht="25.5" customHeight="1">
      <c r="B2249" s="181"/>
      <c r="C2249" s="182" t="s">
        <v>2725</v>
      </c>
      <c r="D2249" s="182" t="s">
        <v>192</v>
      </c>
      <c r="E2249" s="183" t="s">
        <v>2726</v>
      </c>
      <c r="F2249" s="184" t="s">
        <v>2727</v>
      </c>
      <c r="G2249" s="185" t="s">
        <v>275</v>
      </c>
      <c r="H2249" s="186">
        <v>63.205</v>
      </c>
      <c r="I2249" s="187"/>
      <c r="J2249" s="188">
        <f>ROUND(I2249*H2249,2)</f>
        <v>0</v>
      </c>
      <c r="K2249" s="184" t="s">
        <v>196</v>
      </c>
      <c r="L2249" s="42"/>
      <c r="M2249" s="189" t="s">
        <v>5</v>
      </c>
      <c r="N2249" s="190" t="s">
        <v>43</v>
      </c>
      <c r="O2249" s="43"/>
      <c r="P2249" s="191">
        <f>O2249*H2249</f>
        <v>0</v>
      </c>
      <c r="Q2249" s="191">
        <v>0.00025</v>
      </c>
      <c r="R2249" s="191">
        <f>Q2249*H2249</f>
        <v>0.01580125</v>
      </c>
      <c r="S2249" s="191">
        <v>0</v>
      </c>
      <c r="T2249" s="192">
        <f>S2249*H2249</f>
        <v>0</v>
      </c>
      <c r="AR2249" s="25" t="s">
        <v>283</v>
      </c>
      <c r="AT2249" s="25" t="s">
        <v>192</v>
      </c>
      <c r="AU2249" s="25" t="s">
        <v>80</v>
      </c>
      <c r="AY2249" s="25" t="s">
        <v>190</v>
      </c>
      <c r="BE2249" s="193">
        <f>IF(N2249="základní",J2249,0)</f>
        <v>0</v>
      </c>
      <c r="BF2249" s="193">
        <f>IF(N2249="snížená",J2249,0)</f>
        <v>0</v>
      </c>
      <c r="BG2249" s="193">
        <f>IF(N2249="zákl. přenesená",J2249,0)</f>
        <v>0</v>
      </c>
      <c r="BH2249" s="193">
        <f>IF(N2249="sníž. přenesená",J2249,0)</f>
        <v>0</v>
      </c>
      <c r="BI2249" s="193">
        <f>IF(N2249="nulová",J2249,0)</f>
        <v>0</v>
      </c>
      <c r="BJ2249" s="25" t="s">
        <v>17</v>
      </c>
      <c r="BK2249" s="193">
        <f>ROUND(I2249*H2249,2)</f>
        <v>0</v>
      </c>
      <c r="BL2249" s="25" t="s">
        <v>283</v>
      </c>
      <c r="BM2249" s="25" t="s">
        <v>2728</v>
      </c>
    </row>
    <row r="2250" spans="2:51" s="12" customFormat="1" ht="13.5">
      <c r="B2250" s="194"/>
      <c r="D2250" s="195" t="s">
        <v>198</v>
      </c>
      <c r="E2250" s="196" t="s">
        <v>5</v>
      </c>
      <c r="F2250" s="197" t="s">
        <v>2729</v>
      </c>
      <c r="H2250" s="196" t="s">
        <v>5</v>
      </c>
      <c r="I2250" s="198"/>
      <c r="L2250" s="194"/>
      <c r="M2250" s="199"/>
      <c r="N2250" s="200"/>
      <c r="O2250" s="200"/>
      <c r="P2250" s="200"/>
      <c r="Q2250" s="200"/>
      <c r="R2250" s="200"/>
      <c r="S2250" s="200"/>
      <c r="T2250" s="201"/>
      <c r="AT2250" s="196" t="s">
        <v>198</v>
      </c>
      <c r="AU2250" s="196" t="s">
        <v>80</v>
      </c>
      <c r="AV2250" s="12" t="s">
        <v>17</v>
      </c>
      <c r="AW2250" s="12" t="s">
        <v>35</v>
      </c>
      <c r="AX2250" s="12" t="s">
        <v>72</v>
      </c>
      <c r="AY2250" s="196" t="s">
        <v>190</v>
      </c>
    </row>
    <row r="2251" spans="2:51" s="13" customFormat="1" ht="13.5">
      <c r="B2251" s="202"/>
      <c r="D2251" s="195" t="s">
        <v>198</v>
      </c>
      <c r="E2251" s="203" t="s">
        <v>5</v>
      </c>
      <c r="F2251" s="204" t="s">
        <v>2730</v>
      </c>
      <c r="H2251" s="205">
        <v>9.734</v>
      </c>
      <c r="I2251" s="206"/>
      <c r="L2251" s="202"/>
      <c r="M2251" s="207"/>
      <c r="N2251" s="208"/>
      <c r="O2251" s="208"/>
      <c r="P2251" s="208"/>
      <c r="Q2251" s="208"/>
      <c r="R2251" s="208"/>
      <c r="S2251" s="208"/>
      <c r="T2251" s="209"/>
      <c r="AT2251" s="203" t="s">
        <v>198</v>
      </c>
      <c r="AU2251" s="203" t="s">
        <v>80</v>
      </c>
      <c r="AV2251" s="13" t="s">
        <v>80</v>
      </c>
      <c r="AW2251" s="13" t="s">
        <v>35</v>
      </c>
      <c r="AX2251" s="13" t="s">
        <v>72</v>
      </c>
      <c r="AY2251" s="203" t="s">
        <v>190</v>
      </c>
    </row>
    <row r="2252" spans="2:51" s="12" customFormat="1" ht="13.5">
      <c r="B2252" s="194"/>
      <c r="D2252" s="195" t="s">
        <v>198</v>
      </c>
      <c r="E2252" s="196" t="s">
        <v>5</v>
      </c>
      <c r="F2252" s="197" t="s">
        <v>2731</v>
      </c>
      <c r="H2252" s="196" t="s">
        <v>5</v>
      </c>
      <c r="I2252" s="198"/>
      <c r="L2252" s="194"/>
      <c r="M2252" s="199"/>
      <c r="N2252" s="200"/>
      <c r="O2252" s="200"/>
      <c r="P2252" s="200"/>
      <c r="Q2252" s="200"/>
      <c r="R2252" s="200"/>
      <c r="S2252" s="200"/>
      <c r="T2252" s="201"/>
      <c r="AT2252" s="196" t="s">
        <v>198</v>
      </c>
      <c r="AU2252" s="196" t="s">
        <v>80</v>
      </c>
      <c r="AV2252" s="12" t="s">
        <v>17</v>
      </c>
      <c r="AW2252" s="12" t="s">
        <v>35</v>
      </c>
      <c r="AX2252" s="12" t="s">
        <v>72</v>
      </c>
      <c r="AY2252" s="196" t="s">
        <v>190</v>
      </c>
    </row>
    <row r="2253" spans="2:51" s="13" customFormat="1" ht="13.5">
      <c r="B2253" s="202"/>
      <c r="D2253" s="195" t="s">
        <v>198</v>
      </c>
      <c r="E2253" s="203" t="s">
        <v>5</v>
      </c>
      <c r="F2253" s="204" t="s">
        <v>2732</v>
      </c>
      <c r="H2253" s="205">
        <v>8.588</v>
      </c>
      <c r="I2253" s="206"/>
      <c r="L2253" s="202"/>
      <c r="M2253" s="207"/>
      <c r="N2253" s="208"/>
      <c r="O2253" s="208"/>
      <c r="P2253" s="208"/>
      <c r="Q2253" s="208"/>
      <c r="R2253" s="208"/>
      <c r="S2253" s="208"/>
      <c r="T2253" s="209"/>
      <c r="AT2253" s="203" t="s">
        <v>198</v>
      </c>
      <c r="AU2253" s="203" t="s">
        <v>80</v>
      </c>
      <c r="AV2253" s="13" t="s">
        <v>80</v>
      </c>
      <c r="AW2253" s="13" t="s">
        <v>35</v>
      </c>
      <c r="AX2253" s="13" t="s">
        <v>72</v>
      </c>
      <c r="AY2253" s="203" t="s">
        <v>190</v>
      </c>
    </row>
    <row r="2254" spans="2:51" s="12" customFormat="1" ht="13.5">
      <c r="B2254" s="194"/>
      <c r="D2254" s="195" t="s">
        <v>198</v>
      </c>
      <c r="E2254" s="196" t="s">
        <v>5</v>
      </c>
      <c r="F2254" s="197" t="s">
        <v>2733</v>
      </c>
      <c r="H2254" s="196" t="s">
        <v>5</v>
      </c>
      <c r="I2254" s="198"/>
      <c r="L2254" s="194"/>
      <c r="M2254" s="199"/>
      <c r="N2254" s="200"/>
      <c r="O2254" s="200"/>
      <c r="P2254" s="200"/>
      <c r="Q2254" s="200"/>
      <c r="R2254" s="200"/>
      <c r="S2254" s="200"/>
      <c r="T2254" s="201"/>
      <c r="AT2254" s="196" t="s">
        <v>198</v>
      </c>
      <c r="AU2254" s="196" t="s">
        <v>80</v>
      </c>
      <c r="AV2254" s="12" t="s">
        <v>17</v>
      </c>
      <c r="AW2254" s="12" t="s">
        <v>35</v>
      </c>
      <c r="AX2254" s="12" t="s">
        <v>72</v>
      </c>
      <c r="AY2254" s="196" t="s">
        <v>190</v>
      </c>
    </row>
    <row r="2255" spans="2:51" s="13" customFormat="1" ht="13.5">
      <c r="B2255" s="202"/>
      <c r="D2255" s="195" t="s">
        <v>198</v>
      </c>
      <c r="E2255" s="203" t="s">
        <v>5</v>
      </c>
      <c r="F2255" s="204" t="s">
        <v>2734</v>
      </c>
      <c r="H2255" s="205">
        <v>7.02</v>
      </c>
      <c r="I2255" s="206"/>
      <c r="L2255" s="202"/>
      <c r="M2255" s="207"/>
      <c r="N2255" s="208"/>
      <c r="O2255" s="208"/>
      <c r="P2255" s="208"/>
      <c r="Q2255" s="208"/>
      <c r="R2255" s="208"/>
      <c r="S2255" s="208"/>
      <c r="T2255" s="209"/>
      <c r="AT2255" s="203" t="s">
        <v>198</v>
      </c>
      <c r="AU2255" s="203" t="s">
        <v>80</v>
      </c>
      <c r="AV2255" s="13" t="s">
        <v>80</v>
      </c>
      <c r="AW2255" s="13" t="s">
        <v>35</v>
      </c>
      <c r="AX2255" s="13" t="s">
        <v>72</v>
      </c>
      <c r="AY2255" s="203" t="s">
        <v>190</v>
      </c>
    </row>
    <row r="2256" spans="2:51" s="12" customFormat="1" ht="13.5">
      <c r="B2256" s="194"/>
      <c r="D2256" s="195" t="s">
        <v>198</v>
      </c>
      <c r="E2256" s="196" t="s">
        <v>5</v>
      </c>
      <c r="F2256" s="197" t="s">
        <v>2735</v>
      </c>
      <c r="H2256" s="196" t="s">
        <v>5</v>
      </c>
      <c r="I2256" s="198"/>
      <c r="L2256" s="194"/>
      <c r="M2256" s="199"/>
      <c r="N2256" s="200"/>
      <c r="O2256" s="200"/>
      <c r="P2256" s="200"/>
      <c r="Q2256" s="200"/>
      <c r="R2256" s="200"/>
      <c r="S2256" s="200"/>
      <c r="T2256" s="201"/>
      <c r="AT2256" s="196" t="s">
        <v>198</v>
      </c>
      <c r="AU2256" s="196" t="s">
        <v>80</v>
      </c>
      <c r="AV2256" s="12" t="s">
        <v>17</v>
      </c>
      <c r="AW2256" s="12" t="s">
        <v>35</v>
      </c>
      <c r="AX2256" s="12" t="s">
        <v>72</v>
      </c>
      <c r="AY2256" s="196" t="s">
        <v>190</v>
      </c>
    </row>
    <row r="2257" spans="2:51" s="13" customFormat="1" ht="13.5">
      <c r="B2257" s="202"/>
      <c r="D2257" s="195" t="s">
        <v>198</v>
      </c>
      <c r="E2257" s="203" t="s">
        <v>5</v>
      </c>
      <c r="F2257" s="204" t="s">
        <v>2736</v>
      </c>
      <c r="H2257" s="205">
        <v>1.755</v>
      </c>
      <c r="I2257" s="206"/>
      <c r="L2257" s="202"/>
      <c r="M2257" s="207"/>
      <c r="N2257" s="208"/>
      <c r="O2257" s="208"/>
      <c r="P2257" s="208"/>
      <c r="Q2257" s="208"/>
      <c r="R2257" s="208"/>
      <c r="S2257" s="208"/>
      <c r="T2257" s="209"/>
      <c r="AT2257" s="203" t="s">
        <v>198</v>
      </c>
      <c r="AU2257" s="203" t="s">
        <v>80</v>
      </c>
      <c r="AV2257" s="13" t="s">
        <v>80</v>
      </c>
      <c r="AW2257" s="13" t="s">
        <v>35</v>
      </c>
      <c r="AX2257" s="13" t="s">
        <v>72</v>
      </c>
      <c r="AY2257" s="203" t="s">
        <v>190</v>
      </c>
    </row>
    <row r="2258" spans="2:51" s="12" customFormat="1" ht="13.5">
      <c r="B2258" s="194"/>
      <c r="D2258" s="195" t="s">
        <v>198</v>
      </c>
      <c r="E2258" s="196" t="s">
        <v>5</v>
      </c>
      <c r="F2258" s="197" t="s">
        <v>2737</v>
      </c>
      <c r="H2258" s="196" t="s">
        <v>5</v>
      </c>
      <c r="I2258" s="198"/>
      <c r="L2258" s="194"/>
      <c r="M2258" s="199"/>
      <c r="N2258" s="200"/>
      <c r="O2258" s="200"/>
      <c r="P2258" s="200"/>
      <c r="Q2258" s="200"/>
      <c r="R2258" s="200"/>
      <c r="S2258" s="200"/>
      <c r="T2258" s="201"/>
      <c r="AT2258" s="196" t="s">
        <v>198</v>
      </c>
      <c r="AU2258" s="196" t="s">
        <v>80</v>
      </c>
      <c r="AV2258" s="12" t="s">
        <v>17</v>
      </c>
      <c r="AW2258" s="12" t="s">
        <v>35</v>
      </c>
      <c r="AX2258" s="12" t="s">
        <v>72</v>
      </c>
      <c r="AY2258" s="196" t="s">
        <v>190</v>
      </c>
    </row>
    <row r="2259" spans="2:51" s="13" customFormat="1" ht="13.5">
      <c r="B2259" s="202"/>
      <c r="D2259" s="195" t="s">
        <v>198</v>
      </c>
      <c r="E2259" s="203" t="s">
        <v>5</v>
      </c>
      <c r="F2259" s="204" t="s">
        <v>2738</v>
      </c>
      <c r="H2259" s="205">
        <v>9.984</v>
      </c>
      <c r="I2259" s="206"/>
      <c r="L2259" s="202"/>
      <c r="M2259" s="207"/>
      <c r="N2259" s="208"/>
      <c r="O2259" s="208"/>
      <c r="P2259" s="208"/>
      <c r="Q2259" s="208"/>
      <c r="R2259" s="208"/>
      <c r="S2259" s="208"/>
      <c r="T2259" s="209"/>
      <c r="AT2259" s="203" t="s">
        <v>198</v>
      </c>
      <c r="AU2259" s="203" t="s">
        <v>80</v>
      </c>
      <c r="AV2259" s="13" t="s">
        <v>80</v>
      </c>
      <c r="AW2259" s="13" t="s">
        <v>35</v>
      </c>
      <c r="AX2259" s="13" t="s">
        <v>72</v>
      </c>
      <c r="AY2259" s="203" t="s">
        <v>190</v>
      </c>
    </row>
    <row r="2260" spans="2:51" s="12" customFormat="1" ht="13.5">
      <c r="B2260" s="194"/>
      <c r="D2260" s="195" t="s">
        <v>198</v>
      </c>
      <c r="E2260" s="196" t="s">
        <v>5</v>
      </c>
      <c r="F2260" s="197" t="s">
        <v>2739</v>
      </c>
      <c r="H2260" s="196" t="s">
        <v>5</v>
      </c>
      <c r="I2260" s="198"/>
      <c r="L2260" s="194"/>
      <c r="M2260" s="199"/>
      <c r="N2260" s="200"/>
      <c r="O2260" s="200"/>
      <c r="P2260" s="200"/>
      <c r="Q2260" s="200"/>
      <c r="R2260" s="200"/>
      <c r="S2260" s="200"/>
      <c r="T2260" s="201"/>
      <c r="AT2260" s="196" t="s">
        <v>198</v>
      </c>
      <c r="AU2260" s="196" t="s">
        <v>80</v>
      </c>
      <c r="AV2260" s="12" t="s">
        <v>17</v>
      </c>
      <c r="AW2260" s="12" t="s">
        <v>35</v>
      </c>
      <c r="AX2260" s="12" t="s">
        <v>72</v>
      </c>
      <c r="AY2260" s="196" t="s">
        <v>190</v>
      </c>
    </row>
    <row r="2261" spans="2:51" s="13" customFormat="1" ht="13.5">
      <c r="B2261" s="202"/>
      <c r="D2261" s="195" t="s">
        <v>198</v>
      </c>
      <c r="E2261" s="203" t="s">
        <v>5</v>
      </c>
      <c r="F2261" s="204" t="s">
        <v>2740</v>
      </c>
      <c r="H2261" s="205">
        <v>8.808</v>
      </c>
      <c r="I2261" s="206"/>
      <c r="L2261" s="202"/>
      <c r="M2261" s="207"/>
      <c r="N2261" s="208"/>
      <c r="O2261" s="208"/>
      <c r="P2261" s="208"/>
      <c r="Q2261" s="208"/>
      <c r="R2261" s="208"/>
      <c r="S2261" s="208"/>
      <c r="T2261" s="209"/>
      <c r="AT2261" s="203" t="s">
        <v>198</v>
      </c>
      <c r="AU2261" s="203" t="s">
        <v>80</v>
      </c>
      <c r="AV2261" s="13" t="s">
        <v>80</v>
      </c>
      <c r="AW2261" s="13" t="s">
        <v>35</v>
      </c>
      <c r="AX2261" s="13" t="s">
        <v>72</v>
      </c>
      <c r="AY2261" s="203" t="s">
        <v>190</v>
      </c>
    </row>
    <row r="2262" spans="2:51" s="12" customFormat="1" ht="13.5">
      <c r="B2262" s="194"/>
      <c r="D2262" s="195" t="s">
        <v>198</v>
      </c>
      <c r="E2262" s="196" t="s">
        <v>5</v>
      </c>
      <c r="F2262" s="197" t="s">
        <v>2741</v>
      </c>
      <c r="H2262" s="196" t="s">
        <v>5</v>
      </c>
      <c r="I2262" s="198"/>
      <c r="L2262" s="194"/>
      <c r="M2262" s="199"/>
      <c r="N2262" s="200"/>
      <c r="O2262" s="200"/>
      <c r="P2262" s="200"/>
      <c r="Q2262" s="200"/>
      <c r="R2262" s="200"/>
      <c r="S2262" s="200"/>
      <c r="T2262" s="201"/>
      <c r="AT2262" s="196" t="s">
        <v>198</v>
      </c>
      <c r="AU2262" s="196" t="s">
        <v>80</v>
      </c>
      <c r="AV2262" s="12" t="s">
        <v>17</v>
      </c>
      <c r="AW2262" s="12" t="s">
        <v>35</v>
      </c>
      <c r="AX2262" s="12" t="s">
        <v>72</v>
      </c>
      <c r="AY2262" s="196" t="s">
        <v>190</v>
      </c>
    </row>
    <row r="2263" spans="2:51" s="13" customFormat="1" ht="13.5">
      <c r="B2263" s="202"/>
      <c r="D2263" s="195" t="s">
        <v>198</v>
      </c>
      <c r="E2263" s="203" t="s">
        <v>5</v>
      </c>
      <c r="F2263" s="204" t="s">
        <v>2742</v>
      </c>
      <c r="H2263" s="205">
        <v>10.869</v>
      </c>
      <c r="I2263" s="206"/>
      <c r="L2263" s="202"/>
      <c r="M2263" s="207"/>
      <c r="N2263" s="208"/>
      <c r="O2263" s="208"/>
      <c r="P2263" s="208"/>
      <c r="Q2263" s="208"/>
      <c r="R2263" s="208"/>
      <c r="S2263" s="208"/>
      <c r="T2263" s="209"/>
      <c r="AT2263" s="203" t="s">
        <v>198</v>
      </c>
      <c r="AU2263" s="203" t="s">
        <v>80</v>
      </c>
      <c r="AV2263" s="13" t="s">
        <v>80</v>
      </c>
      <c r="AW2263" s="13" t="s">
        <v>35</v>
      </c>
      <c r="AX2263" s="13" t="s">
        <v>72</v>
      </c>
      <c r="AY2263" s="203" t="s">
        <v>190</v>
      </c>
    </row>
    <row r="2264" spans="2:51" s="12" customFormat="1" ht="13.5">
      <c r="B2264" s="194"/>
      <c r="D2264" s="195" t="s">
        <v>198</v>
      </c>
      <c r="E2264" s="196" t="s">
        <v>5</v>
      </c>
      <c r="F2264" s="197" t="s">
        <v>2743</v>
      </c>
      <c r="H2264" s="196" t="s">
        <v>5</v>
      </c>
      <c r="I2264" s="198"/>
      <c r="L2264" s="194"/>
      <c r="M2264" s="199"/>
      <c r="N2264" s="200"/>
      <c r="O2264" s="200"/>
      <c r="P2264" s="200"/>
      <c r="Q2264" s="200"/>
      <c r="R2264" s="200"/>
      <c r="S2264" s="200"/>
      <c r="T2264" s="201"/>
      <c r="AT2264" s="196" t="s">
        <v>198</v>
      </c>
      <c r="AU2264" s="196" t="s">
        <v>80</v>
      </c>
      <c r="AV2264" s="12" t="s">
        <v>17</v>
      </c>
      <c r="AW2264" s="12" t="s">
        <v>35</v>
      </c>
      <c r="AX2264" s="12" t="s">
        <v>72</v>
      </c>
      <c r="AY2264" s="196" t="s">
        <v>190</v>
      </c>
    </row>
    <row r="2265" spans="2:51" s="13" customFormat="1" ht="13.5">
      <c r="B2265" s="202"/>
      <c r="D2265" s="195" t="s">
        <v>198</v>
      </c>
      <c r="E2265" s="203" t="s">
        <v>5</v>
      </c>
      <c r="F2265" s="204" t="s">
        <v>2744</v>
      </c>
      <c r="H2265" s="205">
        <v>1.815</v>
      </c>
      <c r="I2265" s="206"/>
      <c r="L2265" s="202"/>
      <c r="M2265" s="207"/>
      <c r="N2265" s="208"/>
      <c r="O2265" s="208"/>
      <c r="P2265" s="208"/>
      <c r="Q2265" s="208"/>
      <c r="R2265" s="208"/>
      <c r="S2265" s="208"/>
      <c r="T2265" s="209"/>
      <c r="AT2265" s="203" t="s">
        <v>198</v>
      </c>
      <c r="AU2265" s="203" t="s">
        <v>80</v>
      </c>
      <c r="AV2265" s="13" t="s">
        <v>80</v>
      </c>
      <c r="AW2265" s="13" t="s">
        <v>35</v>
      </c>
      <c r="AX2265" s="13" t="s">
        <v>72</v>
      </c>
      <c r="AY2265" s="203" t="s">
        <v>190</v>
      </c>
    </row>
    <row r="2266" spans="2:51" s="12" customFormat="1" ht="13.5">
      <c r="B2266" s="194"/>
      <c r="D2266" s="195" t="s">
        <v>198</v>
      </c>
      <c r="E2266" s="196" t="s">
        <v>5</v>
      </c>
      <c r="F2266" s="197" t="s">
        <v>2745</v>
      </c>
      <c r="H2266" s="196" t="s">
        <v>5</v>
      </c>
      <c r="I2266" s="198"/>
      <c r="L2266" s="194"/>
      <c r="M2266" s="199"/>
      <c r="N2266" s="200"/>
      <c r="O2266" s="200"/>
      <c r="P2266" s="200"/>
      <c r="Q2266" s="200"/>
      <c r="R2266" s="200"/>
      <c r="S2266" s="200"/>
      <c r="T2266" s="201"/>
      <c r="AT2266" s="196" t="s">
        <v>198</v>
      </c>
      <c r="AU2266" s="196" t="s">
        <v>80</v>
      </c>
      <c r="AV2266" s="12" t="s">
        <v>17</v>
      </c>
      <c r="AW2266" s="12" t="s">
        <v>35</v>
      </c>
      <c r="AX2266" s="12" t="s">
        <v>72</v>
      </c>
      <c r="AY2266" s="196" t="s">
        <v>190</v>
      </c>
    </row>
    <row r="2267" spans="2:51" s="13" customFormat="1" ht="13.5">
      <c r="B2267" s="202"/>
      <c r="D2267" s="195" t="s">
        <v>198</v>
      </c>
      <c r="E2267" s="203" t="s">
        <v>5</v>
      </c>
      <c r="F2267" s="204" t="s">
        <v>2746</v>
      </c>
      <c r="H2267" s="205">
        <v>2.832</v>
      </c>
      <c r="I2267" s="206"/>
      <c r="L2267" s="202"/>
      <c r="M2267" s="207"/>
      <c r="N2267" s="208"/>
      <c r="O2267" s="208"/>
      <c r="P2267" s="208"/>
      <c r="Q2267" s="208"/>
      <c r="R2267" s="208"/>
      <c r="S2267" s="208"/>
      <c r="T2267" s="209"/>
      <c r="AT2267" s="203" t="s">
        <v>198</v>
      </c>
      <c r="AU2267" s="203" t="s">
        <v>80</v>
      </c>
      <c r="AV2267" s="13" t="s">
        <v>80</v>
      </c>
      <c r="AW2267" s="13" t="s">
        <v>35</v>
      </c>
      <c r="AX2267" s="13" t="s">
        <v>72</v>
      </c>
      <c r="AY2267" s="203" t="s">
        <v>190</v>
      </c>
    </row>
    <row r="2268" spans="2:51" s="12" customFormat="1" ht="13.5">
      <c r="B2268" s="194"/>
      <c r="D2268" s="195" t="s">
        <v>198</v>
      </c>
      <c r="E2268" s="196" t="s">
        <v>5</v>
      </c>
      <c r="F2268" s="197" t="s">
        <v>2747</v>
      </c>
      <c r="H2268" s="196" t="s">
        <v>5</v>
      </c>
      <c r="I2268" s="198"/>
      <c r="L2268" s="194"/>
      <c r="M2268" s="199"/>
      <c r="N2268" s="200"/>
      <c r="O2268" s="200"/>
      <c r="P2268" s="200"/>
      <c r="Q2268" s="200"/>
      <c r="R2268" s="200"/>
      <c r="S2268" s="200"/>
      <c r="T2268" s="201"/>
      <c r="AT2268" s="196" t="s">
        <v>198</v>
      </c>
      <c r="AU2268" s="196" t="s">
        <v>80</v>
      </c>
      <c r="AV2268" s="12" t="s">
        <v>17</v>
      </c>
      <c r="AW2268" s="12" t="s">
        <v>35</v>
      </c>
      <c r="AX2268" s="12" t="s">
        <v>72</v>
      </c>
      <c r="AY2268" s="196" t="s">
        <v>190</v>
      </c>
    </row>
    <row r="2269" spans="2:51" s="13" customFormat="1" ht="13.5">
      <c r="B2269" s="202"/>
      <c r="D2269" s="195" t="s">
        <v>198</v>
      </c>
      <c r="E2269" s="203" t="s">
        <v>5</v>
      </c>
      <c r="F2269" s="204" t="s">
        <v>2748</v>
      </c>
      <c r="H2269" s="205">
        <v>1.8</v>
      </c>
      <c r="I2269" s="206"/>
      <c r="L2269" s="202"/>
      <c r="M2269" s="207"/>
      <c r="N2269" s="208"/>
      <c r="O2269" s="208"/>
      <c r="P2269" s="208"/>
      <c r="Q2269" s="208"/>
      <c r="R2269" s="208"/>
      <c r="S2269" s="208"/>
      <c r="T2269" s="209"/>
      <c r="AT2269" s="203" t="s">
        <v>198</v>
      </c>
      <c r="AU2269" s="203" t="s">
        <v>80</v>
      </c>
      <c r="AV2269" s="13" t="s">
        <v>80</v>
      </c>
      <c r="AW2269" s="13" t="s">
        <v>35</v>
      </c>
      <c r="AX2269" s="13" t="s">
        <v>72</v>
      </c>
      <c r="AY2269" s="203" t="s">
        <v>190</v>
      </c>
    </row>
    <row r="2270" spans="2:51" s="14" customFormat="1" ht="13.5">
      <c r="B2270" s="210"/>
      <c r="D2270" s="195" t="s">
        <v>198</v>
      </c>
      <c r="E2270" s="211" t="s">
        <v>5</v>
      </c>
      <c r="F2270" s="212" t="s">
        <v>221</v>
      </c>
      <c r="H2270" s="213">
        <v>63.205</v>
      </c>
      <c r="I2270" s="214"/>
      <c r="L2270" s="210"/>
      <c r="M2270" s="215"/>
      <c r="N2270" s="216"/>
      <c r="O2270" s="216"/>
      <c r="P2270" s="216"/>
      <c r="Q2270" s="216"/>
      <c r="R2270" s="216"/>
      <c r="S2270" s="216"/>
      <c r="T2270" s="217"/>
      <c r="AT2270" s="211" t="s">
        <v>198</v>
      </c>
      <c r="AU2270" s="211" t="s">
        <v>80</v>
      </c>
      <c r="AV2270" s="14" t="s">
        <v>92</v>
      </c>
      <c r="AW2270" s="14" t="s">
        <v>35</v>
      </c>
      <c r="AX2270" s="14" t="s">
        <v>17</v>
      </c>
      <c r="AY2270" s="211" t="s">
        <v>190</v>
      </c>
    </row>
    <row r="2271" spans="2:65" s="1" customFormat="1" ht="25.5" customHeight="1">
      <c r="B2271" s="181"/>
      <c r="C2271" s="182" t="s">
        <v>2749</v>
      </c>
      <c r="D2271" s="182" t="s">
        <v>192</v>
      </c>
      <c r="E2271" s="183" t="s">
        <v>2750</v>
      </c>
      <c r="F2271" s="184" t="s">
        <v>2751</v>
      </c>
      <c r="G2271" s="185" t="s">
        <v>410</v>
      </c>
      <c r="H2271" s="186">
        <v>2</v>
      </c>
      <c r="I2271" s="187"/>
      <c r="J2271" s="188">
        <f>ROUND(I2271*H2271,2)</f>
        <v>0</v>
      </c>
      <c r="K2271" s="184" t="s">
        <v>196</v>
      </c>
      <c r="L2271" s="42"/>
      <c r="M2271" s="189" t="s">
        <v>5</v>
      </c>
      <c r="N2271" s="190" t="s">
        <v>43</v>
      </c>
      <c r="O2271" s="43"/>
      <c r="P2271" s="191">
        <f>O2271*H2271</f>
        <v>0</v>
      </c>
      <c r="Q2271" s="191">
        <v>0.00025</v>
      </c>
      <c r="R2271" s="191">
        <f>Q2271*H2271</f>
        <v>0.0005</v>
      </c>
      <c r="S2271" s="191">
        <v>0</v>
      </c>
      <c r="T2271" s="192">
        <f>S2271*H2271</f>
        <v>0</v>
      </c>
      <c r="AR2271" s="25" t="s">
        <v>283</v>
      </c>
      <c r="AT2271" s="25" t="s">
        <v>192</v>
      </c>
      <c r="AU2271" s="25" t="s">
        <v>80</v>
      </c>
      <c r="AY2271" s="25" t="s">
        <v>190</v>
      </c>
      <c r="BE2271" s="193">
        <f>IF(N2271="základní",J2271,0)</f>
        <v>0</v>
      </c>
      <c r="BF2271" s="193">
        <f>IF(N2271="snížená",J2271,0)</f>
        <v>0</v>
      </c>
      <c r="BG2271" s="193">
        <f>IF(N2271="zákl. přenesená",J2271,0)</f>
        <v>0</v>
      </c>
      <c r="BH2271" s="193">
        <f>IF(N2271="sníž. přenesená",J2271,0)</f>
        <v>0</v>
      </c>
      <c r="BI2271" s="193">
        <f>IF(N2271="nulová",J2271,0)</f>
        <v>0</v>
      </c>
      <c r="BJ2271" s="25" t="s">
        <v>17</v>
      </c>
      <c r="BK2271" s="193">
        <f>ROUND(I2271*H2271,2)</f>
        <v>0</v>
      </c>
      <c r="BL2271" s="25" t="s">
        <v>283</v>
      </c>
      <c r="BM2271" s="25" t="s">
        <v>2752</v>
      </c>
    </row>
    <row r="2272" spans="2:51" s="12" customFormat="1" ht="13.5">
      <c r="B2272" s="194"/>
      <c r="D2272" s="195" t="s">
        <v>198</v>
      </c>
      <c r="E2272" s="196" t="s">
        <v>5</v>
      </c>
      <c r="F2272" s="197" t="s">
        <v>2753</v>
      </c>
      <c r="H2272" s="196" t="s">
        <v>5</v>
      </c>
      <c r="I2272" s="198"/>
      <c r="L2272" s="194"/>
      <c r="M2272" s="199"/>
      <c r="N2272" s="200"/>
      <c r="O2272" s="200"/>
      <c r="P2272" s="200"/>
      <c r="Q2272" s="200"/>
      <c r="R2272" s="200"/>
      <c r="S2272" s="200"/>
      <c r="T2272" s="201"/>
      <c r="AT2272" s="196" t="s">
        <v>198</v>
      </c>
      <c r="AU2272" s="196" t="s">
        <v>80</v>
      </c>
      <c r="AV2272" s="12" t="s">
        <v>17</v>
      </c>
      <c r="AW2272" s="12" t="s">
        <v>35</v>
      </c>
      <c r="AX2272" s="12" t="s">
        <v>72</v>
      </c>
      <c r="AY2272" s="196" t="s">
        <v>190</v>
      </c>
    </row>
    <row r="2273" spans="2:51" s="13" customFormat="1" ht="13.5">
      <c r="B2273" s="202"/>
      <c r="D2273" s="195" t="s">
        <v>198</v>
      </c>
      <c r="E2273" s="203" t="s">
        <v>5</v>
      </c>
      <c r="F2273" s="204" t="s">
        <v>17</v>
      </c>
      <c r="H2273" s="205">
        <v>1</v>
      </c>
      <c r="I2273" s="206"/>
      <c r="L2273" s="202"/>
      <c r="M2273" s="207"/>
      <c r="N2273" s="208"/>
      <c r="O2273" s="208"/>
      <c r="P2273" s="208"/>
      <c r="Q2273" s="208"/>
      <c r="R2273" s="208"/>
      <c r="S2273" s="208"/>
      <c r="T2273" s="209"/>
      <c r="AT2273" s="203" t="s">
        <v>198</v>
      </c>
      <c r="AU2273" s="203" t="s">
        <v>80</v>
      </c>
      <c r="AV2273" s="13" t="s">
        <v>80</v>
      </c>
      <c r="AW2273" s="13" t="s">
        <v>35</v>
      </c>
      <c r="AX2273" s="13" t="s">
        <v>72</v>
      </c>
      <c r="AY2273" s="203" t="s">
        <v>190</v>
      </c>
    </row>
    <row r="2274" spans="2:51" s="12" customFormat="1" ht="13.5">
      <c r="B2274" s="194"/>
      <c r="D2274" s="195" t="s">
        <v>198</v>
      </c>
      <c r="E2274" s="196" t="s">
        <v>5</v>
      </c>
      <c r="F2274" s="197" t="s">
        <v>2754</v>
      </c>
      <c r="H2274" s="196" t="s">
        <v>5</v>
      </c>
      <c r="I2274" s="198"/>
      <c r="L2274" s="194"/>
      <c r="M2274" s="199"/>
      <c r="N2274" s="200"/>
      <c r="O2274" s="200"/>
      <c r="P2274" s="200"/>
      <c r="Q2274" s="200"/>
      <c r="R2274" s="200"/>
      <c r="S2274" s="200"/>
      <c r="T2274" s="201"/>
      <c r="AT2274" s="196" t="s">
        <v>198</v>
      </c>
      <c r="AU2274" s="196" t="s">
        <v>80</v>
      </c>
      <c r="AV2274" s="12" t="s">
        <v>17</v>
      </c>
      <c r="AW2274" s="12" t="s">
        <v>35</v>
      </c>
      <c r="AX2274" s="12" t="s">
        <v>72</v>
      </c>
      <c r="AY2274" s="196" t="s">
        <v>190</v>
      </c>
    </row>
    <row r="2275" spans="2:51" s="13" customFormat="1" ht="13.5">
      <c r="B2275" s="202"/>
      <c r="D2275" s="195" t="s">
        <v>198</v>
      </c>
      <c r="E2275" s="203" t="s">
        <v>5</v>
      </c>
      <c r="F2275" s="204" t="s">
        <v>17</v>
      </c>
      <c r="H2275" s="205">
        <v>1</v>
      </c>
      <c r="I2275" s="206"/>
      <c r="L2275" s="202"/>
      <c r="M2275" s="207"/>
      <c r="N2275" s="208"/>
      <c r="O2275" s="208"/>
      <c r="P2275" s="208"/>
      <c r="Q2275" s="208"/>
      <c r="R2275" s="208"/>
      <c r="S2275" s="208"/>
      <c r="T2275" s="209"/>
      <c r="AT2275" s="203" t="s">
        <v>198</v>
      </c>
      <c r="AU2275" s="203" t="s">
        <v>80</v>
      </c>
      <c r="AV2275" s="13" t="s">
        <v>80</v>
      </c>
      <c r="AW2275" s="13" t="s">
        <v>35</v>
      </c>
      <c r="AX2275" s="13" t="s">
        <v>72</v>
      </c>
      <c r="AY2275" s="203" t="s">
        <v>190</v>
      </c>
    </row>
    <row r="2276" spans="2:51" s="14" customFormat="1" ht="13.5">
      <c r="B2276" s="210"/>
      <c r="D2276" s="195" t="s">
        <v>198</v>
      </c>
      <c r="E2276" s="211" t="s">
        <v>5</v>
      </c>
      <c r="F2276" s="212" t="s">
        <v>221</v>
      </c>
      <c r="H2276" s="213">
        <v>2</v>
      </c>
      <c r="I2276" s="214"/>
      <c r="L2276" s="210"/>
      <c r="M2276" s="215"/>
      <c r="N2276" s="216"/>
      <c r="O2276" s="216"/>
      <c r="P2276" s="216"/>
      <c r="Q2276" s="216"/>
      <c r="R2276" s="216"/>
      <c r="S2276" s="216"/>
      <c r="T2276" s="217"/>
      <c r="AT2276" s="211" t="s">
        <v>198</v>
      </c>
      <c r="AU2276" s="211" t="s">
        <v>80</v>
      </c>
      <c r="AV2276" s="14" t="s">
        <v>92</v>
      </c>
      <c r="AW2276" s="14" t="s">
        <v>35</v>
      </c>
      <c r="AX2276" s="14" t="s">
        <v>17</v>
      </c>
      <c r="AY2276" s="211" t="s">
        <v>190</v>
      </c>
    </row>
    <row r="2277" spans="2:65" s="1" customFormat="1" ht="25.5" customHeight="1">
      <c r="B2277" s="181"/>
      <c r="C2277" s="182" t="s">
        <v>2755</v>
      </c>
      <c r="D2277" s="182" t="s">
        <v>192</v>
      </c>
      <c r="E2277" s="183" t="s">
        <v>2756</v>
      </c>
      <c r="F2277" s="184" t="s">
        <v>2757</v>
      </c>
      <c r="G2277" s="185" t="s">
        <v>410</v>
      </c>
      <c r="H2277" s="186">
        <v>1</v>
      </c>
      <c r="I2277" s="187"/>
      <c r="J2277" s="188">
        <f>ROUND(I2277*H2277,2)</f>
        <v>0</v>
      </c>
      <c r="K2277" s="184" t="s">
        <v>196</v>
      </c>
      <c r="L2277" s="42"/>
      <c r="M2277" s="189" t="s">
        <v>5</v>
      </c>
      <c r="N2277" s="190" t="s">
        <v>43</v>
      </c>
      <c r="O2277" s="43"/>
      <c r="P2277" s="191">
        <f>O2277*H2277</f>
        <v>0</v>
      </c>
      <c r="Q2277" s="191">
        <v>0.00084</v>
      </c>
      <c r="R2277" s="191">
        <f>Q2277*H2277</f>
        <v>0.00084</v>
      </c>
      <c r="S2277" s="191">
        <v>0</v>
      </c>
      <c r="T2277" s="192">
        <f>S2277*H2277</f>
        <v>0</v>
      </c>
      <c r="AR2277" s="25" t="s">
        <v>283</v>
      </c>
      <c r="AT2277" s="25" t="s">
        <v>192</v>
      </c>
      <c r="AU2277" s="25" t="s">
        <v>80</v>
      </c>
      <c r="AY2277" s="25" t="s">
        <v>190</v>
      </c>
      <c r="BE2277" s="193">
        <f>IF(N2277="základní",J2277,0)</f>
        <v>0</v>
      </c>
      <c r="BF2277" s="193">
        <f>IF(N2277="snížená",J2277,0)</f>
        <v>0</v>
      </c>
      <c r="BG2277" s="193">
        <f>IF(N2277="zákl. přenesená",J2277,0)</f>
        <v>0</v>
      </c>
      <c r="BH2277" s="193">
        <f>IF(N2277="sníž. přenesená",J2277,0)</f>
        <v>0</v>
      </c>
      <c r="BI2277" s="193">
        <f>IF(N2277="nulová",J2277,0)</f>
        <v>0</v>
      </c>
      <c r="BJ2277" s="25" t="s">
        <v>17</v>
      </c>
      <c r="BK2277" s="193">
        <f>ROUND(I2277*H2277,2)</f>
        <v>0</v>
      </c>
      <c r="BL2277" s="25" t="s">
        <v>283</v>
      </c>
      <c r="BM2277" s="25" t="s">
        <v>2758</v>
      </c>
    </row>
    <row r="2278" spans="2:51" s="12" customFormat="1" ht="13.5">
      <c r="B2278" s="194"/>
      <c r="D2278" s="195" t="s">
        <v>198</v>
      </c>
      <c r="E2278" s="196" t="s">
        <v>5</v>
      </c>
      <c r="F2278" s="197" t="s">
        <v>2759</v>
      </c>
      <c r="H2278" s="196" t="s">
        <v>5</v>
      </c>
      <c r="I2278" s="198"/>
      <c r="L2278" s="194"/>
      <c r="M2278" s="199"/>
      <c r="N2278" s="200"/>
      <c r="O2278" s="200"/>
      <c r="P2278" s="200"/>
      <c r="Q2278" s="200"/>
      <c r="R2278" s="200"/>
      <c r="S2278" s="200"/>
      <c r="T2278" s="201"/>
      <c r="AT2278" s="196" t="s">
        <v>198</v>
      </c>
      <c r="AU2278" s="196" t="s">
        <v>80</v>
      </c>
      <c r="AV2278" s="12" t="s">
        <v>17</v>
      </c>
      <c r="AW2278" s="12" t="s">
        <v>35</v>
      </c>
      <c r="AX2278" s="12" t="s">
        <v>72</v>
      </c>
      <c r="AY2278" s="196" t="s">
        <v>190</v>
      </c>
    </row>
    <row r="2279" spans="2:51" s="13" customFormat="1" ht="13.5">
      <c r="B2279" s="202"/>
      <c r="D2279" s="195" t="s">
        <v>198</v>
      </c>
      <c r="E2279" s="203" t="s">
        <v>5</v>
      </c>
      <c r="F2279" s="204" t="s">
        <v>17</v>
      </c>
      <c r="H2279" s="205">
        <v>1</v>
      </c>
      <c r="I2279" s="206"/>
      <c r="L2279" s="202"/>
      <c r="M2279" s="207"/>
      <c r="N2279" s="208"/>
      <c r="O2279" s="208"/>
      <c r="P2279" s="208"/>
      <c r="Q2279" s="208"/>
      <c r="R2279" s="208"/>
      <c r="S2279" s="208"/>
      <c r="T2279" s="209"/>
      <c r="AT2279" s="203" t="s">
        <v>198</v>
      </c>
      <c r="AU2279" s="203" t="s">
        <v>80</v>
      </c>
      <c r="AV2279" s="13" t="s">
        <v>80</v>
      </c>
      <c r="AW2279" s="13" t="s">
        <v>35</v>
      </c>
      <c r="AX2279" s="13" t="s">
        <v>17</v>
      </c>
      <c r="AY2279" s="203" t="s">
        <v>190</v>
      </c>
    </row>
    <row r="2280" spans="2:65" s="1" customFormat="1" ht="16.5" customHeight="1">
      <c r="B2280" s="181"/>
      <c r="C2280" s="182" t="s">
        <v>2760</v>
      </c>
      <c r="D2280" s="182" t="s">
        <v>192</v>
      </c>
      <c r="E2280" s="183" t="s">
        <v>2761</v>
      </c>
      <c r="F2280" s="184" t="s">
        <v>2762</v>
      </c>
      <c r="G2280" s="185" t="s">
        <v>625</v>
      </c>
      <c r="H2280" s="186">
        <v>298.32</v>
      </c>
      <c r="I2280" s="187"/>
      <c r="J2280" s="188">
        <f>ROUND(I2280*H2280,2)</f>
        <v>0</v>
      </c>
      <c r="K2280" s="184" t="s">
        <v>5</v>
      </c>
      <c r="L2280" s="42"/>
      <c r="M2280" s="189" t="s">
        <v>5</v>
      </c>
      <c r="N2280" s="190" t="s">
        <v>43</v>
      </c>
      <c r="O2280" s="43"/>
      <c r="P2280" s="191">
        <f>O2280*H2280</f>
        <v>0</v>
      </c>
      <c r="Q2280" s="191">
        <v>0</v>
      </c>
      <c r="R2280" s="191">
        <f>Q2280*H2280</f>
        <v>0</v>
      </c>
      <c r="S2280" s="191">
        <v>0</v>
      </c>
      <c r="T2280" s="192">
        <f>S2280*H2280</f>
        <v>0</v>
      </c>
      <c r="AR2280" s="25" t="s">
        <v>283</v>
      </c>
      <c r="AT2280" s="25" t="s">
        <v>192</v>
      </c>
      <c r="AU2280" s="25" t="s">
        <v>80</v>
      </c>
      <c r="AY2280" s="25" t="s">
        <v>190</v>
      </c>
      <c r="BE2280" s="193">
        <f>IF(N2280="základní",J2280,0)</f>
        <v>0</v>
      </c>
      <c r="BF2280" s="193">
        <f>IF(N2280="snížená",J2280,0)</f>
        <v>0</v>
      </c>
      <c r="BG2280" s="193">
        <f>IF(N2280="zákl. přenesená",J2280,0)</f>
        <v>0</v>
      </c>
      <c r="BH2280" s="193">
        <f>IF(N2280="sníž. přenesená",J2280,0)</f>
        <v>0</v>
      </c>
      <c r="BI2280" s="193">
        <f>IF(N2280="nulová",J2280,0)</f>
        <v>0</v>
      </c>
      <c r="BJ2280" s="25" t="s">
        <v>17</v>
      </c>
      <c r="BK2280" s="193">
        <f>ROUND(I2280*H2280,2)</f>
        <v>0</v>
      </c>
      <c r="BL2280" s="25" t="s">
        <v>283</v>
      </c>
      <c r="BM2280" s="25" t="s">
        <v>2763</v>
      </c>
    </row>
    <row r="2281" spans="2:51" s="12" customFormat="1" ht="13.5">
      <c r="B2281" s="194"/>
      <c r="D2281" s="195" t="s">
        <v>198</v>
      </c>
      <c r="E2281" s="196" t="s">
        <v>5</v>
      </c>
      <c r="F2281" s="197" t="s">
        <v>2764</v>
      </c>
      <c r="H2281" s="196" t="s">
        <v>5</v>
      </c>
      <c r="I2281" s="198"/>
      <c r="L2281" s="194"/>
      <c r="M2281" s="199"/>
      <c r="N2281" s="200"/>
      <c r="O2281" s="200"/>
      <c r="P2281" s="200"/>
      <c r="Q2281" s="200"/>
      <c r="R2281" s="200"/>
      <c r="S2281" s="200"/>
      <c r="T2281" s="201"/>
      <c r="AT2281" s="196" t="s">
        <v>198</v>
      </c>
      <c r="AU2281" s="196" t="s">
        <v>80</v>
      </c>
      <c r="AV2281" s="12" t="s">
        <v>17</v>
      </c>
      <c r="AW2281" s="12" t="s">
        <v>35</v>
      </c>
      <c r="AX2281" s="12" t="s">
        <v>72</v>
      </c>
      <c r="AY2281" s="196" t="s">
        <v>190</v>
      </c>
    </row>
    <row r="2282" spans="2:51" s="13" customFormat="1" ht="13.5">
      <c r="B2282" s="202"/>
      <c r="D2282" s="195" t="s">
        <v>198</v>
      </c>
      <c r="E2282" s="203" t="s">
        <v>5</v>
      </c>
      <c r="F2282" s="204" t="s">
        <v>2765</v>
      </c>
      <c r="H2282" s="205">
        <v>35.36</v>
      </c>
      <c r="I2282" s="206"/>
      <c r="L2282" s="202"/>
      <c r="M2282" s="207"/>
      <c r="N2282" s="208"/>
      <c r="O2282" s="208"/>
      <c r="P2282" s="208"/>
      <c r="Q2282" s="208"/>
      <c r="R2282" s="208"/>
      <c r="S2282" s="208"/>
      <c r="T2282" s="209"/>
      <c r="AT2282" s="203" t="s">
        <v>198</v>
      </c>
      <c r="AU2282" s="203" t="s">
        <v>80</v>
      </c>
      <c r="AV2282" s="13" t="s">
        <v>80</v>
      </c>
      <c r="AW2282" s="13" t="s">
        <v>35</v>
      </c>
      <c r="AX2282" s="13" t="s">
        <v>72</v>
      </c>
      <c r="AY2282" s="203" t="s">
        <v>190</v>
      </c>
    </row>
    <row r="2283" spans="2:51" s="13" customFormat="1" ht="13.5">
      <c r="B2283" s="202"/>
      <c r="D2283" s="195" t="s">
        <v>198</v>
      </c>
      <c r="E2283" s="203" t="s">
        <v>5</v>
      </c>
      <c r="F2283" s="204" t="s">
        <v>2766</v>
      </c>
      <c r="H2283" s="205">
        <v>24.04</v>
      </c>
      <c r="I2283" s="206"/>
      <c r="L2283" s="202"/>
      <c r="M2283" s="207"/>
      <c r="N2283" s="208"/>
      <c r="O2283" s="208"/>
      <c r="P2283" s="208"/>
      <c r="Q2283" s="208"/>
      <c r="R2283" s="208"/>
      <c r="S2283" s="208"/>
      <c r="T2283" s="209"/>
      <c r="AT2283" s="203" t="s">
        <v>198</v>
      </c>
      <c r="AU2283" s="203" t="s">
        <v>80</v>
      </c>
      <c r="AV2283" s="13" t="s">
        <v>80</v>
      </c>
      <c r="AW2283" s="13" t="s">
        <v>35</v>
      </c>
      <c r="AX2283" s="13" t="s">
        <v>72</v>
      </c>
      <c r="AY2283" s="203" t="s">
        <v>190</v>
      </c>
    </row>
    <row r="2284" spans="2:51" s="13" customFormat="1" ht="13.5">
      <c r="B2284" s="202"/>
      <c r="D2284" s="195" t="s">
        <v>198</v>
      </c>
      <c r="E2284" s="203" t="s">
        <v>5</v>
      </c>
      <c r="F2284" s="204" t="s">
        <v>2767</v>
      </c>
      <c r="H2284" s="205">
        <v>21.36</v>
      </c>
      <c r="I2284" s="206"/>
      <c r="L2284" s="202"/>
      <c r="M2284" s="207"/>
      <c r="N2284" s="208"/>
      <c r="O2284" s="208"/>
      <c r="P2284" s="208"/>
      <c r="Q2284" s="208"/>
      <c r="R2284" s="208"/>
      <c r="S2284" s="208"/>
      <c r="T2284" s="209"/>
      <c r="AT2284" s="203" t="s">
        <v>198</v>
      </c>
      <c r="AU2284" s="203" t="s">
        <v>80</v>
      </c>
      <c r="AV2284" s="13" t="s">
        <v>80</v>
      </c>
      <c r="AW2284" s="13" t="s">
        <v>35</v>
      </c>
      <c r="AX2284" s="13" t="s">
        <v>72</v>
      </c>
      <c r="AY2284" s="203" t="s">
        <v>190</v>
      </c>
    </row>
    <row r="2285" spans="2:51" s="13" customFormat="1" ht="13.5">
      <c r="B2285" s="202"/>
      <c r="D2285" s="195" t="s">
        <v>198</v>
      </c>
      <c r="E2285" s="203" t="s">
        <v>5</v>
      </c>
      <c r="F2285" s="204" t="s">
        <v>2768</v>
      </c>
      <c r="H2285" s="205">
        <v>5.84</v>
      </c>
      <c r="I2285" s="206"/>
      <c r="L2285" s="202"/>
      <c r="M2285" s="207"/>
      <c r="N2285" s="208"/>
      <c r="O2285" s="208"/>
      <c r="P2285" s="208"/>
      <c r="Q2285" s="208"/>
      <c r="R2285" s="208"/>
      <c r="S2285" s="208"/>
      <c r="T2285" s="209"/>
      <c r="AT2285" s="203" t="s">
        <v>198</v>
      </c>
      <c r="AU2285" s="203" t="s">
        <v>80</v>
      </c>
      <c r="AV2285" s="13" t="s">
        <v>80</v>
      </c>
      <c r="AW2285" s="13" t="s">
        <v>35</v>
      </c>
      <c r="AX2285" s="13" t="s">
        <v>72</v>
      </c>
      <c r="AY2285" s="203" t="s">
        <v>190</v>
      </c>
    </row>
    <row r="2286" spans="2:51" s="13" customFormat="1" ht="13.5">
      <c r="B2286" s="202"/>
      <c r="D2286" s="195" t="s">
        <v>198</v>
      </c>
      <c r="E2286" s="203" t="s">
        <v>5</v>
      </c>
      <c r="F2286" s="204" t="s">
        <v>2769</v>
      </c>
      <c r="H2286" s="205">
        <v>9.6</v>
      </c>
      <c r="I2286" s="206"/>
      <c r="L2286" s="202"/>
      <c r="M2286" s="207"/>
      <c r="N2286" s="208"/>
      <c r="O2286" s="208"/>
      <c r="P2286" s="208"/>
      <c r="Q2286" s="208"/>
      <c r="R2286" s="208"/>
      <c r="S2286" s="208"/>
      <c r="T2286" s="209"/>
      <c r="AT2286" s="203" t="s">
        <v>198</v>
      </c>
      <c r="AU2286" s="203" t="s">
        <v>80</v>
      </c>
      <c r="AV2286" s="13" t="s">
        <v>80</v>
      </c>
      <c r="AW2286" s="13" t="s">
        <v>35</v>
      </c>
      <c r="AX2286" s="13" t="s">
        <v>72</v>
      </c>
      <c r="AY2286" s="203" t="s">
        <v>190</v>
      </c>
    </row>
    <row r="2287" spans="2:51" s="13" customFormat="1" ht="13.5">
      <c r="B2287" s="202"/>
      <c r="D2287" s="195" t="s">
        <v>198</v>
      </c>
      <c r="E2287" s="203" t="s">
        <v>5</v>
      </c>
      <c r="F2287" s="204" t="s">
        <v>2770</v>
      </c>
      <c r="H2287" s="205">
        <v>10.86</v>
      </c>
      <c r="I2287" s="206"/>
      <c r="L2287" s="202"/>
      <c r="M2287" s="207"/>
      <c r="N2287" s="208"/>
      <c r="O2287" s="208"/>
      <c r="P2287" s="208"/>
      <c r="Q2287" s="208"/>
      <c r="R2287" s="208"/>
      <c r="S2287" s="208"/>
      <c r="T2287" s="209"/>
      <c r="AT2287" s="203" t="s">
        <v>198</v>
      </c>
      <c r="AU2287" s="203" t="s">
        <v>80</v>
      </c>
      <c r="AV2287" s="13" t="s">
        <v>80</v>
      </c>
      <c r="AW2287" s="13" t="s">
        <v>35</v>
      </c>
      <c r="AX2287" s="13" t="s">
        <v>72</v>
      </c>
      <c r="AY2287" s="203" t="s">
        <v>190</v>
      </c>
    </row>
    <row r="2288" spans="2:51" s="13" customFormat="1" ht="13.5">
      <c r="B2288" s="202"/>
      <c r="D2288" s="195" t="s">
        <v>198</v>
      </c>
      <c r="E2288" s="203" t="s">
        <v>5</v>
      </c>
      <c r="F2288" s="204" t="s">
        <v>2771</v>
      </c>
      <c r="H2288" s="205">
        <v>10</v>
      </c>
      <c r="I2288" s="206"/>
      <c r="L2288" s="202"/>
      <c r="M2288" s="207"/>
      <c r="N2288" s="208"/>
      <c r="O2288" s="208"/>
      <c r="P2288" s="208"/>
      <c r="Q2288" s="208"/>
      <c r="R2288" s="208"/>
      <c r="S2288" s="208"/>
      <c r="T2288" s="209"/>
      <c r="AT2288" s="203" t="s">
        <v>198</v>
      </c>
      <c r="AU2288" s="203" t="s">
        <v>80</v>
      </c>
      <c r="AV2288" s="13" t="s">
        <v>80</v>
      </c>
      <c r="AW2288" s="13" t="s">
        <v>35</v>
      </c>
      <c r="AX2288" s="13" t="s">
        <v>72</v>
      </c>
      <c r="AY2288" s="203" t="s">
        <v>190</v>
      </c>
    </row>
    <row r="2289" spans="2:51" s="13" customFormat="1" ht="13.5">
      <c r="B2289" s="202"/>
      <c r="D2289" s="195" t="s">
        <v>198</v>
      </c>
      <c r="E2289" s="203" t="s">
        <v>5</v>
      </c>
      <c r="F2289" s="204" t="s">
        <v>2772</v>
      </c>
      <c r="H2289" s="205">
        <v>11.4</v>
      </c>
      <c r="I2289" s="206"/>
      <c r="L2289" s="202"/>
      <c r="M2289" s="207"/>
      <c r="N2289" s="208"/>
      <c r="O2289" s="208"/>
      <c r="P2289" s="208"/>
      <c r="Q2289" s="208"/>
      <c r="R2289" s="208"/>
      <c r="S2289" s="208"/>
      <c r="T2289" s="209"/>
      <c r="AT2289" s="203" t="s">
        <v>198</v>
      </c>
      <c r="AU2289" s="203" t="s">
        <v>80</v>
      </c>
      <c r="AV2289" s="13" t="s">
        <v>80</v>
      </c>
      <c r="AW2289" s="13" t="s">
        <v>35</v>
      </c>
      <c r="AX2289" s="13" t="s">
        <v>72</v>
      </c>
      <c r="AY2289" s="203" t="s">
        <v>190</v>
      </c>
    </row>
    <row r="2290" spans="2:51" s="13" customFormat="1" ht="13.5">
      <c r="B2290" s="202"/>
      <c r="D2290" s="195" t="s">
        <v>198</v>
      </c>
      <c r="E2290" s="203" t="s">
        <v>5</v>
      </c>
      <c r="F2290" s="204" t="s">
        <v>2773</v>
      </c>
      <c r="H2290" s="205">
        <v>35.84</v>
      </c>
      <c r="I2290" s="206"/>
      <c r="L2290" s="202"/>
      <c r="M2290" s="207"/>
      <c r="N2290" s="208"/>
      <c r="O2290" s="208"/>
      <c r="P2290" s="208"/>
      <c r="Q2290" s="208"/>
      <c r="R2290" s="208"/>
      <c r="S2290" s="208"/>
      <c r="T2290" s="209"/>
      <c r="AT2290" s="203" t="s">
        <v>198</v>
      </c>
      <c r="AU2290" s="203" t="s">
        <v>80</v>
      </c>
      <c r="AV2290" s="13" t="s">
        <v>80</v>
      </c>
      <c r="AW2290" s="13" t="s">
        <v>35</v>
      </c>
      <c r="AX2290" s="13" t="s">
        <v>72</v>
      </c>
      <c r="AY2290" s="203" t="s">
        <v>190</v>
      </c>
    </row>
    <row r="2291" spans="2:51" s="13" customFormat="1" ht="13.5">
      <c r="B2291" s="202"/>
      <c r="D2291" s="195" t="s">
        <v>198</v>
      </c>
      <c r="E2291" s="203" t="s">
        <v>5</v>
      </c>
      <c r="F2291" s="204" t="s">
        <v>2774</v>
      </c>
      <c r="H2291" s="205">
        <v>24.28</v>
      </c>
      <c r="I2291" s="206"/>
      <c r="L2291" s="202"/>
      <c r="M2291" s="207"/>
      <c r="N2291" s="208"/>
      <c r="O2291" s="208"/>
      <c r="P2291" s="208"/>
      <c r="Q2291" s="208"/>
      <c r="R2291" s="208"/>
      <c r="S2291" s="208"/>
      <c r="T2291" s="209"/>
      <c r="AT2291" s="203" t="s">
        <v>198</v>
      </c>
      <c r="AU2291" s="203" t="s">
        <v>80</v>
      </c>
      <c r="AV2291" s="13" t="s">
        <v>80</v>
      </c>
      <c r="AW2291" s="13" t="s">
        <v>35</v>
      </c>
      <c r="AX2291" s="13" t="s">
        <v>72</v>
      </c>
      <c r="AY2291" s="203" t="s">
        <v>190</v>
      </c>
    </row>
    <row r="2292" spans="2:51" s="13" customFormat="1" ht="13.5">
      <c r="B2292" s="202"/>
      <c r="D2292" s="195" t="s">
        <v>198</v>
      </c>
      <c r="E2292" s="203" t="s">
        <v>5</v>
      </c>
      <c r="F2292" s="204" t="s">
        <v>2775</v>
      </c>
      <c r="H2292" s="205">
        <v>27.94</v>
      </c>
      <c r="I2292" s="206"/>
      <c r="L2292" s="202"/>
      <c r="M2292" s="207"/>
      <c r="N2292" s="208"/>
      <c r="O2292" s="208"/>
      <c r="P2292" s="208"/>
      <c r="Q2292" s="208"/>
      <c r="R2292" s="208"/>
      <c r="S2292" s="208"/>
      <c r="T2292" s="209"/>
      <c r="AT2292" s="203" t="s">
        <v>198</v>
      </c>
      <c r="AU2292" s="203" t="s">
        <v>80</v>
      </c>
      <c r="AV2292" s="13" t="s">
        <v>80</v>
      </c>
      <c r="AW2292" s="13" t="s">
        <v>35</v>
      </c>
      <c r="AX2292" s="13" t="s">
        <v>72</v>
      </c>
      <c r="AY2292" s="203" t="s">
        <v>190</v>
      </c>
    </row>
    <row r="2293" spans="2:51" s="13" customFormat="1" ht="13.5">
      <c r="B2293" s="202"/>
      <c r="D2293" s="195" t="s">
        <v>198</v>
      </c>
      <c r="E2293" s="203" t="s">
        <v>5</v>
      </c>
      <c r="F2293" s="204" t="s">
        <v>2768</v>
      </c>
      <c r="H2293" s="205">
        <v>5.84</v>
      </c>
      <c r="I2293" s="206"/>
      <c r="L2293" s="202"/>
      <c r="M2293" s="207"/>
      <c r="N2293" s="208"/>
      <c r="O2293" s="208"/>
      <c r="P2293" s="208"/>
      <c r="Q2293" s="208"/>
      <c r="R2293" s="208"/>
      <c r="S2293" s="208"/>
      <c r="T2293" s="209"/>
      <c r="AT2293" s="203" t="s">
        <v>198</v>
      </c>
      <c r="AU2293" s="203" t="s">
        <v>80</v>
      </c>
      <c r="AV2293" s="13" t="s">
        <v>80</v>
      </c>
      <c r="AW2293" s="13" t="s">
        <v>35</v>
      </c>
      <c r="AX2293" s="13" t="s">
        <v>72</v>
      </c>
      <c r="AY2293" s="203" t="s">
        <v>190</v>
      </c>
    </row>
    <row r="2294" spans="2:51" s="13" customFormat="1" ht="13.5">
      <c r="B2294" s="202"/>
      <c r="D2294" s="195" t="s">
        <v>198</v>
      </c>
      <c r="E2294" s="203" t="s">
        <v>5</v>
      </c>
      <c r="F2294" s="204" t="s">
        <v>2776</v>
      </c>
      <c r="H2294" s="205">
        <v>11</v>
      </c>
      <c r="I2294" s="206"/>
      <c r="L2294" s="202"/>
      <c r="M2294" s="207"/>
      <c r="N2294" s="208"/>
      <c r="O2294" s="208"/>
      <c r="P2294" s="208"/>
      <c r="Q2294" s="208"/>
      <c r="R2294" s="208"/>
      <c r="S2294" s="208"/>
      <c r="T2294" s="209"/>
      <c r="AT2294" s="203" t="s">
        <v>198</v>
      </c>
      <c r="AU2294" s="203" t="s">
        <v>80</v>
      </c>
      <c r="AV2294" s="13" t="s">
        <v>80</v>
      </c>
      <c r="AW2294" s="13" t="s">
        <v>35</v>
      </c>
      <c r="AX2294" s="13" t="s">
        <v>72</v>
      </c>
      <c r="AY2294" s="203" t="s">
        <v>190</v>
      </c>
    </row>
    <row r="2295" spans="2:51" s="13" customFormat="1" ht="13.5">
      <c r="B2295" s="202"/>
      <c r="D2295" s="195" t="s">
        <v>198</v>
      </c>
      <c r="E2295" s="203" t="s">
        <v>5</v>
      </c>
      <c r="F2295" s="204" t="s">
        <v>2777</v>
      </c>
      <c r="H2295" s="205">
        <v>14.32</v>
      </c>
      <c r="I2295" s="206"/>
      <c r="L2295" s="202"/>
      <c r="M2295" s="207"/>
      <c r="N2295" s="208"/>
      <c r="O2295" s="208"/>
      <c r="P2295" s="208"/>
      <c r="Q2295" s="208"/>
      <c r="R2295" s="208"/>
      <c r="S2295" s="208"/>
      <c r="T2295" s="209"/>
      <c r="AT2295" s="203" t="s">
        <v>198</v>
      </c>
      <c r="AU2295" s="203" t="s">
        <v>80</v>
      </c>
      <c r="AV2295" s="13" t="s">
        <v>80</v>
      </c>
      <c r="AW2295" s="13" t="s">
        <v>35</v>
      </c>
      <c r="AX2295" s="13" t="s">
        <v>72</v>
      </c>
      <c r="AY2295" s="203" t="s">
        <v>190</v>
      </c>
    </row>
    <row r="2296" spans="2:51" s="13" customFormat="1" ht="13.5">
      <c r="B2296" s="202"/>
      <c r="D2296" s="195" t="s">
        <v>198</v>
      </c>
      <c r="E2296" s="203" t="s">
        <v>5</v>
      </c>
      <c r="F2296" s="204" t="s">
        <v>2778</v>
      </c>
      <c r="H2296" s="205">
        <v>12.6</v>
      </c>
      <c r="I2296" s="206"/>
      <c r="L2296" s="202"/>
      <c r="M2296" s="207"/>
      <c r="N2296" s="208"/>
      <c r="O2296" s="208"/>
      <c r="P2296" s="208"/>
      <c r="Q2296" s="208"/>
      <c r="R2296" s="208"/>
      <c r="S2296" s="208"/>
      <c r="T2296" s="209"/>
      <c r="AT2296" s="203" t="s">
        <v>198</v>
      </c>
      <c r="AU2296" s="203" t="s">
        <v>80</v>
      </c>
      <c r="AV2296" s="13" t="s">
        <v>80</v>
      </c>
      <c r="AW2296" s="13" t="s">
        <v>35</v>
      </c>
      <c r="AX2296" s="13" t="s">
        <v>72</v>
      </c>
      <c r="AY2296" s="203" t="s">
        <v>190</v>
      </c>
    </row>
    <row r="2297" spans="2:51" s="13" customFormat="1" ht="13.5">
      <c r="B2297" s="202"/>
      <c r="D2297" s="195" t="s">
        <v>198</v>
      </c>
      <c r="E2297" s="203" t="s">
        <v>5</v>
      </c>
      <c r="F2297" s="204" t="s">
        <v>2771</v>
      </c>
      <c r="H2297" s="205">
        <v>10</v>
      </c>
      <c r="I2297" s="206"/>
      <c r="L2297" s="202"/>
      <c r="M2297" s="207"/>
      <c r="N2297" s="208"/>
      <c r="O2297" s="208"/>
      <c r="P2297" s="208"/>
      <c r="Q2297" s="208"/>
      <c r="R2297" s="208"/>
      <c r="S2297" s="208"/>
      <c r="T2297" s="209"/>
      <c r="AT2297" s="203" t="s">
        <v>198</v>
      </c>
      <c r="AU2297" s="203" t="s">
        <v>80</v>
      </c>
      <c r="AV2297" s="13" t="s">
        <v>80</v>
      </c>
      <c r="AW2297" s="13" t="s">
        <v>35</v>
      </c>
      <c r="AX2297" s="13" t="s">
        <v>72</v>
      </c>
      <c r="AY2297" s="203" t="s">
        <v>190</v>
      </c>
    </row>
    <row r="2298" spans="2:51" s="13" customFormat="1" ht="13.5">
      <c r="B2298" s="202"/>
      <c r="D2298" s="195" t="s">
        <v>198</v>
      </c>
      <c r="E2298" s="203" t="s">
        <v>5</v>
      </c>
      <c r="F2298" s="204" t="s">
        <v>2779</v>
      </c>
      <c r="H2298" s="205">
        <v>12</v>
      </c>
      <c r="I2298" s="206"/>
      <c r="L2298" s="202"/>
      <c r="M2298" s="207"/>
      <c r="N2298" s="208"/>
      <c r="O2298" s="208"/>
      <c r="P2298" s="208"/>
      <c r="Q2298" s="208"/>
      <c r="R2298" s="208"/>
      <c r="S2298" s="208"/>
      <c r="T2298" s="209"/>
      <c r="AT2298" s="203" t="s">
        <v>198</v>
      </c>
      <c r="AU2298" s="203" t="s">
        <v>80</v>
      </c>
      <c r="AV2298" s="13" t="s">
        <v>80</v>
      </c>
      <c r="AW2298" s="13" t="s">
        <v>35</v>
      </c>
      <c r="AX2298" s="13" t="s">
        <v>72</v>
      </c>
      <c r="AY2298" s="203" t="s">
        <v>190</v>
      </c>
    </row>
    <row r="2299" spans="2:51" s="13" customFormat="1" ht="13.5">
      <c r="B2299" s="202"/>
      <c r="D2299" s="195" t="s">
        <v>198</v>
      </c>
      <c r="E2299" s="203" t="s">
        <v>5</v>
      </c>
      <c r="F2299" s="204" t="s">
        <v>2780</v>
      </c>
      <c r="H2299" s="205">
        <v>16.04</v>
      </c>
      <c r="I2299" s="206"/>
      <c r="L2299" s="202"/>
      <c r="M2299" s="207"/>
      <c r="N2299" s="208"/>
      <c r="O2299" s="208"/>
      <c r="P2299" s="208"/>
      <c r="Q2299" s="208"/>
      <c r="R2299" s="208"/>
      <c r="S2299" s="208"/>
      <c r="T2299" s="209"/>
      <c r="AT2299" s="203" t="s">
        <v>198</v>
      </c>
      <c r="AU2299" s="203" t="s">
        <v>80</v>
      </c>
      <c r="AV2299" s="13" t="s">
        <v>80</v>
      </c>
      <c r="AW2299" s="13" t="s">
        <v>35</v>
      </c>
      <c r="AX2299" s="13" t="s">
        <v>72</v>
      </c>
      <c r="AY2299" s="203" t="s">
        <v>190</v>
      </c>
    </row>
    <row r="2300" spans="2:51" s="14" customFormat="1" ht="13.5">
      <c r="B2300" s="210"/>
      <c r="D2300" s="195" t="s">
        <v>198</v>
      </c>
      <c r="E2300" s="211" t="s">
        <v>5</v>
      </c>
      <c r="F2300" s="212" t="s">
        <v>221</v>
      </c>
      <c r="H2300" s="213">
        <v>298.32</v>
      </c>
      <c r="I2300" s="214"/>
      <c r="L2300" s="210"/>
      <c r="M2300" s="215"/>
      <c r="N2300" s="216"/>
      <c r="O2300" s="216"/>
      <c r="P2300" s="216"/>
      <c r="Q2300" s="216"/>
      <c r="R2300" s="216"/>
      <c r="S2300" s="216"/>
      <c r="T2300" s="217"/>
      <c r="AT2300" s="211" t="s">
        <v>198</v>
      </c>
      <c r="AU2300" s="211" t="s">
        <v>80</v>
      </c>
      <c r="AV2300" s="14" t="s">
        <v>92</v>
      </c>
      <c r="AW2300" s="14" t="s">
        <v>35</v>
      </c>
      <c r="AX2300" s="14" t="s">
        <v>17</v>
      </c>
      <c r="AY2300" s="211" t="s">
        <v>190</v>
      </c>
    </row>
    <row r="2301" spans="2:65" s="1" customFormat="1" ht="16.5" customHeight="1">
      <c r="B2301" s="181"/>
      <c r="C2301" s="182" t="s">
        <v>2781</v>
      </c>
      <c r="D2301" s="182" t="s">
        <v>192</v>
      </c>
      <c r="E2301" s="183" t="s">
        <v>2782</v>
      </c>
      <c r="F2301" s="184" t="s">
        <v>2783</v>
      </c>
      <c r="G2301" s="185" t="s">
        <v>625</v>
      </c>
      <c r="H2301" s="186">
        <v>149.16</v>
      </c>
      <c r="I2301" s="187"/>
      <c r="J2301" s="188">
        <f>ROUND(I2301*H2301,2)</f>
        <v>0</v>
      </c>
      <c r="K2301" s="184" t="s">
        <v>5</v>
      </c>
      <c r="L2301" s="42"/>
      <c r="M2301" s="189" t="s">
        <v>5</v>
      </c>
      <c r="N2301" s="190" t="s">
        <v>43</v>
      </c>
      <c r="O2301" s="43"/>
      <c r="P2301" s="191">
        <f>O2301*H2301</f>
        <v>0</v>
      </c>
      <c r="Q2301" s="191">
        <v>0</v>
      </c>
      <c r="R2301" s="191">
        <f>Q2301*H2301</f>
        <v>0</v>
      </c>
      <c r="S2301" s="191">
        <v>0</v>
      </c>
      <c r="T2301" s="192">
        <f>S2301*H2301</f>
        <v>0</v>
      </c>
      <c r="AR2301" s="25" t="s">
        <v>283</v>
      </c>
      <c r="AT2301" s="25" t="s">
        <v>192</v>
      </c>
      <c r="AU2301" s="25" t="s">
        <v>80</v>
      </c>
      <c r="AY2301" s="25" t="s">
        <v>190</v>
      </c>
      <c r="BE2301" s="193">
        <f>IF(N2301="základní",J2301,0)</f>
        <v>0</v>
      </c>
      <c r="BF2301" s="193">
        <f>IF(N2301="snížená",J2301,0)</f>
        <v>0</v>
      </c>
      <c r="BG2301" s="193">
        <f>IF(N2301="zákl. přenesená",J2301,0)</f>
        <v>0</v>
      </c>
      <c r="BH2301" s="193">
        <f>IF(N2301="sníž. přenesená",J2301,0)</f>
        <v>0</v>
      </c>
      <c r="BI2301" s="193">
        <f>IF(N2301="nulová",J2301,0)</f>
        <v>0</v>
      </c>
      <c r="BJ2301" s="25" t="s">
        <v>17</v>
      </c>
      <c r="BK2301" s="193">
        <f>ROUND(I2301*H2301,2)</f>
        <v>0</v>
      </c>
      <c r="BL2301" s="25" t="s">
        <v>283</v>
      </c>
      <c r="BM2301" s="25" t="s">
        <v>2784</v>
      </c>
    </row>
    <row r="2302" spans="2:51" s="12" customFormat="1" ht="13.5">
      <c r="B2302" s="194"/>
      <c r="D2302" s="195" t="s">
        <v>198</v>
      </c>
      <c r="E2302" s="196" t="s">
        <v>5</v>
      </c>
      <c r="F2302" s="197" t="s">
        <v>2764</v>
      </c>
      <c r="H2302" s="196" t="s">
        <v>5</v>
      </c>
      <c r="I2302" s="198"/>
      <c r="L2302" s="194"/>
      <c r="M2302" s="199"/>
      <c r="N2302" s="200"/>
      <c r="O2302" s="200"/>
      <c r="P2302" s="200"/>
      <c r="Q2302" s="200"/>
      <c r="R2302" s="200"/>
      <c r="S2302" s="200"/>
      <c r="T2302" s="201"/>
      <c r="AT2302" s="196" t="s">
        <v>198</v>
      </c>
      <c r="AU2302" s="196" t="s">
        <v>80</v>
      </c>
      <c r="AV2302" s="12" t="s">
        <v>17</v>
      </c>
      <c r="AW2302" s="12" t="s">
        <v>35</v>
      </c>
      <c r="AX2302" s="12" t="s">
        <v>72</v>
      </c>
      <c r="AY2302" s="196" t="s">
        <v>190</v>
      </c>
    </row>
    <row r="2303" spans="2:51" s="13" customFormat="1" ht="13.5">
      <c r="B2303" s="202"/>
      <c r="D2303" s="195" t="s">
        <v>198</v>
      </c>
      <c r="E2303" s="203" t="s">
        <v>5</v>
      </c>
      <c r="F2303" s="204" t="s">
        <v>2785</v>
      </c>
      <c r="H2303" s="205">
        <v>17.68</v>
      </c>
      <c r="I2303" s="206"/>
      <c r="L2303" s="202"/>
      <c r="M2303" s="207"/>
      <c r="N2303" s="208"/>
      <c r="O2303" s="208"/>
      <c r="P2303" s="208"/>
      <c r="Q2303" s="208"/>
      <c r="R2303" s="208"/>
      <c r="S2303" s="208"/>
      <c r="T2303" s="209"/>
      <c r="AT2303" s="203" t="s">
        <v>198</v>
      </c>
      <c r="AU2303" s="203" t="s">
        <v>80</v>
      </c>
      <c r="AV2303" s="13" t="s">
        <v>80</v>
      </c>
      <c r="AW2303" s="13" t="s">
        <v>35</v>
      </c>
      <c r="AX2303" s="13" t="s">
        <v>72</v>
      </c>
      <c r="AY2303" s="203" t="s">
        <v>190</v>
      </c>
    </row>
    <row r="2304" spans="2:51" s="13" customFormat="1" ht="13.5">
      <c r="B2304" s="202"/>
      <c r="D2304" s="195" t="s">
        <v>198</v>
      </c>
      <c r="E2304" s="203" t="s">
        <v>5</v>
      </c>
      <c r="F2304" s="204" t="s">
        <v>2786</v>
      </c>
      <c r="H2304" s="205">
        <v>12.02</v>
      </c>
      <c r="I2304" s="206"/>
      <c r="L2304" s="202"/>
      <c r="M2304" s="207"/>
      <c r="N2304" s="208"/>
      <c r="O2304" s="208"/>
      <c r="P2304" s="208"/>
      <c r="Q2304" s="208"/>
      <c r="R2304" s="208"/>
      <c r="S2304" s="208"/>
      <c r="T2304" s="209"/>
      <c r="AT2304" s="203" t="s">
        <v>198</v>
      </c>
      <c r="AU2304" s="203" t="s">
        <v>80</v>
      </c>
      <c r="AV2304" s="13" t="s">
        <v>80</v>
      </c>
      <c r="AW2304" s="13" t="s">
        <v>35</v>
      </c>
      <c r="AX2304" s="13" t="s">
        <v>72</v>
      </c>
      <c r="AY2304" s="203" t="s">
        <v>190</v>
      </c>
    </row>
    <row r="2305" spans="2:51" s="13" customFormat="1" ht="13.5">
      <c r="B2305" s="202"/>
      <c r="D2305" s="195" t="s">
        <v>198</v>
      </c>
      <c r="E2305" s="203" t="s">
        <v>5</v>
      </c>
      <c r="F2305" s="204" t="s">
        <v>2787</v>
      </c>
      <c r="H2305" s="205">
        <v>10.68</v>
      </c>
      <c r="I2305" s="206"/>
      <c r="L2305" s="202"/>
      <c r="M2305" s="207"/>
      <c r="N2305" s="208"/>
      <c r="O2305" s="208"/>
      <c r="P2305" s="208"/>
      <c r="Q2305" s="208"/>
      <c r="R2305" s="208"/>
      <c r="S2305" s="208"/>
      <c r="T2305" s="209"/>
      <c r="AT2305" s="203" t="s">
        <v>198</v>
      </c>
      <c r="AU2305" s="203" t="s">
        <v>80</v>
      </c>
      <c r="AV2305" s="13" t="s">
        <v>80</v>
      </c>
      <c r="AW2305" s="13" t="s">
        <v>35</v>
      </c>
      <c r="AX2305" s="13" t="s">
        <v>72</v>
      </c>
      <c r="AY2305" s="203" t="s">
        <v>190</v>
      </c>
    </row>
    <row r="2306" spans="2:51" s="13" customFormat="1" ht="13.5">
      <c r="B2306" s="202"/>
      <c r="D2306" s="195" t="s">
        <v>198</v>
      </c>
      <c r="E2306" s="203" t="s">
        <v>5</v>
      </c>
      <c r="F2306" s="204" t="s">
        <v>2788</v>
      </c>
      <c r="H2306" s="205">
        <v>2.92</v>
      </c>
      <c r="I2306" s="206"/>
      <c r="L2306" s="202"/>
      <c r="M2306" s="207"/>
      <c r="N2306" s="208"/>
      <c r="O2306" s="208"/>
      <c r="P2306" s="208"/>
      <c r="Q2306" s="208"/>
      <c r="R2306" s="208"/>
      <c r="S2306" s="208"/>
      <c r="T2306" s="209"/>
      <c r="AT2306" s="203" t="s">
        <v>198</v>
      </c>
      <c r="AU2306" s="203" t="s">
        <v>80</v>
      </c>
      <c r="AV2306" s="13" t="s">
        <v>80</v>
      </c>
      <c r="AW2306" s="13" t="s">
        <v>35</v>
      </c>
      <c r="AX2306" s="13" t="s">
        <v>72</v>
      </c>
      <c r="AY2306" s="203" t="s">
        <v>190</v>
      </c>
    </row>
    <row r="2307" spans="2:51" s="13" customFormat="1" ht="13.5">
      <c r="B2307" s="202"/>
      <c r="D2307" s="195" t="s">
        <v>198</v>
      </c>
      <c r="E2307" s="203" t="s">
        <v>5</v>
      </c>
      <c r="F2307" s="204" t="s">
        <v>2789</v>
      </c>
      <c r="H2307" s="205">
        <v>4.8</v>
      </c>
      <c r="I2307" s="206"/>
      <c r="L2307" s="202"/>
      <c r="M2307" s="207"/>
      <c r="N2307" s="208"/>
      <c r="O2307" s="208"/>
      <c r="P2307" s="208"/>
      <c r="Q2307" s="208"/>
      <c r="R2307" s="208"/>
      <c r="S2307" s="208"/>
      <c r="T2307" s="209"/>
      <c r="AT2307" s="203" t="s">
        <v>198</v>
      </c>
      <c r="AU2307" s="203" t="s">
        <v>80</v>
      </c>
      <c r="AV2307" s="13" t="s">
        <v>80</v>
      </c>
      <c r="AW2307" s="13" t="s">
        <v>35</v>
      </c>
      <c r="AX2307" s="13" t="s">
        <v>72</v>
      </c>
      <c r="AY2307" s="203" t="s">
        <v>190</v>
      </c>
    </row>
    <row r="2308" spans="2:51" s="13" customFormat="1" ht="13.5">
      <c r="B2308" s="202"/>
      <c r="D2308" s="195" t="s">
        <v>198</v>
      </c>
      <c r="E2308" s="203" t="s">
        <v>5</v>
      </c>
      <c r="F2308" s="204" t="s">
        <v>1012</v>
      </c>
      <c r="H2308" s="205">
        <v>5.43</v>
      </c>
      <c r="I2308" s="206"/>
      <c r="L2308" s="202"/>
      <c r="M2308" s="207"/>
      <c r="N2308" s="208"/>
      <c r="O2308" s="208"/>
      <c r="P2308" s="208"/>
      <c r="Q2308" s="208"/>
      <c r="R2308" s="208"/>
      <c r="S2308" s="208"/>
      <c r="T2308" s="209"/>
      <c r="AT2308" s="203" t="s">
        <v>198</v>
      </c>
      <c r="AU2308" s="203" t="s">
        <v>80</v>
      </c>
      <c r="AV2308" s="13" t="s">
        <v>80</v>
      </c>
      <c r="AW2308" s="13" t="s">
        <v>35</v>
      </c>
      <c r="AX2308" s="13" t="s">
        <v>72</v>
      </c>
      <c r="AY2308" s="203" t="s">
        <v>190</v>
      </c>
    </row>
    <row r="2309" spans="2:51" s="13" customFormat="1" ht="13.5">
      <c r="B2309" s="202"/>
      <c r="D2309" s="195" t="s">
        <v>198</v>
      </c>
      <c r="E2309" s="203" t="s">
        <v>5</v>
      </c>
      <c r="F2309" s="204" t="s">
        <v>2790</v>
      </c>
      <c r="H2309" s="205">
        <v>5</v>
      </c>
      <c r="I2309" s="206"/>
      <c r="L2309" s="202"/>
      <c r="M2309" s="207"/>
      <c r="N2309" s="208"/>
      <c r="O2309" s="208"/>
      <c r="P2309" s="208"/>
      <c r="Q2309" s="208"/>
      <c r="R2309" s="208"/>
      <c r="S2309" s="208"/>
      <c r="T2309" s="209"/>
      <c r="AT2309" s="203" t="s">
        <v>198</v>
      </c>
      <c r="AU2309" s="203" t="s">
        <v>80</v>
      </c>
      <c r="AV2309" s="13" t="s">
        <v>80</v>
      </c>
      <c r="AW2309" s="13" t="s">
        <v>35</v>
      </c>
      <c r="AX2309" s="13" t="s">
        <v>72</v>
      </c>
      <c r="AY2309" s="203" t="s">
        <v>190</v>
      </c>
    </row>
    <row r="2310" spans="2:51" s="13" customFormat="1" ht="13.5">
      <c r="B2310" s="202"/>
      <c r="D2310" s="195" t="s">
        <v>198</v>
      </c>
      <c r="E2310" s="203" t="s">
        <v>5</v>
      </c>
      <c r="F2310" s="204" t="s">
        <v>2791</v>
      </c>
      <c r="H2310" s="205">
        <v>5.7</v>
      </c>
      <c r="I2310" s="206"/>
      <c r="L2310" s="202"/>
      <c r="M2310" s="207"/>
      <c r="N2310" s="208"/>
      <c r="O2310" s="208"/>
      <c r="P2310" s="208"/>
      <c r="Q2310" s="208"/>
      <c r="R2310" s="208"/>
      <c r="S2310" s="208"/>
      <c r="T2310" s="209"/>
      <c r="AT2310" s="203" t="s">
        <v>198</v>
      </c>
      <c r="AU2310" s="203" t="s">
        <v>80</v>
      </c>
      <c r="AV2310" s="13" t="s">
        <v>80</v>
      </c>
      <c r="AW2310" s="13" t="s">
        <v>35</v>
      </c>
      <c r="AX2310" s="13" t="s">
        <v>72</v>
      </c>
      <c r="AY2310" s="203" t="s">
        <v>190</v>
      </c>
    </row>
    <row r="2311" spans="2:51" s="13" customFormat="1" ht="13.5">
      <c r="B2311" s="202"/>
      <c r="D2311" s="195" t="s">
        <v>198</v>
      </c>
      <c r="E2311" s="203" t="s">
        <v>5</v>
      </c>
      <c r="F2311" s="204" t="s">
        <v>2792</v>
      </c>
      <c r="H2311" s="205">
        <v>17.92</v>
      </c>
      <c r="I2311" s="206"/>
      <c r="L2311" s="202"/>
      <c r="M2311" s="207"/>
      <c r="N2311" s="208"/>
      <c r="O2311" s="208"/>
      <c r="P2311" s="208"/>
      <c r="Q2311" s="208"/>
      <c r="R2311" s="208"/>
      <c r="S2311" s="208"/>
      <c r="T2311" s="209"/>
      <c r="AT2311" s="203" t="s">
        <v>198</v>
      </c>
      <c r="AU2311" s="203" t="s">
        <v>80</v>
      </c>
      <c r="AV2311" s="13" t="s">
        <v>80</v>
      </c>
      <c r="AW2311" s="13" t="s">
        <v>35</v>
      </c>
      <c r="AX2311" s="13" t="s">
        <v>72</v>
      </c>
      <c r="AY2311" s="203" t="s">
        <v>190</v>
      </c>
    </row>
    <row r="2312" spans="2:51" s="13" customFormat="1" ht="13.5">
      <c r="B2312" s="202"/>
      <c r="D2312" s="195" t="s">
        <v>198</v>
      </c>
      <c r="E2312" s="203" t="s">
        <v>5</v>
      </c>
      <c r="F2312" s="204" t="s">
        <v>2793</v>
      </c>
      <c r="H2312" s="205">
        <v>12.14</v>
      </c>
      <c r="I2312" s="206"/>
      <c r="L2312" s="202"/>
      <c r="M2312" s="207"/>
      <c r="N2312" s="208"/>
      <c r="O2312" s="208"/>
      <c r="P2312" s="208"/>
      <c r="Q2312" s="208"/>
      <c r="R2312" s="208"/>
      <c r="S2312" s="208"/>
      <c r="T2312" s="209"/>
      <c r="AT2312" s="203" t="s">
        <v>198</v>
      </c>
      <c r="AU2312" s="203" t="s">
        <v>80</v>
      </c>
      <c r="AV2312" s="13" t="s">
        <v>80</v>
      </c>
      <c r="AW2312" s="13" t="s">
        <v>35</v>
      </c>
      <c r="AX2312" s="13" t="s">
        <v>72</v>
      </c>
      <c r="AY2312" s="203" t="s">
        <v>190</v>
      </c>
    </row>
    <row r="2313" spans="2:51" s="13" customFormat="1" ht="13.5">
      <c r="B2313" s="202"/>
      <c r="D2313" s="195" t="s">
        <v>198</v>
      </c>
      <c r="E2313" s="203" t="s">
        <v>5</v>
      </c>
      <c r="F2313" s="204" t="s">
        <v>2794</v>
      </c>
      <c r="H2313" s="205">
        <v>13.97</v>
      </c>
      <c r="I2313" s="206"/>
      <c r="L2313" s="202"/>
      <c r="M2313" s="207"/>
      <c r="N2313" s="208"/>
      <c r="O2313" s="208"/>
      <c r="P2313" s="208"/>
      <c r="Q2313" s="208"/>
      <c r="R2313" s="208"/>
      <c r="S2313" s="208"/>
      <c r="T2313" s="209"/>
      <c r="AT2313" s="203" t="s">
        <v>198</v>
      </c>
      <c r="AU2313" s="203" t="s">
        <v>80</v>
      </c>
      <c r="AV2313" s="13" t="s">
        <v>80</v>
      </c>
      <c r="AW2313" s="13" t="s">
        <v>35</v>
      </c>
      <c r="AX2313" s="13" t="s">
        <v>72</v>
      </c>
      <c r="AY2313" s="203" t="s">
        <v>190</v>
      </c>
    </row>
    <row r="2314" spans="2:51" s="13" customFormat="1" ht="13.5">
      <c r="B2314" s="202"/>
      <c r="D2314" s="195" t="s">
        <v>198</v>
      </c>
      <c r="E2314" s="203" t="s">
        <v>5</v>
      </c>
      <c r="F2314" s="204" t="s">
        <v>2788</v>
      </c>
      <c r="H2314" s="205">
        <v>2.92</v>
      </c>
      <c r="I2314" s="206"/>
      <c r="L2314" s="202"/>
      <c r="M2314" s="207"/>
      <c r="N2314" s="208"/>
      <c r="O2314" s="208"/>
      <c r="P2314" s="208"/>
      <c r="Q2314" s="208"/>
      <c r="R2314" s="208"/>
      <c r="S2314" s="208"/>
      <c r="T2314" s="209"/>
      <c r="AT2314" s="203" t="s">
        <v>198</v>
      </c>
      <c r="AU2314" s="203" t="s">
        <v>80</v>
      </c>
      <c r="AV2314" s="13" t="s">
        <v>80</v>
      </c>
      <c r="AW2314" s="13" t="s">
        <v>35</v>
      </c>
      <c r="AX2314" s="13" t="s">
        <v>72</v>
      </c>
      <c r="AY2314" s="203" t="s">
        <v>190</v>
      </c>
    </row>
    <row r="2315" spans="2:51" s="13" customFormat="1" ht="13.5">
      <c r="B2315" s="202"/>
      <c r="D2315" s="195" t="s">
        <v>198</v>
      </c>
      <c r="E2315" s="203" t="s">
        <v>5</v>
      </c>
      <c r="F2315" s="204" t="s">
        <v>2795</v>
      </c>
      <c r="H2315" s="205">
        <v>5.5</v>
      </c>
      <c r="I2315" s="206"/>
      <c r="L2315" s="202"/>
      <c r="M2315" s="207"/>
      <c r="N2315" s="208"/>
      <c r="O2315" s="208"/>
      <c r="P2315" s="208"/>
      <c r="Q2315" s="208"/>
      <c r="R2315" s="208"/>
      <c r="S2315" s="208"/>
      <c r="T2315" s="209"/>
      <c r="AT2315" s="203" t="s">
        <v>198</v>
      </c>
      <c r="AU2315" s="203" t="s">
        <v>80</v>
      </c>
      <c r="AV2315" s="13" t="s">
        <v>80</v>
      </c>
      <c r="AW2315" s="13" t="s">
        <v>35</v>
      </c>
      <c r="AX2315" s="13" t="s">
        <v>72</v>
      </c>
      <c r="AY2315" s="203" t="s">
        <v>190</v>
      </c>
    </row>
    <row r="2316" spans="2:51" s="13" customFormat="1" ht="13.5">
      <c r="B2316" s="202"/>
      <c r="D2316" s="195" t="s">
        <v>198</v>
      </c>
      <c r="E2316" s="203" t="s">
        <v>5</v>
      </c>
      <c r="F2316" s="204" t="s">
        <v>2796</v>
      </c>
      <c r="H2316" s="205">
        <v>7.16</v>
      </c>
      <c r="I2316" s="206"/>
      <c r="L2316" s="202"/>
      <c r="M2316" s="207"/>
      <c r="N2316" s="208"/>
      <c r="O2316" s="208"/>
      <c r="P2316" s="208"/>
      <c r="Q2316" s="208"/>
      <c r="R2316" s="208"/>
      <c r="S2316" s="208"/>
      <c r="T2316" s="209"/>
      <c r="AT2316" s="203" t="s">
        <v>198</v>
      </c>
      <c r="AU2316" s="203" t="s">
        <v>80</v>
      </c>
      <c r="AV2316" s="13" t="s">
        <v>80</v>
      </c>
      <c r="AW2316" s="13" t="s">
        <v>35</v>
      </c>
      <c r="AX2316" s="13" t="s">
        <v>72</v>
      </c>
      <c r="AY2316" s="203" t="s">
        <v>190</v>
      </c>
    </row>
    <row r="2317" spans="2:51" s="13" customFormat="1" ht="13.5">
      <c r="B2317" s="202"/>
      <c r="D2317" s="195" t="s">
        <v>198</v>
      </c>
      <c r="E2317" s="203" t="s">
        <v>5</v>
      </c>
      <c r="F2317" s="204" t="s">
        <v>2797</v>
      </c>
      <c r="H2317" s="205">
        <v>6.3</v>
      </c>
      <c r="I2317" s="206"/>
      <c r="L2317" s="202"/>
      <c r="M2317" s="207"/>
      <c r="N2317" s="208"/>
      <c r="O2317" s="208"/>
      <c r="P2317" s="208"/>
      <c r="Q2317" s="208"/>
      <c r="R2317" s="208"/>
      <c r="S2317" s="208"/>
      <c r="T2317" s="209"/>
      <c r="AT2317" s="203" t="s">
        <v>198</v>
      </c>
      <c r="AU2317" s="203" t="s">
        <v>80</v>
      </c>
      <c r="AV2317" s="13" t="s">
        <v>80</v>
      </c>
      <c r="AW2317" s="13" t="s">
        <v>35</v>
      </c>
      <c r="AX2317" s="13" t="s">
        <v>72</v>
      </c>
      <c r="AY2317" s="203" t="s">
        <v>190</v>
      </c>
    </row>
    <row r="2318" spans="2:51" s="13" customFormat="1" ht="13.5">
      <c r="B2318" s="202"/>
      <c r="D2318" s="195" t="s">
        <v>198</v>
      </c>
      <c r="E2318" s="203" t="s">
        <v>5</v>
      </c>
      <c r="F2318" s="204" t="s">
        <v>2790</v>
      </c>
      <c r="H2318" s="205">
        <v>5</v>
      </c>
      <c r="I2318" s="206"/>
      <c r="L2318" s="202"/>
      <c r="M2318" s="207"/>
      <c r="N2318" s="208"/>
      <c r="O2318" s="208"/>
      <c r="P2318" s="208"/>
      <c r="Q2318" s="208"/>
      <c r="R2318" s="208"/>
      <c r="S2318" s="208"/>
      <c r="T2318" s="209"/>
      <c r="AT2318" s="203" t="s">
        <v>198</v>
      </c>
      <c r="AU2318" s="203" t="s">
        <v>80</v>
      </c>
      <c r="AV2318" s="13" t="s">
        <v>80</v>
      </c>
      <c r="AW2318" s="13" t="s">
        <v>35</v>
      </c>
      <c r="AX2318" s="13" t="s">
        <v>72</v>
      </c>
      <c r="AY2318" s="203" t="s">
        <v>190</v>
      </c>
    </row>
    <row r="2319" spans="2:51" s="13" customFormat="1" ht="13.5">
      <c r="B2319" s="202"/>
      <c r="D2319" s="195" t="s">
        <v>198</v>
      </c>
      <c r="E2319" s="203" t="s">
        <v>5</v>
      </c>
      <c r="F2319" s="204" t="s">
        <v>2798</v>
      </c>
      <c r="H2319" s="205">
        <v>6</v>
      </c>
      <c r="I2319" s="206"/>
      <c r="L2319" s="202"/>
      <c r="M2319" s="207"/>
      <c r="N2319" s="208"/>
      <c r="O2319" s="208"/>
      <c r="P2319" s="208"/>
      <c r="Q2319" s="208"/>
      <c r="R2319" s="208"/>
      <c r="S2319" s="208"/>
      <c r="T2319" s="209"/>
      <c r="AT2319" s="203" t="s">
        <v>198</v>
      </c>
      <c r="AU2319" s="203" t="s">
        <v>80</v>
      </c>
      <c r="AV2319" s="13" t="s">
        <v>80</v>
      </c>
      <c r="AW2319" s="13" t="s">
        <v>35</v>
      </c>
      <c r="AX2319" s="13" t="s">
        <v>72</v>
      </c>
      <c r="AY2319" s="203" t="s">
        <v>190</v>
      </c>
    </row>
    <row r="2320" spans="2:51" s="12" customFormat="1" ht="13.5">
      <c r="B2320" s="194"/>
      <c r="D2320" s="195" t="s">
        <v>198</v>
      </c>
      <c r="E2320" s="196" t="s">
        <v>5</v>
      </c>
      <c r="F2320" s="197" t="s">
        <v>2759</v>
      </c>
      <c r="H2320" s="196" t="s">
        <v>5</v>
      </c>
      <c r="I2320" s="198"/>
      <c r="L2320" s="194"/>
      <c r="M2320" s="199"/>
      <c r="N2320" s="200"/>
      <c r="O2320" s="200"/>
      <c r="P2320" s="200"/>
      <c r="Q2320" s="200"/>
      <c r="R2320" s="200"/>
      <c r="S2320" s="200"/>
      <c r="T2320" s="201"/>
      <c r="AT2320" s="196" t="s">
        <v>198</v>
      </c>
      <c r="AU2320" s="196" t="s">
        <v>80</v>
      </c>
      <c r="AV2320" s="12" t="s">
        <v>17</v>
      </c>
      <c r="AW2320" s="12" t="s">
        <v>35</v>
      </c>
      <c r="AX2320" s="12" t="s">
        <v>72</v>
      </c>
      <c r="AY2320" s="196" t="s">
        <v>190</v>
      </c>
    </row>
    <row r="2321" spans="2:51" s="13" customFormat="1" ht="13.5">
      <c r="B2321" s="202"/>
      <c r="D2321" s="195" t="s">
        <v>198</v>
      </c>
      <c r="E2321" s="203" t="s">
        <v>5</v>
      </c>
      <c r="F2321" s="204" t="s">
        <v>2799</v>
      </c>
      <c r="H2321" s="205">
        <v>8.02</v>
      </c>
      <c r="I2321" s="206"/>
      <c r="L2321" s="202"/>
      <c r="M2321" s="207"/>
      <c r="N2321" s="208"/>
      <c r="O2321" s="208"/>
      <c r="P2321" s="208"/>
      <c r="Q2321" s="208"/>
      <c r="R2321" s="208"/>
      <c r="S2321" s="208"/>
      <c r="T2321" s="209"/>
      <c r="AT2321" s="203" t="s">
        <v>198</v>
      </c>
      <c r="AU2321" s="203" t="s">
        <v>80</v>
      </c>
      <c r="AV2321" s="13" t="s">
        <v>80</v>
      </c>
      <c r="AW2321" s="13" t="s">
        <v>35</v>
      </c>
      <c r="AX2321" s="13" t="s">
        <v>72</v>
      </c>
      <c r="AY2321" s="203" t="s">
        <v>190</v>
      </c>
    </row>
    <row r="2322" spans="2:51" s="14" customFormat="1" ht="13.5">
      <c r="B2322" s="210"/>
      <c r="D2322" s="195" t="s">
        <v>198</v>
      </c>
      <c r="E2322" s="211" t="s">
        <v>5</v>
      </c>
      <c r="F2322" s="212" t="s">
        <v>221</v>
      </c>
      <c r="H2322" s="213">
        <v>149.16</v>
      </c>
      <c r="I2322" s="214"/>
      <c r="L2322" s="210"/>
      <c r="M2322" s="215"/>
      <c r="N2322" s="216"/>
      <c r="O2322" s="216"/>
      <c r="P2322" s="216"/>
      <c r="Q2322" s="216"/>
      <c r="R2322" s="216"/>
      <c r="S2322" s="216"/>
      <c r="T2322" s="217"/>
      <c r="AT2322" s="211" t="s">
        <v>198</v>
      </c>
      <c r="AU2322" s="211" t="s">
        <v>80</v>
      </c>
      <c r="AV2322" s="14" t="s">
        <v>92</v>
      </c>
      <c r="AW2322" s="14" t="s">
        <v>35</v>
      </c>
      <c r="AX2322" s="14" t="s">
        <v>17</v>
      </c>
      <c r="AY2322" s="211" t="s">
        <v>190</v>
      </c>
    </row>
    <row r="2323" spans="2:65" s="1" customFormat="1" ht="102" customHeight="1">
      <c r="B2323" s="181"/>
      <c r="C2323" s="218" t="s">
        <v>2800</v>
      </c>
      <c r="D2323" s="218" t="s">
        <v>465</v>
      </c>
      <c r="E2323" s="219" t="s">
        <v>2801</v>
      </c>
      <c r="F2323" s="220" t="s">
        <v>2802</v>
      </c>
      <c r="G2323" s="221" t="s">
        <v>410</v>
      </c>
      <c r="H2323" s="222">
        <v>2</v>
      </c>
      <c r="I2323" s="223"/>
      <c r="J2323" s="224">
        <f aca="true" t="shared" si="10" ref="J2323:J2341">ROUND(I2323*H2323,2)</f>
        <v>0</v>
      </c>
      <c r="K2323" s="220" t="s">
        <v>5</v>
      </c>
      <c r="L2323" s="225"/>
      <c r="M2323" s="226" t="s">
        <v>5</v>
      </c>
      <c r="N2323" s="227" t="s">
        <v>43</v>
      </c>
      <c r="O2323" s="43"/>
      <c r="P2323" s="191">
        <f aca="true" t="shared" si="11" ref="P2323:P2341">O2323*H2323</f>
        <v>0</v>
      </c>
      <c r="Q2323" s="191">
        <v>0</v>
      </c>
      <c r="R2323" s="191">
        <f aca="true" t="shared" si="12" ref="R2323:R2341">Q2323*H2323</f>
        <v>0</v>
      </c>
      <c r="S2323" s="191">
        <v>0</v>
      </c>
      <c r="T2323" s="192">
        <f aca="true" t="shared" si="13" ref="T2323:T2341">S2323*H2323</f>
        <v>0</v>
      </c>
      <c r="AR2323" s="25" t="s">
        <v>407</v>
      </c>
      <c r="AT2323" s="25" t="s">
        <v>465</v>
      </c>
      <c r="AU2323" s="25" t="s">
        <v>80</v>
      </c>
      <c r="AY2323" s="25" t="s">
        <v>190</v>
      </c>
      <c r="BE2323" s="193">
        <f aca="true" t="shared" si="14" ref="BE2323:BE2341">IF(N2323="základní",J2323,0)</f>
        <v>0</v>
      </c>
      <c r="BF2323" s="193">
        <f aca="true" t="shared" si="15" ref="BF2323:BF2341">IF(N2323="snížená",J2323,0)</f>
        <v>0</v>
      </c>
      <c r="BG2323" s="193">
        <f aca="true" t="shared" si="16" ref="BG2323:BG2341">IF(N2323="zákl. přenesená",J2323,0)</f>
        <v>0</v>
      </c>
      <c r="BH2323" s="193">
        <f aca="true" t="shared" si="17" ref="BH2323:BH2341">IF(N2323="sníž. přenesená",J2323,0)</f>
        <v>0</v>
      </c>
      <c r="BI2323" s="193">
        <f aca="true" t="shared" si="18" ref="BI2323:BI2341">IF(N2323="nulová",J2323,0)</f>
        <v>0</v>
      </c>
      <c r="BJ2323" s="25" t="s">
        <v>17</v>
      </c>
      <c r="BK2323" s="193">
        <f aca="true" t="shared" si="19" ref="BK2323:BK2341">ROUND(I2323*H2323,2)</f>
        <v>0</v>
      </c>
      <c r="BL2323" s="25" t="s">
        <v>283</v>
      </c>
      <c r="BM2323" s="25" t="s">
        <v>2803</v>
      </c>
    </row>
    <row r="2324" spans="2:65" s="1" customFormat="1" ht="102" customHeight="1">
      <c r="B2324" s="181"/>
      <c r="C2324" s="218" t="s">
        <v>2804</v>
      </c>
      <c r="D2324" s="218" t="s">
        <v>465</v>
      </c>
      <c r="E2324" s="219" t="s">
        <v>2805</v>
      </c>
      <c r="F2324" s="220" t="s">
        <v>2806</v>
      </c>
      <c r="G2324" s="221" t="s">
        <v>410</v>
      </c>
      <c r="H2324" s="222">
        <v>1</v>
      </c>
      <c r="I2324" s="223"/>
      <c r="J2324" s="224">
        <f t="shared" si="10"/>
        <v>0</v>
      </c>
      <c r="K2324" s="220" t="s">
        <v>5</v>
      </c>
      <c r="L2324" s="225"/>
      <c r="M2324" s="226" t="s">
        <v>5</v>
      </c>
      <c r="N2324" s="227" t="s">
        <v>43</v>
      </c>
      <c r="O2324" s="43"/>
      <c r="P2324" s="191">
        <f t="shared" si="11"/>
        <v>0</v>
      </c>
      <c r="Q2324" s="191">
        <v>0</v>
      </c>
      <c r="R2324" s="191">
        <f t="shared" si="12"/>
        <v>0</v>
      </c>
      <c r="S2324" s="191">
        <v>0</v>
      </c>
      <c r="T2324" s="192">
        <f t="shared" si="13"/>
        <v>0</v>
      </c>
      <c r="AR2324" s="25" t="s">
        <v>407</v>
      </c>
      <c r="AT2324" s="25" t="s">
        <v>465</v>
      </c>
      <c r="AU2324" s="25" t="s">
        <v>80</v>
      </c>
      <c r="AY2324" s="25" t="s">
        <v>190</v>
      </c>
      <c r="BE2324" s="193">
        <f t="shared" si="14"/>
        <v>0</v>
      </c>
      <c r="BF2324" s="193">
        <f t="shared" si="15"/>
        <v>0</v>
      </c>
      <c r="BG2324" s="193">
        <f t="shared" si="16"/>
        <v>0</v>
      </c>
      <c r="BH2324" s="193">
        <f t="shared" si="17"/>
        <v>0</v>
      </c>
      <c r="BI2324" s="193">
        <f t="shared" si="18"/>
        <v>0</v>
      </c>
      <c r="BJ2324" s="25" t="s">
        <v>17</v>
      </c>
      <c r="BK2324" s="193">
        <f t="shared" si="19"/>
        <v>0</v>
      </c>
      <c r="BL2324" s="25" t="s">
        <v>283</v>
      </c>
      <c r="BM2324" s="25" t="s">
        <v>2807</v>
      </c>
    </row>
    <row r="2325" spans="2:65" s="1" customFormat="1" ht="102" customHeight="1">
      <c r="B2325" s="181"/>
      <c r="C2325" s="218" t="s">
        <v>2808</v>
      </c>
      <c r="D2325" s="218" t="s">
        <v>465</v>
      </c>
      <c r="E2325" s="219" t="s">
        <v>2809</v>
      </c>
      <c r="F2325" s="220" t="s">
        <v>2810</v>
      </c>
      <c r="G2325" s="221" t="s">
        <v>410</v>
      </c>
      <c r="H2325" s="222">
        <v>1</v>
      </c>
      <c r="I2325" s="223"/>
      <c r="J2325" s="224">
        <f t="shared" si="10"/>
        <v>0</v>
      </c>
      <c r="K2325" s="220" t="s">
        <v>5</v>
      </c>
      <c r="L2325" s="225"/>
      <c r="M2325" s="226" t="s">
        <v>5</v>
      </c>
      <c r="N2325" s="227" t="s">
        <v>43</v>
      </c>
      <c r="O2325" s="43"/>
      <c r="P2325" s="191">
        <f t="shared" si="11"/>
        <v>0</v>
      </c>
      <c r="Q2325" s="191">
        <v>0</v>
      </c>
      <c r="R2325" s="191">
        <f t="shared" si="12"/>
        <v>0</v>
      </c>
      <c r="S2325" s="191">
        <v>0</v>
      </c>
      <c r="T2325" s="192">
        <f t="shared" si="13"/>
        <v>0</v>
      </c>
      <c r="AR2325" s="25" t="s">
        <v>407</v>
      </c>
      <c r="AT2325" s="25" t="s">
        <v>465</v>
      </c>
      <c r="AU2325" s="25" t="s">
        <v>80</v>
      </c>
      <c r="AY2325" s="25" t="s">
        <v>190</v>
      </c>
      <c r="BE2325" s="193">
        <f t="shared" si="14"/>
        <v>0</v>
      </c>
      <c r="BF2325" s="193">
        <f t="shared" si="15"/>
        <v>0</v>
      </c>
      <c r="BG2325" s="193">
        <f t="shared" si="16"/>
        <v>0</v>
      </c>
      <c r="BH2325" s="193">
        <f t="shared" si="17"/>
        <v>0</v>
      </c>
      <c r="BI2325" s="193">
        <f t="shared" si="18"/>
        <v>0</v>
      </c>
      <c r="BJ2325" s="25" t="s">
        <v>17</v>
      </c>
      <c r="BK2325" s="193">
        <f t="shared" si="19"/>
        <v>0</v>
      </c>
      <c r="BL2325" s="25" t="s">
        <v>283</v>
      </c>
      <c r="BM2325" s="25" t="s">
        <v>2811</v>
      </c>
    </row>
    <row r="2326" spans="2:65" s="1" customFormat="1" ht="102" customHeight="1">
      <c r="B2326" s="181"/>
      <c r="C2326" s="218" t="s">
        <v>2812</v>
      </c>
      <c r="D2326" s="218" t="s">
        <v>465</v>
      </c>
      <c r="E2326" s="219" t="s">
        <v>2813</v>
      </c>
      <c r="F2326" s="220" t="s">
        <v>2814</v>
      </c>
      <c r="G2326" s="221" t="s">
        <v>410</v>
      </c>
      <c r="H2326" s="222">
        <v>1</v>
      </c>
      <c r="I2326" s="223"/>
      <c r="J2326" s="224">
        <f t="shared" si="10"/>
        <v>0</v>
      </c>
      <c r="K2326" s="220" t="s">
        <v>5</v>
      </c>
      <c r="L2326" s="225"/>
      <c r="M2326" s="226" t="s">
        <v>5</v>
      </c>
      <c r="N2326" s="227" t="s">
        <v>43</v>
      </c>
      <c r="O2326" s="43"/>
      <c r="P2326" s="191">
        <f t="shared" si="11"/>
        <v>0</v>
      </c>
      <c r="Q2326" s="191">
        <v>0</v>
      </c>
      <c r="R2326" s="191">
        <f t="shared" si="12"/>
        <v>0</v>
      </c>
      <c r="S2326" s="191">
        <v>0</v>
      </c>
      <c r="T2326" s="192">
        <f t="shared" si="13"/>
        <v>0</v>
      </c>
      <c r="AR2326" s="25" t="s">
        <v>407</v>
      </c>
      <c r="AT2326" s="25" t="s">
        <v>465</v>
      </c>
      <c r="AU2326" s="25" t="s">
        <v>80</v>
      </c>
      <c r="AY2326" s="25" t="s">
        <v>190</v>
      </c>
      <c r="BE2326" s="193">
        <f t="shared" si="14"/>
        <v>0</v>
      </c>
      <c r="BF2326" s="193">
        <f t="shared" si="15"/>
        <v>0</v>
      </c>
      <c r="BG2326" s="193">
        <f t="shared" si="16"/>
        <v>0</v>
      </c>
      <c r="BH2326" s="193">
        <f t="shared" si="17"/>
        <v>0</v>
      </c>
      <c r="BI2326" s="193">
        <f t="shared" si="18"/>
        <v>0</v>
      </c>
      <c r="BJ2326" s="25" t="s">
        <v>17</v>
      </c>
      <c r="BK2326" s="193">
        <f t="shared" si="19"/>
        <v>0</v>
      </c>
      <c r="BL2326" s="25" t="s">
        <v>283</v>
      </c>
      <c r="BM2326" s="25" t="s">
        <v>2815</v>
      </c>
    </row>
    <row r="2327" spans="2:65" s="1" customFormat="1" ht="102" customHeight="1">
      <c r="B2327" s="181"/>
      <c r="C2327" s="218" t="s">
        <v>2816</v>
      </c>
      <c r="D2327" s="218" t="s">
        <v>465</v>
      </c>
      <c r="E2327" s="219" t="s">
        <v>2817</v>
      </c>
      <c r="F2327" s="220" t="s">
        <v>2818</v>
      </c>
      <c r="G2327" s="221" t="s">
        <v>410</v>
      </c>
      <c r="H2327" s="222">
        <v>1</v>
      </c>
      <c r="I2327" s="223"/>
      <c r="J2327" s="224">
        <f t="shared" si="10"/>
        <v>0</v>
      </c>
      <c r="K2327" s="220" t="s">
        <v>5</v>
      </c>
      <c r="L2327" s="225"/>
      <c r="M2327" s="226" t="s">
        <v>5</v>
      </c>
      <c r="N2327" s="227" t="s">
        <v>43</v>
      </c>
      <c r="O2327" s="43"/>
      <c r="P2327" s="191">
        <f t="shared" si="11"/>
        <v>0</v>
      </c>
      <c r="Q2327" s="191">
        <v>0</v>
      </c>
      <c r="R2327" s="191">
        <f t="shared" si="12"/>
        <v>0</v>
      </c>
      <c r="S2327" s="191">
        <v>0</v>
      </c>
      <c r="T2327" s="192">
        <f t="shared" si="13"/>
        <v>0</v>
      </c>
      <c r="AR2327" s="25" t="s">
        <v>407</v>
      </c>
      <c r="AT2327" s="25" t="s">
        <v>465</v>
      </c>
      <c r="AU2327" s="25" t="s">
        <v>80</v>
      </c>
      <c r="AY2327" s="25" t="s">
        <v>190</v>
      </c>
      <c r="BE2327" s="193">
        <f t="shared" si="14"/>
        <v>0</v>
      </c>
      <c r="BF2327" s="193">
        <f t="shared" si="15"/>
        <v>0</v>
      </c>
      <c r="BG2327" s="193">
        <f t="shared" si="16"/>
        <v>0</v>
      </c>
      <c r="BH2327" s="193">
        <f t="shared" si="17"/>
        <v>0</v>
      </c>
      <c r="BI2327" s="193">
        <f t="shared" si="18"/>
        <v>0</v>
      </c>
      <c r="BJ2327" s="25" t="s">
        <v>17</v>
      </c>
      <c r="BK2327" s="193">
        <f t="shared" si="19"/>
        <v>0</v>
      </c>
      <c r="BL2327" s="25" t="s">
        <v>283</v>
      </c>
      <c r="BM2327" s="25" t="s">
        <v>2819</v>
      </c>
    </row>
    <row r="2328" spans="2:65" s="1" customFormat="1" ht="102" customHeight="1">
      <c r="B2328" s="181"/>
      <c r="C2328" s="218" t="s">
        <v>2820</v>
      </c>
      <c r="D2328" s="218" t="s">
        <v>465</v>
      </c>
      <c r="E2328" s="219" t="s">
        <v>2821</v>
      </c>
      <c r="F2328" s="220" t="s">
        <v>2822</v>
      </c>
      <c r="G2328" s="221" t="s">
        <v>410</v>
      </c>
      <c r="H2328" s="222">
        <v>1</v>
      </c>
      <c r="I2328" s="223"/>
      <c r="J2328" s="224">
        <f t="shared" si="10"/>
        <v>0</v>
      </c>
      <c r="K2328" s="220" t="s">
        <v>5</v>
      </c>
      <c r="L2328" s="225"/>
      <c r="M2328" s="226" t="s">
        <v>5</v>
      </c>
      <c r="N2328" s="227" t="s">
        <v>43</v>
      </c>
      <c r="O2328" s="43"/>
      <c r="P2328" s="191">
        <f t="shared" si="11"/>
        <v>0</v>
      </c>
      <c r="Q2328" s="191">
        <v>0</v>
      </c>
      <c r="R2328" s="191">
        <f t="shared" si="12"/>
        <v>0</v>
      </c>
      <c r="S2328" s="191">
        <v>0</v>
      </c>
      <c r="T2328" s="192">
        <f t="shared" si="13"/>
        <v>0</v>
      </c>
      <c r="AR2328" s="25" t="s">
        <v>407</v>
      </c>
      <c r="AT2328" s="25" t="s">
        <v>465</v>
      </c>
      <c r="AU2328" s="25" t="s">
        <v>80</v>
      </c>
      <c r="AY2328" s="25" t="s">
        <v>190</v>
      </c>
      <c r="BE2328" s="193">
        <f t="shared" si="14"/>
        <v>0</v>
      </c>
      <c r="BF2328" s="193">
        <f t="shared" si="15"/>
        <v>0</v>
      </c>
      <c r="BG2328" s="193">
        <f t="shared" si="16"/>
        <v>0</v>
      </c>
      <c r="BH2328" s="193">
        <f t="shared" si="17"/>
        <v>0</v>
      </c>
      <c r="BI2328" s="193">
        <f t="shared" si="18"/>
        <v>0</v>
      </c>
      <c r="BJ2328" s="25" t="s">
        <v>17</v>
      </c>
      <c r="BK2328" s="193">
        <f t="shared" si="19"/>
        <v>0</v>
      </c>
      <c r="BL2328" s="25" t="s">
        <v>283</v>
      </c>
      <c r="BM2328" s="25" t="s">
        <v>2823</v>
      </c>
    </row>
    <row r="2329" spans="2:65" s="1" customFormat="1" ht="102" customHeight="1">
      <c r="B2329" s="181"/>
      <c r="C2329" s="218" t="s">
        <v>2824</v>
      </c>
      <c r="D2329" s="218" t="s">
        <v>465</v>
      </c>
      <c r="E2329" s="219" t="s">
        <v>2825</v>
      </c>
      <c r="F2329" s="220" t="s">
        <v>2826</v>
      </c>
      <c r="G2329" s="221" t="s">
        <v>410</v>
      </c>
      <c r="H2329" s="222">
        <v>1</v>
      </c>
      <c r="I2329" s="223"/>
      <c r="J2329" s="224">
        <f t="shared" si="10"/>
        <v>0</v>
      </c>
      <c r="K2329" s="220" t="s">
        <v>5</v>
      </c>
      <c r="L2329" s="225"/>
      <c r="M2329" s="226" t="s">
        <v>5</v>
      </c>
      <c r="N2329" s="227" t="s">
        <v>43</v>
      </c>
      <c r="O2329" s="43"/>
      <c r="P2329" s="191">
        <f t="shared" si="11"/>
        <v>0</v>
      </c>
      <c r="Q2329" s="191">
        <v>0</v>
      </c>
      <c r="R2329" s="191">
        <f t="shared" si="12"/>
        <v>0</v>
      </c>
      <c r="S2329" s="191">
        <v>0</v>
      </c>
      <c r="T2329" s="192">
        <f t="shared" si="13"/>
        <v>0</v>
      </c>
      <c r="AR2329" s="25" t="s">
        <v>407</v>
      </c>
      <c r="AT2329" s="25" t="s">
        <v>465</v>
      </c>
      <c r="AU2329" s="25" t="s">
        <v>80</v>
      </c>
      <c r="AY2329" s="25" t="s">
        <v>190</v>
      </c>
      <c r="BE2329" s="193">
        <f t="shared" si="14"/>
        <v>0</v>
      </c>
      <c r="BF2329" s="193">
        <f t="shared" si="15"/>
        <v>0</v>
      </c>
      <c r="BG2329" s="193">
        <f t="shared" si="16"/>
        <v>0</v>
      </c>
      <c r="BH2329" s="193">
        <f t="shared" si="17"/>
        <v>0</v>
      </c>
      <c r="BI2329" s="193">
        <f t="shared" si="18"/>
        <v>0</v>
      </c>
      <c r="BJ2329" s="25" t="s">
        <v>17</v>
      </c>
      <c r="BK2329" s="193">
        <f t="shared" si="19"/>
        <v>0</v>
      </c>
      <c r="BL2329" s="25" t="s">
        <v>283</v>
      </c>
      <c r="BM2329" s="25" t="s">
        <v>2827</v>
      </c>
    </row>
    <row r="2330" spans="2:65" s="1" customFormat="1" ht="102" customHeight="1">
      <c r="B2330" s="181"/>
      <c r="C2330" s="218" t="s">
        <v>2828</v>
      </c>
      <c r="D2330" s="218" t="s">
        <v>465</v>
      </c>
      <c r="E2330" s="219" t="s">
        <v>2829</v>
      </c>
      <c r="F2330" s="220" t="s">
        <v>2830</v>
      </c>
      <c r="G2330" s="221" t="s">
        <v>410</v>
      </c>
      <c r="H2330" s="222">
        <v>1</v>
      </c>
      <c r="I2330" s="223"/>
      <c r="J2330" s="224">
        <f t="shared" si="10"/>
        <v>0</v>
      </c>
      <c r="K2330" s="220" t="s">
        <v>5</v>
      </c>
      <c r="L2330" s="225"/>
      <c r="M2330" s="226" t="s">
        <v>5</v>
      </c>
      <c r="N2330" s="227" t="s">
        <v>43</v>
      </c>
      <c r="O2330" s="43"/>
      <c r="P2330" s="191">
        <f t="shared" si="11"/>
        <v>0</v>
      </c>
      <c r="Q2330" s="191">
        <v>0</v>
      </c>
      <c r="R2330" s="191">
        <f t="shared" si="12"/>
        <v>0</v>
      </c>
      <c r="S2330" s="191">
        <v>0</v>
      </c>
      <c r="T2330" s="192">
        <f t="shared" si="13"/>
        <v>0</v>
      </c>
      <c r="AR2330" s="25" t="s">
        <v>407</v>
      </c>
      <c r="AT2330" s="25" t="s">
        <v>465</v>
      </c>
      <c r="AU2330" s="25" t="s">
        <v>80</v>
      </c>
      <c r="AY2330" s="25" t="s">
        <v>190</v>
      </c>
      <c r="BE2330" s="193">
        <f t="shared" si="14"/>
        <v>0</v>
      </c>
      <c r="BF2330" s="193">
        <f t="shared" si="15"/>
        <v>0</v>
      </c>
      <c r="BG2330" s="193">
        <f t="shared" si="16"/>
        <v>0</v>
      </c>
      <c r="BH2330" s="193">
        <f t="shared" si="17"/>
        <v>0</v>
      </c>
      <c r="BI2330" s="193">
        <f t="shared" si="18"/>
        <v>0</v>
      </c>
      <c r="BJ2330" s="25" t="s">
        <v>17</v>
      </c>
      <c r="BK2330" s="193">
        <f t="shared" si="19"/>
        <v>0</v>
      </c>
      <c r="BL2330" s="25" t="s">
        <v>283</v>
      </c>
      <c r="BM2330" s="25" t="s">
        <v>2831</v>
      </c>
    </row>
    <row r="2331" spans="2:65" s="1" customFormat="1" ht="102" customHeight="1">
      <c r="B2331" s="181"/>
      <c r="C2331" s="218" t="s">
        <v>2832</v>
      </c>
      <c r="D2331" s="218" t="s">
        <v>465</v>
      </c>
      <c r="E2331" s="219" t="s">
        <v>2833</v>
      </c>
      <c r="F2331" s="220" t="s">
        <v>2834</v>
      </c>
      <c r="G2331" s="221" t="s">
        <v>410</v>
      </c>
      <c r="H2331" s="222">
        <v>2</v>
      </c>
      <c r="I2331" s="223"/>
      <c r="J2331" s="224">
        <f t="shared" si="10"/>
        <v>0</v>
      </c>
      <c r="K2331" s="220" t="s">
        <v>5</v>
      </c>
      <c r="L2331" s="225"/>
      <c r="M2331" s="226" t="s">
        <v>5</v>
      </c>
      <c r="N2331" s="227" t="s">
        <v>43</v>
      </c>
      <c r="O2331" s="43"/>
      <c r="P2331" s="191">
        <f t="shared" si="11"/>
        <v>0</v>
      </c>
      <c r="Q2331" s="191">
        <v>0</v>
      </c>
      <c r="R2331" s="191">
        <f t="shared" si="12"/>
        <v>0</v>
      </c>
      <c r="S2331" s="191">
        <v>0</v>
      </c>
      <c r="T2331" s="192">
        <f t="shared" si="13"/>
        <v>0</v>
      </c>
      <c r="AR2331" s="25" t="s">
        <v>407</v>
      </c>
      <c r="AT2331" s="25" t="s">
        <v>465</v>
      </c>
      <c r="AU2331" s="25" t="s">
        <v>80</v>
      </c>
      <c r="AY2331" s="25" t="s">
        <v>190</v>
      </c>
      <c r="BE2331" s="193">
        <f t="shared" si="14"/>
        <v>0</v>
      </c>
      <c r="BF2331" s="193">
        <f t="shared" si="15"/>
        <v>0</v>
      </c>
      <c r="BG2331" s="193">
        <f t="shared" si="16"/>
        <v>0</v>
      </c>
      <c r="BH2331" s="193">
        <f t="shared" si="17"/>
        <v>0</v>
      </c>
      <c r="BI2331" s="193">
        <f t="shared" si="18"/>
        <v>0</v>
      </c>
      <c r="BJ2331" s="25" t="s">
        <v>17</v>
      </c>
      <c r="BK2331" s="193">
        <f t="shared" si="19"/>
        <v>0</v>
      </c>
      <c r="BL2331" s="25" t="s">
        <v>283</v>
      </c>
      <c r="BM2331" s="25" t="s">
        <v>2835</v>
      </c>
    </row>
    <row r="2332" spans="2:65" s="1" customFormat="1" ht="102" customHeight="1">
      <c r="B2332" s="181"/>
      <c r="C2332" s="218" t="s">
        <v>2836</v>
      </c>
      <c r="D2332" s="218" t="s">
        <v>465</v>
      </c>
      <c r="E2332" s="219" t="s">
        <v>2837</v>
      </c>
      <c r="F2332" s="220" t="s">
        <v>2838</v>
      </c>
      <c r="G2332" s="221" t="s">
        <v>410</v>
      </c>
      <c r="H2332" s="222">
        <v>1</v>
      </c>
      <c r="I2332" s="223"/>
      <c r="J2332" s="224">
        <f t="shared" si="10"/>
        <v>0</v>
      </c>
      <c r="K2332" s="220" t="s">
        <v>5</v>
      </c>
      <c r="L2332" s="225"/>
      <c r="M2332" s="226" t="s">
        <v>5</v>
      </c>
      <c r="N2332" s="227" t="s">
        <v>43</v>
      </c>
      <c r="O2332" s="43"/>
      <c r="P2332" s="191">
        <f t="shared" si="11"/>
        <v>0</v>
      </c>
      <c r="Q2332" s="191">
        <v>0</v>
      </c>
      <c r="R2332" s="191">
        <f t="shared" si="12"/>
        <v>0</v>
      </c>
      <c r="S2332" s="191">
        <v>0</v>
      </c>
      <c r="T2332" s="192">
        <f t="shared" si="13"/>
        <v>0</v>
      </c>
      <c r="AR2332" s="25" t="s">
        <v>407</v>
      </c>
      <c r="AT2332" s="25" t="s">
        <v>465</v>
      </c>
      <c r="AU2332" s="25" t="s">
        <v>80</v>
      </c>
      <c r="AY2332" s="25" t="s">
        <v>190</v>
      </c>
      <c r="BE2332" s="193">
        <f t="shared" si="14"/>
        <v>0</v>
      </c>
      <c r="BF2332" s="193">
        <f t="shared" si="15"/>
        <v>0</v>
      </c>
      <c r="BG2332" s="193">
        <f t="shared" si="16"/>
        <v>0</v>
      </c>
      <c r="BH2332" s="193">
        <f t="shared" si="17"/>
        <v>0</v>
      </c>
      <c r="BI2332" s="193">
        <f t="shared" si="18"/>
        <v>0</v>
      </c>
      <c r="BJ2332" s="25" t="s">
        <v>17</v>
      </c>
      <c r="BK2332" s="193">
        <f t="shared" si="19"/>
        <v>0</v>
      </c>
      <c r="BL2332" s="25" t="s">
        <v>283</v>
      </c>
      <c r="BM2332" s="25" t="s">
        <v>2839</v>
      </c>
    </row>
    <row r="2333" spans="2:65" s="1" customFormat="1" ht="102" customHeight="1">
      <c r="B2333" s="181"/>
      <c r="C2333" s="218" t="s">
        <v>2840</v>
      </c>
      <c r="D2333" s="218" t="s">
        <v>465</v>
      </c>
      <c r="E2333" s="219" t="s">
        <v>2841</v>
      </c>
      <c r="F2333" s="220" t="s">
        <v>2842</v>
      </c>
      <c r="G2333" s="221" t="s">
        <v>410</v>
      </c>
      <c r="H2333" s="222">
        <v>1</v>
      </c>
      <c r="I2333" s="223"/>
      <c r="J2333" s="224">
        <f t="shared" si="10"/>
        <v>0</v>
      </c>
      <c r="K2333" s="220" t="s">
        <v>5</v>
      </c>
      <c r="L2333" s="225"/>
      <c r="M2333" s="226" t="s">
        <v>5</v>
      </c>
      <c r="N2333" s="227" t="s">
        <v>43</v>
      </c>
      <c r="O2333" s="43"/>
      <c r="P2333" s="191">
        <f t="shared" si="11"/>
        <v>0</v>
      </c>
      <c r="Q2333" s="191">
        <v>0</v>
      </c>
      <c r="R2333" s="191">
        <f t="shared" si="12"/>
        <v>0</v>
      </c>
      <c r="S2333" s="191">
        <v>0</v>
      </c>
      <c r="T2333" s="192">
        <f t="shared" si="13"/>
        <v>0</v>
      </c>
      <c r="AR2333" s="25" t="s">
        <v>407</v>
      </c>
      <c r="AT2333" s="25" t="s">
        <v>465</v>
      </c>
      <c r="AU2333" s="25" t="s">
        <v>80</v>
      </c>
      <c r="AY2333" s="25" t="s">
        <v>190</v>
      </c>
      <c r="BE2333" s="193">
        <f t="shared" si="14"/>
        <v>0</v>
      </c>
      <c r="BF2333" s="193">
        <f t="shared" si="15"/>
        <v>0</v>
      </c>
      <c r="BG2333" s="193">
        <f t="shared" si="16"/>
        <v>0</v>
      </c>
      <c r="BH2333" s="193">
        <f t="shared" si="17"/>
        <v>0</v>
      </c>
      <c r="BI2333" s="193">
        <f t="shared" si="18"/>
        <v>0</v>
      </c>
      <c r="BJ2333" s="25" t="s">
        <v>17</v>
      </c>
      <c r="BK2333" s="193">
        <f t="shared" si="19"/>
        <v>0</v>
      </c>
      <c r="BL2333" s="25" t="s">
        <v>283</v>
      </c>
      <c r="BM2333" s="25" t="s">
        <v>2843</v>
      </c>
    </row>
    <row r="2334" spans="2:65" s="1" customFormat="1" ht="102" customHeight="1">
      <c r="B2334" s="181"/>
      <c r="C2334" s="218" t="s">
        <v>2844</v>
      </c>
      <c r="D2334" s="218" t="s">
        <v>465</v>
      </c>
      <c r="E2334" s="219" t="s">
        <v>2845</v>
      </c>
      <c r="F2334" s="220" t="s">
        <v>2846</v>
      </c>
      <c r="G2334" s="221" t="s">
        <v>410</v>
      </c>
      <c r="H2334" s="222">
        <v>1</v>
      </c>
      <c r="I2334" s="223"/>
      <c r="J2334" s="224">
        <f t="shared" si="10"/>
        <v>0</v>
      </c>
      <c r="K2334" s="220" t="s">
        <v>5</v>
      </c>
      <c r="L2334" s="225"/>
      <c r="M2334" s="226" t="s">
        <v>5</v>
      </c>
      <c r="N2334" s="227" t="s">
        <v>43</v>
      </c>
      <c r="O2334" s="43"/>
      <c r="P2334" s="191">
        <f t="shared" si="11"/>
        <v>0</v>
      </c>
      <c r="Q2334" s="191">
        <v>0</v>
      </c>
      <c r="R2334" s="191">
        <f t="shared" si="12"/>
        <v>0</v>
      </c>
      <c r="S2334" s="191">
        <v>0</v>
      </c>
      <c r="T2334" s="192">
        <f t="shared" si="13"/>
        <v>0</v>
      </c>
      <c r="AR2334" s="25" t="s">
        <v>407</v>
      </c>
      <c r="AT2334" s="25" t="s">
        <v>465</v>
      </c>
      <c r="AU2334" s="25" t="s">
        <v>80</v>
      </c>
      <c r="AY2334" s="25" t="s">
        <v>190</v>
      </c>
      <c r="BE2334" s="193">
        <f t="shared" si="14"/>
        <v>0</v>
      </c>
      <c r="BF2334" s="193">
        <f t="shared" si="15"/>
        <v>0</v>
      </c>
      <c r="BG2334" s="193">
        <f t="shared" si="16"/>
        <v>0</v>
      </c>
      <c r="BH2334" s="193">
        <f t="shared" si="17"/>
        <v>0</v>
      </c>
      <c r="BI2334" s="193">
        <f t="shared" si="18"/>
        <v>0</v>
      </c>
      <c r="BJ2334" s="25" t="s">
        <v>17</v>
      </c>
      <c r="BK2334" s="193">
        <f t="shared" si="19"/>
        <v>0</v>
      </c>
      <c r="BL2334" s="25" t="s">
        <v>283</v>
      </c>
      <c r="BM2334" s="25" t="s">
        <v>2847</v>
      </c>
    </row>
    <row r="2335" spans="2:65" s="1" customFormat="1" ht="102" customHeight="1">
      <c r="B2335" s="181"/>
      <c r="C2335" s="218" t="s">
        <v>2848</v>
      </c>
      <c r="D2335" s="218" t="s">
        <v>465</v>
      </c>
      <c r="E2335" s="219" t="s">
        <v>2849</v>
      </c>
      <c r="F2335" s="220" t="s">
        <v>2850</v>
      </c>
      <c r="G2335" s="221" t="s">
        <v>410</v>
      </c>
      <c r="H2335" s="222">
        <v>1</v>
      </c>
      <c r="I2335" s="223"/>
      <c r="J2335" s="224">
        <f t="shared" si="10"/>
        <v>0</v>
      </c>
      <c r="K2335" s="220" t="s">
        <v>5</v>
      </c>
      <c r="L2335" s="225"/>
      <c r="M2335" s="226" t="s">
        <v>5</v>
      </c>
      <c r="N2335" s="227" t="s">
        <v>43</v>
      </c>
      <c r="O2335" s="43"/>
      <c r="P2335" s="191">
        <f t="shared" si="11"/>
        <v>0</v>
      </c>
      <c r="Q2335" s="191">
        <v>0</v>
      </c>
      <c r="R2335" s="191">
        <f t="shared" si="12"/>
        <v>0</v>
      </c>
      <c r="S2335" s="191">
        <v>0</v>
      </c>
      <c r="T2335" s="192">
        <f t="shared" si="13"/>
        <v>0</v>
      </c>
      <c r="AR2335" s="25" t="s">
        <v>407</v>
      </c>
      <c r="AT2335" s="25" t="s">
        <v>465</v>
      </c>
      <c r="AU2335" s="25" t="s">
        <v>80</v>
      </c>
      <c r="AY2335" s="25" t="s">
        <v>190</v>
      </c>
      <c r="BE2335" s="193">
        <f t="shared" si="14"/>
        <v>0</v>
      </c>
      <c r="BF2335" s="193">
        <f t="shared" si="15"/>
        <v>0</v>
      </c>
      <c r="BG2335" s="193">
        <f t="shared" si="16"/>
        <v>0</v>
      </c>
      <c r="BH2335" s="193">
        <f t="shared" si="17"/>
        <v>0</v>
      </c>
      <c r="BI2335" s="193">
        <f t="shared" si="18"/>
        <v>0</v>
      </c>
      <c r="BJ2335" s="25" t="s">
        <v>17</v>
      </c>
      <c r="BK2335" s="193">
        <f t="shared" si="19"/>
        <v>0</v>
      </c>
      <c r="BL2335" s="25" t="s">
        <v>283</v>
      </c>
      <c r="BM2335" s="25" t="s">
        <v>2851</v>
      </c>
    </row>
    <row r="2336" spans="2:65" s="1" customFormat="1" ht="102" customHeight="1">
      <c r="B2336" s="181"/>
      <c r="C2336" s="218" t="s">
        <v>2852</v>
      </c>
      <c r="D2336" s="218" t="s">
        <v>465</v>
      </c>
      <c r="E2336" s="219" t="s">
        <v>2853</v>
      </c>
      <c r="F2336" s="220" t="s">
        <v>2854</v>
      </c>
      <c r="G2336" s="221" t="s">
        <v>410</v>
      </c>
      <c r="H2336" s="222">
        <v>1</v>
      </c>
      <c r="I2336" s="223"/>
      <c r="J2336" s="224">
        <f t="shared" si="10"/>
        <v>0</v>
      </c>
      <c r="K2336" s="220" t="s">
        <v>5</v>
      </c>
      <c r="L2336" s="225"/>
      <c r="M2336" s="226" t="s">
        <v>5</v>
      </c>
      <c r="N2336" s="227" t="s">
        <v>43</v>
      </c>
      <c r="O2336" s="43"/>
      <c r="P2336" s="191">
        <f t="shared" si="11"/>
        <v>0</v>
      </c>
      <c r="Q2336" s="191">
        <v>0</v>
      </c>
      <c r="R2336" s="191">
        <f t="shared" si="12"/>
        <v>0</v>
      </c>
      <c r="S2336" s="191">
        <v>0</v>
      </c>
      <c r="T2336" s="192">
        <f t="shared" si="13"/>
        <v>0</v>
      </c>
      <c r="AR2336" s="25" t="s">
        <v>407</v>
      </c>
      <c r="AT2336" s="25" t="s">
        <v>465</v>
      </c>
      <c r="AU2336" s="25" t="s">
        <v>80</v>
      </c>
      <c r="AY2336" s="25" t="s">
        <v>190</v>
      </c>
      <c r="BE2336" s="193">
        <f t="shared" si="14"/>
        <v>0</v>
      </c>
      <c r="BF2336" s="193">
        <f t="shared" si="15"/>
        <v>0</v>
      </c>
      <c r="BG2336" s="193">
        <f t="shared" si="16"/>
        <v>0</v>
      </c>
      <c r="BH2336" s="193">
        <f t="shared" si="17"/>
        <v>0</v>
      </c>
      <c r="BI2336" s="193">
        <f t="shared" si="18"/>
        <v>0</v>
      </c>
      <c r="BJ2336" s="25" t="s">
        <v>17</v>
      </c>
      <c r="BK2336" s="193">
        <f t="shared" si="19"/>
        <v>0</v>
      </c>
      <c r="BL2336" s="25" t="s">
        <v>283</v>
      </c>
      <c r="BM2336" s="25" t="s">
        <v>2855</v>
      </c>
    </row>
    <row r="2337" spans="2:65" s="1" customFormat="1" ht="102" customHeight="1">
      <c r="B2337" s="181"/>
      <c r="C2337" s="218" t="s">
        <v>2856</v>
      </c>
      <c r="D2337" s="218" t="s">
        <v>465</v>
      </c>
      <c r="E2337" s="219" t="s">
        <v>2857</v>
      </c>
      <c r="F2337" s="220" t="s">
        <v>2858</v>
      </c>
      <c r="G2337" s="221" t="s">
        <v>410</v>
      </c>
      <c r="H2337" s="222">
        <v>1</v>
      </c>
      <c r="I2337" s="223"/>
      <c r="J2337" s="224">
        <f t="shared" si="10"/>
        <v>0</v>
      </c>
      <c r="K2337" s="220" t="s">
        <v>5</v>
      </c>
      <c r="L2337" s="225"/>
      <c r="M2337" s="226" t="s">
        <v>5</v>
      </c>
      <c r="N2337" s="227" t="s">
        <v>43</v>
      </c>
      <c r="O2337" s="43"/>
      <c r="P2337" s="191">
        <f t="shared" si="11"/>
        <v>0</v>
      </c>
      <c r="Q2337" s="191">
        <v>0</v>
      </c>
      <c r="R2337" s="191">
        <f t="shared" si="12"/>
        <v>0</v>
      </c>
      <c r="S2337" s="191">
        <v>0</v>
      </c>
      <c r="T2337" s="192">
        <f t="shared" si="13"/>
        <v>0</v>
      </c>
      <c r="AR2337" s="25" t="s">
        <v>407</v>
      </c>
      <c r="AT2337" s="25" t="s">
        <v>465</v>
      </c>
      <c r="AU2337" s="25" t="s">
        <v>80</v>
      </c>
      <c r="AY2337" s="25" t="s">
        <v>190</v>
      </c>
      <c r="BE2337" s="193">
        <f t="shared" si="14"/>
        <v>0</v>
      </c>
      <c r="BF2337" s="193">
        <f t="shared" si="15"/>
        <v>0</v>
      </c>
      <c r="BG2337" s="193">
        <f t="shared" si="16"/>
        <v>0</v>
      </c>
      <c r="BH2337" s="193">
        <f t="shared" si="17"/>
        <v>0</v>
      </c>
      <c r="BI2337" s="193">
        <f t="shared" si="18"/>
        <v>0</v>
      </c>
      <c r="BJ2337" s="25" t="s">
        <v>17</v>
      </c>
      <c r="BK2337" s="193">
        <f t="shared" si="19"/>
        <v>0</v>
      </c>
      <c r="BL2337" s="25" t="s">
        <v>283</v>
      </c>
      <c r="BM2337" s="25" t="s">
        <v>2859</v>
      </c>
    </row>
    <row r="2338" spans="2:65" s="1" customFormat="1" ht="102" customHeight="1">
      <c r="B2338" s="181"/>
      <c r="C2338" s="218" t="s">
        <v>2860</v>
      </c>
      <c r="D2338" s="218" t="s">
        <v>465</v>
      </c>
      <c r="E2338" s="219" t="s">
        <v>2861</v>
      </c>
      <c r="F2338" s="220" t="s">
        <v>2862</v>
      </c>
      <c r="G2338" s="221" t="s">
        <v>410</v>
      </c>
      <c r="H2338" s="222">
        <v>1</v>
      </c>
      <c r="I2338" s="223"/>
      <c r="J2338" s="224">
        <f t="shared" si="10"/>
        <v>0</v>
      </c>
      <c r="K2338" s="220" t="s">
        <v>5</v>
      </c>
      <c r="L2338" s="225"/>
      <c r="M2338" s="226" t="s">
        <v>5</v>
      </c>
      <c r="N2338" s="227" t="s">
        <v>43</v>
      </c>
      <c r="O2338" s="43"/>
      <c r="P2338" s="191">
        <f t="shared" si="11"/>
        <v>0</v>
      </c>
      <c r="Q2338" s="191">
        <v>0</v>
      </c>
      <c r="R2338" s="191">
        <f t="shared" si="12"/>
        <v>0</v>
      </c>
      <c r="S2338" s="191">
        <v>0</v>
      </c>
      <c r="T2338" s="192">
        <f t="shared" si="13"/>
        <v>0</v>
      </c>
      <c r="AR2338" s="25" t="s">
        <v>407</v>
      </c>
      <c r="AT2338" s="25" t="s">
        <v>465</v>
      </c>
      <c r="AU2338" s="25" t="s">
        <v>80</v>
      </c>
      <c r="AY2338" s="25" t="s">
        <v>190</v>
      </c>
      <c r="BE2338" s="193">
        <f t="shared" si="14"/>
        <v>0</v>
      </c>
      <c r="BF2338" s="193">
        <f t="shared" si="15"/>
        <v>0</v>
      </c>
      <c r="BG2338" s="193">
        <f t="shared" si="16"/>
        <v>0</v>
      </c>
      <c r="BH2338" s="193">
        <f t="shared" si="17"/>
        <v>0</v>
      </c>
      <c r="BI2338" s="193">
        <f t="shared" si="18"/>
        <v>0</v>
      </c>
      <c r="BJ2338" s="25" t="s">
        <v>17</v>
      </c>
      <c r="BK2338" s="193">
        <f t="shared" si="19"/>
        <v>0</v>
      </c>
      <c r="BL2338" s="25" t="s">
        <v>283</v>
      </c>
      <c r="BM2338" s="25" t="s">
        <v>2863</v>
      </c>
    </row>
    <row r="2339" spans="2:65" s="1" customFormat="1" ht="102" customHeight="1">
      <c r="B2339" s="181"/>
      <c r="C2339" s="218" t="s">
        <v>2864</v>
      </c>
      <c r="D2339" s="218" t="s">
        <v>465</v>
      </c>
      <c r="E2339" s="219" t="s">
        <v>2865</v>
      </c>
      <c r="F2339" s="220" t="s">
        <v>2866</v>
      </c>
      <c r="G2339" s="221" t="s">
        <v>410</v>
      </c>
      <c r="H2339" s="222">
        <v>1</v>
      </c>
      <c r="I2339" s="223"/>
      <c r="J2339" s="224">
        <f t="shared" si="10"/>
        <v>0</v>
      </c>
      <c r="K2339" s="220" t="s">
        <v>5</v>
      </c>
      <c r="L2339" s="225"/>
      <c r="M2339" s="226" t="s">
        <v>5</v>
      </c>
      <c r="N2339" s="227" t="s">
        <v>43</v>
      </c>
      <c r="O2339" s="43"/>
      <c r="P2339" s="191">
        <f t="shared" si="11"/>
        <v>0</v>
      </c>
      <c r="Q2339" s="191">
        <v>0</v>
      </c>
      <c r="R2339" s="191">
        <f t="shared" si="12"/>
        <v>0</v>
      </c>
      <c r="S2339" s="191">
        <v>0</v>
      </c>
      <c r="T2339" s="192">
        <f t="shared" si="13"/>
        <v>0</v>
      </c>
      <c r="AR2339" s="25" t="s">
        <v>407</v>
      </c>
      <c r="AT2339" s="25" t="s">
        <v>465</v>
      </c>
      <c r="AU2339" s="25" t="s">
        <v>80</v>
      </c>
      <c r="AY2339" s="25" t="s">
        <v>190</v>
      </c>
      <c r="BE2339" s="193">
        <f t="shared" si="14"/>
        <v>0</v>
      </c>
      <c r="BF2339" s="193">
        <f t="shared" si="15"/>
        <v>0</v>
      </c>
      <c r="BG2339" s="193">
        <f t="shared" si="16"/>
        <v>0</v>
      </c>
      <c r="BH2339" s="193">
        <f t="shared" si="17"/>
        <v>0</v>
      </c>
      <c r="BI2339" s="193">
        <f t="shared" si="18"/>
        <v>0</v>
      </c>
      <c r="BJ2339" s="25" t="s">
        <v>17</v>
      </c>
      <c r="BK2339" s="193">
        <f t="shared" si="19"/>
        <v>0</v>
      </c>
      <c r="BL2339" s="25" t="s">
        <v>283</v>
      </c>
      <c r="BM2339" s="25" t="s">
        <v>2867</v>
      </c>
    </row>
    <row r="2340" spans="2:65" s="1" customFormat="1" ht="102" customHeight="1">
      <c r="B2340" s="181"/>
      <c r="C2340" s="218" t="s">
        <v>2868</v>
      </c>
      <c r="D2340" s="218" t="s">
        <v>465</v>
      </c>
      <c r="E2340" s="219" t="s">
        <v>2869</v>
      </c>
      <c r="F2340" s="220" t="s">
        <v>2870</v>
      </c>
      <c r="G2340" s="221" t="s">
        <v>410</v>
      </c>
      <c r="H2340" s="222">
        <v>1</v>
      </c>
      <c r="I2340" s="223"/>
      <c r="J2340" s="224">
        <f t="shared" si="10"/>
        <v>0</v>
      </c>
      <c r="K2340" s="220" t="s">
        <v>5</v>
      </c>
      <c r="L2340" s="225"/>
      <c r="M2340" s="226" t="s">
        <v>5</v>
      </c>
      <c r="N2340" s="227" t="s">
        <v>43</v>
      </c>
      <c r="O2340" s="43"/>
      <c r="P2340" s="191">
        <f t="shared" si="11"/>
        <v>0</v>
      </c>
      <c r="Q2340" s="191">
        <v>0</v>
      </c>
      <c r="R2340" s="191">
        <f t="shared" si="12"/>
        <v>0</v>
      </c>
      <c r="S2340" s="191">
        <v>0</v>
      </c>
      <c r="T2340" s="192">
        <f t="shared" si="13"/>
        <v>0</v>
      </c>
      <c r="AR2340" s="25" t="s">
        <v>407</v>
      </c>
      <c r="AT2340" s="25" t="s">
        <v>465</v>
      </c>
      <c r="AU2340" s="25" t="s">
        <v>80</v>
      </c>
      <c r="AY2340" s="25" t="s">
        <v>190</v>
      </c>
      <c r="BE2340" s="193">
        <f t="shared" si="14"/>
        <v>0</v>
      </c>
      <c r="BF2340" s="193">
        <f t="shared" si="15"/>
        <v>0</v>
      </c>
      <c r="BG2340" s="193">
        <f t="shared" si="16"/>
        <v>0</v>
      </c>
      <c r="BH2340" s="193">
        <f t="shared" si="17"/>
        <v>0</v>
      </c>
      <c r="BI2340" s="193">
        <f t="shared" si="18"/>
        <v>0</v>
      </c>
      <c r="BJ2340" s="25" t="s">
        <v>17</v>
      </c>
      <c r="BK2340" s="193">
        <f t="shared" si="19"/>
        <v>0</v>
      </c>
      <c r="BL2340" s="25" t="s">
        <v>283</v>
      </c>
      <c r="BM2340" s="25" t="s">
        <v>2871</v>
      </c>
    </row>
    <row r="2341" spans="2:65" s="1" customFormat="1" ht="25.5" customHeight="1">
      <c r="B2341" s="181"/>
      <c r="C2341" s="182" t="s">
        <v>2872</v>
      </c>
      <c r="D2341" s="182" t="s">
        <v>192</v>
      </c>
      <c r="E2341" s="183" t="s">
        <v>2873</v>
      </c>
      <c r="F2341" s="184" t="s">
        <v>2874</v>
      </c>
      <c r="G2341" s="185" t="s">
        <v>410</v>
      </c>
      <c r="H2341" s="186">
        <v>16</v>
      </c>
      <c r="I2341" s="187"/>
      <c r="J2341" s="188">
        <f t="shared" si="10"/>
        <v>0</v>
      </c>
      <c r="K2341" s="184" t="s">
        <v>196</v>
      </c>
      <c r="L2341" s="42"/>
      <c r="M2341" s="189" t="s">
        <v>5</v>
      </c>
      <c r="N2341" s="190" t="s">
        <v>43</v>
      </c>
      <c r="O2341" s="43"/>
      <c r="P2341" s="191">
        <f t="shared" si="11"/>
        <v>0</v>
      </c>
      <c r="Q2341" s="191">
        <v>0</v>
      </c>
      <c r="R2341" s="191">
        <f t="shared" si="12"/>
        <v>0</v>
      </c>
      <c r="S2341" s="191">
        <v>0</v>
      </c>
      <c r="T2341" s="192">
        <f t="shared" si="13"/>
        <v>0</v>
      </c>
      <c r="AR2341" s="25" t="s">
        <v>283</v>
      </c>
      <c r="AT2341" s="25" t="s">
        <v>192</v>
      </c>
      <c r="AU2341" s="25" t="s">
        <v>80</v>
      </c>
      <c r="AY2341" s="25" t="s">
        <v>190</v>
      </c>
      <c r="BE2341" s="193">
        <f t="shared" si="14"/>
        <v>0</v>
      </c>
      <c r="BF2341" s="193">
        <f t="shared" si="15"/>
        <v>0</v>
      </c>
      <c r="BG2341" s="193">
        <f t="shared" si="16"/>
        <v>0</v>
      </c>
      <c r="BH2341" s="193">
        <f t="shared" si="17"/>
        <v>0</v>
      </c>
      <c r="BI2341" s="193">
        <f t="shared" si="18"/>
        <v>0</v>
      </c>
      <c r="BJ2341" s="25" t="s">
        <v>17</v>
      </c>
      <c r="BK2341" s="193">
        <f t="shared" si="19"/>
        <v>0</v>
      </c>
      <c r="BL2341" s="25" t="s">
        <v>283</v>
      </c>
      <c r="BM2341" s="25" t="s">
        <v>2875</v>
      </c>
    </row>
    <row r="2342" spans="2:51" s="12" customFormat="1" ht="13.5">
      <c r="B2342" s="194"/>
      <c r="D2342" s="195" t="s">
        <v>198</v>
      </c>
      <c r="E2342" s="196" t="s">
        <v>5</v>
      </c>
      <c r="F2342" s="197" t="s">
        <v>2876</v>
      </c>
      <c r="H2342" s="196" t="s">
        <v>5</v>
      </c>
      <c r="I2342" s="198"/>
      <c r="L2342" s="194"/>
      <c r="M2342" s="199"/>
      <c r="N2342" s="200"/>
      <c r="O2342" s="200"/>
      <c r="P2342" s="200"/>
      <c r="Q2342" s="200"/>
      <c r="R2342" s="200"/>
      <c r="S2342" s="200"/>
      <c r="T2342" s="201"/>
      <c r="AT2342" s="196" t="s">
        <v>198</v>
      </c>
      <c r="AU2342" s="196" t="s">
        <v>80</v>
      </c>
      <c r="AV2342" s="12" t="s">
        <v>17</v>
      </c>
      <c r="AW2342" s="12" t="s">
        <v>35</v>
      </c>
      <c r="AX2342" s="12" t="s">
        <v>72</v>
      </c>
      <c r="AY2342" s="196" t="s">
        <v>190</v>
      </c>
    </row>
    <row r="2343" spans="2:51" s="13" customFormat="1" ht="13.5">
      <c r="B2343" s="202"/>
      <c r="D2343" s="195" t="s">
        <v>198</v>
      </c>
      <c r="E2343" s="203" t="s">
        <v>5</v>
      </c>
      <c r="F2343" s="204" t="s">
        <v>283</v>
      </c>
      <c r="H2343" s="205">
        <v>16</v>
      </c>
      <c r="I2343" s="206"/>
      <c r="L2343" s="202"/>
      <c r="M2343" s="207"/>
      <c r="N2343" s="208"/>
      <c r="O2343" s="208"/>
      <c r="P2343" s="208"/>
      <c r="Q2343" s="208"/>
      <c r="R2343" s="208"/>
      <c r="S2343" s="208"/>
      <c r="T2343" s="209"/>
      <c r="AT2343" s="203" t="s">
        <v>198</v>
      </c>
      <c r="AU2343" s="203" t="s">
        <v>80</v>
      </c>
      <c r="AV2343" s="13" t="s">
        <v>80</v>
      </c>
      <c r="AW2343" s="13" t="s">
        <v>35</v>
      </c>
      <c r="AX2343" s="13" t="s">
        <v>17</v>
      </c>
      <c r="AY2343" s="203" t="s">
        <v>190</v>
      </c>
    </row>
    <row r="2344" spans="2:65" s="1" customFormat="1" ht="25.5" customHeight="1">
      <c r="B2344" s="181"/>
      <c r="C2344" s="182" t="s">
        <v>2877</v>
      </c>
      <c r="D2344" s="182" t="s">
        <v>192</v>
      </c>
      <c r="E2344" s="183" t="s">
        <v>2878</v>
      </c>
      <c r="F2344" s="184" t="s">
        <v>2879</v>
      </c>
      <c r="G2344" s="185" t="s">
        <v>410</v>
      </c>
      <c r="H2344" s="186">
        <v>16</v>
      </c>
      <c r="I2344" s="187"/>
      <c r="J2344" s="188">
        <f>ROUND(I2344*H2344,2)</f>
        <v>0</v>
      </c>
      <c r="K2344" s="184" t="s">
        <v>196</v>
      </c>
      <c r="L2344" s="42"/>
      <c r="M2344" s="189" t="s">
        <v>5</v>
      </c>
      <c r="N2344" s="190" t="s">
        <v>43</v>
      </c>
      <c r="O2344" s="43"/>
      <c r="P2344" s="191">
        <f>O2344*H2344</f>
        <v>0</v>
      </c>
      <c r="Q2344" s="191">
        <v>0.00045</v>
      </c>
      <c r="R2344" s="191">
        <f>Q2344*H2344</f>
        <v>0.0072</v>
      </c>
      <c r="S2344" s="191">
        <v>0</v>
      </c>
      <c r="T2344" s="192">
        <f>S2344*H2344</f>
        <v>0</v>
      </c>
      <c r="AR2344" s="25" t="s">
        <v>283</v>
      </c>
      <c r="AT2344" s="25" t="s">
        <v>192</v>
      </c>
      <c r="AU2344" s="25" t="s">
        <v>80</v>
      </c>
      <c r="AY2344" s="25" t="s">
        <v>190</v>
      </c>
      <c r="BE2344" s="193">
        <f>IF(N2344="základní",J2344,0)</f>
        <v>0</v>
      </c>
      <c r="BF2344" s="193">
        <f>IF(N2344="snížená",J2344,0)</f>
        <v>0</v>
      </c>
      <c r="BG2344" s="193">
        <f>IF(N2344="zákl. přenesená",J2344,0)</f>
        <v>0</v>
      </c>
      <c r="BH2344" s="193">
        <f>IF(N2344="sníž. přenesená",J2344,0)</f>
        <v>0</v>
      </c>
      <c r="BI2344" s="193">
        <f>IF(N2344="nulová",J2344,0)</f>
        <v>0</v>
      </c>
      <c r="BJ2344" s="25" t="s">
        <v>17</v>
      </c>
      <c r="BK2344" s="193">
        <f>ROUND(I2344*H2344,2)</f>
        <v>0</v>
      </c>
      <c r="BL2344" s="25" t="s">
        <v>283</v>
      </c>
      <c r="BM2344" s="25" t="s">
        <v>2880</v>
      </c>
    </row>
    <row r="2345" spans="2:51" s="12" customFormat="1" ht="13.5">
      <c r="B2345" s="194"/>
      <c r="D2345" s="195" t="s">
        <v>198</v>
      </c>
      <c r="E2345" s="196" t="s">
        <v>5</v>
      </c>
      <c r="F2345" s="197" t="s">
        <v>2876</v>
      </c>
      <c r="H2345" s="196" t="s">
        <v>5</v>
      </c>
      <c r="I2345" s="198"/>
      <c r="L2345" s="194"/>
      <c r="M2345" s="199"/>
      <c r="N2345" s="200"/>
      <c r="O2345" s="200"/>
      <c r="P2345" s="200"/>
      <c r="Q2345" s="200"/>
      <c r="R2345" s="200"/>
      <c r="S2345" s="200"/>
      <c r="T2345" s="201"/>
      <c r="AT2345" s="196" t="s">
        <v>198</v>
      </c>
      <c r="AU2345" s="196" t="s">
        <v>80</v>
      </c>
      <c r="AV2345" s="12" t="s">
        <v>17</v>
      </c>
      <c r="AW2345" s="12" t="s">
        <v>35</v>
      </c>
      <c r="AX2345" s="12" t="s">
        <v>72</v>
      </c>
      <c r="AY2345" s="196" t="s">
        <v>190</v>
      </c>
    </row>
    <row r="2346" spans="2:51" s="13" customFormat="1" ht="13.5">
      <c r="B2346" s="202"/>
      <c r="D2346" s="195" t="s">
        <v>198</v>
      </c>
      <c r="E2346" s="203" t="s">
        <v>5</v>
      </c>
      <c r="F2346" s="204" t="s">
        <v>283</v>
      </c>
      <c r="H2346" s="205">
        <v>16</v>
      </c>
      <c r="I2346" s="206"/>
      <c r="L2346" s="202"/>
      <c r="M2346" s="207"/>
      <c r="N2346" s="208"/>
      <c r="O2346" s="208"/>
      <c r="P2346" s="208"/>
      <c r="Q2346" s="208"/>
      <c r="R2346" s="208"/>
      <c r="S2346" s="208"/>
      <c r="T2346" s="209"/>
      <c r="AT2346" s="203" t="s">
        <v>198</v>
      </c>
      <c r="AU2346" s="203" t="s">
        <v>80</v>
      </c>
      <c r="AV2346" s="13" t="s">
        <v>80</v>
      </c>
      <c r="AW2346" s="13" t="s">
        <v>35</v>
      </c>
      <c r="AX2346" s="13" t="s">
        <v>17</v>
      </c>
      <c r="AY2346" s="203" t="s">
        <v>190</v>
      </c>
    </row>
    <row r="2347" spans="2:65" s="1" customFormat="1" ht="25.5" customHeight="1">
      <c r="B2347" s="181"/>
      <c r="C2347" s="182" t="s">
        <v>2881</v>
      </c>
      <c r="D2347" s="182" t="s">
        <v>192</v>
      </c>
      <c r="E2347" s="183" t="s">
        <v>2882</v>
      </c>
      <c r="F2347" s="184" t="s">
        <v>2883</v>
      </c>
      <c r="G2347" s="185" t="s">
        <v>410</v>
      </c>
      <c r="H2347" s="186">
        <v>2</v>
      </c>
      <c r="I2347" s="187"/>
      <c r="J2347" s="188">
        <f>ROUND(I2347*H2347,2)</f>
        <v>0</v>
      </c>
      <c r="K2347" s="184" t="s">
        <v>196</v>
      </c>
      <c r="L2347" s="42"/>
      <c r="M2347" s="189" t="s">
        <v>5</v>
      </c>
      <c r="N2347" s="190" t="s">
        <v>43</v>
      </c>
      <c r="O2347" s="43"/>
      <c r="P2347" s="191">
        <f>O2347*H2347</f>
        <v>0</v>
      </c>
      <c r="Q2347" s="191">
        <v>0</v>
      </c>
      <c r="R2347" s="191">
        <f>Q2347*H2347</f>
        <v>0</v>
      </c>
      <c r="S2347" s="191">
        <v>0</v>
      </c>
      <c r="T2347" s="192">
        <f>S2347*H2347</f>
        <v>0</v>
      </c>
      <c r="AR2347" s="25" t="s">
        <v>283</v>
      </c>
      <c r="AT2347" s="25" t="s">
        <v>192</v>
      </c>
      <c r="AU2347" s="25" t="s">
        <v>80</v>
      </c>
      <c r="AY2347" s="25" t="s">
        <v>190</v>
      </c>
      <c r="BE2347" s="193">
        <f>IF(N2347="základní",J2347,0)</f>
        <v>0</v>
      </c>
      <c r="BF2347" s="193">
        <f>IF(N2347="snížená",J2347,0)</f>
        <v>0</v>
      </c>
      <c r="BG2347" s="193">
        <f>IF(N2347="zákl. přenesená",J2347,0)</f>
        <v>0</v>
      </c>
      <c r="BH2347" s="193">
        <f>IF(N2347="sníž. přenesená",J2347,0)</f>
        <v>0</v>
      </c>
      <c r="BI2347" s="193">
        <f>IF(N2347="nulová",J2347,0)</f>
        <v>0</v>
      </c>
      <c r="BJ2347" s="25" t="s">
        <v>17</v>
      </c>
      <c r="BK2347" s="193">
        <f>ROUND(I2347*H2347,2)</f>
        <v>0</v>
      </c>
      <c r="BL2347" s="25" t="s">
        <v>283</v>
      </c>
      <c r="BM2347" s="25" t="s">
        <v>2884</v>
      </c>
    </row>
    <row r="2348" spans="2:51" s="12" customFormat="1" ht="13.5">
      <c r="B2348" s="194"/>
      <c r="D2348" s="195" t="s">
        <v>198</v>
      </c>
      <c r="E2348" s="196" t="s">
        <v>5</v>
      </c>
      <c r="F2348" s="197" t="s">
        <v>2885</v>
      </c>
      <c r="H2348" s="196" t="s">
        <v>5</v>
      </c>
      <c r="I2348" s="198"/>
      <c r="L2348" s="194"/>
      <c r="M2348" s="199"/>
      <c r="N2348" s="200"/>
      <c r="O2348" s="200"/>
      <c r="P2348" s="200"/>
      <c r="Q2348" s="200"/>
      <c r="R2348" s="200"/>
      <c r="S2348" s="200"/>
      <c r="T2348" s="201"/>
      <c r="AT2348" s="196" t="s">
        <v>198</v>
      </c>
      <c r="AU2348" s="196" t="s">
        <v>80</v>
      </c>
      <c r="AV2348" s="12" t="s">
        <v>17</v>
      </c>
      <c r="AW2348" s="12" t="s">
        <v>35</v>
      </c>
      <c r="AX2348" s="12" t="s">
        <v>72</v>
      </c>
      <c r="AY2348" s="196" t="s">
        <v>190</v>
      </c>
    </row>
    <row r="2349" spans="2:51" s="13" customFormat="1" ht="13.5">
      <c r="B2349" s="202"/>
      <c r="D2349" s="195" t="s">
        <v>198</v>
      </c>
      <c r="E2349" s="203" t="s">
        <v>5</v>
      </c>
      <c r="F2349" s="204" t="s">
        <v>2886</v>
      </c>
      <c r="H2349" s="205">
        <v>2</v>
      </c>
      <c r="I2349" s="206"/>
      <c r="L2349" s="202"/>
      <c r="M2349" s="207"/>
      <c r="N2349" s="208"/>
      <c r="O2349" s="208"/>
      <c r="P2349" s="208"/>
      <c r="Q2349" s="208"/>
      <c r="R2349" s="208"/>
      <c r="S2349" s="208"/>
      <c r="T2349" s="209"/>
      <c r="AT2349" s="203" t="s">
        <v>198</v>
      </c>
      <c r="AU2349" s="203" t="s">
        <v>80</v>
      </c>
      <c r="AV2349" s="13" t="s">
        <v>80</v>
      </c>
      <c r="AW2349" s="13" t="s">
        <v>35</v>
      </c>
      <c r="AX2349" s="13" t="s">
        <v>17</v>
      </c>
      <c r="AY2349" s="203" t="s">
        <v>190</v>
      </c>
    </row>
    <row r="2350" spans="2:65" s="1" customFormat="1" ht="25.5" customHeight="1">
      <c r="B2350" s="181"/>
      <c r="C2350" s="182" t="s">
        <v>2887</v>
      </c>
      <c r="D2350" s="182" t="s">
        <v>192</v>
      </c>
      <c r="E2350" s="183" t="s">
        <v>2888</v>
      </c>
      <c r="F2350" s="184" t="s">
        <v>2889</v>
      </c>
      <c r="G2350" s="185" t="s">
        <v>410</v>
      </c>
      <c r="H2350" s="186">
        <v>12</v>
      </c>
      <c r="I2350" s="187"/>
      <c r="J2350" s="188">
        <f>ROUND(I2350*H2350,2)</f>
        <v>0</v>
      </c>
      <c r="K2350" s="184" t="s">
        <v>196</v>
      </c>
      <c r="L2350" s="42"/>
      <c r="M2350" s="189" t="s">
        <v>5</v>
      </c>
      <c r="N2350" s="190" t="s">
        <v>43</v>
      </c>
      <c r="O2350" s="43"/>
      <c r="P2350" s="191">
        <f>O2350*H2350</f>
        <v>0</v>
      </c>
      <c r="Q2350" s="191">
        <v>0</v>
      </c>
      <c r="R2350" s="191">
        <f>Q2350*H2350</f>
        <v>0</v>
      </c>
      <c r="S2350" s="191">
        <v>0</v>
      </c>
      <c r="T2350" s="192">
        <f>S2350*H2350</f>
        <v>0</v>
      </c>
      <c r="AR2350" s="25" t="s">
        <v>283</v>
      </c>
      <c r="AT2350" s="25" t="s">
        <v>192</v>
      </c>
      <c r="AU2350" s="25" t="s">
        <v>80</v>
      </c>
      <c r="AY2350" s="25" t="s">
        <v>190</v>
      </c>
      <c r="BE2350" s="193">
        <f>IF(N2350="základní",J2350,0)</f>
        <v>0</v>
      </c>
      <c r="BF2350" s="193">
        <f>IF(N2350="snížená",J2350,0)</f>
        <v>0</v>
      </c>
      <c r="BG2350" s="193">
        <f>IF(N2350="zákl. přenesená",J2350,0)</f>
        <v>0</v>
      </c>
      <c r="BH2350" s="193">
        <f>IF(N2350="sníž. přenesená",J2350,0)</f>
        <v>0</v>
      </c>
      <c r="BI2350" s="193">
        <f>IF(N2350="nulová",J2350,0)</f>
        <v>0</v>
      </c>
      <c r="BJ2350" s="25" t="s">
        <v>17</v>
      </c>
      <c r="BK2350" s="193">
        <f>ROUND(I2350*H2350,2)</f>
        <v>0</v>
      </c>
      <c r="BL2350" s="25" t="s">
        <v>283</v>
      </c>
      <c r="BM2350" s="25" t="s">
        <v>2890</v>
      </c>
    </row>
    <row r="2351" spans="2:51" s="12" customFormat="1" ht="13.5">
      <c r="B2351" s="194"/>
      <c r="D2351" s="195" t="s">
        <v>198</v>
      </c>
      <c r="E2351" s="196" t="s">
        <v>5</v>
      </c>
      <c r="F2351" s="197" t="s">
        <v>2891</v>
      </c>
      <c r="H2351" s="196" t="s">
        <v>5</v>
      </c>
      <c r="I2351" s="198"/>
      <c r="L2351" s="194"/>
      <c r="M2351" s="199"/>
      <c r="N2351" s="200"/>
      <c r="O2351" s="200"/>
      <c r="P2351" s="200"/>
      <c r="Q2351" s="200"/>
      <c r="R2351" s="200"/>
      <c r="S2351" s="200"/>
      <c r="T2351" s="201"/>
      <c r="AT2351" s="196" t="s">
        <v>198</v>
      </c>
      <c r="AU2351" s="196" t="s">
        <v>80</v>
      </c>
      <c r="AV2351" s="12" t="s">
        <v>17</v>
      </c>
      <c r="AW2351" s="12" t="s">
        <v>35</v>
      </c>
      <c r="AX2351" s="12" t="s">
        <v>72</v>
      </c>
      <c r="AY2351" s="196" t="s">
        <v>190</v>
      </c>
    </row>
    <row r="2352" spans="2:51" s="13" customFormat="1" ht="13.5">
      <c r="B2352" s="202"/>
      <c r="D2352" s="195" t="s">
        <v>198</v>
      </c>
      <c r="E2352" s="203" t="s">
        <v>5</v>
      </c>
      <c r="F2352" s="204" t="s">
        <v>2892</v>
      </c>
      <c r="H2352" s="205">
        <v>12</v>
      </c>
      <c r="I2352" s="206"/>
      <c r="L2352" s="202"/>
      <c r="M2352" s="207"/>
      <c r="N2352" s="208"/>
      <c r="O2352" s="208"/>
      <c r="P2352" s="208"/>
      <c r="Q2352" s="208"/>
      <c r="R2352" s="208"/>
      <c r="S2352" s="208"/>
      <c r="T2352" s="209"/>
      <c r="AT2352" s="203" t="s">
        <v>198</v>
      </c>
      <c r="AU2352" s="203" t="s">
        <v>80</v>
      </c>
      <c r="AV2352" s="13" t="s">
        <v>80</v>
      </c>
      <c r="AW2352" s="13" t="s">
        <v>35</v>
      </c>
      <c r="AX2352" s="13" t="s">
        <v>17</v>
      </c>
      <c r="AY2352" s="203" t="s">
        <v>190</v>
      </c>
    </row>
    <row r="2353" spans="2:65" s="1" customFormat="1" ht="38.25" customHeight="1">
      <c r="B2353" s="181"/>
      <c r="C2353" s="182" t="s">
        <v>2893</v>
      </c>
      <c r="D2353" s="182" t="s">
        <v>192</v>
      </c>
      <c r="E2353" s="183" t="s">
        <v>2894</v>
      </c>
      <c r="F2353" s="184" t="s">
        <v>2895</v>
      </c>
      <c r="G2353" s="185" t="s">
        <v>410</v>
      </c>
      <c r="H2353" s="186">
        <v>2</v>
      </c>
      <c r="I2353" s="187"/>
      <c r="J2353" s="188">
        <f>ROUND(I2353*H2353,2)</f>
        <v>0</v>
      </c>
      <c r="K2353" s="184" t="s">
        <v>196</v>
      </c>
      <c r="L2353" s="42"/>
      <c r="M2353" s="189" t="s">
        <v>5</v>
      </c>
      <c r="N2353" s="190" t="s">
        <v>43</v>
      </c>
      <c r="O2353" s="43"/>
      <c r="P2353" s="191">
        <f>O2353*H2353</f>
        <v>0</v>
      </c>
      <c r="Q2353" s="191">
        <v>0</v>
      </c>
      <c r="R2353" s="191">
        <f>Q2353*H2353</f>
        <v>0</v>
      </c>
      <c r="S2353" s="191">
        <v>0</v>
      </c>
      <c r="T2353" s="192">
        <f>S2353*H2353</f>
        <v>0</v>
      </c>
      <c r="AR2353" s="25" t="s">
        <v>283</v>
      </c>
      <c r="AT2353" s="25" t="s">
        <v>192</v>
      </c>
      <c r="AU2353" s="25" t="s">
        <v>80</v>
      </c>
      <c r="AY2353" s="25" t="s">
        <v>190</v>
      </c>
      <c r="BE2353" s="193">
        <f>IF(N2353="základní",J2353,0)</f>
        <v>0</v>
      </c>
      <c r="BF2353" s="193">
        <f>IF(N2353="snížená",J2353,0)</f>
        <v>0</v>
      </c>
      <c r="BG2353" s="193">
        <f>IF(N2353="zákl. přenesená",J2353,0)</f>
        <v>0</v>
      </c>
      <c r="BH2353" s="193">
        <f>IF(N2353="sníž. přenesená",J2353,0)</f>
        <v>0</v>
      </c>
      <c r="BI2353" s="193">
        <f>IF(N2353="nulová",J2353,0)</f>
        <v>0</v>
      </c>
      <c r="BJ2353" s="25" t="s">
        <v>17</v>
      </c>
      <c r="BK2353" s="193">
        <f>ROUND(I2353*H2353,2)</f>
        <v>0</v>
      </c>
      <c r="BL2353" s="25" t="s">
        <v>283</v>
      </c>
      <c r="BM2353" s="25" t="s">
        <v>2896</v>
      </c>
    </row>
    <row r="2354" spans="2:51" s="12" customFormat="1" ht="13.5">
      <c r="B2354" s="194"/>
      <c r="D2354" s="195" t="s">
        <v>198</v>
      </c>
      <c r="E2354" s="196" t="s">
        <v>5</v>
      </c>
      <c r="F2354" s="197" t="s">
        <v>1428</v>
      </c>
      <c r="H2354" s="196" t="s">
        <v>5</v>
      </c>
      <c r="I2354" s="198"/>
      <c r="L2354" s="194"/>
      <c r="M2354" s="199"/>
      <c r="N2354" s="200"/>
      <c r="O2354" s="200"/>
      <c r="P2354" s="200"/>
      <c r="Q2354" s="200"/>
      <c r="R2354" s="200"/>
      <c r="S2354" s="200"/>
      <c r="T2354" s="201"/>
      <c r="AT2354" s="196" t="s">
        <v>198</v>
      </c>
      <c r="AU2354" s="196" t="s">
        <v>80</v>
      </c>
      <c r="AV2354" s="12" t="s">
        <v>17</v>
      </c>
      <c r="AW2354" s="12" t="s">
        <v>35</v>
      </c>
      <c r="AX2354" s="12" t="s">
        <v>72</v>
      </c>
      <c r="AY2354" s="196" t="s">
        <v>190</v>
      </c>
    </row>
    <row r="2355" spans="2:51" s="13" customFormat="1" ht="13.5">
      <c r="B2355" s="202"/>
      <c r="D2355" s="195" t="s">
        <v>198</v>
      </c>
      <c r="E2355" s="203" t="s">
        <v>5</v>
      </c>
      <c r="F2355" s="204" t="s">
        <v>2886</v>
      </c>
      <c r="H2355" s="205">
        <v>2</v>
      </c>
      <c r="I2355" s="206"/>
      <c r="L2355" s="202"/>
      <c r="M2355" s="207"/>
      <c r="N2355" s="208"/>
      <c r="O2355" s="208"/>
      <c r="P2355" s="208"/>
      <c r="Q2355" s="208"/>
      <c r="R2355" s="208"/>
      <c r="S2355" s="208"/>
      <c r="T2355" s="209"/>
      <c r="AT2355" s="203" t="s">
        <v>198</v>
      </c>
      <c r="AU2355" s="203" t="s">
        <v>80</v>
      </c>
      <c r="AV2355" s="13" t="s">
        <v>80</v>
      </c>
      <c r="AW2355" s="13" t="s">
        <v>35</v>
      </c>
      <c r="AX2355" s="13" t="s">
        <v>17</v>
      </c>
      <c r="AY2355" s="203" t="s">
        <v>190</v>
      </c>
    </row>
    <row r="2356" spans="2:65" s="1" customFormat="1" ht="25.5" customHeight="1">
      <c r="B2356" s="181"/>
      <c r="C2356" s="218" t="s">
        <v>2897</v>
      </c>
      <c r="D2356" s="218" t="s">
        <v>465</v>
      </c>
      <c r="E2356" s="219" t="s">
        <v>2898</v>
      </c>
      <c r="F2356" s="220" t="s">
        <v>2899</v>
      </c>
      <c r="G2356" s="221" t="s">
        <v>410</v>
      </c>
      <c r="H2356" s="222">
        <v>1</v>
      </c>
      <c r="I2356" s="223"/>
      <c r="J2356" s="224">
        <f aca="true" t="shared" si="20" ref="J2356:J2396">ROUND(I2356*H2356,2)</f>
        <v>0</v>
      </c>
      <c r="K2356" s="220" t="s">
        <v>5</v>
      </c>
      <c r="L2356" s="225"/>
      <c r="M2356" s="226" t="s">
        <v>5</v>
      </c>
      <c r="N2356" s="227" t="s">
        <v>43</v>
      </c>
      <c r="O2356" s="43"/>
      <c r="P2356" s="191">
        <f aca="true" t="shared" si="21" ref="P2356:P2396">O2356*H2356</f>
        <v>0</v>
      </c>
      <c r="Q2356" s="191">
        <v>0</v>
      </c>
      <c r="R2356" s="191">
        <f aca="true" t="shared" si="22" ref="R2356:R2396">Q2356*H2356</f>
        <v>0</v>
      </c>
      <c r="S2356" s="191">
        <v>0</v>
      </c>
      <c r="T2356" s="192">
        <f aca="true" t="shared" si="23" ref="T2356:T2396">S2356*H2356</f>
        <v>0</v>
      </c>
      <c r="AR2356" s="25" t="s">
        <v>407</v>
      </c>
      <c r="AT2356" s="25" t="s">
        <v>465</v>
      </c>
      <c r="AU2356" s="25" t="s">
        <v>80</v>
      </c>
      <c r="AY2356" s="25" t="s">
        <v>190</v>
      </c>
      <c r="BE2356" s="193">
        <f aca="true" t="shared" si="24" ref="BE2356:BE2396">IF(N2356="základní",J2356,0)</f>
        <v>0</v>
      </c>
      <c r="BF2356" s="193">
        <f aca="true" t="shared" si="25" ref="BF2356:BF2396">IF(N2356="snížená",J2356,0)</f>
        <v>0</v>
      </c>
      <c r="BG2356" s="193">
        <f aca="true" t="shared" si="26" ref="BG2356:BG2396">IF(N2356="zákl. přenesená",J2356,0)</f>
        <v>0</v>
      </c>
      <c r="BH2356" s="193">
        <f aca="true" t="shared" si="27" ref="BH2356:BH2396">IF(N2356="sníž. přenesená",J2356,0)</f>
        <v>0</v>
      </c>
      <c r="BI2356" s="193">
        <f aca="true" t="shared" si="28" ref="BI2356:BI2396">IF(N2356="nulová",J2356,0)</f>
        <v>0</v>
      </c>
      <c r="BJ2356" s="25" t="s">
        <v>17</v>
      </c>
      <c r="BK2356" s="193">
        <f aca="true" t="shared" si="29" ref="BK2356:BK2396">ROUND(I2356*H2356,2)</f>
        <v>0</v>
      </c>
      <c r="BL2356" s="25" t="s">
        <v>283</v>
      </c>
      <c r="BM2356" s="25" t="s">
        <v>2900</v>
      </c>
    </row>
    <row r="2357" spans="2:65" s="1" customFormat="1" ht="25.5" customHeight="1">
      <c r="B2357" s="181"/>
      <c r="C2357" s="218" t="s">
        <v>2901</v>
      </c>
      <c r="D2357" s="218" t="s">
        <v>465</v>
      </c>
      <c r="E2357" s="219" t="s">
        <v>2902</v>
      </c>
      <c r="F2357" s="220" t="s">
        <v>2903</v>
      </c>
      <c r="G2357" s="221" t="s">
        <v>410</v>
      </c>
      <c r="H2357" s="222">
        <v>1</v>
      </c>
      <c r="I2357" s="223"/>
      <c r="J2357" s="224">
        <f t="shared" si="20"/>
        <v>0</v>
      </c>
      <c r="K2357" s="220" t="s">
        <v>5</v>
      </c>
      <c r="L2357" s="225"/>
      <c r="M2357" s="226" t="s">
        <v>5</v>
      </c>
      <c r="N2357" s="227" t="s">
        <v>43</v>
      </c>
      <c r="O2357" s="43"/>
      <c r="P2357" s="191">
        <f t="shared" si="21"/>
        <v>0</v>
      </c>
      <c r="Q2357" s="191">
        <v>0</v>
      </c>
      <c r="R2357" s="191">
        <f t="shared" si="22"/>
        <v>0</v>
      </c>
      <c r="S2357" s="191">
        <v>0</v>
      </c>
      <c r="T2357" s="192">
        <f t="shared" si="23"/>
        <v>0</v>
      </c>
      <c r="AR2357" s="25" t="s">
        <v>407</v>
      </c>
      <c r="AT2357" s="25" t="s">
        <v>465</v>
      </c>
      <c r="AU2357" s="25" t="s">
        <v>80</v>
      </c>
      <c r="AY2357" s="25" t="s">
        <v>190</v>
      </c>
      <c r="BE2357" s="193">
        <f t="shared" si="24"/>
        <v>0</v>
      </c>
      <c r="BF2357" s="193">
        <f t="shared" si="25"/>
        <v>0</v>
      </c>
      <c r="BG2357" s="193">
        <f t="shared" si="26"/>
        <v>0</v>
      </c>
      <c r="BH2357" s="193">
        <f t="shared" si="27"/>
        <v>0</v>
      </c>
      <c r="BI2357" s="193">
        <f t="shared" si="28"/>
        <v>0</v>
      </c>
      <c r="BJ2357" s="25" t="s">
        <v>17</v>
      </c>
      <c r="BK2357" s="193">
        <f t="shared" si="29"/>
        <v>0</v>
      </c>
      <c r="BL2357" s="25" t="s">
        <v>283</v>
      </c>
      <c r="BM2357" s="25" t="s">
        <v>2904</v>
      </c>
    </row>
    <row r="2358" spans="2:65" s="1" customFormat="1" ht="25.5" customHeight="1">
      <c r="B2358" s="181"/>
      <c r="C2358" s="218" t="s">
        <v>2905</v>
      </c>
      <c r="D2358" s="218" t="s">
        <v>465</v>
      </c>
      <c r="E2358" s="219" t="s">
        <v>2906</v>
      </c>
      <c r="F2358" s="220" t="s">
        <v>2907</v>
      </c>
      <c r="G2358" s="221" t="s">
        <v>410</v>
      </c>
      <c r="H2358" s="222">
        <v>1</v>
      </c>
      <c r="I2358" s="223"/>
      <c r="J2358" s="224">
        <f t="shared" si="20"/>
        <v>0</v>
      </c>
      <c r="K2358" s="220" t="s">
        <v>5</v>
      </c>
      <c r="L2358" s="225"/>
      <c r="M2358" s="226" t="s">
        <v>5</v>
      </c>
      <c r="N2358" s="227" t="s">
        <v>43</v>
      </c>
      <c r="O2358" s="43"/>
      <c r="P2358" s="191">
        <f t="shared" si="21"/>
        <v>0</v>
      </c>
      <c r="Q2358" s="191">
        <v>0</v>
      </c>
      <c r="R2358" s="191">
        <f t="shared" si="22"/>
        <v>0</v>
      </c>
      <c r="S2358" s="191">
        <v>0</v>
      </c>
      <c r="T2358" s="192">
        <f t="shared" si="23"/>
        <v>0</v>
      </c>
      <c r="AR2358" s="25" t="s">
        <v>407</v>
      </c>
      <c r="AT2358" s="25" t="s">
        <v>465</v>
      </c>
      <c r="AU2358" s="25" t="s">
        <v>80</v>
      </c>
      <c r="AY2358" s="25" t="s">
        <v>190</v>
      </c>
      <c r="BE2358" s="193">
        <f t="shared" si="24"/>
        <v>0</v>
      </c>
      <c r="BF2358" s="193">
        <f t="shared" si="25"/>
        <v>0</v>
      </c>
      <c r="BG2358" s="193">
        <f t="shared" si="26"/>
        <v>0</v>
      </c>
      <c r="BH2358" s="193">
        <f t="shared" si="27"/>
        <v>0</v>
      </c>
      <c r="BI2358" s="193">
        <f t="shared" si="28"/>
        <v>0</v>
      </c>
      <c r="BJ2358" s="25" t="s">
        <v>17</v>
      </c>
      <c r="BK2358" s="193">
        <f t="shared" si="29"/>
        <v>0</v>
      </c>
      <c r="BL2358" s="25" t="s">
        <v>283</v>
      </c>
      <c r="BM2358" s="25" t="s">
        <v>2908</v>
      </c>
    </row>
    <row r="2359" spans="2:65" s="1" customFormat="1" ht="25.5" customHeight="1">
      <c r="B2359" s="181"/>
      <c r="C2359" s="218" t="s">
        <v>2909</v>
      </c>
      <c r="D2359" s="218" t="s">
        <v>465</v>
      </c>
      <c r="E2359" s="219" t="s">
        <v>2910</v>
      </c>
      <c r="F2359" s="220" t="s">
        <v>2911</v>
      </c>
      <c r="G2359" s="221" t="s">
        <v>410</v>
      </c>
      <c r="H2359" s="222">
        <v>1</v>
      </c>
      <c r="I2359" s="223"/>
      <c r="J2359" s="224">
        <f t="shared" si="20"/>
        <v>0</v>
      </c>
      <c r="K2359" s="220" t="s">
        <v>5</v>
      </c>
      <c r="L2359" s="225"/>
      <c r="M2359" s="226" t="s">
        <v>5</v>
      </c>
      <c r="N2359" s="227" t="s">
        <v>43</v>
      </c>
      <c r="O2359" s="43"/>
      <c r="P2359" s="191">
        <f t="shared" si="21"/>
        <v>0</v>
      </c>
      <c r="Q2359" s="191">
        <v>0</v>
      </c>
      <c r="R2359" s="191">
        <f t="shared" si="22"/>
        <v>0</v>
      </c>
      <c r="S2359" s="191">
        <v>0</v>
      </c>
      <c r="T2359" s="192">
        <f t="shared" si="23"/>
        <v>0</v>
      </c>
      <c r="AR2359" s="25" t="s">
        <v>407</v>
      </c>
      <c r="AT2359" s="25" t="s">
        <v>465</v>
      </c>
      <c r="AU2359" s="25" t="s">
        <v>80</v>
      </c>
      <c r="AY2359" s="25" t="s">
        <v>190</v>
      </c>
      <c r="BE2359" s="193">
        <f t="shared" si="24"/>
        <v>0</v>
      </c>
      <c r="BF2359" s="193">
        <f t="shared" si="25"/>
        <v>0</v>
      </c>
      <c r="BG2359" s="193">
        <f t="shared" si="26"/>
        <v>0</v>
      </c>
      <c r="BH2359" s="193">
        <f t="shared" si="27"/>
        <v>0</v>
      </c>
      <c r="BI2359" s="193">
        <f t="shared" si="28"/>
        <v>0</v>
      </c>
      <c r="BJ2359" s="25" t="s">
        <v>17</v>
      </c>
      <c r="BK2359" s="193">
        <f t="shared" si="29"/>
        <v>0</v>
      </c>
      <c r="BL2359" s="25" t="s">
        <v>283</v>
      </c>
      <c r="BM2359" s="25" t="s">
        <v>2912</v>
      </c>
    </row>
    <row r="2360" spans="2:65" s="1" customFormat="1" ht="25.5" customHeight="1">
      <c r="B2360" s="181"/>
      <c r="C2360" s="218" t="s">
        <v>2913</v>
      </c>
      <c r="D2360" s="218" t="s">
        <v>465</v>
      </c>
      <c r="E2360" s="219" t="s">
        <v>2914</v>
      </c>
      <c r="F2360" s="220" t="s">
        <v>2915</v>
      </c>
      <c r="G2360" s="221" t="s">
        <v>410</v>
      </c>
      <c r="H2360" s="222">
        <v>1</v>
      </c>
      <c r="I2360" s="223"/>
      <c r="J2360" s="224">
        <f t="shared" si="20"/>
        <v>0</v>
      </c>
      <c r="K2360" s="220" t="s">
        <v>5</v>
      </c>
      <c r="L2360" s="225"/>
      <c r="M2360" s="226" t="s">
        <v>5</v>
      </c>
      <c r="N2360" s="227" t="s">
        <v>43</v>
      </c>
      <c r="O2360" s="43"/>
      <c r="P2360" s="191">
        <f t="shared" si="21"/>
        <v>0</v>
      </c>
      <c r="Q2360" s="191">
        <v>0</v>
      </c>
      <c r="R2360" s="191">
        <f t="shared" si="22"/>
        <v>0</v>
      </c>
      <c r="S2360" s="191">
        <v>0</v>
      </c>
      <c r="T2360" s="192">
        <f t="shared" si="23"/>
        <v>0</v>
      </c>
      <c r="AR2360" s="25" t="s">
        <v>407</v>
      </c>
      <c r="AT2360" s="25" t="s">
        <v>465</v>
      </c>
      <c r="AU2360" s="25" t="s">
        <v>80</v>
      </c>
      <c r="AY2360" s="25" t="s">
        <v>190</v>
      </c>
      <c r="BE2360" s="193">
        <f t="shared" si="24"/>
        <v>0</v>
      </c>
      <c r="BF2360" s="193">
        <f t="shared" si="25"/>
        <v>0</v>
      </c>
      <c r="BG2360" s="193">
        <f t="shared" si="26"/>
        <v>0</v>
      </c>
      <c r="BH2360" s="193">
        <f t="shared" si="27"/>
        <v>0</v>
      </c>
      <c r="BI2360" s="193">
        <f t="shared" si="28"/>
        <v>0</v>
      </c>
      <c r="BJ2360" s="25" t="s">
        <v>17</v>
      </c>
      <c r="BK2360" s="193">
        <f t="shared" si="29"/>
        <v>0</v>
      </c>
      <c r="BL2360" s="25" t="s">
        <v>283</v>
      </c>
      <c r="BM2360" s="25" t="s">
        <v>2916</v>
      </c>
    </row>
    <row r="2361" spans="2:65" s="1" customFormat="1" ht="25.5" customHeight="1">
      <c r="B2361" s="181"/>
      <c r="C2361" s="218" t="s">
        <v>2917</v>
      </c>
      <c r="D2361" s="218" t="s">
        <v>465</v>
      </c>
      <c r="E2361" s="219" t="s">
        <v>2918</v>
      </c>
      <c r="F2361" s="220" t="s">
        <v>2919</v>
      </c>
      <c r="G2361" s="221" t="s">
        <v>410</v>
      </c>
      <c r="H2361" s="222">
        <v>1</v>
      </c>
      <c r="I2361" s="223"/>
      <c r="J2361" s="224">
        <f t="shared" si="20"/>
        <v>0</v>
      </c>
      <c r="K2361" s="220" t="s">
        <v>5</v>
      </c>
      <c r="L2361" s="225"/>
      <c r="M2361" s="226" t="s">
        <v>5</v>
      </c>
      <c r="N2361" s="227" t="s">
        <v>43</v>
      </c>
      <c r="O2361" s="43"/>
      <c r="P2361" s="191">
        <f t="shared" si="21"/>
        <v>0</v>
      </c>
      <c r="Q2361" s="191">
        <v>0</v>
      </c>
      <c r="R2361" s="191">
        <f t="shared" si="22"/>
        <v>0</v>
      </c>
      <c r="S2361" s="191">
        <v>0</v>
      </c>
      <c r="T2361" s="192">
        <f t="shared" si="23"/>
        <v>0</v>
      </c>
      <c r="AR2361" s="25" t="s">
        <v>407</v>
      </c>
      <c r="AT2361" s="25" t="s">
        <v>465</v>
      </c>
      <c r="AU2361" s="25" t="s">
        <v>80</v>
      </c>
      <c r="AY2361" s="25" t="s">
        <v>190</v>
      </c>
      <c r="BE2361" s="193">
        <f t="shared" si="24"/>
        <v>0</v>
      </c>
      <c r="BF2361" s="193">
        <f t="shared" si="25"/>
        <v>0</v>
      </c>
      <c r="BG2361" s="193">
        <f t="shared" si="26"/>
        <v>0</v>
      </c>
      <c r="BH2361" s="193">
        <f t="shared" si="27"/>
        <v>0</v>
      </c>
      <c r="BI2361" s="193">
        <f t="shared" si="28"/>
        <v>0</v>
      </c>
      <c r="BJ2361" s="25" t="s">
        <v>17</v>
      </c>
      <c r="BK2361" s="193">
        <f t="shared" si="29"/>
        <v>0</v>
      </c>
      <c r="BL2361" s="25" t="s">
        <v>283</v>
      </c>
      <c r="BM2361" s="25" t="s">
        <v>2920</v>
      </c>
    </row>
    <row r="2362" spans="2:65" s="1" customFormat="1" ht="25.5" customHeight="1">
      <c r="B2362" s="181"/>
      <c r="C2362" s="218" t="s">
        <v>2921</v>
      </c>
      <c r="D2362" s="218" t="s">
        <v>465</v>
      </c>
      <c r="E2362" s="219" t="s">
        <v>2922</v>
      </c>
      <c r="F2362" s="220" t="s">
        <v>2923</v>
      </c>
      <c r="G2362" s="221" t="s">
        <v>410</v>
      </c>
      <c r="H2362" s="222">
        <v>1</v>
      </c>
      <c r="I2362" s="223"/>
      <c r="J2362" s="224">
        <f t="shared" si="20"/>
        <v>0</v>
      </c>
      <c r="K2362" s="220" t="s">
        <v>5</v>
      </c>
      <c r="L2362" s="225"/>
      <c r="M2362" s="226" t="s">
        <v>5</v>
      </c>
      <c r="N2362" s="227" t="s">
        <v>43</v>
      </c>
      <c r="O2362" s="43"/>
      <c r="P2362" s="191">
        <f t="shared" si="21"/>
        <v>0</v>
      </c>
      <c r="Q2362" s="191">
        <v>0</v>
      </c>
      <c r="R2362" s="191">
        <f t="shared" si="22"/>
        <v>0</v>
      </c>
      <c r="S2362" s="191">
        <v>0</v>
      </c>
      <c r="T2362" s="192">
        <f t="shared" si="23"/>
        <v>0</v>
      </c>
      <c r="AR2362" s="25" t="s">
        <v>407</v>
      </c>
      <c r="AT2362" s="25" t="s">
        <v>465</v>
      </c>
      <c r="AU2362" s="25" t="s">
        <v>80</v>
      </c>
      <c r="AY2362" s="25" t="s">
        <v>190</v>
      </c>
      <c r="BE2362" s="193">
        <f t="shared" si="24"/>
        <v>0</v>
      </c>
      <c r="BF2362" s="193">
        <f t="shared" si="25"/>
        <v>0</v>
      </c>
      <c r="BG2362" s="193">
        <f t="shared" si="26"/>
        <v>0</v>
      </c>
      <c r="BH2362" s="193">
        <f t="shared" si="27"/>
        <v>0</v>
      </c>
      <c r="BI2362" s="193">
        <f t="shared" si="28"/>
        <v>0</v>
      </c>
      <c r="BJ2362" s="25" t="s">
        <v>17</v>
      </c>
      <c r="BK2362" s="193">
        <f t="shared" si="29"/>
        <v>0</v>
      </c>
      <c r="BL2362" s="25" t="s">
        <v>283</v>
      </c>
      <c r="BM2362" s="25" t="s">
        <v>2924</v>
      </c>
    </row>
    <row r="2363" spans="2:65" s="1" customFormat="1" ht="25.5" customHeight="1">
      <c r="B2363" s="181"/>
      <c r="C2363" s="218" t="s">
        <v>2925</v>
      </c>
      <c r="D2363" s="218" t="s">
        <v>465</v>
      </c>
      <c r="E2363" s="219" t="s">
        <v>2926</v>
      </c>
      <c r="F2363" s="220" t="s">
        <v>2927</v>
      </c>
      <c r="G2363" s="221" t="s">
        <v>410</v>
      </c>
      <c r="H2363" s="222">
        <v>1</v>
      </c>
      <c r="I2363" s="223"/>
      <c r="J2363" s="224">
        <f t="shared" si="20"/>
        <v>0</v>
      </c>
      <c r="K2363" s="220" t="s">
        <v>5</v>
      </c>
      <c r="L2363" s="225"/>
      <c r="M2363" s="226" t="s">
        <v>5</v>
      </c>
      <c r="N2363" s="227" t="s">
        <v>43</v>
      </c>
      <c r="O2363" s="43"/>
      <c r="P2363" s="191">
        <f t="shared" si="21"/>
        <v>0</v>
      </c>
      <c r="Q2363" s="191">
        <v>0</v>
      </c>
      <c r="R2363" s="191">
        <f t="shared" si="22"/>
        <v>0</v>
      </c>
      <c r="S2363" s="191">
        <v>0</v>
      </c>
      <c r="T2363" s="192">
        <f t="shared" si="23"/>
        <v>0</v>
      </c>
      <c r="AR2363" s="25" t="s">
        <v>407</v>
      </c>
      <c r="AT2363" s="25" t="s">
        <v>465</v>
      </c>
      <c r="AU2363" s="25" t="s">
        <v>80</v>
      </c>
      <c r="AY2363" s="25" t="s">
        <v>190</v>
      </c>
      <c r="BE2363" s="193">
        <f t="shared" si="24"/>
        <v>0</v>
      </c>
      <c r="BF2363" s="193">
        <f t="shared" si="25"/>
        <v>0</v>
      </c>
      <c r="BG2363" s="193">
        <f t="shared" si="26"/>
        <v>0</v>
      </c>
      <c r="BH2363" s="193">
        <f t="shared" si="27"/>
        <v>0</v>
      </c>
      <c r="BI2363" s="193">
        <f t="shared" si="28"/>
        <v>0</v>
      </c>
      <c r="BJ2363" s="25" t="s">
        <v>17</v>
      </c>
      <c r="BK2363" s="193">
        <f t="shared" si="29"/>
        <v>0</v>
      </c>
      <c r="BL2363" s="25" t="s">
        <v>283</v>
      </c>
      <c r="BM2363" s="25" t="s">
        <v>2928</v>
      </c>
    </row>
    <row r="2364" spans="2:65" s="1" customFormat="1" ht="25.5" customHeight="1">
      <c r="B2364" s="181"/>
      <c r="C2364" s="218" t="s">
        <v>2929</v>
      </c>
      <c r="D2364" s="218" t="s">
        <v>465</v>
      </c>
      <c r="E2364" s="219" t="s">
        <v>2930</v>
      </c>
      <c r="F2364" s="220" t="s">
        <v>2931</v>
      </c>
      <c r="G2364" s="221" t="s">
        <v>410</v>
      </c>
      <c r="H2364" s="222">
        <v>1</v>
      </c>
      <c r="I2364" s="223"/>
      <c r="J2364" s="224">
        <f t="shared" si="20"/>
        <v>0</v>
      </c>
      <c r="K2364" s="220" t="s">
        <v>5</v>
      </c>
      <c r="L2364" s="225"/>
      <c r="M2364" s="226" t="s">
        <v>5</v>
      </c>
      <c r="N2364" s="227" t="s">
        <v>43</v>
      </c>
      <c r="O2364" s="43"/>
      <c r="P2364" s="191">
        <f t="shared" si="21"/>
        <v>0</v>
      </c>
      <c r="Q2364" s="191">
        <v>0</v>
      </c>
      <c r="R2364" s="191">
        <f t="shared" si="22"/>
        <v>0</v>
      </c>
      <c r="S2364" s="191">
        <v>0</v>
      </c>
      <c r="T2364" s="192">
        <f t="shared" si="23"/>
        <v>0</v>
      </c>
      <c r="AR2364" s="25" t="s">
        <v>407</v>
      </c>
      <c r="AT2364" s="25" t="s">
        <v>465</v>
      </c>
      <c r="AU2364" s="25" t="s">
        <v>80</v>
      </c>
      <c r="AY2364" s="25" t="s">
        <v>190</v>
      </c>
      <c r="BE2364" s="193">
        <f t="shared" si="24"/>
        <v>0</v>
      </c>
      <c r="BF2364" s="193">
        <f t="shared" si="25"/>
        <v>0</v>
      </c>
      <c r="BG2364" s="193">
        <f t="shared" si="26"/>
        <v>0</v>
      </c>
      <c r="BH2364" s="193">
        <f t="shared" si="27"/>
        <v>0</v>
      </c>
      <c r="BI2364" s="193">
        <f t="shared" si="28"/>
        <v>0</v>
      </c>
      <c r="BJ2364" s="25" t="s">
        <v>17</v>
      </c>
      <c r="BK2364" s="193">
        <f t="shared" si="29"/>
        <v>0</v>
      </c>
      <c r="BL2364" s="25" t="s">
        <v>283</v>
      </c>
      <c r="BM2364" s="25" t="s">
        <v>2932</v>
      </c>
    </row>
    <row r="2365" spans="2:65" s="1" customFormat="1" ht="25.5" customHeight="1">
      <c r="B2365" s="181"/>
      <c r="C2365" s="218" t="s">
        <v>2933</v>
      </c>
      <c r="D2365" s="218" t="s">
        <v>465</v>
      </c>
      <c r="E2365" s="219" t="s">
        <v>2934</v>
      </c>
      <c r="F2365" s="220" t="s">
        <v>2935</v>
      </c>
      <c r="G2365" s="221" t="s">
        <v>410</v>
      </c>
      <c r="H2365" s="222">
        <v>1</v>
      </c>
      <c r="I2365" s="223"/>
      <c r="J2365" s="224">
        <f t="shared" si="20"/>
        <v>0</v>
      </c>
      <c r="K2365" s="220" t="s">
        <v>5</v>
      </c>
      <c r="L2365" s="225"/>
      <c r="M2365" s="226" t="s">
        <v>5</v>
      </c>
      <c r="N2365" s="227" t="s">
        <v>43</v>
      </c>
      <c r="O2365" s="43"/>
      <c r="P2365" s="191">
        <f t="shared" si="21"/>
        <v>0</v>
      </c>
      <c r="Q2365" s="191">
        <v>0</v>
      </c>
      <c r="R2365" s="191">
        <f t="shared" si="22"/>
        <v>0</v>
      </c>
      <c r="S2365" s="191">
        <v>0</v>
      </c>
      <c r="T2365" s="192">
        <f t="shared" si="23"/>
        <v>0</v>
      </c>
      <c r="AR2365" s="25" t="s">
        <v>407</v>
      </c>
      <c r="AT2365" s="25" t="s">
        <v>465</v>
      </c>
      <c r="AU2365" s="25" t="s">
        <v>80</v>
      </c>
      <c r="AY2365" s="25" t="s">
        <v>190</v>
      </c>
      <c r="BE2365" s="193">
        <f t="shared" si="24"/>
        <v>0</v>
      </c>
      <c r="BF2365" s="193">
        <f t="shared" si="25"/>
        <v>0</v>
      </c>
      <c r="BG2365" s="193">
        <f t="shared" si="26"/>
        <v>0</v>
      </c>
      <c r="BH2365" s="193">
        <f t="shared" si="27"/>
        <v>0</v>
      </c>
      <c r="BI2365" s="193">
        <f t="shared" si="28"/>
        <v>0</v>
      </c>
      <c r="BJ2365" s="25" t="s">
        <v>17</v>
      </c>
      <c r="BK2365" s="193">
        <f t="shared" si="29"/>
        <v>0</v>
      </c>
      <c r="BL2365" s="25" t="s">
        <v>283</v>
      </c>
      <c r="BM2365" s="25" t="s">
        <v>2936</v>
      </c>
    </row>
    <row r="2366" spans="2:65" s="1" customFormat="1" ht="25.5" customHeight="1">
      <c r="B2366" s="181"/>
      <c r="C2366" s="218" t="s">
        <v>2937</v>
      </c>
      <c r="D2366" s="218" t="s">
        <v>465</v>
      </c>
      <c r="E2366" s="219" t="s">
        <v>2938</v>
      </c>
      <c r="F2366" s="220" t="s">
        <v>2939</v>
      </c>
      <c r="G2366" s="221" t="s">
        <v>410</v>
      </c>
      <c r="H2366" s="222">
        <v>1</v>
      </c>
      <c r="I2366" s="223"/>
      <c r="J2366" s="224">
        <f t="shared" si="20"/>
        <v>0</v>
      </c>
      <c r="K2366" s="220" t="s">
        <v>5</v>
      </c>
      <c r="L2366" s="225"/>
      <c r="M2366" s="226" t="s">
        <v>5</v>
      </c>
      <c r="N2366" s="227" t="s">
        <v>43</v>
      </c>
      <c r="O2366" s="43"/>
      <c r="P2366" s="191">
        <f t="shared" si="21"/>
        <v>0</v>
      </c>
      <c r="Q2366" s="191">
        <v>0</v>
      </c>
      <c r="R2366" s="191">
        <f t="shared" si="22"/>
        <v>0</v>
      </c>
      <c r="S2366" s="191">
        <v>0</v>
      </c>
      <c r="T2366" s="192">
        <f t="shared" si="23"/>
        <v>0</v>
      </c>
      <c r="AR2366" s="25" t="s">
        <v>407</v>
      </c>
      <c r="AT2366" s="25" t="s">
        <v>465</v>
      </c>
      <c r="AU2366" s="25" t="s">
        <v>80</v>
      </c>
      <c r="AY2366" s="25" t="s">
        <v>190</v>
      </c>
      <c r="BE2366" s="193">
        <f t="shared" si="24"/>
        <v>0</v>
      </c>
      <c r="BF2366" s="193">
        <f t="shared" si="25"/>
        <v>0</v>
      </c>
      <c r="BG2366" s="193">
        <f t="shared" si="26"/>
        <v>0</v>
      </c>
      <c r="BH2366" s="193">
        <f t="shared" si="27"/>
        <v>0</v>
      </c>
      <c r="BI2366" s="193">
        <f t="shared" si="28"/>
        <v>0</v>
      </c>
      <c r="BJ2366" s="25" t="s">
        <v>17</v>
      </c>
      <c r="BK2366" s="193">
        <f t="shared" si="29"/>
        <v>0</v>
      </c>
      <c r="BL2366" s="25" t="s">
        <v>283</v>
      </c>
      <c r="BM2366" s="25" t="s">
        <v>2940</v>
      </c>
    </row>
    <row r="2367" spans="2:65" s="1" customFormat="1" ht="25.5" customHeight="1">
      <c r="B2367" s="181"/>
      <c r="C2367" s="218" t="s">
        <v>2941</v>
      </c>
      <c r="D2367" s="218" t="s">
        <v>465</v>
      </c>
      <c r="E2367" s="219" t="s">
        <v>2942</v>
      </c>
      <c r="F2367" s="220" t="s">
        <v>2943</v>
      </c>
      <c r="G2367" s="221" t="s">
        <v>410</v>
      </c>
      <c r="H2367" s="222">
        <v>1</v>
      </c>
      <c r="I2367" s="223"/>
      <c r="J2367" s="224">
        <f t="shared" si="20"/>
        <v>0</v>
      </c>
      <c r="K2367" s="220" t="s">
        <v>5</v>
      </c>
      <c r="L2367" s="225"/>
      <c r="M2367" s="226" t="s">
        <v>5</v>
      </c>
      <c r="N2367" s="227" t="s">
        <v>43</v>
      </c>
      <c r="O2367" s="43"/>
      <c r="P2367" s="191">
        <f t="shared" si="21"/>
        <v>0</v>
      </c>
      <c r="Q2367" s="191">
        <v>0</v>
      </c>
      <c r="R2367" s="191">
        <f t="shared" si="22"/>
        <v>0</v>
      </c>
      <c r="S2367" s="191">
        <v>0</v>
      </c>
      <c r="T2367" s="192">
        <f t="shared" si="23"/>
        <v>0</v>
      </c>
      <c r="AR2367" s="25" t="s">
        <v>407</v>
      </c>
      <c r="AT2367" s="25" t="s">
        <v>465</v>
      </c>
      <c r="AU2367" s="25" t="s">
        <v>80</v>
      </c>
      <c r="AY2367" s="25" t="s">
        <v>190</v>
      </c>
      <c r="BE2367" s="193">
        <f t="shared" si="24"/>
        <v>0</v>
      </c>
      <c r="BF2367" s="193">
        <f t="shared" si="25"/>
        <v>0</v>
      </c>
      <c r="BG2367" s="193">
        <f t="shared" si="26"/>
        <v>0</v>
      </c>
      <c r="BH2367" s="193">
        <f t="shared" si="27"/>
        <v>0</v>
      </c>
      <c r="BI2367" s="193">
        <f t="shared" si="28"/>
        <v>0</v>
      </c>
      <c r="BJ2367" s="25" t="s">
        <v>17</v>
      </c>
      <c r="BK2367" s="193">
        <f t="shared" si="29"/>
        <v>0</v>
      </c>
      <c r="BL2367" s="25" t="s">
        <v>283</v>
      </c>
      <c r="BM2367" s="25" t="s">
        <v>2944</v>
      </c>
    </row>
    <row r="2368" spans="2:65" s="1" customFormat="1" ht="25.5" customHeight="1">
      <c r="B2368" s="181"/>
      <c r="C2368" s="218" t="s">
        <v>2945</v>
      </c>
      <c r="D2368" s="218" t="s">
        <v>465</v>
      </c>
      <c r="E2368" s="219" t="s">
        <v>2946</v>
      </c>
      <c r="F2368" s="220" t="s">
        <v>2947</v>
      </c>
      <c r="G2368" s="221" t="s">
        <v>410</v>
      </c>
      <c r="H2368" s="222">
        <v>1</v>
      </c>
      <c r="I2368" s="223"/>
      <c r="J2368" s="224">
        <f t="shared" si="20"/>
        <v>0</v>
      </c>
      <c r="K2368" s="220" t="s">
        <v>5</v>
      </c>
      <c r="L2368" s="225"/>
      <c r="M2368" s="226" t="s">
        <v>5</v>
      </c>
      <c r="N2368" s="227" t="s">
        <v>43</v>
      </c>
      <c r="O2368" s="43"/>
      <c r="P2368" s="191">
        <f t="shared" si="21"/>
        <v>0</v>
      </c>
      <c r="Q2368" s="191">
        <v>0</v>
      </c>
      <c r="R2368" s="191">
        <f t="shared" si="22"/>
        <v>0</v>
      </c>
      <c r="S2368" s="191">
        <v>0</v>
      </c>
      <c r="T2368" s="192">
        <f t="shared" si="23"/>
        <v>0</v>
      </c>
      <c r="AR2368" s="25" t="s">
        <v>407</v>
      </c>
      <c r="AT2368" s="25" t="s">
        <v>465</v>
      </c>
      <c r="AU2368" s="25" t="s">
        <v>80</v>
      </c>
      <c r="AY2368" s="25" t="s">
        <v>190</v>
      </c>
      <c r="BE2368" s="193">
        <f t="shared" si="24"/>
        <v>0</v>
      </c>
      <c r="BF2368" s="193">
        <f t="shared" si="25"/>
        <v>0</v>
      </c>
      <c r="BG2368" s="193">
        <f t="shared" si="26"/>
        <v>0</v>
      </c>
      <c r="BH2368" s="193">
        <f t="shared" si="27"/>
        <v>0</v>
      </c>
      <c r="BI2368" s="193">
        <f t="shared" si="28"/>
        <v>0</v>
      </c>
      <c r="BJ2368" s="25" t="s">
        <v>17</v>
      </c>
      <c r="BK2368" s="193">
        <f t="shared" si="29"/>
        <v>0</v>
      </c>
      <c r="BL2368" s="25" t="s">
        <v>283</v>
      </c>
      <c r="BM2368" s="25" t="s">
        <v>2948</v>
      </c>
    </row>
    <row r="2369" spans="2:65" s="1" customFormat="1" ht="25.5" customHeight="1">
      <c r="B2369" s="181"/>
      <c r="C2369" s="218" t="s">
        <v>2949</v>
      </c>
      <c r="D2369" s="218" t="s">
        <v>465</v>
      </c>
      <c r="E2369" s="219" t="s">
        <v>2950</v>
      </c>
      <c r="F2369" s="220" t="s">
        <v>2951</v>
      </c>
      <c r="G2369" s="221" t="s">
        <v>410</v>
      </c>
      <c r="H2369" s="222">
        <v>1</v>
      </c>
      <c r="I2369" s="223"/>
      <c r="J2369" s="224">
        <f t="shared" si="20"/>
        <v>0</v>
      </c>
      <c r="K2369" s="220" t="s">
        <v>5</v>
      </c>
      <c r="L2369" s="225"/>
      <c r="M2369" s="226" t="s">
        <v>5</v>
      </c>
      <c r="N2369" s="227" t="s">
        <v>43</v>
      </c>
      <c r="O2369" s="43"/>
      <c r="P2369" s="191">
        <f t="shared" si="21"/>
        <v>0</v>
      </c>
      <c r="Q2369" s="191">
        <v>0</v>
      </c>
      <c r="R2369" s="191">
        <f t="shared" si="22"/>
        <v>0</v>
      </c>
      <c r="S2369" s="191">
        <v>0</v>
      </c>
      <c r="T2369" s="192">
        <f t="shared" si="23"/>
        <v>0</v>
      </c>
      <c r="AR2369" s="25" t="s">
        <v>407</v>
      </c>
      <c r="AT2369" s="25" t="s">
        <v>465</v>
      </c>
      <c r="AU2369" s="25" t="s">
        <v>80</v>
      </c>
      <c r="AY2369" s="25" t="s">
        <v>190</v>
      </c>
      <c r="BE2369" s="193">
        <f t="shared" si="24"/>
        <v>0</v>
      </c>
      <c r="BF2369" s="193">
        <f t="shared" si="25"/>
        <v>0</v>
      </c>
      <c r="BG2369" s="193">
        <f t="shared" si="26"/>
        <v>0</v>
      </c>
      <c r="BH2369" s="193">
        <f t="shared" si="27"/>
        <v>0</v>
      </c>
      <c r="BI2369" s="193">
        <f t="shared" si="28"/>
        <v>0</v>
      </c>
      <c r="BJ2369" s="25" t="s">
        <v>17</v>
      </c>
      <c r="BK2369" s="193">
        <f t="shared" si="29"/>
        <v>0</v>
      </c>
      <c r="BL2369" s="25" t="s">
        <v>283</v>
      </c>
      <c r="BM2369" s="25" t="s">
        <v>2952</v>
      </c>
    </row>
    <row r="2370" spans="2:65" s="1" customFormat="1" ht="25.5" customHeight="1">
      <c r="B2370" s="181"/>
      <c r="C2370" s="218" t="s">
        <v>2953</v>
      </c>
      <c r="D2370" s="218" t="s">
        <v>465</v>
      </c>
      <c r="E2370" s="219" t="s">
        <v>2954</v>
      </c>
      <c r="F2370" s="220" t="s">
        <v>2955</v>
      </c>
      <c r="G2370" s="221" t="s">
        <v>410</v>
      </c>
      <c r="H2370" s="222">
        <v>1</v>
      </c>
      <c r="I2370" s="223"/>
      <c r="J2370" s="224">
        <f t="shared" si="20"/>
        <v>0</v>
      </c>
      <c r="K2370" s="220" t="s">
        <v>5</v>
      </c>
      <c r="L2370" s="225"/>
      <c r="M2370" s="226" t="s">
        <v>5</v>
      </c>
      <c r="N2370" s="227" t="s">
        <v>43</v>
      </c>
      <c r="O2370" s="43"/>
      <c r="P2370" s="191">
        <f t="shared" si="21"/>
        <v>0</v>
      </c>
      <c r="Q2370" s="191">
        <v>0</v>
      </c>
      <c r="R2370" s="191">
        <f t="shared" si="22"/>
        <v>0</v>
      </c>
      <c r="S2370" s="191">
        <v>0</v>
      </c>
      <c r="T2370" s="192">
        <f t="shared" si="23"/>
        <v>0</v>
      </c>
      <c r="AR2370" s="25" t="s">
        <v>407</v>
      </c>
      <c r="AT2370" s="25" t="s">
        <v>465</v>
      </c>
      <c r="AU2370" s="25" t="s">
        <v>80</v>
      </c>
      <c r="AY2370" s="25" t="s">
        <v>190</v>
      </c>
      <c r="BE2370" s="193">
        <f t="shared" si="24"/>
        <v>0</v>
      </c>
      <c r="BF2370" s="193">
        <f t="shared" si="25"/>
        <v>0</v>
      </c>
      <c r="BG2370" s="193">
        <f t="shared" si="26"/>
        <v>0</v>
      </c>
      <c r="BH2370" s="193">
        <f t="shared" si="27"/>
        <v>0</v>
      </c>
      <c r="BI2370" s="193">
        <f t="shared" si="28"/>
        <v>0</v>
      </c>
      <c r="BJ2370" s="25" t="s">
        <v>17</v>
      </c>
      <c r="BK2370" s="193">
        <f t="shared" si="29"/>
        <v>0</v>
      </c>
      <c r="BL2370" s="25" t="s">
        <v>283</v>
      </c>
      <c r="BM2370" s="25" t="s">
        <v>2956</v>
      </c>
    </row>
    <row r="2371" spans="2:65" s="1" customFormat="1" ht="25.5" customHeight="1">
      <c r="B2371" s="181"/>
      <c r="C2371" s="218" t="s">
        <v>2957</v>
      </c>
      <c r="D2371" s="218" t="s">
        <v>465</v>
      </c>
      <c r="E2371" s="219" t="s">
        <v>2958</v>
      </c>
      <c r="F2371" s="220" t="s">
        <v>2959</v>
      </c>
      <c r="G2371" s="221" t="s">
        <v>410</v>
      </c>
      <c r="H2371" s="222">
        <v>1</v>
      </c>
      <c r="I2371" s="223"/>
      <c r="J2371" s="224">
        <f t="shared" si="20"/>
        <v>0</v>
      </c>
      <c r="K2371" s="220" t="s">
        <v>5</v>
      </c>
      <c r="L2371" s="225"/>
      <c r="M2371" s="226" t="s">
        <v>5</v>
      </c>
      <c r="N2371" s="227" t="s">
        <v>43</v>
      </c>
      <c r="O2371" s="43"/>
      <c r="P2371" s="191">
        <f t="shared" si="21"/>
        <v>0</v>
      </c>
      <c r="Q2371" s="191">
        <v>0</v>
      </c>
      <c r="R2371" s="191">
        <f t="shared" si="22"/>
        <v>0</v>
      </c>
      <c r="S2371" s="191">
        <v>0</v>
      </c>
      <c r="T2371" s="192">
        <f t="shared" si="23"/>
        <v>0</v>
      </c>
      <c r="AR2371" s="25" t="s">
        <v>407</v>
      </c>
      <c r="AT2371" s="25" t="s">
        <v>465</v>
      </c>
      <c r="AU2371" s="25" t="s">
        <v>80</v>
      </c>
      <c r="AY2371" s="25" t="s">
        <v>190</v>
      </c>
      <c r="BE2371" s="193">
        <f t="shared" si="24"/>
        <v>0</v>
      </c>
      <c r="BF2371" s="193">
        <f t="shared" si="25"/>
        <v>0</v>
      </c>
      <c r="BG2371" s="193">
        <f t="shared" si="26"/>
        <v>0</v>
      </c>
      <c r="BH2371" s="193">
        <f t="shared" si="27"/>
        <v>0</v>
      </c>
      <c r="BI2371" s="193">
        <f t="shared" si="28"/>
        <v>0</v>
      </c>
      <c r="BJ2371" s="25" t="s">
        <v>17</v>
      </c>
      <c r="BK2371" s="193">
        <f t="shared" si="29"/>
        <v>0</v>
      </c>
      <c r="BL2371" s="25" t="s">
        <v>283</v>
      </c>
      <c r="BM2371" s="25" t="s">
        <v>2960</v>
      </c>
    </row>
    <row r="2372" spans="2:65" s="1" customFormat="1" ht="16.5" customHeight="1">
      <c r="B2372" s="181"/>
      <c r="C2372" s="182" t="s">
        <v>2961</v>
      </c>
      <c r="D2372" s="182" t="s">
        <v>192</v>
      </c>
      <c r="E2372" s="183" t="s">
        <v>2962</v>
      </c>
      <c r="F2372" s="184" t="s">
        <v>2963</v>
      </c>
      <c r="G2372" s="185" t="s">
        <v>410</v>
      </c>
      <c r="H2372" s="186">
        <v>1</v>
      </c>
      <c r="I2372" s="187"/>
      <c r="J2372" s="188">
        <f t="shared" si="20"/>
        <v>0</v>
      </c>
      <c r="K2372" s="184" t="s">
        <v>5</v>
      </c>
      <c r="L2372" s="42"/>
      <c r="M2372" s="189" t="s">
        <v>5</v>
      </c>
      <c r="N2372" s="190" t="s">
        <v>43</v>
      </c>
      <c r="O2372" s="43"/>
      <c r="P2372" s="191">
        <f t="shared" si="21"/>
        <v>0</v>
      </c>
      <c r="Q2372" s="191">
        <v>0</v>
      </c>
      <c r="R2372" s="191">
        <f t="shared" si="22"/>
        <v>0</v>
      </c>
      <c r="S2372" s="191">
        <v>0</v>
      </c>
      <c r="T2372" s="192">
        <f t="shared" si="23"/>
        <v>0</v>
      </c>
      <c r="AR2372" s="25" t="s">
        <v>283</v>
      </c>
      <c r="AT2372" s="25" t="s">
        <v>192</v>
      </c>
      <c r="AU2372" s="25" t="s">
        <v>80</v>
      </c>
      <c r="AY2372" s="25" t="s">
        <v>190</v>
      </c>
      <c r="BE2372" s="193">
        <f t="shared" si="24"/>
        <v>0</v>
      </c>
      <c r="BF2372" s="193">
        <f t="shared" si="25"/>
        <v>0</v>
      </c>
      <c r="BG2372" s="193">
        <f t="shared" si="26"/>
        <v>0</v>
      </c>
      <c r="BH2372" s="193">
        <f t="shared" si="27"/>
        <v>0</v>
      </c>
      <c r="BI2372" s="193">
        <f t="shared" si="28"/>
        <v>0</v>
      </c>
      <c r="BJ2372" s="25" t="s">
        <v>17</v>
      </c>
      <c r="BK2372" s="193">
        <f t="shared" si="29"/>
        <v>0</v>
      </c>
      <c r="BL2372" s="25" t="s">
        <v>283</v>
      </c>
      <c r="BM2372" s="25" t="s">
        <v>2964</v>
      </c>
    </row>
    <row r="2373" spans="2:65" s="1" customFormat="1" ht="16.5" customHeight="1">
      <c r="B2373" s="181"/>
      <c r="C2373" s="182" t="s">
        <v>2965</v>
      </c>
      <c r="D2373" s="182" t="s">
        <v>192</v>
      </c>
      <c r="E2373" s="183" t="s">
        <v>2966</v>
      </c>
      <c r="F2373" s="184" t="s">
        <v>2967</v>
      </c>
      <c r="G2373" s="185" t="s">
        <v>410</v>
      </c>
      <c r="H2373" s="186">
        <v>1</v>
      </c>
      <c r="I2373" s="187"/>
      <c r="J2373" s="188">
        <f t="shared" si="20"/>
        <v>0</v>
      </c>
      <c r="K2373" s="184" t="s">
        <v>5</v>
      </c>
      <c r="L2373" s="42"/>
      <c r="M2373" s="189" t="s">
        <v>5</v>
      </c>
      <c r="N2373" s="190" t="s">
        <v>43</v>
      </c>
      <c r="O2373" s="43"/>
      <c r="P2373" s="191">
        <f t="shared" si="21"/>
        <v>0</v>
      </c>
      <c r="Q2373" s="191">
        <v>0</v>
      </c>
      <c r="R2373" s="191">
        <f t="shared" si="22"/>
        <v>0</v>
      </c>
      <c r="S2373" s="191">
        <v>0</v>
      </c>
      <c r="T2373" s="192">
        <f t="shared" si="23"/>
        <v>0</v>
      </c>
      <c r="AR2373" s="25" t="s">
        <v>283</v>
      </c>
      <c r="AT2373" s="25" t="s">
        <v>192</v>
      </c>
      <c r="AU2373" s="25" t="s">
        <v>80</v>
      </c>
      <c r="AY2373" s="25" t="s">
        <v>190</v>
      </c>
      <c r="BE2373" s="193">
        <f t="shared" si="24"/>
        <v>0</v>
      </c>
      <c r="BF2373" s="193">
        <f t="shared" si="25"/>
        <v>0</v>
      </c>
      <c r="BG2373" s="193">
        <f t="shared" si="26"/>
        <v>0</v>
      </c>
      <c r="BH2373" s="193">
        <f t="shared" si="27"/>
        <v>0</v>
      </c>
      <c r="BI2373" s="193">
        <f t="shared" si="28"/>
        <v>0</v>
      </c>
      <c r="BJ2373" s="25" t="s">
        <v>17</v>
      </c>
      <c r="BK2373" s="193">
        <f t="shared" si="29"/>
        <v>0</v>
      </c>
      <c r="BL2373" s="25" t="s">
        <v>283</v>
      </c>
      <c r="BM2373" s="25" t="s">
        <v>2968</v>
      </c>
    </row>
    <row r="2374" spans="2:65" s="1" customFormat="1" ht="16.5" customHeight="1">
      <c r="B2374" s="181"/>
      <c r="C2374" s="182" t="s">
        <v>2969</v>
      </c>
      <c r="D2374" s="182" t="s">
        <v>192</v>
      </c>
      <c r="E2374" s="183" t="s">
        <v>2970</v>
      </c>
      <c r="F2374" s="184" t="s">
        <v>2971</v>
      </c>
      <c r="G2374" s="185" t="s">
        <v>410</v>
      </c>
      <c r="H2374" s="186">
        <v>1</v>
      </c>
      <c r="I2374" s="187"/>
      <c r="J2374" s="188">
        <f t="shared" si="20"/>
        <v>0</v>
      </c>
      <c r="K2374" s="184" t="s">
        <v>5</v>
      </c>
      <c r="L2374" s="42"/>
      <c r="M2374" s="189" t="s">
        <v>5</v>
      </c>
      <c r="N2374" s="190" t="s">
        <v>43</v>
      </c>
      <c r="O2374" s="43"/>
      <c r="P2374" s="191">
        <f t="shared" si="21"/>
        <v>0</v>
      </c>
      <c r="Q2374" s="191">
        <v>0</v>
      </c>
      <c r="R2374" s="191">
        <f t="shared" si="22"/>
        <v>0</v>
      </c>
      <c r="S2374" s="191">
        <v>0</v>
      </c>
      <c r="T2374" s="192">
        <f t="shared" si="23"/>
        <v>0</v>
      </c>
      <c r="AR2374" s="25" t="s">
        <v>283</v>
      </c>
      <c r="AT2374" s="25" t="s">
        <v>192</v>
      </c>
      <c r="AU2374" s="25" t="s">
        <v>80</v>
      </c>
      <c r="AY2374" s="25" t="s">
        <v>190</v>
      </c>
      <c r="BE2374" s="193">
        <f t="shared" si="24"/>
        <v>0</v>
      </c>
      <c r="BF2374" s="193">
        <f t="shared" si="25"/>
        <v>0</v>
      </c>
      <c r="BG2374" s="193">
        <f t="shared" si="26"/>
        <v>0</v>
      </c>
      <c r="BH2374" s="193">
        <f t="shared" si="27"/>
        <v>0</v>
      </c>
      <c r="BI2374" s="193">
        <f t="shared" si="28"/>
        <v>0</v>
      </c>
      <c r="BJ2374" s="25" t="s">
        <v>17</v>
      </c>
      <c r="BK2374" s="193">
        <f t="shared" si="29"/>
        <v>0</v>
      </c>
      <c r="BL2374" s="25" t="s">
        <v>283</v>
      </c>
      <c r="BM2374" s="25" t="s">
        <v>2972</v>
      </c>
    </row>
    <row r="2375" spans="2:65" s="1" customFormat="1" ht="16.5" customHeight="1">
      <c r="B2375" s="181"/>
      <c r="C2375" s="182" t="s">
        <v>2973</v>
      </c>
      <c r="D2375" s="182" t="s">
        <v>192</v>
      </c>
      <c r="E2375" s="183" t="s">
        <v>2974</v>
      </c>
      <c r="F2375" s="184" t="s">
        <v>2975</v>
      </c>
      <c r="G2375" s="185" t="s">
        <v>410</v>
      </c>
      <c r="H2375" s="186">
        <v>1</v>
      </c>
      <c r="I2375" s="187"/>
      <c r="J2375" s="188">
        <f t="shared" si="20"/>
        <v>0</v>
      </c>
      <c r="K2375" s="184" t="s">
        <v>5</v>
      </c>
      <c r="L2375" s="42"/>
      <c r="M2375" s="189" t="s">
        <v>5</v>
      </c>
      <c r="N2375" s="190" t="s">
        <v>43</v>
      </c>
      <c r="O2375" s="43"/>
      <c r="P2375" s="191">
        <f t="shared" si="21"/>
        <v>0</v>
      </c>
      <c r="Q2375" s="191">
        <v>0</v>
      </c>
      <c r="R2375" s="191">
        <f t="shared" si="22"/>
        <v>0</v>
      </c>
      <c r="S2375" s="191">
        <v>0</v>
      </c>
      <c r="T2375" s="192">
        <f t="shared" si="23"/>
        <v>0</v>
      </c>
      <c r="AR2375" s="25" t="s">
        <v>283</v>
      </c>
      <c r="AT2375" s="25" t="s">
        <v>192</v>
      </c>
      <c r="AU2375" s="25" t="s">
        <v>80</v>
      </c>
      <c r="AY2375" s="25" t="s">
        <v>190</v>
      </c>
      <c r="BE2375" s="193">
        <f t="shared" si="24"/>
        <v>0</v>
      </c>
      <c r="BF2375" s="193">
        <f t="shared" si="25"/>
        <v>0</v>
      </c>
      <c r="BG2375" s="193">
        <f t="shared" si="26"/>
        <v>0</v>
      </c>
      <c r="BH2375" s="193">
        <f t="shared" si="27"/>
        <v>0</v>
      </c>
      <c r="BI2375" s="193">
        <f t="shared" si="28"/>
        <v>0</v>
      </c>
      <c r="BJ2375" s="25" t="s">
        <v>17</v>
      </c>
      <c r="BK2375" s="193">
        <f t="shared" si="29"/>
        <v>0</v>
      </c>
      <c r="BL2375" s="25" t="s">
        <v>283</v>
      </c>
      <c r="BM2375" s="25" t="s">
        <v>2976</v>
      </c>
    </row>
    <row r="2376" spans="2:65" s="1" customFormat="1" ht="16.5" customHeight="1">
      <c r="B2376" s="181"/>
      <c r="C2376" s="182" t="s">
        <v>2977</v>
      </c>
      <c r="D2376" s="182" t="s">
        <v>192</v>
      </c>
      <c r="E2376" s="183" t="s">
        <v>2978</v>
      </c>
      <c r="F2376" s="184" t="s">
        <v>2979</v>
      </c>
      <c r="G2376" s="185" t="s">
        <v>410</v>
      </c>
      <c r="H2376" s="186">
        <v>1</v>
      </c>
      <c r="I2376" s="187"/>
      <c r="J2376" s="188">
        <f t="shared" si="20"/>
        <v>0</v>
      </c>
      <c r="K2376" s="184" t="s">
        <v>5</v>
      </c>
      <c r="L2376" s="42"/>
      <c r="M2376" s="189" t="s">
        <v>5</v>
      </c>
      <c r="N2376" s="190" t="s">
        <v>43</v>
      </c>
      <c r="O2376" s="43"/>
      <c r="P2376" s="191">
        <f t="shared" si="21"/>
        <v>0</v>
      </c>
      <c r="Q2376" s="191">
        <v>0</v>
      </c>
      <c r="R2376" s="191">
        <f t="shared" si="22"/>
        <v>0</v>
      </c>
      <c r="S2376" s="191">
        <v>0</v>
      </c>
      <c r="T2376" s="192">
        <f t="shared" si="23"/>
        <v>0</v>
      </c>
      <c r="AR2376" s="25" t="s">
        <v>283</v>
      </c>
      <c r="AT2376" s="25" t="s">
        <v>192</v>
      </c>
      <c r="AU2376" s="25" t="s">
        <v>80</v>
      </c>
      <c r="AY2376" s="25" t="s">
        <v>190</v>
      </c>
      <c r="BE2376" s="193">
        <f t="shared" si="24"/>
        <v>0</v>
      </c>
      <c r="BF2376" s="193">
        <f t="shared" si="25"/>
        <v>0</v>
      </c>
      <c r="BG2376" s="193">
        <f t="shared" si="26"/>
        <v>0</v>
      </c>
      <c r="BH2376" s="193">
        <f t="shared" si="27"/>
        <v>0</v>
      </c>
      <c r="BI2376" s="193">
        <f t="shared" si="28"/>
        <v>0</v>
      </c>
      <c r="BJ2376" s="25" t="s">
        <v>17</v>
      </c>
      <c r="BK2376" s="193">
        <f t="shared" si="29"/>
        <v>0</v>
      </c>
      <c r="BL2376" s="25" t="s">
        <v>283</v>
      </c>
      <c r="BM2376" s="25" t="s">
        <v>2980</v>
      </c>
    </row>
    <row r="2377" spans="2:65" s="1" customFormat="1" ht="16.5" customHeight="1">
      <c r="B2377" s="181"/>
      <c r="C2377" s="182" t="s">
        <v>2981</v>
      </c>
      <c r="D2377" s="182" t="s">
        <v>192</v>
      </c>
      <c r="E2377" s="183" t="s">
        <v>2982</v>
      </c>
      <c r="F2377" s="184" t="s">
        <v>2983</v>
      </c>
      <c r="G2377" s="185" t="s">
        <v>410</v>
      </c>
      <c r="H2377" s="186">
        <v>1</v>
      </c>
      <c r="I2377" s="187"/>
      <c r="J2377" s="188">
        <f t="shared" si="20"/>
        <v>0</v>
      </c>
      <c r="K2377" s="184" t="s">
        <v>5</v>
      </c>
      <c r="L2377" s="42"/>
      <c r="M2377" s="189" t="s">
        <v>5</v>
      </c>
      <c r="N2377" s="190" t="s">
        <v>43</v>
      </c>
      <c r="O2377" s="43"/>
      <c r="P2377" s="191">
        <f t="shared" si="21"/>
        <v>0</v>
      </c>
      <c r="Q2377" s="191">
        <v>0</v>
      </c>
      <c r="R2377" s="191">
        <f t="shared" si="22"/>
        <v>0</v>
      </c>
      <c r="S2377" s="191">
        <v>0</v>
      </c>
      <c r="T2377" s="192">
        <f t="shared" si="23"/>
        <v>0</v>
      </c>
      <c r="AR2377" s="25" t="s">
        <v>283</v>
      </c>
      <c r="AT2377" s="25" t="s">
        <v>192</v>
      </c>
      <c r="AU2377" s="25" t="s">
        <v>80</v>
      </c>
      <c r="AY2377" s="25" t="s">
        <v>190</v>
      </c>
      <c r="BE2377" s="193">
        <f t="shared" si="24"/>
        <v>0</v>
      </c>
      <c r="BF2377" s="193">
        <f t="shared" si="25"/>
        <v>0</v>
      </c>
      <c r="BG2377" s="193">
        <f t="shared" si="26"/>
        <v>0</v>
      </c>
      <c r="BH2377" s="193">
        <f t="shared" si="27"/>
        <v>0</v>
      </c>
      <c r="BI2377" s="193">
        <f t="shared" si="28"/>
        <v>0</v>
      </c>
      <c r="BJ2377" s="25" t="s">
        <v>17</v>
      </c>
      <c r="BK2377" s="193">
        <f t="shared" si="29"/>
        <v>0</v>
      </c>
      <c r="BL2377" s="25" t="s">
        <v>283</v>
      </c>
      <c r="BM2377" s="25" t="s">
        <v>2984</v>
      </c>
    </row>
    <row r="2378" spans="2:65" s="1" customFormat="1" ht="16.5" customHeight="1">
      <c r="B2378" s="181"/>
      <c r="C2378" s="182" t="s">
        <v>2985</v>
      </c>
      <c r="D2378" s="182" t="s">
        <v>192</v>
      </c>
      <c r="E2378" s="183" t="s">
        <v>2986</v>
      </c>
      <c r="F2378" s="184" t="s">
        <v>2987</v>
      </c>
      <c r="G2378" s="185" t="s">
        <v>410</v>
      </c>
      <c r="H2378" s="186">
        <v>1</v>
      </c>
      <c r="I2378" s="187"/>
      <c r="J2378" s="188">
        <f t="shared" si="20"/>
        <v>0</v>
      </c>
      <c r="K2378" s="184" t="s">
        <v>5</v>
      </c>
      <c r="L2378" s="42"/>
      <c r="M2378" s="189" t="s">
        <v>5</v>
      </c>
      <c r="N2378" s="190" t="s">
        <v>43</v>
      </c>
      <c r="O2378" s="43"/>
      <c r="P2378" s="191">
        <f t="shared" si="21"/>
        <v>0</v>
      </c>
      <c r="Q2378" s="191">
        <v>0</v>
      </c>
      <c r="R2378" s="191">
        <f t="shared" si="22"/>
        <v>0</v>
      </c>
      <c r="S2378" s="191">
        <v>0</v>
      </c>
      <c r="T2378" s="192">
        <f t="shared" si="23"/>
        <v>0</v>
      </c>
      <c r="AR2378" s="25" t="s">
        <v>283</v>
      </c>
      <c r="AT2378" s="25" t="s">
        <v>192</v>
      </c>
      <c r="AU2378" s="25" t="s">
        <v>80</v>
      </c>
      <c r="AY2378" s="25" t="s">
        <v>190</v>
      </c>
      <c r="BE2378" s="193">
        <f t="shared" si="24"/>
        <v>0</v>
      </c>
      <c r="BF2378" s="193">
        <f t="shared" si="25"/>
        <v>0</v>
      </c>
      <c r="BG2378" s="193">
        <f t="shared" si="26"/>
        <v>0</v>
      </c>
      <c r="BH2378" s="193">
        <f t="shared" si="27"/>
        <v>0</v>
      </c>
      <c r="BI2378" s="193">
        <f t="shared" si="28"/>
        <v>0</v>
      </c>
      <c r="BJ2378" s="25" t="s">
        <v>17</v>
      </c>
      <c r="BK2378" s="193">
        <f t="shared" si="29"/>
        <v>0</v>
      </c>
      <c r="BL2378" s="25" t="s">
        <v>283</v>
      </c>
      <c r="BM2378" s="25" t="s">
        <v>2988</v>
      </c>
    </row>
    <row r="2379" spans="2:65" s="1" customFormat="1" ht="16.5" customHeight="1">
      <c r="B2379" s="181"/>
      <c r="C2379" s="182" t="s">
        <v>2989</v>
      </c>
      <c r="D2379" s="182" t="s">
        <v>192</v>
      </c>
      <c r="E2379" s="183" t="s">
        <v>2990</v>
      </c>
      <c r="F2379" s="184" t="s">
        <v>2991</v>
      </c>
      <c r="G2379" s="185" t="s">
        <v>410</v>
      </c>
      <c r="H2379" s="186">
        <v>1</v>
      </c>
      <c r="I2379" s="187"/>
      <c r="J2379" s="188">
        <f t="shared" si="20"/>
        <v>0</v>
      </c>
      <c r="K2379" s="184" t="s">
        <v>5</v>
      </c>
      <c r="L2379" s="42"/>
      <c r="M2379" s="189" t="s">
        <v>5</v>
      </c>
      <c r="N2379" s="190" t="s">
        <v>43</v>
      </c>
      <c r="O2379" s="43"/>
      <c r="P2379" s="191">
        <f t="shared" si="21"/>
        <v>0</v>
      </c>
      <c r="Q2379" s="191">
        <v>0</v>
      </c>
      <c r="R2379" s="191">
        <f t="shared" si="22"/>
        <v>0</v>
      </c>
      <c r="S2379" s="191">
        <v>0</v>
      </c>
      <c r="T2379" s="192">
        <f t="shared" si="23"/>
        <v>0</v>
      </c>
      <c r="AR2379" s="25" t="s">
        <v>283</v>
      </c>
      <c r="AT2379" s="25" t="s">
        <v>192</v>
      </c>
      <c r="AU2379" s="25" t="s">
        <v>80</v>
      </c>
      <c r="AY2379" s="25" t="s">
        <v>190</v>
      </c>
      <c r="BE2379" s="193">
        <f t="shared" si="24"/>
        <v>0</v>
      </c>
      <c r="BF2379" s="193">
        <f t="shared" si="25"/>
        <v>0</v>
      </c>
      <c r="BG2379" s="193">
        <f t="shared" si="26"/>
        <v>0</v>
      </c>
      <c r="BH2379" s="193">
        <f t="shared" si="27"/>
        <v>0</v>
      </c>
      <c r="BI2379" s="193">
        <f t="shared" si="28"/>
        <v>0</v>
      </c>
      <c r="BJ2379" s="25" t="s">
        <v>17</v>
      </c>
      <c r="BK2379" s="193">
        <f t="shared" si="29"/>
        <v>0</v>
      </c>
      <c r="BL2379" s="25" t="s">
        <v>283</v>
      </c>
      <c r="BM2379" s="25" t="s">
        <v>2992</v>
      </c>
    </row>
    <row r="2380" spans="2:65" s="1" customFormat="1" ht="16.5" customHeight="1">
      <c r="B2380" s="181"/>
      <c r="C2380" s="182" t="s">
        <v>2993</v>
      </c>
      <c r="D2380" s="182" t="s">
        <v>192</v>
      </c>
      <c r="E2380" s="183" t="s">
        <v>2994</v>
      </c>
      <c r="F2380" s="184" t="s">
        <v>2995</v>
      </c>
      <c r="G2380" s="185" t="s">
        <v>410</v>
      </c>
      <c r="H2380" s="186">
        <v>1</v>
      </c>
      <c r="I2380" s="187"/>
      <c r="J2380" s="188">
        <f t="shared" si="20"/>
        <v>0</v>
      </c>
      <c r="K2380" s="184" t="s">
        <v>5</v>
      </c>
      <c r="L2380" s="42"/>
      <c r="M2380" s="189" t="s">
        <v>5</v>
      </c>
      <c r="N2380" s="190" t="s">
        <v>43</v>
      </c>
      <c r="O2380" s="43"/>
      <c r="P2380" s="191">
        <f t="shared" si="21"/>
        <v>0</v>
      </c>
      <c r="Q2380" s="191">
        <v>0</v>
      </c>
      <c r="R2380" s="191">
        <f t="shared" si="22"/>
        <v>0</v>
      </c>
      <c r="S2380" s="191">
        <v>0</v>
      </c>
      <c r="T2380" s="192">
        <f t="shared" si="23"/>
        <v>0</v>
      </c>
      <c r="AR2380" s="25" t="s">
        <v>283</v>
      </c>
      <c r="AT2380" s="25" t="s">
        <v>192</v>
      </c>
      <c r="AU2380" s="25" t="s">
        <v>80</v>
      </c>
      <c r="AY2380" s="25" t="s">
        <v>190</v>
      </c>
      <c r="BE2380" s="193">
        <f t="shared" si="24"/>
        <v>0</v>
      </c>
      <c r="BF2380" s="193">
        <f t="shared" si="25"/>
        <v>0</v>
      </c>
      <c r="BG2380" s="193">
        <f t="shared" si="26"/>
        <v>0</v>
      </c>
      <c r="BH2380" s="193">
        <f t="shared" si="27"/>
        <v>0</v>
      </c>
      <c r="BI2380" s="193">
        <f t="shared" si="28"/>
        <v>0</v>
      </c>
      <c r="BJ2380" s="25" t="s">
        <v>17</v>
      </c>
      <c r="BK2380" s="193">
        <f t="shared" si="29"/>
        <v>0</v>
      </c>
      <c r="BL2380" s="25" t="s">
        <v>283</v>
      </c>
      <c r="BM2380" s="25" t="s">
        <v>2996</v>
      </c>
    </row>
    <row r="2381" spans="2:65" s="1" customFormat="1" ht="16.5" customHeight="1">
      <c r="B2381" s="181"/>
      <c r="C2381" s="182" t="s">
        <v>2997</v>
      </c>
      <c r="D2381" s="182" t="s">
        <v>192</v>
      </c>
      <c r="E2381" s="183" t="s">
        <v>2998</v>
      </c>
      <c r="F2381" s="184" t="s">
        <v>2999</v>
      </c>
      <c r="G2381" s="185" t="s">
        <v>410</v>
      </c>
      <c r="H2381" s="186">
        <v>1</v>
      </c>
      <c r="I2381" s="187"/>
      <c r="J2381" s="188">
        <f t="shared" si="20"/>
        <v>0</v>
      </c>
      <c r="K2381" s="184" t="s">
        <v>5</v>
      </c>
      <c r="L2381" s="42"/>
      <c r="M2381" s="189" t="s">
        <v>5</v>
      </c>
      <c r="N2381" s="190" t="s">
        <v>43</v>
      </c>
      <c r="O2381" s="43"/>
      <c r="P2381" s="191">
        <f t="shared" si="21"/>
        <v>0</v>
      </c>
      <c r="Q2381" s="191">
        <v>0</v>
      </c>
      <c r="R2381" s="191">
        <f t="shared" si="22"/>
        <v>0</v>
      </c>
      <c r="S2381" s="191">
        <v>0</v>
      </c>
      <c r="T2381" s="192">
        <f t="shared" si="23"/>
        <v>0</v>
      </c>
      <c r="AR2381" s="25" t="s">
        <v>283</v>
      </c>
      <c r="AT2381" s="25" t="s">
        <v>192</v>
      </c>
      <c r="AU2381" s="25" t="s">
        <v>80</v>
      </c>
      <c r="AY2381" s="25" t="s">
        <v>190</v>
      </c>
      <c r="BE2381" s="193">
        <f t="shared" si="24"/>
        <v>0</v>
      </c>
      <c r="BF2381" s="193">
        <f t="shared" si="25"/>
        <v>0</v>
      </c>
      <c r="BG2381" s="193">
        <f t="shared" si="26"/>
        <v>0</v>
      </c>
      <c r="BH2381" s="193">
        <f t="shared" si="27"/>
        <v>0</v>
      </c>
      <c r="BI2381" s="193">
        <f t="shared" si="28"/>
        <v>0</v>
      </c>
      <c r="BJ2381" s="25" t="s">
        <v>17</v>
      </c>
      <c r="BK2381" s="193">
        <f t="shared" si="29"/>
        <v>0</v>
      </c>
      <c r="BL2381" s="25" t="s">
        <v>283</v>
      </c>
      <c r="BM2381" s="25" t="s">
        <v>3000</v>
      </c>
    </row>
    <row r="2382" spans="2:65" s="1" customFormat="1" ht="16.5" customHeight="1">
      <c r="B2382" s="181"/>
      <c r="C2382" s="182" t="s">
        <v>3001</v>
      </c>
      <c r="D2382" s="182" t="s">
        <v>192</v>
      </c>
      <c r="E2382" s="183" t="s">
        <v>3002</v>
      </c>
      <c r="F2382" s="184" t="s">
        <v>3003</v>
      </c>
      <c r="G2382" s="185" t="s">
        <v>410</v>
      </c>
      <c r="H2382" s="186">
        <v>1</v>
      </c>
      <c r="I2382" s="187"/>
      <c r="J2382" s="188">
        <f t="shared" si="20"/>
        <v>0</v>
      </c>
      <c r="K2382" s="184" t="s">
        <v>5</v>
      </c>
      <c r="L2382" s="42"/>
      <c r="M2382" s="189" t="s">
        <v>5</v>
      </c>
      <c r="N2382" s="190" t="s">
        <v>43</v>
      </c>
      <c r="O2382" s="43"/>
      <c r="P2382" s="191">
        <f t="shared" si="21"/>
        <v>0</v>
      </c>
      <c r="Q2382" s="191">
        <v>0</v>
      </c>
      <c r="R2382" s="191">
        <f t="shared" si="22"/>
        <v>0</v>
      </c>
      <c r="S2382" s="191">
        <v>0</v>
      </c>
      <c r="T2382" s="192">
        <f t="shared" si="23"/>
        <v>0</v>
      </c>
      <c r="AR2382" s="25" t="s">
        <v>283</v>
      </c>
      <c r="AT2382" s="25" t="s">
        <v>192</v>
      </c>
      <c r="AU2382" s="25" t="s">
        <v>80</v>
      </c>
      <c r="AY2382" s="25" t="s">
        <v>190</v>
      </c>
      <c r="BE2382" s="193">
        <f t="shared" si="24"/>
        <v>0</v>
      </c>
      <c r="BF2382" s="193">
        <f t="shared" si="25"/>
        <v>0</v>
      </c>
      <c r="BG2382" s="193">
        <f t="shared" si="26"/>
        <v>0</v>
      </c>
      <c r="BH2382" s="193">
        <f t="shared" si="27"/>
        <v>0</v>
      </c>
      <c r="BI2382" s="193">
        <f t="shared" si="28"/>
        <v>0</v>
      </c>
      <c r="BJ2382" s="25" t="s">
        <v>17</v>
      </c>
      <c r="BK2382" s="193">
        <f t="shared" si="29"/>
        <v>0</v>
      </c>
      <c r="BL2382" s="25" t="s">
        <v>283</v>
      </c>
      <c r="BM2382" s="25" t="s">
        <v>3004</v>
      </c>
    </row>
    <row r="2383" spans="2:65" s="1" customFormat="1" ht="16.5" customHeight="1">
      <c r="B2383" s="181"/>
      <c r="C2383" s="182" t="s">
        <v>3005</v>
      </c>
      <c r="D2383" s="182" t="s">
        <v>192</v>
      </c>
      <c r="E2383" s="183" t="s">
        <v>3006</v>
      </c>
      <c r="F2383" s="184" t="s">
        <v>3007</v>
      </c>
      <c r="G2383" s="185" t="s">
        <v>410</v>
      </c>
      <c r="H2383" s="186">
        <v>1</v>
      </c>
      <c r="I2383" s="187"/>
      <c r="J2383" s="188">
        <f t="shared" si="20"/>
        <v>0</v>
      </c>
      <c r="K2383" s="184" t="s">
        <v>5</v>
      </c>
      <c r="L2383" s="42"/>
      <c r="M2383" s="189" t="s">
        <v>5</v>
      </c>
      <c r="N2383" s="190" t="s">
        <v>43</v>
      </c>
      <c r="O2383" s="43"/>
      <c r="P2383" s="191">
        <f t="shared" si="21"/>
        <v>0</v>
      </c>
      <c r="Q2383" s="191">
        <v>0</v>
      </c>
      <c r="R2383" s="191">
        <f t="shared" si="22"/>
        <v>0</v>
      </c>
      <c r="S2383" s="191">
        <v>0</v>
      </c>
      <c r="T2383" s="192">
        <f t="shared" si="23"/>
        <v>0</v>
      </c>
      <c r="AR2383" s="25" t="s">
        <v>283</v>
      </c>
      <c r="AT2383" s="25" t="s">
        <v>192</v>
      </c>
      <c r="AU2383" s="25" t="s">
        <v>80</v>
      </c>
      <c r="AY2383" s="25" t="s">
        <v>190</v>
      </c>
      <c r="BE2383" s="193">
        <f t="shared" si="24"/>
        <v>0</v>
      </c>
      <c r="BF2383" s="193">
        <f t="shared" si="25"/>
        <v>0</v>
      </c>
      <c r="BG2383" s="193">
        <f t="shared" si="26"/>
        <v>0</v>
      </c>
      <c r="BH2383" s="193">
        <f t="shared" si="27"/>
        <v>0</v>
      </c>
      <c r="BI2383" s="193">
        <f t="shared" si="28"/>
        <v>0</v>
      </c>
      <c r="BJ2383" s="25" t="s">
        <v>17</v>
      </c>
      <c r="BK2383" s="193">
        <f t="shared" si="29"/>
        <v>0</v>
      </c>
      <c r="BL2383" s="25" t="s">
        <v>283</v>
      </c>
      <c r="BM2383" s="25" t="s">
        <v>3008</v>
      </c>
    </row>
    <row r="2384" spans="2:65" s="1" customFormat="1" ht="16.5" customHeight="1">
      <c r="B2384" s="181"/>
      <c r="C2384" s="182" t="s">
        <v>3009</v>
      </c>
      <c r="D2384" s="182" t="s">
        <v>192</v>
      </c>
      <c r="E2384" s="183" t="s">
        <v>3010</v>
      </c>
      <c r="F2384" s="184" t="s">
        <v>3011</v>
      </c>
      <c r="G2384" s="185" t="s">
        <v>410</v>
      </c>
      <c r="H2384" s="186">
        <v>1</v>
      </c>
      <c r="I2384" s="187"/>
      <c r="J2384" s="188">
        <f t="shared" si="20"/>
        <v>0</v>
      </c>
      <c r="K2384" s="184" t="s">
        <v>5</v>
      </c>
      <c r="L2384" s="42"/>
      <c r="M2384" s="189" t="s">
        <v>5</v>
      </c>
      <c r="N2384" s="190" t="s">
        <v>43</v>
      </c>
      <c r="O2384" s="43"/>
      <c r="P2384" s="191">
        <f t="shared" si="21"/>
        <v>0</v>
      </c>
      <c r="Q2384" s="191">
        <v>0</v>
      </c>
      <c r="R2384" s="191">
        <f t="shared" si="22"/>
        <v>0</v>
      </c>
      <c r="S2384" s="191">
        <v>0</v>
      </c>
      <c r="T2384" s="192">
        <f t="shared" si="23"/>
        <v>0</v>
      </c>
      <c r="AR2384" s="25" t="s">
        <v>283</v>
      </c>
      <c r="AT2384" s="25" t="s">
        <v>192</v>
      </c>
      <c r="AU2384" s="25" t="s">
        <v>80</v>
      </c>
      <c r="AY2384" s="25" t="s">
        <v>190</v>
      </c>
      <c r="BE2384" s="193">
        <f t="shared" si="24"/>
        <v>0</v>
      </c>
      <c r="BF2384" s="193">
        <f t="shared" si="25"/>
        <v>0</v>
      </c>
      <c r="BG2384" s="193">
        <f t="shared" si="26"/>
        <v>0</v>
      </c>
      <c r="BH2384" s="193">
        <f t="shared" si="27"/>
        <v>0</v>
      </c>
      <c r="BI2384" s="193">
        <f t="shared" si="28"/>
        <v>0</v>
      </c>
      <c r="BJ2384" s="25" t="s">
        <v>17</v>
      </c>
      <c r="BK2384" s="193">
        <f t="shared" si="29"/>
        <v>0</v>
      </c>
      <c r="BL2384" s="25" t="s">
        <v>283</v>
      </c>
      <c r="BM2384" s="25" t="s">
        <v>3012</v>
      </c>
    </row>
    <row r="2385" spans="2:65" s="1" customFormat="1" ht="16.5" customHeight="1">
      <c r="B2385" s="181"/>
      <c r="C2385" s="182" t="s">
        <v>3013</v>
      </c>
      <c r="D2385" s="182" t="s">
        <v>192</v>
      </c>
      <c r="E2385" s="183" t="s">
        <v>3014</v>
      </c>
      <c r="F2385" s="184" t="s">
        <v>3015</v>
      </c>
      <c r="G2385" s="185" t="s">
        <v>410</v>
      </c>
      <c r="H2385" s="186">
        <v>1</v>
      </c>
      <c r="I2385" s="187"/>
      <c r="J2385" s="188">
        <f t="shared" si="20"/>
        <v>0</v>
      </c>
      <c r="K2385" s="184" t="s">
        <v>5</v>
      </c>
      <c r="L2385" s="42"/>
      <c r="M2385" s="189" t="s">
        <v>5</v>
      </c>
      <c r="N2385" s="190" t="s">
        <v>43</v>
      </c>
      <c r="O2385" s="43"/>
      <c r="P2385" s="191">
        <f t="shared" si="21"/>
        <v>0</v>
      </c>
      <c r="Q2385" s="191">
        <v>0</v>
      </c>
      <c r="R2385" s="191">
        <f t="shared" si="22"/>
        <v>0</v>
      </c>
      <c r="S2385" s="191">
        <v>0</v>
      </c>
      <c r="T2385" s="192">
        <f t="shared" si="23"/>
        <v>0</v>
      </c>
      <c r="AR2385" s="25" t="s">
        <v>283</v>
      </c>
      <c r="AT2385" s="25" t="s">
        <v>192</v>
      </c>
      <c r="AU2385" s="25" t="s">
        <v>80</v>
      </c>
      <c r="AY2385" s="25" t="s">
        <v>190</v>
      </c>
      <c r="BE2385" s="193">
        <f t="shared" si="24"/>
        <v>0</v>
      </c>
      <c r="BF2385" s="193">
        <f t="shared" si="25"/>
        <v>0</v>
      </c>
      <c r="BG2385" s="193">
        <f t="shared" si="26"/>
        <v>0</v>
      </c>
      <c r="BH2385" s="193">
        <f t="shared" si="27"/>
        <v>0</v>
      </c>
      <c r="BI2385" s="193">
        <f t="shared" si="28"/>
        <v>0</v>
      </c>
      <c r="BJ2385" s="25" t="s">
        <v>17</v>
      </c>
      <c r="BK2385" s="193">
        <f t="shared" si="29"/>
        <v>0</v>
      </c>
      <c r="BL2385" s="25" t="s">
        <v>283</v>
      </c>
      <c r="BM2385" s="25" t="s">
        <v>3016</v>
      </c>
    </row>
    <row r="2386" spans="2:65" s="1" customFormat="1" ht="16.5" customHeight="1">
      <c r="B2386" s="181"/>
      <c r="C2386" s="182" t="s">
        <v>3017</v>
      </c>
      <c r="D2386" s="182" t="s">
        <v>192</v>
      </c>
      <c r="E2386" s="183" t="s">
        <v>3018</v>
      </c>
      <c r="F2386" s="184" t="s">
        <v>3019</v>
      </c>
      <c r="G2386" s="185" t="s">
        <v>410</v>
      </c>
      <c r="H2386" s="186">
        <v>1</v>
      </c>
      <c r="I2386" s="187"/>
      <c r="J2386" s="188">
        <f t="shared" si="20"/>
        <v>0</v>
      </c>
      <c r="K2386" s="184" t="s">
        <v>5</v>
      </c>
      <c r="L2386" s="42"/>
      <c r="M2386" s="189" t="s">
        <v>5</v>
      </c>
      <c r="N2386" s="190" t="s">
        <v>43</v>
      </c>
      <c r="O2386" s="43"/>
      <c r="P2386" s="191">
        <f t="shared" si="21"/>
        <v>0</v>
      </c>
      <c r="Q2386" s="191">
        <v>0</v>
      </c>
      <c r="R2386" s="191">
        <f t="shared" si="22"/>
        <v>0</v>
      </c>
      <c r="S2386" s="191">
        <v>0</v>
      </c>
      <c r="T2386" s="192">
        <f t="shared" si="23"/>
        <v>0</v>
      </c>
      <c r="AR2386" s="25" t="s">
        <v>283</v>
      </c>
      <c r="AT2386" s="25" t="s">
        <v>192</v>
      </c>
      <c r="AU2386" s="25" t="s">
        <v>80</v>
      </c>
      <c r="AY2386" s="25" t="s">
        <v>190</v>
      </c>
      <c r="BE2386" s="193">
        <f t="shared" si="24"/>
        <v>0</v>
      </c>
      <c r="BF2386" s="193">
        <f t="shared" si="25"/>
        <v>0</v>
      </c>
      <c r="BG2386" s="193">
        <f t="shared" si="26"/>
        <v>0</v>
      </c>
      <c r="BH2386" s="193">
        <f t="shared" si="27"/>
        <v>0</v>
      </c>
      <c r="BI2386" s="193">
        <f t="shared" si="28"/>
        <v>0</v>
      </c>
      <c r="BJ2386" s="25" t="s">
        <v>17</v>
      </c>
      <c r="BK2386" s="193">
        <f t="shared" si="29"/>
        <v>0</v>
      </c>
      <c r="BL2386" s="25" t="s">
        <v>283</v>
      </c>
      <c r="BM2386" s="25" t="s">
        <v>3020</v>
      </c>
    </row>
    <row r="2387" spans="2:65" s="1" customFormat="1" ht="16.5" customHeight="1">
      <c r="B2387" s="181"/>
      <c r="C2387" s="182" t="s">
        <v>3021</v>
      </c>
      <c r="D2387" s="182" t="s">
        <v>192</v>
      </c>
      <c r="E2387" s="183" t="s">
        <v>3022</v>
      </c>
      <c r="F2387" s="184" t="s">
        <v>3023</v>
      </c>
      <c r="G2387" s="185" t="s">
        <v>410</v>
      </c>
      <c r="H2387" s="186">
        <v>1</v>
      </c>
      <c r="I2387" s="187"/>
      <c r="J2387" s="188">
        <f t="shared" si="20"/>
        <v>0</v>
      </c>
      <c r="K2387" s="184" t="s">
        <v>5</v>
      </c>
      <c r="L2387" s="42"/>
      <c r="M2387" s="189" t="s">
        <v>5</v>
      </c>
      <c r="N2387" s="190" t="s">
        <v>43</v>
      </c>
      <c r="O2387" s="43"/>
      <c r="P2387" s="191">
        <f t="shared" si="21"/>
        <v>0</v>
      </c>
      <c r="Q2387" s="191">
        <v>0</v>
      </c>
      <c r="R2387" s="191">
        <f t="shared" si="22"/>
        <v>0</v>
      </c>
      <c r="S2387" s="191">
        <v>0</v>
      </c>
      <c r="T2387" s="192">
        <f t="shared" si="23"/>
        <v>0</v>
      </c>
      <c r="AR2387" s="25" t="s">
        <v>283</v>
      </c>
      <c r="AT2387" s="25" t="s">
        <v>192</v>
      </c>
      <c r="AU2387" s="25" t="s">
        <v>80</v>
      </c>
      <c r="AY2387" s="25" t="s">
        <v>190</v>
      </c>
      <c r="BE2387" s="193">
        <f t="shared" si="24"/>
        <v>0</v>
      </c>
      <c r="BF2387" s="193">
        <f t="shared" si="25"/>
        <v>0</v>
      </c>
      <c r="BG2387" s="193">
        <f t="shared" si="26"/>
        <v>0</v>
      </c>
      <c r="BH2387" s="193">
        <f t="shared" si="27"/>
        <v>0</v>
      </c>
      <c r="BI2387" s="193">
        <f t="shared" si="28"/>
        <v>0</v>
      </c>
      <c r="BJ2387" s="25" t="s">
        <v>17</v>
      </c>
      <c r="BK2387" s="193">
        <f t="shared" si="29"/>
        <v>0</v>
      </c>
      <c r="BL2387" s="25" t="s">
        <v>283</v>
      </c>
      <c r="BM2387" s="25" t="s">
        <v>3024</v>
      </c>
    </row>
    <row r="2388" spans="2:65" s="1" customFormat="1" ht="16.5" customHeight="1">
      <c r="B2388" s="181"/>
      <c r="C2388" s="182" t="s">
        <v>3025</v>
      </c>
      <c r="D2388" s="182" t="s">
        <v>192</v>
      </c>
      <c r="E2388" s="183" t="s">
        <v>3026</v>
      </c>
      <c r="F2388" s="184" t="s">
        <v>3027</v>
      </c>
      <c r="G2388" s="185" t="s">
        <v>410</v>
      </c>
      <c r="H2388" s="186">
        <v>1</v>
      </c>
      <c r="I2388" s="187"/>
      <c r="J2388" s="188">
        <f t="shared" si="20"/>
        <v>0</v>
      </c>
      <c r="K2388" s="184" t="s">
        <v>5</v>
      </c>
      <c r="L2388" s="42"/>
      <c r="M2388" s="189" t="s">
        <v>5</v>
      </c>
      <c r="N2388" s="190" t="s">
        <v>43</v>
      </c>
      <c r="O2388" s="43"/>
      <c r="P2388" s="191">
        <f t="shared" si="21"/>
        <v>0</v>
      </c>
      <c r="Q2388" s="191">
        <v>0</v>
      </c>
      <c r="R2388" s="191">
        <f t="shared" si="22"/>
        <v>0</v>
      </c>
      <c r="S2388" s="191">
        <v>0</v>
      </c>
      <c r="T2388" s="192">
        <f t="shared" si="23"/>
        <v>0</v>
      </c>
      <c r="AR2388" s="25" t="s">
        <v>283</v>
      </c>
      <c r="AT2388" s="25" t="s">
        <v>192</v>
      </c>
      <c r="AU2388" s="25" t="s">
        <v>80</v>
      </c>
      <c r="AY2388" s="25" t="s">
        <v>190</v>
      </c>
      <c r="BE2388" s="193">
        <f t="shared" si="24"/>
        <v>0</v>
      </c>
      <c r="BF2388" s="193">
        <f t="shared" si="25"/>
        <v>0</v>
      </c>
      <c r="BG2388" s="193">
        <f t="shared" si="26"/>
        <v>0</v>
      </c>
      <c r="BH2388" s="193">
        <f t="shared" si="27"/>
        <v>0</v>
      </c>
      <c r="BI2388" s="193">
        <f t="shared" si="28"/>
        <v>0</v>
      </c>
      <c r="BJ2388" s="25" t="s">
        <v>17</v>
      </c>
      <c r="BK2388" s="193">
        <f t="shared" si="29"/>
        <v>0</v>
      </c>
      <c r="BL2388" s="25" t="s">
        <v>283</v>
      </c>
      <c r="BM2388" s="25" t="s">
        <v>3028</v>
      </c>
    </row>
    <row r="2389" spans="2:65" s="1" customFormat="1" ht="16.5" customHeight="1">
      <c r="B2389" s="181"/>
      <c r="C2389" s="182" t="s">
        <v>3029</v>
      </c>
      <c r="D2389" s="182" t="s">
        <v>192</v>
      </c>
      <c r="E2389" s="183" t="s">
        <v>3030</v>
      </c>
      <c r="F2389" s="184" t="s">
        <v>3031</v>
      </c>
      <c r="G2389" s="185" t="s">
        <v>410</v>
      </c>
      <c r="H2389" s="186">
        <v>1</v>
      </c>
      <c r="I2389" s="187"/>
      <c r="J2389" s="188">
        <f t="shared" si="20"/>
        <v>0</v>
      </c>
      <c r="K2389" s="184" t="s">
        <v>5</v>
      </c>
      <c r="L2389" s="42"/>
      <c r="M2389" s="189" t="s">
        <v>5</v>
      </c>
      <c r="N2389" s="190" t="s">
        <v>43</v>
      </c>
      <c r="O2389" s="43"/>
      <c r="P2389" s="191">
        <f t="shared" si="21"/>
        <v>0</v>
      </c>
      <c r="Q2389" s="191">
        <v>0</v>
      </c>
      <c r="R2389" s="191">
        <f t="shared" si="22"/>
        <v>0</v>
      </c>
      <c r="S2389" s="191">
        <v>0</v>
      </c>
      <c r="T2389" s="192">
        <f t="shared" si="23"/>
        <v>0</v>
      </c>
      <c r="AR2389" s="25" t="s">
        <v>283</v>
      </c>
      <c r="AT2389" s="25" t="s">
        <v>192</v>
      </c>
      <c r="AU2389" s="25" t="s">
        <v>80</v>
      </c>
      <c r="AY2389" s="25" t="s">
        <v>190</v>
      </c>
      <c r="BE2389" s="193">
        <f t="shared" si="24"/>
        <v>0</v>
      </c>
      <c r="BF2389" s="193">
        <f t="shared" si="25"/>
        <v>0</v>
      </c>
      <c r="BG2389" s="193">
        <f t="shared" si="26"/>
        <v>0</v>
      </c>
      <c r="BH2389" s="193">
        <f t="shared" si="27"/>
        <v>0</v>
      </c>
      <c r="BI2389" s="193">
        <f t="shared" si="28"/>
        <v>0</v>
      </c>
      <c r="BJ2389" s="25" t="s">
        <v>17</v>
      </c>
      <c r="BK2389" s="193">
        <f t="shared" si="29"/>
        <v>0</v>
      </c>
      <c r="BL2389" s="25" t="s">
        <v>283</v>
      </c>
      <c r="BM2389" s="25" t="s">
        <v>3032</v>
      </c>
    </row>
    <row r="2390" spans="2:65" s="1" customFormat="1" ht="16.5" customHeight="1">
      <c r="B2390" s="181"/>
      <c r="C2390" s="182" t="s">
        <v>3033</v>
      </c>
      <c r="D2390" s="182" t="s">
        <v>192</v>
      </c>
      <c r="E2390" s="183" t="s">
        <v>3034</v>
      </c>
      <c r="F2390" s="184" t="s">
        <v>3035</v>
      </c>
      <c r="G2390" s="185" t="s">
        <v>410</v>
      </c>
      <c r="H2390" s="186">
        <v>1</v>
      </c>
      <c r="I2390" s="187"/>
      <c r="J2390" s="188">
        <f t="shared" si="20"/>
        <v>0</v>
      </c>
      <c r="K2390" s="184" t="s">
        <v>5</v>
      </c>
      <c r="L2390" s="42"/>
      <c r="M2390" s="189" t="s">
        <v>5</v>
      </c>
      <c r="N2390" s="190" t="s">
        <v>43</v>
      </c>
      <c r="O2390" s="43"/>
      <c r="P2390" s="191">
        <f t="shared" si="21"/>
        <v>0</v>
      </c>
      <c r="Q2390" s="191">
        <v>0</v>
      </c>
      <c r="R2390" s="191">
        <f t="shared" si="22"/>
        <v>0</v>
      </c>
      <c r="S2390" s="191">
        <v>0</v>
      </c>
      <c r="T2390" s="192">
        <f t="shared" si="23"/>
        <v>0</v>
      </c>
      <c r="AR2390" s="25" t="s">
        <v>283</v>
      </c>
      <c r="AT2390" s="25" t="s">
        <v>192</v>
      </c>
      <c r="AU2390" s="25" t="s">
        <v>80</v>
      </c>
      <c r="AY2390" s="25" t="s">
        <v>190</v>
      </c>
      <c r="BE2390" s="193">
        <f t="shared" si="24"/>
        <v>0</v>
      </c>
      <c r="BF2390" s="193">
        <f t="shared" si="25"/>
        <v>0</v>
      </c>
      <c r="BG2390" s="193">
        <f t="shared" si="26"/>
        <v>0</v>
      </c>
      <c r="BH2390" s="193">
        <f t="shared" si="27"/>
        <v>0</v>
      </c>
      <c r="BI2390" s="193">
        <f t="shared" si="28"/>
        <v>0</v>
      </c>
      <c r="BJ2390" s="25" t="s">
        <v>17</v>
      </c>
      <c r="BK2390" s="193">
        <f t="shared" si="29"/>
        <v>0</v>
      </c>
      <c r="BL2390" s="25" t="s">
        <v>283</v>
      </c>
      <c r="BM2390" s="25" t="s">
        <v>3036</v>
      </c>
    </row>
    <row r="2391" spans="2:65" s="1" customFormat="1" ht="16.5" customHeight="1">
      <c r="B2391" s="181"/>
      <c r="C2391" s="182" t="s">
        <v>3037</v>
      </c>
      <c r="D2391" s="182" t="s">
        <v>192</v>
      </c>
      <c r="E2391" s="183" t="s">
        <v>3038</v>
      </c>
      <c r="F2391" s="184" t="s">
        <v>3039</v>
      </c>
      <c r="G2391" s="185" t="s">
        <v>410</v>
      </c>
      <c r="H2391" s="186">
        <v>1</v>
      </c>
      <c r="I2391" s="187"/>
      <c r="J2391" s="188">
        <f t="shared" si="20"/>
        <v>0</v>
      </c>
      <c r="K2391" s="184" t="s">
        <v>5</v>
      </c>
      <c r="L2391" s="42"/>
      <c r="M2391" s="189" t="s">
        <v>5</v>
      </c>
      <c r="N2391" s="190" t="s">
        <v>43</v>
      </c>
      <c r="O2391" s="43"/>
      <c r="P2391" s="191">
        <f t="shared" si="21"/>
        <v>0</v>
      </c>
      <c r="Q2391" s="191">
        <v>0</v>
      </c>
      <c r="R2391" s="191">
        <f t="shared" si="22"/>
        <v>0</v>
      </c>
      <c r="S2391" s="191">
        <v>0</v>
      </c>
      <c r="T2391" s="192">
        <f t="shared" si="23"/>
        <v>0</v>
      </c>
      <c r="AR2391" s="25" t="s">
        <v>283</v>
      </c>
      <c r="AT2391" s="25" t="s">
        <v>192</v>
      </c>
      <c r="AU2391" s="25" t="s">
        <v>80</v>
      </c>
      <c r="AY2391" s="25" t="s">
        <v>190</v>
      </c>
      <c r="BE2391" s="193">
        <f t="shared" si="24"/>
        <v>0</v>
      </c>
      <c r="BF2391" s="193">
        <f t="shared" si="25"/>
        <v>0</v>
      </c>
      <c r="BG2391" s="193">
        <f t="shared" si="26"/>
        <v>0</v>
      </c>
      <c r="BH2391" s="193">
        <f t="shared" si="27"/>
        <v>0</v>
      </c>
      <c r="BI2391" s="193">
        <f t="shared" si="28"/>
        <v>0</v>
      </c>
      <c r="BJ2391" s="25" t="s">
        <v>17</v>
      </c>
      <c r="BK2391" s="193">
        <f t="shared" si="29"/>
        <v>0</v>
      </c>
      <c r="BL2391" s="25" t="s">
        <v>283</v>
      </c>
      <c r="BM2391" s="25" t="s">
        <v>3040</v>
      </c>
    </row>
    <row r="2392" spans="2:65" s="1" customFormat="1" ht="16.5" customHeight="1">
      <c r="B2392" s="181"/>
      <c r="C2392" s="182" t="s">
        <v>3041</v>
      </c>
      <c r="D2392" s="182" t="s">
        <v>192</v>
      </c>
      <c r="E2392" s="183" t="s">
        <v>3042</v>
      </c>
      <c r="F2392" s="184" t="s">
        <v>3043</v>
      </c>
      <c r="G2392" s="185" t="s">
        <v>410</v>
      </c>
      <c r="H2392" s="186">
        <v>1</v>
      </c>
      <c r="I2392" s="187"/>
      <c r="J2392" s="188">
        <f t="shared" si="20"/>
        <v>0</v>
      </c>
      <c r="K2392" s="184" t="s">
        <v>5</v>
      </c>
      <c r="L2392" s="42"/>
      <c r="M2392" s="189" t="s">
        <v>5</v>
      </c>
      <c r="N2392" s="190" t="s">
        <v>43</v>
      </c>
      <c r="O2392" s="43"/>
      <c r="P2392" s="191">
        <f t="shared" si="21"/>
        <v>0</v>
      </c>
      <c r="Q2392" s="191">
        <v>0</v>
      </c>
      <c r="R2392" s="191">
        <f t="shared" si="22"/>
        <v>0</v>
      </c>
      <c r="S2392" s="191">
        <v>0</v>
      </c>
      <c r="T2392" s="192">
        <f t="shared" si="23"/>
        <v>0</v>
      </c>
      <c r="AR2392" s="25" t="s">
        <v>283</v>
      </c>
      <c r="AT2392" s="25" t="s">
        <v>192</v>
      </c>
      <c r="AU2392" s="25" t="s">
        <v>80</v>
      </c>
      <c r="AY2392" s="25" t="s">
        <v>190</v>
      </c>
      <c r="BE2392" s="193">
        <f t="shared" si="24"/>
        <v>0</v>
      </c>
      <c r="BF2392" s="193">
        <f t="shared" si="25"/>
        <v>0</v>
      </c>
      <c r="BG2392" s="193">
        <f t="shared" si="26"/>
        <v>0</v>
      </c>
      <c r="BH2392" s="193">
        <f t="shared" si="27"/>
        <v>0</v>
      </c>
      <c r="BI2392" s="193">
        <f t="shared" si="28"/>
        <v>0</v>
      </c>
      <c r="BJ2392" s="25" t="s">
        <v>17</v>
      </c>
      <c r="BK2392" s="193">
        <f t="shared" si="29"/>
        <v>0</v>
      </c>
      <c r="BL2392" s="25" t="s">
        <v>283</v>
      </c>
      <c r="BM2392" s="25" t="s">
        <v>3044</v>
      </c>
    </row>
    <row r="2393" spans="2:65" s="1" customFormat="1" ht="16.5" customHeight="1">
      <c r="B2393" s="181"/>
      <c r="C2393" s="182" t="s">
        <v>3045</v>
      </c>
      <c r="D2393" s="182" t="s">
        <v>192</v>
      </c>
      <c r="E2393" s="183" t="s">
        <v>3046</v>
      </c>
      <c r="F2393" s="184" t="s">
        <v>3047</v>
      </c>
      <c r="G2393" s="185" t="s">
        <v>410</v>
      </c>
      <c r="H2393" s="186">
        <v>1</v>
      </c>
      <c r="I2393" s="187"/>
      <c r="J2393" s="188">
        <f t="shared" si="20"/>
        <v>0</v>
      </c>
      <c r="K2393" s="184" t="s">
        <v>5</v>
      </c>
      <c r="L2393" s="42"/>
      <c r="M2393" s="189" t="s">
        <v>5</v>
      </c>
      <c r="N2393" s="190" t="s">
        <v>43</v>
      </c>
      <c r="O2393" s="43"/>
      <c r="P2393" s="191">
        <f t="shared" si="21"/>
        <v>0</v>
      </c>
      <c r="Q2393" s="191">
        <v>0</v>
      </c>
      <c r="R2393" s="191">
        <f t="shared" si="22"/>
        <v>0</v>
      </c>
      <c r="S2393" s="191">
        <v>0</v>
      </c>
      <c r="T2393" s="192">
        <f t="shared" si="23"/>
        <v>0</v>
      </c>
      <c r="AR2393" s="25" t="s">
        <v>283</v>
      </c>
      <c r="AT2393" s="25" t="s">
        <v>192</v>
      </c>
      <c r="AU2393" s="25" t="s">
        <v>80</v>
      </c>
      <c r="AY2393" s="25" t="s">
        <v>190</v>
      </c>
      <c r="BE2393" s="193">
        <f t="shared" si="24"/>
        <v>0</v>
      </c>
      <c r="BF2393" s="193">
        <f t="shared" si="25"/>
        <v>0</v>
      </c>
      <c r="BG2393" s="193">
        <f t="shared" si="26"/>
        <v>0</v>
      </c>
      <c r="BH2393" s="193">
        <f t="shared" si="27"/>
        <v>0</v>
      </c>
      <c r="BI2393" s="193">
        <f t="shared" si="28"/>
        <v>0</v>
      </c>
      <c r="BJ2393" s="25" t="s">
        <v>17</v>
      </c>
      <c r="BK2393" s="193">
        <f t="shared" si="29"/>
        <v>0</v>
      </c>
      <c r="BL2393" s="25" t="s">
        <v>283</v>
      </c>
      <c r="BM2393" s="25" t="s">
        <v>3048</v>
      </c>
    </row>
    <row r="2394" spans="2:65" s="1" customFormat="1" ht="16.5" customHeight="1">
      <c r="B2394" s="181"/>
      <c r="C2394" s="182" t="s">
        <v>3049</v>
      </c>
      <c r="D2394" s="182" t="s">
        <v>192</v>
      </c>
      <c r="E2394" s="183" t="s">
        <v>3050</v>
      </c>
      <c r="F2394" s="184" t="s">
        <v>3051</v>
      </c>
      <c r="G2394" s="185" t="s">
        <v>410</v>
      </c>
      <c r="H2394" s="186">
        <v>1</v>
      </c>
      <c r="I2394" s="187"/>
      <c r="J2394" s="188">
        <f t="shared" si="20"/>
        <v>0</v>
      </c>
      <c r="K2394" s="184" t="s">
        <v>5</v>
      </c>
      <c r="L2394" s="42"/>
      <c r="M2394" s="189" t="s">
        <v>5</v>
      </c>
      <c r="N2394" s="190" t="s">
        <v>43</v>
      </c>
      <c r="O2394" s="43"/>
      <c r="P2394" s="191">
        <f t="shared" si="21"/>
        <v>0</v>
      </c>
      <c r="Q2394" s="191">
        <v>0</v>
      </c>
      <c r="R2394" s="191">
        <f t="shared" si="22"/>
        <v>0</v>
      </c>
      <c r="S2394" s="191">
        <v>0</v>
      </c>
      <c r="T2394" s="192">
        <f t="shared" si="23"/>
        <v>0</v>
      </c>
      <c r="AR2394" s="25" t="s">
        <v>283</v>
      </c>
      <c r="AT2394" s="25" t="s">
        <v>192</v>
      </c>
      <c r="AU2394" s="25" t="s">
        <v>80</v>
      </c>
      <c r="AY2394" s="25" t="s">
        <v>190</v>
      </c>
      <c r="BE2394" s="193">
        <f t="shared" si="24"/>
        <v>0</v>
      </c>
      <c r="BF2394" s="193">
        <f t="shared" si="25"/>
        <v>0</v>
      </c>
      <c r="BG2394" s="193">
        <f t="shared" si="26"/>
        <v>0</v>
      </c>
      <c r="BH2394" s="193">
        <f t="shared" si="27"/>
        <v>0</v>
      </c>
      <c r="BI2394" s="193">
        <f t="shared" si="28"/>
        <v>0</v>
      </c>
      <c r="BJ2394" s="25" t="s">
        <v>17</v>
      </c>
      <c r="BK2394" s="193">
        <f t="shared" si="29"/>
        <v>0</v>
      </c>
      <c r="BL2394" s="25" t="s">
        <v>283</v>
      </c>
      <c r="BM2394" s="25" t="s">
        <v>3052</v>
      </c>
    </row>
    <row r="2395" spans="2:65" s="1" customFormat="1" ht="16.5" customHeight="1">
      <c r="B2395" s="181"/>
      <c r="C2395" s="182" t="s">
        <v>3053</v>
      </c>
      <c r="D2395" s="182" t="s">
        <v>192</v>
      </c>
      <c r="E2395" s="183" t="s">
        <v>3054</v>
      </c>
      <c r="F2395" s="184" t="s">
        <v>3055</v>
      </c>
      <c r="G2395" s="185" t="s">
        <v>410</v>
      </c>
      <c r="H2395" s="186">
        <v>1</v>
      </c>
      <c r="I2395" s="187"/>
      <c r="J2395" s="188">
        <f t="shared" si="20"/>
        <v>0</v>
      </c>
      <c r="K2395" s="184" t="s">
        <v>5</v>
      </c>
      <c r="L2395" s="42"/>
      <c r="M2395" s="189" t="s">
        <v>5</v>
      </c>
      <c r="N2395" s="190" t="s">
        <v>43</v>
      </c>
      <c r="O2395" s="43"/>
      <c r="P2395" s="191">
        <f t="shared" si="21"/>
        <v>0</v>
      </c>
      <c r="Q2395" s="191">
        <v>0</v>
      </c>
      <c r="R2395" s="191">
        <f t="shared" si="22"/>
        <v>0</v>
      </c>
      <c r="S2395" s="191">
        <v>0</v>
      </c>
      <c r="T2395" s="192">
        <f t="shared" si="23"/>
        <v>0</v>
      </c>
      <c r="AR2395" s="25" t="s">
        <v>283</v>
      </c>
      <c r="AT2395" s="25" t="s">
        <v>192</v>
      </c>
      <c r="AU2395" s="25" t="s">
        <v>80</v>
      </c>
      <c r="AY2395" s="25" t="s">
        <v>190</v>
      </c>
      <c r="BE2395" s="193">
        <f t="shared" si="24"/>
        <v>0</v>
      </c>
      <c r="BF2395" s="193">
        <f t="shared" si="25"/>
        <v>0</v>
      </c>
      <c r="BG2395" s="193">
        <f t="shared" si="26"/>
        <v>0</v>
      </c>
      <c r="BH2395" s="193">
        <f t="shared" si="27"/>
        <v>0</v>
      </c>
      <c r="BI2395" s="193">
        <f t="shared" si="28"/>
        <v>0</v>
      </c>
      <c r="BJ2395" s="25" t="s">
        <v>17</v>
      </c>
      <c r="BK2395" s="193">
        <f t="shared" si="29"/>
        <v>0</v>
      </c>
      <c r="BL2395" s="25" t="s">
        <v>283</v>
      </c>
      <c r="BM2395" s="25" t="s">
        <v>3056</v>
      </c>
    </row>
    <row r="2396" spans="2:65" s="1" customFormat="1" ht="38.25" customHeight="1">
      <c r="B2396" s="181"/>
      <c r="C2396" s="182" t="s">
        <v>3057</v>
      </c>
      <c r="D2396" s="182" t="s">
        <v>192</v>
      </c>
      <c r="E2396" s="183" t="s">
        <v>3058</v>
      </c>
      <c r="F2396" s="184" t="s">
        <v>3059</v>
      </c>
      <c r="G2396" s="185" t="s">
        <v>316</v>
      </c>
      <c r="H2396" s="186">
        <v>35.22</v>
      </c>
      <c r="I2396" s="187"/>
      <c r="J2396" s="188">
        <f t="shared" si="20"/>
        <v>0</v>
      </c>
      <c r="K2396" s="184" t="s">
        <v>196</v>
      </c>
      <c r="L2396" s="42"/>
      <c r="M2396" s="189" t="s">
        <v>5</v>
      </c>
      <c r="N2396" s="190" t="s">
        <v>43</v>
      </c>
      <c r="O2396" s="43"/>
      <c r="P2396" s="191">
        <f t="shared" si="21"/>
        <v>0</v>
      </c>
      <c r="Q2396" s="191">
        <v>0</v>
      </c>
      <c r="R2396" s="191">
        <f t="shared" si="22"/>
        <v>0</v>
      </c>
      <c r="S2396" s="191">
        <v>0</v>
      </c>
      <c r="T2396" s="192">
        <f t="shared" si="23"/>
        <v>0</v>
      </c>
      <c r="AR2396" s="25" t="s">
        <v>283</v>
      </c>
      <c r="AT2396" s="25" t="s">
        <v>192</v>
      </c>
      <c r="AU2396" s="25" t="s">
        <v>80</v>
      </c>
      <c r="AY2396" s="25" t="s">
        <v>190</v>
      </c>
      <c r="BE2396" s="193">
        <f t="shared" si="24"/>
        <v>0</v>
      </c>
      <c r="BF2396" s="193">
        <f t="shared" si="25"/>
        <v>0</v>
      </c>
      <c r="BG2396" s="193">
        <f t="shared" si="26"/>
        <v>0</v>
      </c>
      <c r="BH2396" s="193">
        <f t="shared" si="27"/>
        <v>0</v>
      </c>
      <c r="BI2396" s="193">
        <f t="shared" si="28"/>
        <v>0</v>
      </c>
      <c r="BJ2396" s="25" t="s">
        <v>17</v>
      </c>
      <c r="BK2396" s="193">
        <f t="shared" si="29"/>
        <v>0</v>
      </c>
      <c r="BL2396" s="25" t="s">
        <v>283</v>
      </c>
      <c r="BM2396" s="25" t="s">
        <v>3060</v>
      </c>
    </row>
    <row r="2397" spans="2:63" s="11" customFormat="1" ht="29.85" customHeight="1">
      <c r="B2397" s="168"/>
      <c r="D2397" s="169" t="s">
        <v>71</v>
      </c>
      <c r="E2397" s="179" t="s">
        <v>3061</v>
      </c>
      <c r="F2397" s="179" t="s">
        <v>3062</v>
      </c>
      <c r="I2397" s="171"/>
      <c r="J2397" s="180">
        <f>BK2397</f>
        <v>0</v>
      </c>
      <c r="L2397" s="168"/>
      <c r="M2397" s="173"/>
      <c r="N2397" s="174"/>
      <c r="O2397" s="174"/>
      <c r="P2397" s="175">
        <f>SUM(P2398:P2461)</f>
        <v>0</v>
      </c>
      <c r="Q2397" s="174"/>
      <c r="R2397" s="175">
        <f>SUM(R2398:R2461)</f>
        <v>0.024461999999999998</v>
      </c>
      <c r="S2397" s="174"/>
      <c r="T2397" s="176">
        <f>SUM(T2398:T2461)</f>
        <v>0.596</v>
      </c>
      <c r="AR2397" s="169" t="s">
        <v>80</v>
      </c>
      <c r="AT2397" s="177" t="s">
        <v>71</v>
      </c>
      <c r="AU2397" s="177" t="s">
        <v>17</v>
      </c>
      <c r="AY2397" s="169" t="s">
        <v>190</v>
      </c>
      <c r="BK2397" s="178">
        <f>SUM(BK2398:BK2461)</f>
        <v>0</v>
      </c>
    </row>
    <row r="2398" spans="2:65" s="1" customFormat="1" ht="25.5" customHeight="1">
      <c r="B2398" s="181"/>
      <c r="C2398" s="182" t="s">
        <v>3063</v>
      </c>
      <c r="D2398" s="182" t="s">
        <v>192</v>
      </c>
      <c r="E2398" s="183" t="s">
        <v>3064</v>
      </c>
      <c r="F2398" s="184" t="s">
        <v>3065</v>
      </c>
      <c r="G2398" s="185" t="s">
        <v>625</v>
      </c>
      <c r="H2398" s="186">
        <v>4.2</v>
      </c>
      <c r="I2398" s="187"/>
      <c r="J2398" s="188">
        <f>ROUND(I2398*H2398,2)</f>
        <v>0</v>
      </c>
      <c r="K2398" s="184" t="s">
        <v>196</v>
      </c>
      <c r="L2398" s="42"/>
      <c r="M2398" s="189" t="s">
        <v>5</v>
      </c>
      <c r="N2398" s="190" t="s">
        <v>43</v>
      </c>
      <c r="O2398" s="43"/>
      <c r="P2398" s="191">
        <f>O2398*H2398</f>
        <v>0</v>
      </c>
      <c r="Q2398" s="191">
        <v>6E-05</v>
      </c>
      <c r="R2398" s="191">
        <f>Q2398*H2398</f>
        <v>0.000252</v>
      </c>
      <c r="S2398" s="191">
        <v>0</v>
      </c>
      <c r="T2398" s="192">
        <f>S2398*H2398</f>
        <v>0</v>
      </c>
      <c r="AR2398" s="25" t="s">
        <v>283</v>
      </c>
      <c r="AT2398" s="25" t="s">
        <v>192</v>
      </c>
      <c r="AU2398" s="25" t="s">
        <v>80</v>
      </c>
      <c r="AY2398" s="25" t="s">
        <v>190</v>
      </c>
      <c r="BE2398" s="193">
        <f>IF(N2398="základní",J2398,0)</f>
        <v>0</v>
      </c>
      <c r="BF2398" s="193">
        <f>IF(N2398="snížená",J2398,0)</f>
        <v>0</v>
      </c>
      <c r="BG2398" s="193">
        <f>IF(N2398="zákl. přenesená",J2398,0)</f>
        <v>0</v>
      </c>
      <c r="BH2398" s="193">
        <f>IF(N2398="sníž. přenesená",J2398,0)</f>
        <v>0</v>
      </c>
      <c r="BI2398" s="193">
        <f>IF(N2398="nulová",J2398,0)</f>
        <v>0</v>
      </c>
      <c r="BJ2398" s="25" t="s">
        <v>17</v>
      </c>
      <c r="BK2398" s="193">
        <f>ROUND(I2398*H2398,2)</f>
        <v>0</v>
      </c>
      <c r="BL2398" s="25" t="s">
        <v>283</v>
      </c>
      <c r="BM2398" s="25" t="s">
        <v>3066</v>
      </c>
    </row>
    <row r="2399" spans="2:51" s="12" customFormat="1" ht="13.5">
      <c r="B2399" s="194"/>
      <c r="D2399" s="195" t="s">
        <v>198</v>
      </c>
      <c r="E2399" s="196" t="s">
        <v>5</v>
      </c>
      <c r="F2399" s="197" t="s">
        <v>3067</v>
      </c>
      <c r="H2399" s="196" t="s">
        <v>5</v>
      </c>
      <c r="I2399" s="198"/>
      <c r="L2399" s="194"/>
      <c r="M2399" s="199"/>
      <c r="N2399" s="200"/>
      <c r="O2399" s="200"/>
      <c r="P2399" s="200"/>
      <c r="Q2399" s="200"/>
      <c r="R2399" s="200"/>
      <c r="S2399" s="200"/>
      <c r="T2399" s="201"/>
      <c r="AT2399" s="196" t="s">
        <v>198</v>
      </c>
      <c r="AU2399" s="196" t="s">
        <v>80</v>
      </c>
      <c r="AV2399" s="12" t="s">
        <v>17</v>
      </c>
      <c r="AW2399" s="12" t="s">
        <v>35</v>
      </c>
      <c r="AX2399" s="12" t="s">
        <v>72</v>
      </c>
      <c r="AY2399" s="196" t="s">
        <v>190</v>
      </c>
    </row>
    <row r="2400" spans="2:51" s="13" customFormat="1" ht="13.5">
      <c r="B2400" s="202"/>
      <c r="D2400" s="195" t="s">
        <v>198</v>
      </c>
      <c r="E2400" s="203" t="s">
        <v>5</v>
      </c>
      <c r="F2400" s="204" t="s">
        <v>3068</v>
      </c>
      <c r="H2400" s="205">
        <v>4.2</v>
      </c>
      <c r="I2400" s="206"/>
      <c r="L2400" s="202"/>
      <c r="M2400" s="207"/>
      <c r="N2400" s="208"/>
      <c r="O2400" s="208"/>
      <c r="P2400" s="208"/>
      <c r="Q2400" s="208"/>
      <c r="R2400" s="208"/>
      <c r="S2400" s="208"/>
      <c r="T2400" s="209"/>
      <c r="AT2400" s="203" t="s">
        <v>198</v>
      </c>
      <c r="AU2400" s="203" t="s">
        <v>80</v>
      </c>
      <c r="AV2400" s="13" t="s">
        <v>80</v>
      </c>
      <c r="AW2400" s="13" t="s">
        <v>35</v>
      </c>
      <c r="AX2400" s="13" t="s">
        <v>17</v>
      </c>
      <c r="AY2400" s="203" t="s">
        <v>190</v>
      </c>
    </row>
    <row r="2401" spans="2:65" s="1" customFormat="1" ht="63.75" customHeight="1">
      <c r="B2401" s="181"/>
      <c r="C2401" s="218" t="s">
        <v>3069</v>
      </c>
      <c r="D2401" s="218" t="s">
        <v>465</v>
      </c>
      <c r="E2401" s="219" t="s">
        <v>3070</v>
      </c>
      <c r="F2401" s="220" t="s">
        <v>3071</v>
      </c>
      <c r="G2401" s="221" t="s">
        <v>410</v>
      </c>
      <c r="H2401" s="222">
        <v>1</v>
      </c>
      <c r="I2401" s="223"/>
      <c r="J2401" s="224">
        <f aca="true" t="shared" si="30" ref="J2401:J2406">ROUND(I2401*H2401,2)</f>
        <v>0</v>
      </c>
      <c r="K2401" s="220" t="s">
        <v>5</v>
      </c>
      <c r="L2401" s="225"/>
      <c r="M2401" s="226" t="s">
        <v>5</v>
      </c>
      <c r="N2401" s="227" t="s">
        <v>43</v>
      </c>
      <c r="O2401" s="43"/>
      <c r="P2401" s="191">
        <f aca="true" t="shared" si="31" ref="P2401:P2406">O2401*H2401</f>
        <v>0</v>
      </c>
      <c r="Q2401" s="191">
        <v>0</v>
      </c>
      <c r="R2401" s="191">
        <f aca="true" t="shared" si="32" ref="R2401:R2406">Q2401*H2401</f>
        <v>0</v>
      </c>
      <c r="S2401" s="191">
        <v>0</v>
      </c>
      <c r="T2401" s="192">
        <f aca="true" t="shared" si="33" ref="T2401:T2406">S2401*H2401</f>
        <v>0</v>
      </c>
      <c r="AR2401" s="25" t="s">
        <v>407</v>
      </c>
      <c r="AT2401" s="25" t="s">
        <v>465</v>
      </c>
      <c r="AU2401" s="25" t="s">
        <v>80</v>
      </c>
      <c r="AY2401" s="25" t="s">
        <v>190</v>
      </c>
      <c r="BE2401" s="193">
        <f aca="true" t="shared" si="34" ref="BE2401:BE2406">IF(N2401="základní",J2401,0)</f>
        <v>0</v>
      </c>
      <c r="BF2401" s="193">
        <f aca="true" t="shared" si="35" ref="BF2401:BF2406">IF(N2401="snížená",J2401,0)</f>
        <v>0</v>
      </c>
      <c r="BG2401" s="193">
        <f aca="true" t="shared" si="36" ref="BG2401:BG2406">IF(N2401="zákl. přenesená",J2401,0)</f>
        <v>0</v>
      </c>
      <c r="BH2401" s="193">
        <f aca="true" t="shared" si="37" ref="BH2401:BH2406">IF(N2401="sníž. přenesená",J2401,0)</f>
        <v>0</v>
      </c>
      <c r="BI2401" s="193">
        <f aca="true" t="shared" si="38" ref="BI2401:BI2406">IF(N2401="nulová",J2401,0)</f>
        <v>0</v>
      </c>
      <c r="BJ2401" s="25" t="s">
        <v>17</v>
      </c>
      <c r="BK2401" s="193">
        <f aca="true" t="shared" si="39" ref="BK2401:BK2406">ROUND(I2401*H2401,2)</f>
        <v>0</v>
      </c>
      <c r="BL2401" s="25" t="s">
        <v>283</v>
      </c>
      <c r="BM2401" s="25" t="s">
        <v>3072</v>
      </c>
    </row>
    <row r="2402" spans="2:65" s="1" customFormat="1" ht="63.75" customHeight="1">
      <c r="B2402" s="181"/>
      <c r="C2402" s="218" t="s">
        <v>3073</v>
      </c>
      <c r="D2402" s="218" t="s">
        <v>465</v>
      </c>
      <c r="E2402" s="219" t="s">
        <v>3074</v>
      </c>
      <c r="F2402" s="220" t="s">
        <v>3075</v>
      </c>
      <c r="G2402" s="221" t="s">
        <v>410</v>
      </c>
      <c r="H2402" s="222">
        <v>1</v>
      </c>
      <c r="I2402" s="223"/>
      <c r="J2402" s="224">
        <f t="shared" si="30"/>
        <v>0</v>
      </c>
      <c r="K2402" s="220" t="s">
        <v>5</v>
      </c>
      <c r="L2402" s="225"/>
      <c r="M2402" s="226" t="s">
        <v>5</v>
      </c>
      <c r="N2402" s="227" t="s">
        <v>43</v>
      </c>
      <c r="O2402" s="43"/>
      <c r="P2402" s="191">
        <f t="shared" si="31"/>
        <v>0</v>
      </c>
      <c r="Q2402" s="191">
        <v>0</v>
      </c>
      <c r="R2402" s="191">
        <f t="shared" si="32"/>
        <v>0</v>
      </c>
      <c r="S2402" s="191">
        <v>0</v>
      </c>
      <c r="T2402" s="192">
        <f t="shared" si="33"/>
        <v>0</v>
      </c>
      <c r="AR2402" s="25" t="s">
        <v>407</v>
      </c>
      <c r="AT2402" s="25" t="s">
        <v>465</v>
      </c>
      <c r="AU2402" s="25" t="s">
        <v>80</v>
      </c>
      <c r="AY2402" s="25" t="s">
        <v>190</v>
      </c>
      <c r="BE2402" s="193">
        <f t="shared" si="34"/>
        <v>0</v>
      </c>
      <c r="BF2402" s="193">
        <f t="shared" si="35"/>
        <v>0</v>
      </c>
      <c r="BG2402" s="193">
        <f t="shared" si="36"/>
        <v>0</v>
      </c>
      <c r="BH2402" s="193">
        <f t="shared" si="37"/>
        <v>0</v>
      </c>
      <c r="BI2402" s="193">
        <f t="shared" si="38"/>
        <v>0</v>
      </c>
      <c r="BJ2402" s="25" t="s">
        <v>17</v>
      </c>
      <c r="BK2402" s="193">
        <f t="shared" si="39"/>
        <v>0</v>
      </c>
      <c r="BL2402" s="25" t="s">
        <v>283</v>
      </c>
      <c r="BM2402" s="25" t="s">
        <v>3076</v>
      </c>
    </row>
    <row r="2403" spans="2:65" s="1" customFormat="1" ht="63.75" customHeight="1">
      <c r="B2403" s="181"/>
      <c r="C2403" s="218" t="s">
        <v>3077</v>
      </c>
      <c r="D2403" s="218" t="s">
        <v>465</v>
      </c>
      <c r="E2403" s="219" t="s">
        <v>3078</v>
      </c>
      <c r="F2403" s="220" t="s">
        <v>3079</v>
      </c>
      <c r="G2403" s="221" t="s">
        <v>410</v>
      </c>
      <c r="H2403" s="222">
        <v>1</v>
      </c>
      <c r="I2403" s="223"/>
      <c r="J2403" s="224">
        <f t="shared" si="30"/>
        <v>0</v>
      </c>
      <c r="K2403" s="220" t="s">
        <v>5</v>
      </c>
      <c r="L2403" s="225"/>
      <c r="M2403" s="226" t="s">
        <v>5</v>
      </c>
      <c r="N2403" s="227" t="s">
        <v>43</v>
      </c>
      <c r="O2403" s="43"/>
      <c r="P2403" s="191">
        <f t="shared" si="31"/>
        <v>0</v>
      </c>
      <c r="Q2403" s="191">
        <v>0</v>
      </c>
      <c r="R2403" s="191">
        <f t="shared" si="32"/>
        <v>0</v>
      </c>
      <c r="S2403" s="191">
        <v>0</v>
      </c>
      <c r="T2403" s="192">
        <f t="shared" si="33"/>
        <v>0</v>
      </c>
      <c r="AR2403" s="25" t="s">
        <v>407</v>
      </c>
      <c r="AT2403" s="25" t="s">
        <v>465</v>
      </c>
      <c r="AU2403" s="25" t="s">
        <v>80</v>
      </c>
      <c r="AY2403" s="25" t="s">
        <v>190</v>
      </c>
      <c r="BE2403" s="193">
        <f t="shared" si="34"/>
        <v>0</v>
      </c>
      <c r="BF2403" s="193">
        <f t="shared" si="35"/>
        <v>0</v>
      </c>
      <c r="BG2403" s="193">
        <f t="shared" si="36"/>
        <v>0</v>
      </c>
      <c r="BH2403" s="193">
        <f t="shared" si="37"/>
        <v>0</v>
      </c>
      <c r="BI2403" s="193">
        <f t="shared" si="38"/>
        <v>0</v>
      </c>
      <c r="BJ2403" s="25" t="s">
        <v>17</v>
      </c>
      <c r="BK2403" s="193">
        <f t="shared" si="39"/>
        <v>0</v>
      </c>
      <c r="BL2403" s="25" t="s">
        <v>283</v>
      </c>
      <c r="BM2403" s="25" t="s">
        <v>3080</v>
      </c>
    </row>
    <row r="2404" spans="2:65" s="1" customFormat="1" ht="63.75" customHeight="1">
      <c r="B2404" s="181"/>
      <c r="C2404" s="218" t="s">
        <v>3081</v>
      </c>
      <c r="D2404" s="218" t="s">
        <v>465</v>
      </c>
      <c r="E2404" s="219" t="s">
        <v>3082</v>
      </c>
      <c r="F2404" s="220" t="s">
        <v>3083</v>
      </c>
      <c r="G2404" s="221" t="s">
        <v>410</v>
      </c>
      <c r="H2404" s="222">
        <v>1</v>
      </c>
      <c r="I2404" s="223"/>
      <c r="J2404" s="224">
        <f t="shared" si="30"/>
        <v>0</v>
      </c>
      <c r="K2404" s="220" t="s">
        <v>5</v>
      </c>
      <c r="L2404" s="225"/>
      <c r="M2404" s="226" t="s">
        <v>5</v>
      </c>
      <c r="N2404" s="227" t="s">
        <v>43</v>
      </c>
      <c r="O2404" s="43"/>
      <c r="P2404" s="191">
        <f t="shared" si="31"/>
        <v>0</v>
      </c>
      <c r="Q2404" s="191">
        <v>0</v>
      </c>
      <c r="R2404" s="191">
        <f t="shared" si="32"/>
        <v>0</v>
      </c>
      <c r="S2404" s="191">
        <v>0</v>
      </c>
      <c r="T2404" s="192">
        <f t="shared" si="33"/>
        <v>0</v>
      </c>
      <c r="AR2404" s="25" t="s">
        <v>407</v>
      </c>
      <c r="AT2404" s="25" t="s">
        <v>465</v>
      </c>
      <c r="AU2404" s="25" t="s">
        <v>80</v>
      </c>
      <c r="AY2404" s="25" t="s">
        <v>190</v>
      </c>
      <c r="BE2404" s="193">
        <f t="shared" si="34"/>
        <v>0</v>
      </c>
      <c r="BF2404" s="193">
        <f t="shared" si="35"/>
        <v>0</v>
      </c>
      <c r="BG2404" s="193">
        <f t="shared" si="36"/>
        <v>0</v>
      </c>
      <c r="BH2404" s="193">
        <f t="shared" si="37"/>
        <v>0</v>
      </c>
      <c r="BI2404" s="193">
        <f t="shared" si="38"/>
        <v>0</v>
      </c>
      <c r="BJ2404" s="25" t="s">
        <v>17</v>
      </c>
      <c r="BK2404" s="193">
        <f t="shared" si="39"/>
        <v>0</v>
      </c>
      <c r="BL2404" s="25" t="s">
        <v>283</v>
      </c>
      <c r="BM2404" s="25" t="s">
        <v>3084</v>
      </c>
    </row>
    <row r="2405" spans="2:65" s="1" customFormat="1" ht="63.75" customHeight="1">
      <c r="B2405" s="181"/>
      <c r="C2405" s="218" t="s">
        <v>3085</v>
      </c>
      <c r="D2405" s="218" t="s">
        <v>465</v>
      </c>
      <c r="E2405" s="219" t="s">
        <v>3086</v>
      </c>
      <c r="F2405" s="220" t="s">
        <v>3087</v>
      </c>
      <c r="G2405" s="221" t="s">
        <v>410</v>
      </c>
      <c r="H2405" s="222">
        <v>1</v>
      </c>
      <c r="I2405" s="223"/>
      <c r="J2405" s="224">
        <f t="shared" si="30"/>
        <v>0</v>
      </c>
      <c r="K2405" s="220" t="s">
        <v>5</v>
      </c>
      <c r="L2405" s="225"/>
      <c r="M2405" s="226" t="s">
        <v>5</v>
      </c>
      <c r="N2405" s="227" t="s">
        <v>43</v>
      </c>
      <c r="O2405" s="43"/>
      <c r="P2405" s="191">
        <f t="shared" si="31"/>
        <v>0</v>
      </c>
      <c r="Q2405" s="191">
        <v>0</v>
      </c>
      <c r="R2405" s="191">
        <f t="shared" si="32"/>
        <v>0</v>
      </c>
      <c r="S2405" s="191">
        <v>0</v>
      </c>
      <c r="T2405" s="192">
        <f t="shared" si="33"/>
        <v>0</v>
      </c>
      <c r="AR2405" s="25" t="s">
        <v>407</v>
      </c>
      <c r="AT2405" s="25" t="s">
        <v>465</v>
      </c>
      <c r="AU2405" s="25" t="s">
        <v>80</v>
      </c>
      <c r="AY2405" s="25" t="s">
        <v>190</v>
      </c>
      <c r="BE2405" s="193">
        <f t="shared" si="34"/>
        <v>0</v>
      </c>
      <c r="BF2405" s="193">
        <f t="shared" si="35"/>
        <v>0</v>
      </c>
      <c r="BG2405" s="193">
        <f t="shared" si="36"/>
        <v>0</v>
      </c>
      <c r="BH2405" s="193">
        <f t="shared" si="37"/>
        <v>0</v>
      </c>
      <c r="BI2405" s="193">
        <f t="shared" si="38"/>
        <v>0</v>
      </c>
      <c r="BJ2405" s="25" t="s">
        <v>17</v>
      </c>
      <c r="BK2405" s="193">
        <f t="shared" si="39"/>
        <v>0</v>
      </c>
      <c r="BL2405" s="25" t="s">
        <v>283</v>
      </c>
      <c r="BM2405" s="25" t="s">
        <v>3088</v>
      </c>
    </row>
    <row r="2406" spans="2:65" s="1" customFormat="1" ht="25.5" customHeight="1">
      <c r="B2406" s="181"/>
      <c r="C2406" s="182" t="s">
        <v>3089</v>
      </c>
      <c r="D2406" s="182" t="s">
        <v>192</v>
      </c>
      <c r="E2406" s="183" t="s">
        <v>3090</v>
      </c>
      <c r="F2406" s="184" t="s">
        <v>3091</v>
      </c>
      <c r="G2406" s="185" t="s">
        <v>625</v>
      </c>
      <c r="H2406" s="186">
        <v>6</v>
      </c>
      <c r="I2406" s="187"/>
      <c r="J2406" s="188">
        <f t="shared" si="30"/>
        <v>0</v>
      </c>
      <c r="K2406" s="184" t="s">
        <v>196</v>
      </c>
      <c r="L2406" s="42"/>
      <c r="M2406" s="189" t="s">
        <v>5</v>
      </c>
      <c r="N2406" s="190" t="s">
        <v>43</v>
      </c>
      <c r="O2406" s="43"/>
      <c r="P2406" s="191">
        <f t="shared" si="31"/>
        <v>0</v>
      </c>
      <c r="Q2406" s="191">
        <v>0</v>
      </c>
      <c r="R2406" s="191">
        <f t="shared" si="32"/>
        <v>0</v>
      </c>
      <c r="S2406" s="191">
        <v>0.016</v>
      </c>
      <c r="T2406" s="192">
        <f t="shared" si="33"/>
        <v>0.096</v>
      </c>
      <c r="AR2406" s="25" t="s">
        <v>283</v>
      </c>
      <c r="AT2406" s="25" t="s">
        <v>192</v>
      </c>
      <c r="AU2406" s="25" t="s">
        <v>80</v>
      </c>
      <c r="AY2406" s="25" t="s">
        <v>190</v>
      </c>
      <c r="BE2406" s="193">
        <f t="shared" si="34"/>
        <v>0</v>
      </c>
      <c r="BF2406" s="193">
        <f t="shared" si="35"/>
        <v>0</v>
      </c>
      <c r="BG2406" s="193">
        <f t="shared" si="36"/>
        <v>0</v>
      </c>
      <c r="BH2406" s="193">
        <f t="shared" si="37"/>
        <v>0</v>
      </c>
      <c r="BI2406" s="193">
        <f t="shared" si="38"/>
        <v>0</v>
      </c>
      <c r="BJ2406" s="25" t="s">
        <v>17</v>
      </c>
      <c r="BK2406" s="193">
        <f t="shared" si="39"/>
        <v>0</v>
      </c>
      <c r="BL2406" s="25" t="s">
        <v>283</v>
      </c>
      <c r="BM2406" s="25" t="s">
        <v>3092</v>
      </c>
    </row>
    <row r="2407" spans="2:51" s="12" customFormat="1" ht="13.5">
      <c r="B2407" s="194"/>
      <c r="D2407" s="195" t="s">
        <v>198</v>
      </c>
      <c r="E2407" s="196" t="s">
        <v>5</v>
      </c>
      <c r="F2407" s="197" t="s">
        <v>3093</v>
      </c>
      <c r="H2407" s="196" t="s">
        <v>5</v>
      </c>
      <c r="I2407" s="198"/>
      <c r="L2407" s="194"/>
      <c r="M2407" s="199"/>
      <c r="N2407" s="200"/>
      <c r="O2407" s="200"/>
      <c r="P2407" s="200"/>
      <c r="Q2407" s="200"/>
      <c r="R2407" s="200"/>
      <c r="S2407" s="200"/>
      <c r="T2407" s="201"/>
      <c r="AT2407" s="196" t="s">
        <v>198</v>
      </c>
      <c r="AU2407" s="196" t="s">
        <v>80</v>
      </c>
      <c r="AV2407" s="12" t="s">
        <v>17</v>
      </c>
      <c r="AW2407" s="12" t="s">
        <v>35</v>
      </c>
      <c r="AX2407" s="12" t="s">
        <v>72</v>
      </c>
      <c r="AY2407" s="196" t="s">
        <v>190</v>
      </c>
    </row>
    <row r="2408" spans="2:51" s="13" customFormat="1" ht="13.5">
      <c r="B2408" s="202"/>
      <c r="D2408" s="195" t="s">
        <v>198</v>
      </c>
      <c r="E2408" s="203" t="s">
        <v>5</v>
      </c>
      <c r="F2408" s="204" t="s">
        <v>1048</v>
      </c>
      <c r="H2408" s="205">
        <v>6</v>
      </c>
      <c r="I2408" s="206"/>
      <c r="L2408" s="202"/>
      <c r="M2408" s="207"/>
      <c r="N2408" s="208"/>
      <c r="O2408" s="208"/>
      <c r="P2408" s="208"/>
      <c r="Q2408" s="208"/>
      <c r="R2408" s="208"/>
      <c r="S2408" s="208"/>
      <c r="T2408" s="209"/>
      <c r="AT2408" s="203" t="s">
        <v>198</v>
      </c>
      <c r="AU2408" s="203" t="s">
        <v>80</v>
      </c>
      <c r="AV2408" s="13" t="s">
        <v>80</v>
      </c>
      <c r="AW2408" s="13" t="s">
        <v>35</v>
      </c>
      <c r="AX2408" s="13" t="s">
        <v>17</v>
      </c>
      <c r="AY2408" s="203" t="s">
        <v>190</v>
      </c>
    </row>
    <row r="2409" spans="2:65" s="1" customFormat="1" ht="25.5" customHeight="1">
      <c r="B2409" s="181"/>
      <c r="C2409" s="182" t="s">
        <v>3094</v>
      </c>
      <c r="D2409" s="182" t="s">
        <v>192</v>
      </c>
      <c r="E2409" s="183" t="s">
        <v>3095</v>
      </c>
      <c r="F2409" s="184" t="s">
        <v>3096</v>
      </c>
      <c r="G2409" s="185" t="s">
        <v>625</v>
      </c>
      <c r="H2409" s="186">
        <v>8.3</v>
      </c>
      <c r="I2409" s="187"/>
      <c r="J2409" s="188">
        <f>ROUND(I2409*H2409,2)</f>
        <v>0</v>
      </c>
      <c r="K2409" s="184" t="s">
        <v>196</v>
      </c>
      <c r="L2409" s="42"/>
      <c r="M2409" s="189" t="s">
        <v>5</v>
      </c>
      <c r="N2409" s="190" t="s">
        <v>43</v>
      </c>
      <c r="O2409" s="43"/>
      <c r="P2409" s="191">
        <f>O2409*H2409</f>
        <v>0</v>
      </c>
      <c r="Q2409" s="191">
        <v>0.00017</v>
      </c>
      <c r="R2409" s="191">
        <f>Q2409*H2409</f>
        <v>0.0014110000000000001</v>
      </c>
      <c r="S2409" s="191">
        <v>0</v>
      </c>
      <c r="T2409" s="192">
        <f>S2409*H2409</f>
        <v>0</v>
      </c>
      <c r="AR2409" s="25" t="s">
        <v>283</v>
      </c>
      <c r="AT2409" s="25" t="s">
        <v>192</v>
      </c>
      <c r="AU2409" s="25" t="s">
        <v>80</v>
      </c>
      <c r="AY2409" s="25" t="s">
        <v>190</v>
      </c>
      <c r="BE2409" s="193">
        <f>IF(N2409="základní",J2409,0)</f>
        <v>0</v>
      </c>
      <c r="BF2409" s="193">
        <f>IF(N2409="snížená",J2409,0)</f>
        <v>0</v>
      </c>
      <c r="BG2409" s="193">
        <f>IF(N2409="zákl. přenesená",J2409,0)</f>
        <v>0</v>
      </c>
      <c r="BH2409" s="193">
        <f>IF(N2409="sníž. přenesená",J2409,0)</f>
        <v>0</v>
      </c>
      <c r="BI2409" s="193">
        <f>IF(N2409="nulová",J2409,0)</f>
        <v>0</v>
      </c>
      <c r="BJ2409" s="25" t="s">
        <v>17</v>
      </c>
      <c r="BK2409" s="193">
        <f>ROUND(I2409*H2409,2)</f>
        <v>0</v>
      </c>
      <c r="BL2409" s="25" t="s">
        <v>283</v>
      </c>
      <c r="BM2409" s="25" t="s">
        <v>3097</v>
      </c>
    </row>
    <row r="2410" spans="2:51" s="12" customFormat="1" ht="13.5">
      <c r="B2410" s="194"/>
      <c r="D2410" s="195" t="s">
        <v>198</v>
      </c>
      <c r="E2410" s="196" t="s">
        <v>5</v>
      </c>
      <c r="F2410" s="197" t="s">
        <v>3098</v>
      </c>
      <c r="H2410" s="196" t="s">
        <v>5</v>
      </c>
      <c r="I2410" s="198"/>
      <c r="L2410" s="194"/>
      <c r="M2410" s="199"/>
      <c r="N2410" s="200"/>
      <c r="O2410" s="200"/>
      <c r="P2410" s="200"/>
      <c r="Q2410" s="200"/>
      <c r="R2410" s="200"/>
      <c r="S2410" s="200"/>
      <c r="T2410" s="201"/>
      <c r="AT2410" s="196" t="s">
        <v>198</v>
      </c>
      <c r="AU2410" s="196" t="s">
        <v>80</v>
      </c>
      <c r="AV2410" s="12" t="s">
        <v>17</v>
      </c>
      <c r="AW2410" s="12" t="s">
        <v>35</v>
      </c>
      <c r="AX2410" s="12" t="s">
        <v>72</v>
      </c>
      <c r="AY2410" s="196" t="s">
        <v>190</v>
      </c>
    </row>
    <row r="2411" spans="2:51" s="13" customFormat="1" ht="13.5">
      <c r="B2411" s="202"/>
      <c r="D2411" s="195" t="s">
        <v>198</v>
      </c>
      <c r="E2411" s="203" t="s">
        <v>5</v>
      </c>
      <c r="F2411" s="204" t="s">
        <v>3099</v>
      </c>
      <c r="H2411" s="205">
        <v>6.2</v>
      </c>
      <c r="I2411" s="206"/>
      <c r="L2411" s="202"/>
      <c r="M2411" s="207"/>
      <c r="N2411" s="208"/>
      <c r="O2411" s="208"/>
      <c r="P2411" s="208"/>
      <c r="Q2411" s="208"/>
      <c r="R2411" s="208"/>
      <c r="S2411" s="208"/>
      <c r="T2411" s="209"/>
      <c r="AT2411" s="203" t="s">
        <v>198</v>
      </c>
      <c r="AU2411" s="203" t="s">
        <v>80</v>
      </c>
      <c r="AV2411" s="13" t="s">
        <v>80</v>
      </c>
      <c r="AW2411" s="13" t="s">
        <v>35</v>
      </c>
      <c r="AX2411" s="13" t="s">
        <v>72</v>
      </c>
      <c r="AY2411" s="203" t="s">
        <v>190</v>
      </c>
    </row>
    <row r="2412" spans="2:51" s="12" customFormat="1" ht="13.5">
      <c r="B2412" s="194"/>
      <c r="D2412" s="195" t="s">
        <v>198</v>
      </c>
      <c r="E2412" s="196" t="s">
        <v>5</v>
      </c>
      <c r="F2412" s="197" t="s">
        <v>3100</v>
      </c>
      <c r="H2412" s="196" t="s">
        <v>5</v>
      </c>
      <c r="I2412" s="198"/>
      <c r="L2412" s="194"/>
      <c r="M2412" s="199"/>
      <c r="N2412" s="200"/>
      <c r="O2412" s="200"/>
      <c r="P2412" s="200"/>
      <c r="Q2412" s="200"/>
      <c r="R2412" s="200"/>
      <c r="S2412" s="200"/>
      <c r="T2412" s="201"/>
      <c r="AT2412" s="196" t="s">
        <v>198</v>
      </c>
      <c r="AU2412" s="196" t="s">
        <v>80</v>
      </c>
      <c r="AV2412" s="12" t="s">
        <v>17</v>
      </c>
      <c r="AW2412" s="12" t="s">
        <v>35</v>
      </c>
      <c r="AX2412" s="12" t="s">
        <v>72</v>
      </c>
      <c r="AY2412" s="196" t="s">
        <v>190</v>
      </c>
    </row>
    <row r="2413" spans="2:51" s="13" customFormat="1" ht="13.5">
      <c r="B2413" s="202"/>
      <c r="D2413" s="195" t="s">
        <v>198</v>
      </c>
      <c r="E2413" s="203" t="s">
        <v>5</v>
      </c>
      <c r="F2413" s="204" t="s">
        <v>3101</v>
      </c>
      <c r="H2413" s="205">
        <v>2.1</v>
      </c>
      <c r="I2413" s="206"/>
      <c r="L2413" s="202"/>
      <c r="M2413" s="207"/>
      <c r="N2413" s="208"/>
      <c r="O2413" s="208"/>
      <c r="P2413" s="208"/>
      <c r="Q2413" s="208"/>
      <c r="R2413" s="208"/>
      <c r="S2413" s="208"/>
      <c r="T2413" s="209"/>
      <c r="AT2413" s="203" t="s">
        <v>198</v>
      </c>
      <c r="AU2413" s="203" t="s">
        <v>80</v>
      </c>
      <c r="AV2413" s="13" t="s">
        <v>80</v>
      </c>
      <c r="AW2413" s="13" t="s">
        <v>35</v>
      </c>
      <c r="AX2413" s="13" t="s">
        <v>72</v>
      </c>
      <c r="AY2413" s="203" t="s">
        <v>190</v>
      </c>
    </row>
    <row r="2414" spans="2:51" s="14" customFormat="1" ht="13.5">
      <c r="B2414" s="210"/>
      <c r="D2414" s="195" t="s">
        <v>198</v>
      </c>
      <c r="E2414" s="211" t="s">
        <v>5</v>
      </c>
      <c r="F2414" s="212" t="s">
        <v>221</v>
      </c>
      <c r="H2414" s="213">
        <v>8.3</v>
      </c>
      <c r="I2414" s="214"/>
      <c r="L2414" s="210"/>
      <c r="M2414" s="215"/>
      <c r="N2414" s="216"/>
      <c r="O2414" s="216"/>
      <c r="P2414" s="216"/>
      <c r="Q2414" s="216"/>
      <c r="R2414" s="216"/>
      <c r="S2414" s="216"/>
      <c r="T2414" s="217"/>
      <c r="AT2414" s="211" t="s">
        <v>198</v>
      </c>
      <c r="AU2414" s="211" t="s">
        <v>80</v>
      </c>
      <c r="AV2414" s="14" t="s">
        <v>92</v>
      </c>
      <c r="AW2414" s="14" t="s">
        <v>35</v>
      </c>
      <c r="AX2414" s="14" t="s">
        <v>17</v>
      </c>
      <c r="AY2414" s="211" t="s">
        <v>190</v>
      </c>
    </row>
    <row r="2415" spans="2:65" s="1" customFormat="1" ht="16.5" customHeight="1">
      <c r="B2415" s="181"/>
      <c r="C2415" s="218" t="s">
        <v>3102</v>
      </c>
      <c r="D2415" s="218" t="s">
        <v>465</v>
      </c>
      <c r="E2415" s="219" t="s">
        <v>3103</v>
      </c>
      <c r="F2415" s="220" t="s">
        <v>3104</v>
      </c>
      <c r="G2415" s="221" t="s">
        <v>410</v>
      </c>
      <c r="H2415" s="222">
        <v>2</v>
      </c>
      <c r="I2415" s="223"/>
      <c r="J2415" s="224">
        <f>ROUND(I2415*H2415,2)</f>
        <v>0</v>
      </c>
      <c r="K2415" s="220" t="s">
        <v>5</v>
      </c>
      <c r="L2415" s="225"/>
      <c r="M2415" s="226" t="s">
        <v>5</v>
      </c>
      <c r="N2415" s="227" t="s">
        <v>43</v>
      </c>
      <c r="O2415" s="43"/>
      <c r="P2415" s="191">
        <f>O2415*H2415</f>
        <v>0</v>
      </c>
      <c r="Q2415" s="191">
        <v>0</v>
      </c>
      <c r="R2415" s="191">
        <f>Q2415*H2415</f>
        <v>0</v>
      </c>
      <c r="S2415" s="191">
        <v>0</v>
      </c>
      <c r="T2415" s="192">
        <f>S2415*H2415</f>
        <v>0</v>
      </c>
      <c r="AR2415" s="25" t="s">
        <v>407</v>
      </c>
      <c r="AT2415" s="25" t="s">
        <v>465</v>
      </c>
      <c r="AU2415" s="25" t="s">
        <v>80</v>
      </c>
      <c r="AY2415" s="25" t="s">
        <v>190</v>
      </c>
      <c r="BE2415" s="193">
        <f>IF(N2415="základní",J2415,0)</f>
        <v>0</v>
      </c>
      <c r="BF2415" s="193">
        <f>IF(N2415="snížená",J2415,0)</f>
        <v>0</v>
      </c>
      <c r="BG2415" s="193">
        <f>IF(N2415="zákl. přenesená",J2415,0)</f>
        <v>0</v>
      </c>
      <c r="BH2415" s="193">
        <f>IF(N2415="sníž. přenesená",J2415,0)</f>
        <v>0</v>
      </c>
      <c r="BI2415" s="193">
        <f>IF(N2415="nulová",J2415,0)</f>
        <v>0</v>
      </c>
      <c r="BJ2415" s="25" t="s">
        <v>17</v>
      </c>
      <c r="BK2415" s="193">
        <f>ROUND(I2415*H2415,2)</f>
        <v>0</v>
      </c>
      <c r="BL2415" s="25" t="s">
        <v>283</v>
      </c>
      <c r="BM2415" s="25" t="s">
        <v>3105</v>
      </c>
    </row>
    <row r="2416" spans="2:65" s="1" customFormat="1" ht="16.5" customHeight="1">
      <c r="B2416" s="181"/>
      <c r="C2416" s="218" t="s">
        <v>3106</v>
      </c>
      <c r="D2416" s="218" t="s">
        <v>465</v>
      </c>
      <c r="E2416" s="219" t="s">
        <v>3107</v>
      </c>
      <c r="F2416" s="220" t="s">
        <v>3108</v>
      </c>
      <c r="G2416" s="221" t="s">
        <v>410</v>
      </c>
      <c r="H2416" s="222">
        <v>1</v>
      </c>
      <c r="I2416" s="223"/>
      <c r="J2416" s="224">
        <f>ROUND(I2416*H2416,2)</f>
        <v>0</v>
      </c>
      <c r="K2416" s="220" t="s">
        <v>5</v>
      </c>
      <c r="L2416" s="225"/>
      <c r="M2416" s="226" t="s">
        <v>5</v>
      </c>
      <c r="N2416" s="227" t="s">
        <v>43</v>
      </c>
      <c r="O2416" s="43"/>
      <c r="P2416" s="191">
        <f>O2416*H2416</f>
        <v>0</v>
      </c>
      <c r="Q2416" s="191">
        <v>0</v>
      </c>
      <c r="R2416" s="191">
        <f>Q2416*H2416</f>
        <v>0</v>
      </c>
      <c r="S2416" s="191">
        <v>0</v>
      </c>
      <c r="T2416" s="192">
        <f>S2416*H2416</f>
        <v>0</v>
      </c>
      <c r="AR2416" s="25" t="s">
        <v>407</v>
      </c>
      <c r="AT2416" s="25" t="s">
        <v>465</v>
      </c>
      <c r="AU2416" s="25" t="s">
        <v>80</v>
      </c>
      <c r="AY2416" s="25" t="s">
        <v>190</v>
      </c>
      <c r="BE2416" s="193">
        <f>IF(N2416="základní",J2416,0)</f>
        <v>0</v>
      </c>
      <c r="BF2416" s="193">
        <f>IF(N2416="snížená",J2416,0)</f>
        <v>0</v>
      </c>
      <c r="BG2416" s="193">
        <f>IF(N2416="zákl. přenesená",J2416,0)</f>
        <v>0</v>
      </c>
      <c r="BH2416" s="193">
        <f>IF(N2416="sníž. přenesená",J2416,0)</f>
        <v>0</v>
      </c>
      <c r="BI2416" s="193">
        <f>IF(N2416="nulová",J2416,0)</f>
        <v>0</v>
      </c>
      <c r="BJ2416" s="25" t="s">
        <v>17</v>
      </c>
      <c r="BK2416" s="193">
        <f>ROUND(I2416*H2416,2)</f>
        <v>0</v>
      </c>
      <c r="BL2416" s="25" t="s">
        <v>283</v>
      </c>
      <c r="BM2416" s="25" t="s">
        <v>3109</v>
      </c>
    </row>
    <row r="2417" spans="2:65" s="1" customFormat="1" ht="25.5" customHeight="1">
      <c r="B2417" s="181"/>
      <c r="C2417" s="182" t="s">
        <v>3110</v>
      </c>
      <c r="D2417" s="182" t="s">
        <v>192</v>
      </c>
      <c r="E2417" s="183" t="s">
        <v>3111</v>
      </c>
      <c r="F2417" s="184" t="s">
        <v>3112</v>
      </c>
      <c r="G2417" s="185" t="s">
        <v>625</v>
      </c>
      <c r="H2417" s="186">
        <v>3.25</v>
      </c>
      <c r="I2417" s="187"/>
      <c r="J2417" s="188">
        <f>ROUND(I2417*H2417,2)</f>
        <v>0</v>
      </c>
      <c r="K2417" s="184" t="s">
        <v>196</v>
      </c>
      <c r="L2417" s="42"/>
      <c r="M2417" s="189" t="s">
        <v>5</v>
      </c>
      <c r="N2417" s="190" t="s">
        <v>43</v>
      </c>
      <c r="O2417" s="43"/>
      <c r="P2417" s="191">
        <f>O2417*H2417</f>
        <v>0</v>
      </c>
      <c r="Q2417" s="191">
        <v>0</v>
      </c>
      <c r="R2417" s="191">
        <f>Q2417*H2417</f>
        <v>0</v>
      </c>
      <c r="S2417" s="191">
        <v>0</v>
      </c>
      <c r="T2417" s="192">
        <f>S2417*H2417</f>
        <v>0</v>
      </c>
      <c r="AR2417" s="25" t="s">
        <v>283</v>
      </c>
      <c r="AT2417" s="25" t="s">
        <v>192</v>
      </c>
      <c r="AU2417" s="25" t="s">
        <v>80</v>
      </c>
      <c r="AY2417" s="25" t="s">
        <v>190</v>
      </c>
      <c r="BE2417" s="193">
        <f>IF(N2417="základní",J2417,0)</f>
        <v>0</v>
      </c>
      <c r="BF2417" s="193">
        <f>IF(N2417="snížená",J2417,0)</f>
        <v>0</v>
      </c>
      <c r="BG2417" s="193">
        <f>IF(N2417="zákl. přenesená",J2417,0)</f>
        <v>0</v>
      </c>
      <c r="BH2417" s="193">
        <f>IF(N2417="sníž. přenesená",J2417,0)</f>
        <v>0</v>
      </c>
      <c r="BI2417" s="193">
        <f>IF(N2417="nulová",J2417,0)</f>
        <v>0</v>
      </c>
      <c r="BJ2417" s="25" t="s">
        <v>17</v>
      </c>
      <c r="BK2417" s="193">
        <f>ROUND(I2417*H2417,2)</f>
        <v>0</v>
      </c>
      <c r="BL2417" s="25" t="s">
        <v>283</v>
      </c>
      <c r="BM2417" s="25" t="s">
        <v>3113</v>
      </c>
    </row>
    <row r="2418" spans="2:51" s="12" customFormat="1" ht="13.5">
      <c r="B2418" s="194"/>
      <c r="D2418" s="195" t="s">
        <v>198</v>
      </c>
      <c r="E2418" s="196" t="s">
        <v>5</v>
      </c>
      <c r="F2418" s="197" t="s">
        <v>3114</v>
      </c>
      <c r="H2418" s="196" t="s">
        <v>5</v>
      </c>
      <c r="I2418" s="198"/>
      <c r="L2418" s="194"/>
      <c r="M2418" s="199"/>
      <c r="N2418" s="200"/>
      <c r="O2418" s="200"/>
      <c r="P2418" s="200"/>
      <c r="Q2418" s="200"/>
      <c r="R2418" s="200"/>
      <c r="S2418" s="200"/>
      <c r="T2418" s="201"/>
      <c r="AT2418" s="196" t="s">
        <v>198</v>
      </c>
      <c r="AU2418" s="196" t="s">
        <v>80</v>
      </c>
      <c r="AV2418" s="12" t="s">
        <v>17</v>
      </c>
      <c r="AW2418" s="12" t="s">
        <v>35</v>
      </c>
      <c r="AX2418" s="12" t="s">
        <v>72</v>
      </c>
      <c r="AY2418" s="196" t="s">
        <v>190</v>
      </c>
    </row>
    <row r="2419" spans="2:51" s="13" customFormat="1" ht="13.5">
      <c r="B2419" s="202"/>
      <c r="D2419" s="195" t="s">
        <v>198</v>
      </c>
      <c r="E2419" s="203" t="s">
        <v>5</v>
      </c>
      <c r="F2419" s="204" t="s">
        <v>3115</v>
      </c>
      <c r="H2419" s="205">
        <v>2.1</v>
      </c>
      <c r="I2419" s="206"/>
      <c r="L2419" s="202"/>
      <c r="M2419" s="207"/>
      <c r="N2419" s="208"/>
      <c r="O2419" s="208"/>
      <c r="P2419" s="208"/>
      <c r="Q2419" s="208"/>
      <c r="R2419" s="208"/>
      <c r="S2419" s="208"/>
      <c r="T2419" s="209"/>
      <c r="AT2419" s="203" t="s">
        <v>198</v>
      </c>
      <c r="AU2419" s="203" t="s">
        <v>80</v>
      </c>
      <c r="AV2419" s="13" t="s">
        <v>80</v>
      </c>
      <c r="AW2419" s="13" t="s">
        <v>35</v>
      </c>
      <c r="AX2419" s="13" t="s">
        <v>72</v>
      </c>
      <c r="AY2419" s="203" t="s">
        <v>190</v>
      </c>
    </row>
    <row r="2420" spans="2:51" s="12" customFormat="1" ht="13.5">
      <c r="B2420" s="194"/>
      <c r="D2420" s="195" t="s">
        <v>198</v>
      </c>
      <c r="E2420" s="196" t="s">
        <v>5</v>
      </c>
      <c r="F2420" s="197" t="s">
        <v>3116</v>
      </c>
      <c r="H2420" s="196" t="s">
        <v>5</v>
      </c>
      <c r="I2420" s="198"/>
      <c r="L2420" s="194"/>
      <c r="M2420" s="199"/>
      <c r="N2420" s="200"/>
      <c r="O2420" s="200"/>
      <c r="P2420" s="200"/>
      <c r="Q2420" s="200"/>
      <c r="R2420" s="200"/>
      <c r="S2420" s="200"/>
      <c r="T2420" s="201"/>
      <c r="AT2420" s="196" t="s">
        <v>198</v>
      </c>
      <c r="AU2420" s="196" t="s">
        <v>80</v>
      </c>
      <c r="AV2420" s="12" t="s">
        <v>17</v>
      </c>
      <c r="AW2420" s="12" t="s">
        <v>35</v>
      </c>
      <c r="AX2420" s="12" t="s">
        <v>72</v>
      </c>
      <c r="AY2420" s="196" t="s">
        <v>190</v>
      </c>
    </row>
    <row r="2421" spans="2:51" s="13" customFormat="1" ht="13.5">
      <c r="B2421" s="202"/>
      <c r="D2421" s="195" t="s">
        <v>198</v>
      </c>
      <c r="E2421" s="203" t="s">
        <v>5</v>
      </c>
      <c r="F2421" s="204" t="s">
        <v>3117</v>
      </c>
      <c r="H2421" s="205">
        <v>1.15</v>
      </c>
      <c r="I2421" s="206"/>
      <c r="L2421" s="202"/>
      <c r="M2421" s="207"/>
      <c r="N2421" s="208"/>
      <c r="O2421" s="208"/>
      <c r="P2421" s="208"/>
      <c r="Q2421" s="208"/>
      <c r="R2421" s="208"/>
      <c r="S2421" s="208"/>
      <c r="T2421" s="209"/>
      <c r="AT2421" s="203" t="s">
        <v>198</v>
      </c>
      <c r="AU2421" s="203" t="s">
        <v>80</v>
      </c>
      <c r="AV2421" s="13" t="s">
        <v>80</v>
      </c>
      <c r="AW2421" s="13" t="s">
        <v>35</v>
      </c>
      <c r="AX2421" s="13" t="s">
        <v>72</v>
      </c>
      <c r="AY2421" s="203" t="s">
        <v>190</v>
      </c>
    </row>
    <row r="2422" spans="2:51" s="14" customFormat="1" ht="13.5">
      <c r="B2422" s="210"/>
      <c r="D2422" s="195" t="s">
        <v>198</v>
      </c>
      <c r="E2422" s="211" t="s">
        <v>5</v>
      </c>
      <c r="F2422" s="212" t="s">
        <v>221</v>
      </c>
      <c r="H2422" s="213">
        <v>3.25</v>
      </c>
      <c r="I2422" s="214"/>
      <c r="L2422" s="210"/>
      <c r="M2422" s="215"/>
      <c r="N2422" s="216"/>
      <c r="O2422" s="216"/>
      <c r="P2422" s="216"/>
      <c r="Q2422" s="216"/>
      <c r="R2422" s="216"/>
      <c r="S2422" s="216"/>
      <c r="T2422" s="217"/>
      <c r="AT2422" s="211" t="s">
        <v>198</v>
      </c>
      <c r="AU2422" s="211" t="s">
        <v>80</v>
      </c>
      <c r="AV2422" s="14" t="s">
        <v>92</v>
      </c>
      <c r="AW2422" s="14" t="s">
        <v>35</v>
      </c>
      <c r="AX2422" s="14" t="s">
        <v>17</v>
      </c>
      <c r="AY2422" s="211" t="s">
        <v>190</v>
      </c>
    </row>
    <row r="2423" spans="2:65" s="1" customFormat="1" ht="16.5" customHeight="1">
      <c r="B2423" s="181"/>
      <c r="C2423" s="218" t="s">
        <v>3118</v>
      </c>
      <c r="D2423" s="218" t="s">
        <v>465</v>
      </c>
      <c r="E2423" s="219" t="s">
        <v>3119</v>
      </c>
      <c r="F2423" s="220" t="s">
        <v>3120</v>
      </c>
      <c r="G2423" s="221" t="s">
        <v>410</v>
      </c>
      <c r="H2423" s="222">
        <v>1</v>
      </c>
      <c r="I2423" s="223"/>
      <c r="J2423" s="224">
        <f>ROUND(I2423*H2423,2)</f>
        <v>0</v>
      </c>
      <c r="K2423" s="220" t="s">
        <v>5</v>
      </c>
      <c r="L2423" s="225"/>
      <c r="M2423" s="226" t="s">
        <v>5</v>
      </c>
      <c r="N2423" s="227" t="s">
        <v>43</v>
      </c>
      <c r="O2423" s="43"/>
      <c r="P2423" s="191">
        <f>O2423*H2423</f>
        <v>0</v>
      </c>
      <c r="Q2423" s="191">
        <v>0</v>
      </c>
      <c r="R2423" s="191">
        <f>Q2423*H2423</f>
        <v>0</v>
      </c>
      <c r="S2423" s="191">
        <v>0</v>
      </c>
      <c r="T2423" s="192">
        <f>S2423*H2423</f>
        <v>0</v>
      </c>
      <c r="AR2423" s="25" t="s">
        <v>407</v>
      </c>
      <c r="AT2423" s="25" t="s">
        <v>465</v>
      </c>
      <c r="AU2423" s="25" t="s">
        <v>80</v>
      </c>
      <c r="AY2423" s="25" t="s">
        <v>190</v>
      </c>
      <c r="BE2423" s="193">
        <f>IF(N2423="základní",J2423,0)</f>
        <v>0</v>
      </c>
      <c r="BF2423" s="193">
        <f>IF(N2423="snížená",J2423,0)</f>
        <v>0</v>
      </c>
      <c r="BG2423" s="193">
        <f>IF(N2423="zákl. přenesená",J2423,0)</f>
        <v>0</v>
      </c>
      <c r="BH2423" s="193">
        <f>IF(N2423="sníž. přenesená",J2423,0)</f>
        <v>0</v>
      </c>
      <c r="BI2423" s="193">
        <f>IF(N2423="nulová",J2423,0)</f>
        <v>0</v>
      </c>
      <c r="BJ2423" s="25" t="s">
        <v>17</v>
      </c>
      <c r="BK2423" s="193">
        <f>ROUND(I2423*H2423,2)</f>
        <v>0</v>
      </c>
      <c r="BL2423" s="25" t="s">
        <v>283</v>
      </c>
      <c r="BM2423" s="25" t="s">
        <v>3121</v>
      </c>
    </row>
    <row r="2424" spans="2:65" s="1" customFormat="1" ht="16.5" customHeight="1">
      <c r="B2424" s="181"/>
      <c r="C2424" s="218" t="s">
        <v>3122</v>
      </c>
      <c r="D2424" s="218" t="s">
        <v>465</v>
      </c>
      <c r="E2424" s="219" t="s">
        <v>3123</v>
      </c>
      <c r="F2424" s="220" t="s">
        <v>3124</v>
      </c>
      <c r="G2424" s="221" t="s">
        <v>410</v>
      </c>
      <c r="H2424" s="222">
        <v>1</v>
      </c>
      <c r="I2424" s="223"/>
      <c r="J2424" s="224">
        <f>ROUND(I2424*H2424,2)</f>
        <v>0</v>
      </c>
      <c r="K2424" s="220" t="s">
        <v>5</v>
      </c>
      <c r="L2424" s="225"/>
      <c r="M2424" s="226" t="s">
        <v>5</v>
      </c>
      <c r="N2424" s="227" t="s">
        <v>43</v>
      </c>
      <c r="O2424" s="43"/>
      <c r="P2424" s="191">
        <f>O2424*H2424</f>
        <v>0</v>
      </c>
      <c r="Q2424" s="191">
        <v>0</v>
      </c>
      <c r="R2424" s="191">
        <f>Q2424*H2424</f>
        <v>0</v>
      </c>
      <c r="S2424" s="191">
        <v>0</v>
      </c>
      <c r="T2424" s="192">
        <f>S2424*H2424</f>
        <v>0</v>
      </c>
      <c r="AR2424" s="25" t="s">
        <v>407</v>
      </c>
      <c r="AT2424" s="25" t="s">
        <v>465</v>
      </c>
      <c r="AU2424" s="25" t="s">
        <v>80</v>
      </c>
      <c r="AY2424" s="25" t="s">
        <v>190</v>
      </c>
      <c r="BE2424" s="193">
        <f>IF(N2424="základní",J2424,0)</f>
        <v>0</v>
      </c>
      <c r="BF2424" s="193">
        <f>IF(N2424="snížená",J2424,0)</f>
        <v>0</v>
      </c>
      <c r="BG2424" s="193">
        <f>IF(N2424="zákl. přenesená",J2424,0)</f>
        <v>0</v>
      </c>
      <c r="BH2424" s="193">
        <f>IF(N2424="sníž. přenesená",J2424,0)</f>
        <v>0</v>
      </c>
      <c r="BI2424" s="193">
        <f>IF(N2424="nulová",J2424,0)</f>
        <v>0</v>
      </c>
      <c r="BJ2424" s="25" t="s">
        <v>17</v>
      </c>
      <c r="BK2424" s="193">
        <f>ROUND(I2424*H2424,2)</f>
        <v>0</v>
      </c>
      <c r="BL2424" s="25" t="s">
        <v>283</v>
      </c>
      <c r="BM2424" s="25" t="s">
        <v>3125</v>
      </c>
    </row>
    <row r="2425" spans="2:65" s="1" customFormat="1" ht="16.5" customHeight="1">
      <c r="B2425" s="181"/>
      <c r="C2425" s="182" t="s">
        <v>3126</v>
      </c>
      <c r="D2425" s="182" t="s">
        <v>192</v>
      </c>
      <c r="E2425" s="183" t="s">
        <v>3127</v>
      </c>
      <c r="F2425" s="184" t="s">
        <v>3128</v>
      </c>
      <c r="G2425" s="185" t="s">
        <v>275</v>
      </c>
      <c r="H2425" s="186">
        <v>4.995</v>
      </c>
      <c r="I2425" s="187"/>
      <c r="J2425" s="188">
        <f>ROUND(I2425*H2425,2)</f>
        <v>0</v>
      </c>
      <c r="K2425" s="184" t="s">
        <v>196</v>
      </c>
      <c r="L2425" s="42"/>
      <c r="M2425" s="189" t="s">
        <v>5</v>
      </c>
      <c r="N2425" s="190" t="s">
        <v>43</v>
      </c>
      <c r="O2425" s="43"/>
      <c r="P2425" s="191">
        <f>O2425*H2425</f>
        <v>0</v>
      </c>
      <c r="Q2425" s="191">
        <v>0</v>
      </c>
      <c r="R2425" s="191">
        <f>Q2425*H2425</f>
        <v>0</v>
      </c>
      <c r="S2425" s="191">
        <v>0</v>
      </c>
      <c r="T2425" s="192">
        <f>S2425*H2425</f>
        <v>0</v>
      </c>
      <c r="AR2425" s="25" t="s">
        <v>283</v>
      </c>
      <c r="AT2425" s="25" t="s">
        <v>192</v>
      </c>
      <c r="AU2425" s="25" t="s">
        <v>80</v>
      </c>
      <c r="AY2425" s="25" t="s">
        <v>190</v>
      </c>
      <c r="BE2425" s="193">
        <f>IF(N2425="základní",J2425,0)</f>
        <v>0</v>
      </c>
      <c r="BF2425" s="193">
        <f>IF(N2425="snížená",J2425,0)</f>
        <v>0</v>
      </c>
      <c r="BG2425" s="193">
        <f>IF(N2425="zákl. přenesená",J2425,0)</f>
        <v>0</v>
      </c>
      <c r="BH2425" s="193">
        <f>IF(N2425="sníž. přenesená",J2425,0)</f>
        <v>0</v>
      </c>
      <c r="BI2425" s="193">
        <f>IF(N2425="nulová",J2425,0)</f>
        <v>0</v>
      </c>
      <c r="BJ2425" s="25" t="s">
        <v>17</v>
      </c>
      <c r="BK2425" s="193">
        <f>ROUND(I2425*H2425,2)</f>
        <v>0</v>
      </c>
      <c r="BL2425" s="25" t="s">
        <v>283</v>
      </c>
      <c r="BM2425" s="25" t="s">
        <v>3129</v>
      </c>
    </row>
    <row r="2426" spans="2:51" s="12" customFormat="1" ht="13.5">
      <c r="B2426" s="194"/>
      <c r="D2426" s="195" t="s">
        <v>198</v>
      </c>
      <c r="E2426" s="196" t="s">
        <v>5</v>
      </c>
      <c r="F2426" s="197" t="s">
        <v>3130</v>
      </c>
      <c r="H2426" s="196" t="s">
        <v>5</v>
      </c>
      <c r="I2426" s="198"/>
      <c r="L2426" s="194"/>
      <c r="M2426" s="199"/>
      <c r="N2426" s="200"/>
      <c r="O2426" s="200"/>
      <c r="P2426" s="200"/>
      <c r="Q2426" s="200"/>
      <c r="R2426" s="200"/>
      <c r="S2426" s="200"/>
      <c r="T2426" s="201"/>
      <c r="AT2426" s="196" t="s">
        <v>198</v>
      </c>
      <c r="AU2426" s="196" t="s">
        <v>80</v>
      </c>
      <c r="AV2426" s="12" t="s">
        <v>17</v>
      </c>
      <c r="AW2426" s="12" t="s">
        <v>35</v>
      </c>
      <c r="AX2426" s="12" t="s">
        <v>72</v>
      </c>
      <c r="AY2426" s="196" t="s">
        <v>190</v>
      </c>
    </row>
    <row r="2427" spans="2:51" s="13" customFormat="1" ht="13.5">
      <c r="B2427" s="202"/>
      <c r="D2427" s="195" t="s">
        <v>198</v>
      </c>
      <c r="E2427" s="203" t="s">
        <v>5</v>
      </c>
      <c r="F2427" s="204" t="s">
        <v>3131</v>
      </c>
      <c r="H2427" s="205">
        <v>4.995</v>
      </c>
      <c r="I2427" s="206"/>
      <c r="L2427" s="202"/>
      <c r="M2427" s="207"/>
      <c r="N2427" s="208"/>
      <c r="O2427" s="208"/>
      <c r="P2427" s="208"/>
      <c r="Q2427" s="208"/>
      <c r="R2427" s="208"/>
      <c r="S2427" s="208"/>
      <c r="T2427" s="209"/>
      <c r="AT2427" s="203" t="s">
        <v>198</v>
      </c>
      <c r="AU2427" s="203" t="s">
        <v>80</v>
      </c>
      <c r="AV2427" s="13" t="s">
        <v>80</v>
      </c>
      <c r="AW2427" s="13" t="s">
        <v>35</v>
      </c>
      <c r="AX2427" s="13" t="s">
        <v>17</v>
      </c>
      <c r="AY2427" s="203" t="s">
        <v>190</v>
      </c>
    </row>
    <row r="2428" spans="2:65" s="1" customFormat="1" ht="16.5" customHeight="1">
      <c r="B2428" s="181"/>
      <c r="C2428" s="218" t="s">
        <v>3132</v>
      </c>
      <c r="D2428" s="218" t="s">
        <v>465</v>
      </c>
      <c r="E2428" s="219" t="s">
        <v>3133</v>
      </c>
      <c r="F2428" s="220" t="s">
        <v>3134</v>
      </c>
      <c r="G2428" s="221" t="s">
        <v>275</v>
      </c>
      <c r="H2428" s="222">
        <v>4.995</v>
      </c>
      <c r="I2428" s="223"/>
      <c r="J2428" s="224">
        <f>ROUND(I2428*H2428,2)</f>
        <v>0</v>
      </c>
      <c r="K2428" s="220" t="s">
        <v>196</v>
      </c>
      <c r="L2428" s="225"/>
      <c r="M2428" s="226" t="s">
        <v>5</v>
      </c>
      <c r="N2428" s="227" t="s">
        <v>43</v>
      </c>
      <c r="O2428" s="43"/>
      <c r="P2428" s="191">
        <f>O2428*H2428</f>
        <v>0</v>
      </c>
      <c r="Q2428" s="191">
        <v>0.0042</v>
      </c>
      <c r="R2428" s="191">
        <f>Q2428*H2428</f>
        <v>0.020978999999999998</v>
      </c>
      <c r="S2428" s="191">
        <v>0</v>
      </c>
      <c r="T2428" s="192">
        <f>S2428*H2428</f>
        <v>0</v>
      </c>
      <c r="AR2428" s="25" t="s">
        <v>407</v>
      </c>
      <c r="AT2428" s="25" t="s">
        <v>465</v>
      </c>
      <c r="AU2428" s="25" t="s">
        <v>80</v>
      </c>
      <c r="AY2428" s="25" t="s">
        <v>190</v>
      </c>
      <c r="BE2428" s="193">
        <f>IF(N2428="základní",J2428,0)</f>
        <v>0</v>
      </c>
      <c r="BF2428" s="193">
        <f>IF(N2428="snížená",J2428,0)</f>
        <v>0</v>
      </c>
      <c r="BG2428" s="193">
        <f>IF(N2428="zákl. přenesená",J2428,0)</f>
        <v>0</v>
      </c>
      <c r="BH2428" s="193">
        <f>IF(N2428="sníž. přenesená",J2428,0)</f>
        <v>0</v>
      </c>
      <c r="BI2428" s="193">
        <f>IF(N2428="nulová",J2428,0)</f>
        <v>0</v>
      </c>
      <c r="BJ2428" s="25" t="s">
        <v>17</v>
      </c>
      <c r="BK2428" s="193">
        <f>ROUND(I2428*H2428,2)</f>
        <v>0</v>
      </c>
      <c r="BL2428" s="25" t="s">
        <v>283</v>
      </c>
      <c r="BM2428" s="25" t="s">
        <v>3135</v>
      </c>
    </row>
    <row r="2429" spans="2:65" s="1" customFormat="1" ht="25.5" customHeight="1">
      <c r="B2429" s="181"/>
      <c r="C2429" s="182" t="s">
        <v>3136</v>
      </c>
      <c r="D2429" s="182" t="s">
        <v>192</v>
      </c>
      <c r="E2429" s="183" t="s">
        <v>3137</v>
      </c>
      <c r="F2429" s="184" t="s">
        <v>3138</v>
      </c>
      <c r="G2429" s="185" t="s">
        <v>625</v>
      </c>
      <c r="H2429" s="186">
        <v>9.1</v>
      </c>
      <c r="I2429" s="187"/>
      <c r="J2429" s="188">
        <f>ROUND(I2429*H2429,2)</f>
        <v>0</v>
      </c>
      <c r="K2429" s="184" t="s">
        <v>196</v>
      </c>
      <c r="L2429" s="42"/>
      <c r="M2429" s="189" t="s">
        <v>5</v>
      </c>
      <c r="N2429" s="190" t="s">
        <v>43</v>
      </c>
      <c r="O2429" s="43"/>
      <c r="P2429" s="191">
        <f>O2429*H2429</f>
        <v>0</v>
      </c>
      <c r="Q2429" s="191">
        <v>0</v>
      </c>
      <c r="R2429" s="191">
        <f>Q2429*H2429</f>
        <v>0</v>
      </c>
      <c r="S2429" s="191">
        <v>0</v>
      </c>
      <c r="T2429" s="192">
        <f>S2429*H2429</f>
        <v>0</v>
      </c>
      <c r="AR2429" s="25" t="s">
        <v>283</v>
      </c>
      <c r="AT2429" s="25" t="s">
        <v>192</v>
      </c>
      <c r="AU2429" s="25" t="s">
        <v>80</v>
      </c>
      <c r="AY2429" s="25" t="s">
        <v>190</v>
      </c>
      <c r="BE2429" s="193">
        <f>IF(N2429="základní",J2429,0)</f>
        <v>0</v>
      </c>
      <c r="BF2429" s="193">
        <f>IF(N2429="snížená",J2429,0)</f>
        <v>0</v>
      </c>
      <c r="BG2429" s="193">
        <f>IF(N2429="zákl. přenesená",J2429,0)</f>
        <v>0</v>
      </c>
      <c r="BH2429" s="193">
        <f>IF(N2429="sníž. přenesená",J2429,0)</f>
        <v>0</v>
      </c>
      <c r="BI2429" s="193">
        <f>IF(N2429="nulová",J2429,0)</f>
        <v>0</v>
      </c>
      <c r="BJ2429" s="25" t="s">
        <v>17</v>
      </c>
      <c r="BK2429" s="193">
        <f>ROUND(I2429*H2429,2)</f>
        <v>0</v>
      </c>
      <c r="BL2429" s="25" t="s">
        <v>283</v>
      </c>
      <c r="BM2429" s="25" t="s">
        <v>3139</v>
      </c>
    </row>
    <row r="2430" spans="2:51" s="12" customFormat="1" ht="13.5">
      <c r="B2430" s="194"/>
      <c r="D2430" s="195" t="s">
        <v>198</v>
      </c>
      <c r="E2430" s="196" t="s">
        <v>5</v>
      </c>
      <c r="F2430" s="197" t="s">
        <v>3130</v>
      </c>
      <c r="H2430" s="196" t="s">
        <v>5</v>
      </c>
      <c r="I2430" s="198"/>
      <c r="L2430" s="194"/>
      <c r="M2430" s="199"/>
      <c r="N2430" s="200"/>
      <c r="O2430" s="200"/>
      <c r="P2430" s="200"/>
      <c r="Q2430" s="200"/>
      <c r="R2430" s="200"/>
      <c r="S2430" s="200"/>
      <c r="T2430" s="201"/>
      <c r="AT2430" s="196" t="s">
        <v>198</v>
      </c>
      <c r="AU2430" s="196" t="s">
        <v>80</v>
      </c>
      <c r="AV2430" s="12" t="s">
        <v>17</v>
      </c>
      <c r="AW2430" s="12" t="s">
        <v>35</v>
      </c>
      <c r="AX2430" s="12" t="s">
        <v>72</v>
      </c>
      <c r="AY2430" s="196" t="s">
        <v>190</v>
      </c>
    </row>
    <row r="2431" spans="2:51" s="13" customFormat="1" ht="13.5">
      <c r="B2431" s="202"/>
      <c r="D2431" s="195" t="s">
        <v>198</v>
      </c>
      <c r="E2431" s="203" t="s">
        <v>5</v>
      </c>
      <c r="F2431" s="204" t="s">
        <v>3140</v>
      </c>
      <c r="H2431" s="205">
        <v>9.1</v>
      </c>
      <c r="I2431" s="206"/>
      <c r="L2431" s="202"/>
      <c r="M2431" s="207"/>
      <c r="N2431" s="208"/>
      <c r="O2431" s="208"/>
      <c r="P2431" s="208"/>
      <c r="Q2431" s="208"/>
      <c r="R2431" s="208"/>
      <c r="S2431" s="208"/>
      <c r="T2431" s="209"/>
      <c r="AT2431" s="203" t="s">
        <v>198</v>
      </c>
      <c r="AU2431" s="203" t="s">
        <v>80</v>
      </c>
      <c r="AV2431" s="13" t="s">
        <v>80</v>
      </c>
      <c r="AW2431" s="13" t="s">
        <v>35</v>
      </c>
      <c r="AX2431" s="13" t="s">
        <v>17</v>
      </c>
      <c r="AY2431" s="203" t="s">
        <v>190</v>
      </c>
    </row>
    <row r="2432" spans="2:65" s="1" customFormat="1" ht="16.5" customHeight="1">
      <c r="B2432" s="181"/>
      <c r="C2432" s="218" t="s">
        <v>3141</v>
      </c>
      <c r="D2432" s="218" t="s">
        <v>465</v>
      </c>
      <c r="E2432" s="219" t="s">
        <v>3142</v>
      </c>
      <c r="F2432" s="220" t="s">
        <v>3143</v>
      </c>
      <c r="G2432" s="221" t="s">
        <v>625</v>
      </c>
      <c r="H2432" s="222">
        <v>9.1</v>
      </c>
      <c r="I2432" s="223"/>
      <c r="J2432" s="224">
        <f>ROUND(I2432*H2432,2)</f>
        <v>0</v>
      </c>
      <c r="K2432" s="220" t="s">
        <v>196</v>
      </c>
      <c r="L2432" s="225"/>
      <c r="M2432" s="226" t="s">
        <v>5</v>
      </c>
      <c r="N2432" s="227" t="s">
        <v>43</v>
      </c>
      <c r="O2432" s="43"/>
      <c r="P2432" s="191">
        <f>O2432*H2432</f>
        <v>0</v>
      </c>
      <c r="Q2432" s="191">
        <v>0.0002</v>
      </c>
      <c r="R2432" s="191">
        <f>Q2432*H2432</f>
        <v>0.00182</v>
      </c>
      <c r="S2432" s="191">
        <v>0</v>
      </c>
      <c r="T2432" s="192">
        <f>S2432*H2432</f>
        <v>0</v>
      </c>
      <c r="AR2432" s="25" t="s">
        <v>407</v>
      </c>
      <c r="AT2432" s="25" t="s">
        <v>465</v>
      </c>
      <c r="AU2432" s="25" t="s">
        <v>80</v>
      </c>
      <c r="AY2432" s="25" t="s">
        <v>190</v>
      </c>
      <c r="BE2432" s="193">
        <f>IF(N2432="základní",J2432,0)</f>
        <v>0</v>
      </c>
      <c r="BF2432" s="193">
        <f>IF(N2432="snížená",J2432,0)</f>
        <v>0</v>
      </c>
      <c r="BG2432" s="193">
        <f>IF(N2432="zákl. přenesená",J2432,0)</f>
        <v>0</v>
      </c>
      <c r="BH2432" s="193">
        <f>IF(N2432="sníž. přenesená",J2432,0)</f>
        <v>0</v>
      </c>
      <c r="BI2432" s="193">
        <f>IF(N2432="nulová",J2432,0)</f>
        <v>0</v>
      </c>
      <c r="BJ2432" s="25" t="s">
        <v>17</v>
      </c>
      <c r="BK2432" s="193">
        <f>ROUND(I2432*H2432,2)</f>
        <v>0</v>
      </c>
      <c r="BL2432" s="25" t="s">
        <v>283</v>
      </c>
      <c r="BM2432" s="25" t="s">
        <v>3144</v>
      </c>
    </row>
    <row r="2433" spans="2:65" s="1" customFormat="1" ht="16.5" customHeight="1">
      <c r="B2433" s="181"/>
      <c r="C2433" s="182" t="s">
        <v>3145</v>
      </c>
      <c r="D2433" s="182" t="s">
        <v>192</v>
      </c>
      <c r="E2433" s="183" t="s">
        <v>3146</v>
      </c>
      <c r="F2433" s="184" t="s">
        <v>3147</v>
      </c>
      <c r="G2433" s="185" t="s">
        <v>625</v>
      </c>
      <c r="H2433" s="186">
        <v>1</v>
      </c>
      <c r="I2433" s="187"/>
      <c r="J2433" s="188">
        <f>ROUND(I2433*H2433,2)</f>
        <v>0</v>
      </c>
      <c r="K2433" s="184" t="s">
        <v>196</v>
      </c>
      <c r="L2433" s="42"/>
      <c r="M2433" s="189" t="s">
        <v>5</v>
      </c>
      <c r="N2433" s="190" t="s">
        <v>43</v>
      </c>
      <c r="O2433" s="43"/>
      <c r="P2433" s="191">
        <f>O2433*H2433</f>
        <v>0</v>
      </c>
      <c r="Q2433" s="191">
        <v>0</v>
      </c>
      <c r="R2433" s="191">
        <f>Q2433*H2433</f>
        <v>0</v>
      </c>
      <c r="S2433" s="191">
        <v>0</v>
      </c>
      <c r="T2433" s="192">
        <f>S2433*H2433</f>
        <v>0</v>
      </c>
      <c r="AR2433" s="25" t="s">
        <v>283</v>
      </c>
      <c r="AT2433" s="25" t="s">
        <v>192</v>
      </c>
      <c r="AU2433" s="25" t="s">
        <v>80</v>
      </c>
      <c r="AY2433" s="25" t="s">
        <v>190</v>
      </c>
      <c r="BE2433" s="193">
        <f>IF(N2433="základní",J2433,0)</f>
        <v>0</v>
      </c>
      <c r="BF2433" s="193">
        <f>IF(N2433="snížená",J2433,0)</f>
        <v>0</v>
      </c>
      <c r="BG2433" s="193">
        <f>IF(N2433="zákl. přenesená",J2433,0)</f>
        <v>0</v>
      </c>
      <c r="BH2433" s="193">
        <f>IF(N2433="sníž. přenesená",J2433,0)</f>
        <v>0</v>
      </c>
      <c r="BI2433" s="193">
        <f>IF(N2433="nulová",J2433,0)</f>
        <v>0</v>
      </c>
      <c r="BJ2433" s="25" t="s">
        <v>17</v>
      </c>
      <c r="BK2433" s="193">
        <f>ROUND(I2433*H2433,2)</f>
        <v>0</v>
      </c>
      <c r="BL2433" s="25" t="s">
        <v>283</v>
      </c>
      <c r="BM2433" s="25" t="s">
        <v>3148</v>
      </c>
    </row>
    <row r="2434" spans="2:51" s="12" customFormat="1" ht="13.5">
      <c r="B2434" s="194"/>
      <c r="D2434" s="195" t="s">
        <v>198</v>
      </c>
      <c r="E2434" s="196" t="s">
        <v>5</v>
      </c>
      <c r="F2434" s="197" t="s">
        <v>3149</v>
      </c>
      <c r="H2434" s="196" t="s">
        <v>5</v>
      </c>
      <c r="I2434" s="198"/>
      <c r="L2434" s="194"/>
      <c r="M2434" s="199"/>
      <c r="N2434" s="200"/>
      <c r="O2434" s="200"/>
      <c r="P2434" s="200"/>
      <c r="Q2434" s="200"/>
      <c r="R2434" s="200"/>
      <c r="S2434" s="200"/>
      <c r="T2434" s="201"/>
      <c r="AT2434" s="196" t="s">
        <v>198</v>
      </c>
      <c r="AU2434" s="196" t="s">
        <v>80</v>
      </c>
      <c r="AV2434" s="12" t="s">
        <v>17</v>
      </c>
      <c r="AW2434" s="12" t="s">
        <v>35</v>
      </c>
      <c r="AX2434" s="12" t="s">
        <v>72</v>
      </c>
      <c r="AY2434" s="196" t="s">
        <v>190</v>
      </c>
    </row>
    <row r="2435" spans="2:51" s="13" customFormat="1" ht="13.5">
      <c r="B2435" s="202"/>
      <c r="D2435" s="195" t="s">
        <v>198</v>
      </c>
      <c r="E2435" s="203" t="s">
        <v>5</v>
      </c>
      <c r="F2435" s="204" t="s">
        <v>17</v>
      </c>
      <c r="H2435" s="205">
        <v>1</v>
      </c>
      <c r="I2435" s="206"/>
      <c r="L2435" s="202"/>
      <c r="M2435" s="207"/>
      <c r="N2435" s="208"/>
      <c r="O2435" s="208"/>
      <c r="P2435" s="208"/>
      <c r="Q2435" s="208"/>
      <c r="R2435" s="208"/>
      <c r="S2435" s="208"/>
      <c r="T2435" s="209"/>
      <c r="AT2435" s="203" t="s">
        <v>198</v>
      </c>
      <c r="AU2435" s="203" t="s">
        <v>80</v>
      </c>
      <c r="AV2435" s="13" t="s">
        <v>80</v>
      </c>
      <c r="AW2435" s="13" t="s">
        <v>35</v>
      </c>
      <c r="AX2435" s="13" t="s">
        <v>17</v>
      </c>
      <c r="AY2435" s="203" t="s">
        <v>190</v>
      </c>
    </row>
    <row r="2436" spans="2:65" s="1" customFormat="1" ht="16.5" customHeight="1">
      <c r="B2436" s="181"/>
      <c r="C2436" s="218" t="s">
        <v>3150</v>
      </c>
      <c r="D2436" s="218" t="s">
        <v>465</v>
      </c>
      <c r="E2436" s="219" t="s">
        <v>3151</v>
      </c>
      <c r="F2436" s="220" t="s">
        <v>3152</v>
      </c>
      <c r="G2436" s="221" t="s">
        <v>410</v>
      </c>
      <c r="H2436" s="222">
        <v>1</v>
      </c>
      <c r="I2436" s="223"/>
      <c r="J2436" s="224">
        <f>ROUND(I2436*H2436,2)</f>
        <v>0</v>
      </c>
      <c r="K2436" s="220" t="s">
        <v>5</v>
      </c>
      <c r="L2436" s="225"/>
      <c r="M2436" s="226" t="s">
        <v>5</v>
      </c>
      <c r="N2436" s="227" t="s">
        <v>43</v>
      </c>
      <c r="O2436" s="43"/>
      <c r="P2436" s="191">
        <f>O2436*H2436</f>
        <v>0</v>
      </c>
      <c r="Q2436" s="191">
        <v>0</v>
      </c>
      <c r="R2436" s="191">
        <f>Q2436*H2436</f>
        <v>0</v>
      </c>
      <c r="S2436" s="191">
        <v>0</v>
      </c>
      <c r="T2436" s="192">
        <f>S2436*H2436</f>
        <v>0</v>
      </c>
      <c r="AR2436" s="25" t="s">
        <v>407</v>
      </c>
      <c r="AT2436" s="25" t="s">
        <v>465</v>
      </c>
      <c r="AU2436" s="25" t="s">
        <v>80</v>
      </c>
      <c r="AY2436" s="25" t="s">
        <v>190</v>
      </c>
      <c r="BE2436" s="193">
        <f>IF(N2436="základní",J2436,0)</f>
        <v>0</v>
      </c>
      <c r="BF2436" s="193">
        <f>IF(N2436="snížená",J2436,0)</f>
        <v>0</v>
      </c>
      <c r="BG2436" s="193">
        <f>IF(N2436="zákl. přenesená",J2436,0)</f>
        <v>0</v>
      </c>
      <c r="BH2436" s="193">
        <f>IF(N2436="sníž. přenesená",J2436,0)</f>
        <v>0</v>
      </c>
      <c r="BI2436" s="193">
        <f>IF(N2436="nulová",J2436,0)</f>
        <v>0</v>
      </c>
      <c r="BJ2436" s="25" t="s">
        <v>17</v>
      </c>
      <c r="BK2436" s="193">
        <f>ROUND(I2436*H2436,2)</f>
        <v>0</v>
      </c>
      <c r="BL2436" s="25" t="s">
        <v>283</v>
      </c>
      <c r="BM2436" s="25" t="s">
        <v>3153</v>
      </c>
    </row>
    <row r="2437" spans="2:65" s="1" customFormat="1" ht="25.5" customHeight="1">
      <c r="B2437" s="181"/>
      <c r="C2437" s="182" t="s">
        <v>3154</v>
      </c>
      <c r="D2437" s="182" t="s">
        <v>192</v>
      </c>
      <c r="E2437" s="183" t="s">
        <v>3155</v>
      </c>
      <c r="F2437" s="184" t="s">
        <v>3156</v>
      </c>
      <c r="G2437" s="185" t="s">
        <v>3157</v>
      </c>
      <c r="H2437" s="186">
        <v>500</v>
      </c>
      <c r="I2437" s="187"/>
      <c r="J2437" s="188">
        <f>ROUND(I2437*H2437,2)</f>
        <v>0</v>
      </c>
      <c r="K2437" s="184" t="s">
        <v>196</v>
      </c>
      <c r="L2437" s="42"/>
      <c r="M2437" s="189" t="s">
        <v>5</v>
      </c>
      <c r="N2437" s="190" t="s">
        <v>43</v>
      </c>
      <c r="O2437" s="43"/>
      <c r="P2437" s="191">
        <f>O2437*H2437</f>
        <v>0</v>
      </c>
      <c r="Q2437" s="191">
        <v>0</v>
      </c>
      <c r="R2437" s="191">
        <f>Q2437*H2437</f>
        <v>0</v>
      </c>
      <c r="S2437" s="191">
        <v>0.001</v>
      </c>
      <c r="T2437" s="192">
        <f>S2437*H2437</f>
        <v>0.5</v>
      </c>
      <c r="AR2437" s="25" t="s">
        <v>283</v>
      </c>
      <c r="AT2437" s="25" t="s">
        <v>192</v>
      </c>
      <c r="AU2437" s="25" t="s">
        <v>80</v>
      </c>
      <c r="AY2437" s="25" t="s">
        <v>190</v>
      </c>
      <c r="BE2437" s="193">
        <f>IF(N2437="základní",J2437,0)</f>
        <v>0</v>
      </c>
      <c r="BF2437" s="193">
        <f>IF(N2437="snížená",J2437,0)</f>
        <v>0</v>
      </c>
      <c r="BG2437" s="193">
        <f>IF(N2437="zákl. přenesená",J2437,0)</f>
        <v>0</v>
      </c>
      <c r="BH2437" s="193">
        <f>IF(N2437="sníž. přenesená",J2437,0)</f>
        <v>0</v>
      </c>
      <c r="BI2437" s="193">
        <f>IF(N2437="nulová",J2437,0)</f>
        <v>0</v>
      </c>
      <c r="BJ2437" s="25" t="s">
        <v>17</v>
      </c>
      <c r="BK2437" s="193">
        <f>ROUND(I2437*H2437,2)</f>
        <v>0</v>
      </c>
      <c r="BL2437" s="25" t="s">
        <v>283</v>
      </c>
      <c r="BM2437" s="25" t="s">
        <v>3158</v>
      </c>
    </row>
    <row r="2438" spans="2:51" s="12" customFormat="1" ht="13.5">
      <c r="B2438" s="194"/>
      <c r="D2438" s="195" t="s">
        <v>198</v>
      </c>
      <c r="E2438" s="196" t="s">
        <v>5</v>
      </c>
      <c r="F2438" s="197" t="s">
        <v>3159</v>
      </c>
      <c r="H2438" s="196" t="s">
        <v>5</v>
      </c>
      <c r="I2438" s="198"/>
      <c r="L2438" s="194"/>
      <c r="M2438" s="199"/>
      <c r="N2438" s="200"/>
      <c r="O2438" s="200"/>
      <c r="P2438" s="200"/>
      <c r="Q2438" s="200"/>
      <c r="R2438" s="200"/>
      <c r="S2438" s="200"/>
      <c r="T2438" s="201"/>
      <c r="AT2438" s="196" t="s">
        <v>198</v>
      </c>
      <c r="AU2438" s="196" t="s">
        <v>80</v>
      </c>
      <c r="AV2438" s="12" t="s">
        <v>17</v>
      </c>
      <c r="AW2438" s="12" t="s">
        <v>35</v>
      </c>
      <c r="AX2438" s="12" t="s">
        <v>72</v>
      </c>
      <c r="AY2438" s="196" t="s">
        <v>190</v>
      </c>
    </row>
    <row r="2439" spans="2:51" s="12" customFormat="1" ht="13.5">
      <c r="B2439" s="194"/>
      <c r="D2439" s="195" t="s">
        <v>198</v>
      </c>
      <c r="E2439" s="196" t="s">
        <v>5</v>
      </c>
      <c r="F2439" s="197" t="s">
        <v>199</v>
      </c>
      <c r="H2439" s="196" t="s">
        <v>5</v>
      </c>
      <c r="I2439" s="198"/>
      <c r="L2439" s="194"/>
      <c r="M2439" s="199"/>
      <c r="N2439" s="200"/>
      <c r="O2439" s="200"/>
      <c r="P2439" s="200"/>
      <c r="Q2439" s="200"/>
      <c r="R2439" s="200"/>
      <c r="S2439" s="200"/>
      <c r="T2439" s="201"/>
      <c r="AT2439" s="196" t="s">
        <v>198</v>
      </c>
      <c r="AU2439" s="196" t="s">
        <v>80</v>
      </c>
      <c r="AV2439" s="12" t="s">
        <v>17</v>
      </c>
      <c r="AW2439" s="12" t="s">
        <v>35</v>
      </c>
      <c r="AX2439" s="12" t="s">
        <v>72</v>
      </c>
      <c r="AY2439" s="196" t="s">
        <v>190</v>
      </c>
    </row>
    <row r="2440" spans="2:51" s="13" customFormat="1" ht="13.5">
      <c r="B2440" s="202"/>
      <c r="D2440" s="195" t="s">
        <v>198</v>
      </c>
      <c r="E2440" s="203" t="s">
        <v>5</v>
      </c>
      <c r="F2440" s="204" t="s">
        <v>3160</v>
      </c>
      <c r="H2440" s="205">
        <v>500</v>
      </c>
      <c r="I2440" s="206"/>
      <c r="L2440" s="202"/>
      <c r="M2440" s="207"/>
      <c r="N2440" s="208"/>
      <c r="O2440" s="208"/>
      <c r="P2440" s="208"/>
      <c r="Q2440" s="208"/>
      <c r="R2440" s="208"/>
      <c r="S2440" s="208"/>
      <c r="T2440" s="209"/>
      <c r="AT2440" s="203" t="s">
        <v>198</v>
      </c>
      <c r="AU2440" s="203" t="s">
        <v>80</v>
      </c>
      <c r="AV2440" s="13" t="s">
        <v>80</v>
      </c>
      <c r="AW2440" s="13" t="s">
        <v>35</v>
      </c>
      <c r="AX2440" s="13" t="s">
        <v>17</v>
      </c>
      <c r="AY2440" s="203" t="s">
        <v>190</v>
      </c>
    </row>
    <row r="2441" spans="2:65" s="1" customFormat="1" ht="16.5" customHeight="1">
      <c r="B2441" s="181"/>
      <c r="C2441" s="182" t="s">
        <v>3161</v>
      </c>
      <c r="D2441" s="182" t="s">
        <v>192</v>
      </c>
      <c r="E2441" s="183" t="s">
        <v>3162</v>
      </c>
      <c r="F2441" s="184" t="s">
        <v>3163</v>
      </c>
      <c r="G2441" s="185" t="s">
        <v>410</v>
      </c>
      <c r="H2441" s="186">
        <v>17</v>
      </c>
      <c r="I2441" s="187"/>
      <c r="J2441" s="188">
        <f>ROUND(I2441*H2441,2)</f>
        <v>0</v>
      </c>
      <c r="K2441" s="184" t="s">
        <v>5</v>
      </c>
      <c r="L2441" s="42"/>
      <c r="M2441" s="189" t="s">
        <v>5</v>
      </c>
      <c r="N2441" s="190" t="s">
        <v>43</v>
      </c>
      <c r="O2441" s="43"/>
      <c r="P2441" s="191">
        <f>O2441*H2441</f>
        <v>0</v>
      </c>
      <c r="Q2441" s="191">
        <v>0</v>
      </c>
      <c r="R2441" s="191">
        <f>Q2441*H2441</f>
        <v>0</v>
      </c>
      <c r="S2441" s="191">
        <v>0</v>
      </c>
      <c r="T2441" s="192">
        <f>S2441*H2441</f>
        <v>0</v>
      </c>
      <c r="AR2441" s="25" t="s">
        <v>283</v>
      </c>
      <c r="AT2441" s="25" t="s">
        <v>192</v>
      </c>
      <c r="AU2441" s="25" t="s">
        <v>80</v>
      </c>
      <c r="AY2441" s="25" t="s">
        <v>190</v>
      </c>
      <c r="BE2441" s="193">
        <f>IF(N2441="základní",J2441,0)</f>
        <v>0</v>
      </c>
      <c r="BF2441" s="193">
        <f>IF(N2441="snížená",J2441,0)</f>
        <v>0</v>
      </c>
      <c r="BG2441" s="193">
        <f>IF(N2441="zákl. přenesená",J2441,0)</f>
        <v>0</v>
      </c>
      <c r="BH2441" s="193">
        <f>IF(N2441="sníž. přenesená",J2441,0)</f>
        <v>0</v>
      </c>
      <c r="BI2441" s="193">
        <f>IF(N2441="nulová",J2441,0)</f>
        <v>0</v>
      </c>
      <c r="BJ2441" s="25" t="s">
        <v>17</v>
      </c>
      <c r="BK2441" s="193">
        <f>ROUND(I2441*H2441,2)</f>
        <v>0</v>
      </c>
      <c r="BL2441" s="25" t="s">
        <v>283</v>
      </c>
      <c r="BM2441" s="25" t="s">
        <v>3164</v>
      </c>
    </row>
    <row r="2442" spans="2:65" s="1" customFormat="1" ht="16.5" customHeight="1">
      <c r="B2442" s="181"/>
      <c r="C2442" s="182" t="s">
        <v>3165</v>
      </c>
      <c r="D2442" s="182" t="s">
        <v>192</v>
      </c>
      <c r="E2442" s="183" t="s">
        <v>3166</v>
      </c>
      <c r="F2442" s="184" t="s">
        <v>3167</v>
      </c>
      <c r="G2442" s="185" t="s">
        <v>410</v>
      </c>
      <c r="H2442" s="186">
        <v>1</v>
      </c>
      <c r="I2442" s="187"/>
      <c r="J2442" s="188">
        <f>ROUND(I2442*H2442,2)</f>
        <v>0</v>
      </c>
      <c r="K2442" s="184" t="s">
        <v>5</v>
      </c>
      <c r="L2442" s="42"/>
      <c r="M2442" s="189" t="s">
        <v>5</v>
      </c>
      <c r="N2442" s="190" t="s">
        <v>43</v>
      </c>
      <c r="O2442" s="43"/>
      <c r="P2442" s="191">
        <f>O2442*H2442</f>
        <v>0</v>
      </c>
      <c r="Q2442" s="191">
        <v>0</v>
      </c>
      <c r="R2442" s="191">
        <f>Q2442*H2442</f>
        <v>0</v>
      </c>
      <c r="S2442" s="191">
        <v>0</v>
      </c>
      <c r="T2442" s="192">
        <f>S2442*H2442</f>
        <v>0</v>
      </c>
      <c r="AR2442" s="25" t="s">
        <v>283</v>
      </c>
      <c r="AT2442" s="25" t="s">
        <v>192</v>
      </c>
      <c r="AU2442" s="25" t="s">
        <v>80</v>
      </c>
      <c r="AY2442" s="25" t="s">
        <v>190</v>
      </c>
      <c r="BE2442" s="193">
        <f>IF(N2442="základní",J2442,0)</f>
        <v>0</v>
      </c>
      <c r="BF2442" s="193">
        <f>IF(N2442="snížená",J2442,0)</f>
        <v>0</v>
      </c>
      <c r="BG2442" s="193">
        <f>IF(N2442="zákl. přenesená",J2442,0)</f>
        <v>0</v>
      </c>
      <c r="BH2442" s="193">
        <f>IF(N2442="sníž. přenesená",J2442,0)</f>
        <v>0</v>
      </c>
      <c r="BI2442" s="193">
        <f>IF(N2442="nulová",J2442,0)</f>
        <v>0</v>
      </c>
      <c r="BJ2442" s="25" t="s">
        <v>17</v>
      </c>
      <c r="BK2442" s="193">
        <f>ROUND(I2442*H2442,2)</f>
        <v>0</v>
      </c>
      <c r="BL2442" s="25" t="s">
        <v>283</v>
      </c>
      <c r="BM2442" s="25" t="s">
        <v>3168</v>
      </c>
    </row>
    <row r="2443" spans="2:65" s="1" customFormat="1" ht="16.5" customHeight="1">
      <c r="B2443" s="181"/>
      <c r="C2443" s="182" t="s">
        <v>3169</v>
      </c>
      <c r="D2443" s="182" t="s">
        <v>192</v>
      </c>
      <c r="E2443" s="183" t="s">
        <v>3170</v>
      </c>
      <c r="F2443" s="184" t="s">
        <v>3171</v>
      </c>
      <c r="G2443" s="185" t="s">
        <v>410</v>
      </c>
      <c r="H2443" s="186">
        <v>1</v>
      </c>
      <c r="I2443" s="187"/>
      <c r="J2443" s="188">
        <f>ROUND(I2443*H2443,2)</f>
        <v>0</v>
      </c>
      <c r="K2443" s="184" t="s">
        <v>5</v>
      </c>
      <c r="L2443" s="42"/>
      <c r="M2443" s="189" t="s">
        <v>5</v>
      </c>
      <c r="N2443" s="190" t="s">
        <v>43</v>
      </c>
      <c r="O2443" s="43"/>
      <c r="P2443" s="191">
        <f>O2443*H2443</f>
        <v>0</v>
      </c>
      <c r="Q2443" s="191">
        <v>0</v>
      </c>
      <c r="R2443" s="191">
        <f>Q2443*H2443</f>
        <v>0</v>
      </c>
      <c r="S2443" s="191">
        <v>0</v>
      </c>
      <c r="T2443" s="192">
        <f>S2443*H2443</f>
        <v>0</v>
      </c>
      <c r="AR2443" s="25" t="s">
        <v>283</v>
      </c>
      <c r="AT2443" s="25" t="s">
        <v>192</v>
      </c>
      <c r="AU2443" s="25" t="s">
        <v>80</v>
      </c>
      <c r="AY2443" s="25" t="s">
        <v>190</v>
      </c>
      <c r="BE2443" s="193">
        <f>IF(N2443="základní",J2443,0)</f>
        <v>0</v>
      </c>
      <c r="BF2443" s="193">
        <f>IF(N2443="snížená",J2443,0)</f>
        <v>0</v>
      </c>
      <c r="BG2443" s="193">
        <f>IF(N2443="zákl. přenesená",J2443,0)</f>
        <v>0</v>
      </c>
      <c r="BH2443" s="193">
        <f>IF(N2443="sníž. přenesená",J2443,0)</f>
        <v>0</v>
      </c>
      <c r="BI2443" s="193">
        <f>IF(N2443="nulová",J2443,0)</f>
        <v>0</v>
      </c>
      <c r="BJ2443" s="25" t="s">
        <v>17</v>
      </c>
      <c r="BK2443" s="193">
        <f>ROUND(I2443*H2443,2)</f>
        <v>0</v>
      </c>
      <c r="BL2443" s="25" t="s">
        <v>283</v>
      </c>
      <c r="BM2443" s="25" t="s">
        <v>3172</v>
      </c>
    </row>
    <row r="2444" spans="2:65" s="1" customFormat="1" ht="16.5" customHeight="1">
      <c r="B2444" s="181"/>
      <c r="C2444" s="182" t="s">
        <v>3173</v>
      </c>
      <c r="D2444" s="182" t="s">
        <v>192</v>
      </c>
      <c r="E2444" s="183" t="s">
        <v>3174</v>
      </c>
      <c r="F2444" s="184" t="s">
        <v>3175</v>
      </c>
      <c r="G2444" s="185" t="s">
        <v>625</v>
      </c>
      <c r="H2444" s="186">
        <v>69</v>
      </c>
      <c r="I2444" s="187"/>
      <c r="J2444" s="188">
        <f>ROUND(I2444*H2444,2)</f>
        <v>0</v>
      </c>
      <c r="K2444" s="184" t="s">
        <v>5</v>
      </c>
      <c r="L2444" s="42"/>
      <c r="M2444" s="189" t="s">
        <v>5</v>
      </c>
      <c r="N2444" s="190" t="s">
        <v>43</v>
      </c>
      <c r="O2444" s="43"/>
      <c r="P2444" s="191">
        <f>O2444*H2444</f>
        <v>0</v>
      </c>
      <c r="Q2444" s="191">
        <v>0</v>
      </c>
      <c r="R2444" s="191">
        <f>Q2444*H2444</f>
        <v>0</v>
      </c>
      <c r="S2444" s="191">
        <v>0</v>
      </c>
      <c r="T2444" s="192">
        <f>S2444*H2444</f>
        <v>0</v>
      </c>
      <c r="AR2444" s="25" t="s">
        <v>283</v>
      </c>
      <c r="AT2444" s="25" t="s">
        <v>192</v>
      </c>
      <c r="AU2444" s="25" t="s">
        <v>80</v>
      </c>
      <c r="AY2444" s="25" t="s">
        <v>190</v>
      </c>
      <c r="BE2444" s="193">
        <f>IF(N2444="základní",J2444,0)</f>
        <v>0</v>
      </c>
      <c r="BF2444" s="193">
        <f>IF(N2444="snížená",J2444,0)</f>
        <v>0</v>
      </c>
      <c r="BG2444" s="193">
        <f>IF(N2444="zákl. přenesená",J2444,0)</f>
        <v>0</v>
      </c>
      <c r="BH2444" s="193">
        <f>IF(N2444="sníž. přenesená",J2444,0)</f>
        <v>0</v>
      </c>
      <c r="BI2444" s="193">
        <f>IF(N2444="nulová",J2444,0)</f>
        <v>0</v>
      </c>
      <c r="BJ2444" s="25" t="s">
        <v>17</v>
      </c>
      <c r="BK2444" s="193">
        <f>ROUND(I2444*H2444,2)</f>
        <v>0</v>
      </c>
      <c r="BL2444" s="25" t="s">
        <v>283</v>
      </c>
      <c r="BM2444" s="25" t="s">
        <v>3176</v>
      </c>
    </row>
    <row r="2445" spans="2:51" s="12" customFormat="1" ht="13.5">
      <c r="B2445" s="194"/>
      <c r="D2445" s="195" t="s">
        <v>198</v>
      </c>
      <c r="E2445" s="196" t="s">
        <v>5</v>
      </c>
      <c r="F2445" s="197" t="s">
        <v>3177</v>
      </c>
      <c r="H2445" s="196" t="s">
        <v>5</v>
      </c>
      <c r="I2445" s="198"/>
      <c r="L2445" s="194"/>
      <c r="M2445" s="199"/>
      <c r="N2445" s="200"/>
      <c r="O2445" s="200"/>
      <c r="P2445" s="200"/>
      <c r="Q2445" s="200"/>
      <c r="R2445" s="200"/>
      <c r="S2445" s="200"/>
      <c r="T2445" s="201"/>
      <c r="AT2445" s="196" t="s">
        <v>198</v>
      </c>
      <c r="AU2445" s="196" t="s">
        <v>80</v>
      </c>
      <c r="AV2445" s="12" t="s">
        <v>17</v>
      </c>
      <c r="AW2445" s="12" t="s">
        <v>35</v>
      </c>
      <c r="AX2445" s="12" t="s">
        <v>72</v>
      </c>
      <c r="AY2445" s="196" t="s">
        <v>190</v>
      </c>
    </row>
    <row r="2446" spans="2:51" s="13" customFormat="1" ht="13.5">
      <c r="B2446" s="202"/>
      <c r="D2446" s="195" t="s">
        <v>198</v>
      </c>
      <c r="E2446" s="203" t="s">
        <v>5</v>
      </c>
      <c r="F2446" s="204" t="s">
        <v>3178</v>
      </c>
      <c r="H2446" s="205">
        <v>69</v>
      </c>
      <c r="I2446" s="206"/>
      <c r="L2446" s="202"/>
      <c r="M2446" s="207"/>
      <c r="N2446" s="208"/>
      <c r="O2446" s="208"/>
      <c r="P2446" s="208"/>
      <c r="Q2446" s="208"/>
      <c r="R2446" s="208"/>
      <c r="S2446" s="208"/>
      <c r="T2446" s="209"/>
      <c r="AT2446" s="203" t="s">
        <v>198</v>
      </c>
      <c r="AU2446" s="203" t="s">
        <v>80</v>
      </c>
      <c r="AV2446" s="13" t="s">
        <v>80</v>
      </c>
      <c r="AW2446" s="13" t="s">
        <v>35</v>
      </c>
      <c r="AX2446" s="13" t="s">
        <v>17</v>
      </c>
      <c r="AY2446" s="203" t="s">
        <v>190</v>
      </c>
    </row>
    <row r="2447" spans="2:65" s="1" customFormat="1" ht="25.5" customHeight="1">
      <c r="B2447" s="181"/>
      <c r="C2447" s="182" t="s">
        <v>3179</v>
      </c>
      <c r="D2447" s="182" t="s">
        <v>192</v>
      </c>
      <c r="E2447" s="183" t="s">
        <v>3180</v>
      </c>
      <c r="F2447" s="184" t="s">
        <v>3181</v>
      </c>
      <c r="G2447" s="185" t="s">
        <v>316</v>
      </c>
      <c r="H2447" s="186">
        <v>0.347</v>
      </c>
      <c r="I2447" s="187"/>
      <c r="J2447" s="188">
        <f>ROUND(I2447*H2447,2)</f>
        <v>0</v>
      </c>
      <c r="K2447" s="184" t="s">
        <v>5</v>
      </c>
      <c r="L2447" s="42"/>
      <c r="M2447" s="189" t="s">
        <v>5</v>
      </c>
      <c r="N2447" s="190" t="s">
        <v>43</v>
      </c>
      <c r="O2447" s="43"/>
      <c r="P2447" s="191">
        <f>O2447*H2447</f>
        <v>0</v>
      </c>
      <c r="Q2447" s="191">
        <v>0</v>
      </c>
      <c r="R2447" s="191">
        <f>Q2447*H2447</f>
        <v>0</v>
      </c>
      <c r="S2447" s="191">
        <v>0</v>
      </c>
      <c r="T2447" s="192">
        <f>S2447*H2447</f>
        <v>0</v>
      </c>
      <c r="AR2447" s="25" t="s">
        <v>283</v>
      </c>
      <c r="AT2447" s="25" t="s">
        <v>192</v>
      </c>
      <c r="AU2447" s="25" t="s">
        <v>80</v>
      </c>
      <c r="AY2447" s="25" t="s">
        <v>190</v>
      </c>
      <c r="BE2447" s="193">
        <f>IF(N2447="základní",J2447,0)</f>
        <v>0</v>
      </c>
      <c r="BF2447" s="193">
        <f>IF(N2447="snížená",J2447,0)</f>
        <v>0</v>
      </c>
      <c r="BG2447" s="193">
        <f>IF(N2447="zákl. přenesená",J2447,0)</f>
        <v>0</v>
      </c>
      <c r="BH2447" s="193">
        <f>IF(N2447="sníž. přenesená",J2447,0)</f>
        <v>0</v>
      </c>
      <c r="BI2447" s="193">
        <f>IF(N2447="nulová",J2447,0)</f>
        <v>0</v>
      </c>
      <c r="BJ2447" s="25" t="s">
        <v>17</v>
      </c>
      <c r="BK2447" s="193">
        <f>ROUND(I2447*H2447,2)</f>
        <v>0</v>
      </c>
      <c r="BL2447" s="25" t="s">
        <v>283</v>
      </c>
      <c r="BM2447" s="25" t="s">
        <v>3182</v>
      </c>
    </row>
    <row r="2448" spans="2:51" s="12" customFormat="1" ht="13.5">
      <c r="B2448" s="194"/>
      <c r="D2448" s="195" t="s">
        <v>198</v>
      </c>
      <c r="E2448" s="196" t="s">
        <v>5</v>
      </c>
      <c r="F2448" s="197" t="s">
        <v>457</v>
      </c>
      <c r="H2448" s="196" t="s">
        <v>5</v>
      </c>
      <c r="I2448" s="198"/>
      <c r="L2448" s="194"/>
      <c r="M2448" s="199"/>
      <c r="N2448" s="200"/>
      <c r="O2448" s="200"/>
      <c r="P2448" s="200"/>
      <c r="Q2448" s="200"/>
      <c r="R2448" s="200"/>
      <c r="S2448" s="200"/>
      <c r="T2448" s="201"/>
      <c r="AT2448" s="196" t="s">
        <v>198</v>
      </c>
      <c r="AU2448" s="196" t="s">
        <v>80</v>
      </c>
      <c r="AV2448" s="12" t="s">
        <v>17</v>
      </c>
      <c r="AW2448" s="12" t="s">
        <v>35</v>
      </c>
      <c r="AX2448" s="12" t="s">
        <v>72</v>
      </c>
      <c r="AY2448" s="196" t="s">
        <v>190</v>
      </c>
    </row>
    <row r="2449" spans="2:51" s="13" customFormat="1" ht="13.5">
      <c r="B2449" s="202"/>
      <c r="D2449" s="195" t="s">
        <v>198</v>
      </c>
      <c r="E2449" s="203" t="s">
        <v>5</v>
      </c>
      <c r="F2449" s="204" t="s">
        <v>3183</v>
      </c>
      <c r="H2449" s="205">
        <v>0.321</v>
      </c>
      <c r="I2449" s="206"/>
      <c r="L2449" s="202"/>
      <c r="M2449" s="207"/>
      <c r="N2449" s="208"/>
      <c r="O2449" s="208"/>
      <c r="P2449" s="208"/>
      <c r="Q2449" s="208"/>
      <c r="R2449" s="208"/>
      <c r="S2449" s="208"/>
      <c r="T2449" s="209"/>
      <c r="AT2449" s="203" t="s">
        <v>198</v>
      </c>
      <c r="AU2449" s="203" t="s">
        <v>80</v>
      </c>
      <c r="AV2449" s="13" t="s">
        <v>80</v>
      </c>
      <c r="AW2449" s="13" t="s">
        <v>35</v>
      </c>
      <c r="AX2449" s="13" t="s">
        <v>17</v>
      </c>
      <c r="AY2449" s="203" t="s">
        <v>190</v>
      </c>
    </row>
    <row r="2450" spans="2:51" s="13" customFormat="1" ht="13.5">
      <c r="B2450" s="202"/>
      <c r="D2450" s="195" t="s">
        <v>198</v>
      </c>
      <c r="F2450" s="204" t="s">
        <v>3184</v>
      </c>
      <c r="H2450" s="205">
        <v>0.347</v>
      </c>
      <c r="I2450" s="206"/>
      <c r="L2450" s="202"/>
      <c r="M2450" s="207"/>
      <c r="N2450" s="208"/>
      <c r="O2450" s="208"/>
      <c r="P2450" s="208"/>
      <c r="Q2450" s="208"/>
      <c r="R2450" s="208"/>
      <c r="S2450" s="208"/>
      <c r="T2450" s="209"/>
      <c r="AT2450" s="203" t="s">
        <v>198</v>
      </c>
      <c r="AU2450" s="203" t="s">
        <v>80</v>
      </c>
      <c r="AV2450" s="13" t="s">
        <v>80</v>
      </c>
      <c r="AW2450" s="13" t="s">
        <v>6</v>
      </c>
      <c r="AX2450" s="13" t="s">
        <v>17</v>
      </c>
      <c r="AY2450" s="203" t="s">
        <v>190</v>
      </c>
    </row>
    <row r="2451" spans="2:65" s="1" customFormat="1" ht="16.5" customHeight="1">
      <c r="B2451" s="181"/>
      <c r="C2451" s="182" t="s">
        <v>3185</v>
      </c>
      <c r="D2451" s="182" t="s">
        <v>192</v>
      </c>
      <c r="E2451" s="183" t="s">
        <v>3186</v>
      </c>
      <c r="F2451" s="184" t="s">
        <v>3187</v>
      </c>
      <c r="G2451" s="185" t="s">
        <v>410</v>
      </c>
      <c r="H2451" s="186">
        <v>7</v>
      </c>
      <c r="I2451" s="187"/>
      <c r="J2451" s="188">
        <f>ROUND(I2451*H2451,2)</f>
        <v>0</v>
      </c>
      <c r="K2451" s="184" t="s">
        <v>5</v>
      </c>
      <c r="L2451" s="42"/>
      <c r="M2451" s="189" t="s">
        <v>5</v>
      </c>
      <c r="N2451" s="190" t="s">
        <v>43</v>
      </c>
      <c r="O2451" s="43"/>
      <c r="P2451" s="191">
        <f>O2451*H2451</f>
        <v>0</v>
      </c>
      <c r="Q2451" s="191">
        <v>0</v>
      </c>
      <c r="R2451" s="191">
        <f>Q2451*H2451</f>
        <v>0</v>
      </c>
      <c r="S2451" s="191">
        <v>0</v>
      </c>
      <c r="T2451" s="192">
        <f>S2451*H2451</f>
        <v>0</v>
      </c>
      <c r="AR2451" s="25" t="s">
        <v>283</v>
      </c>
      <c r="AT2451" s="25" t="s">
        <v>192</v>
      </c>
      <c r="AU2451" s="25" t="s">
        <v>80</v>
      </c>
      <c r="AY2451" s="25" t="s">
        <v>190</v>
      </c>
      <c r="BE2451" s="193">
        <f>IF(N2451="základní",J2451,0)</f>
        <v>0</v>
      </c>
      <c r="BF2451" s="193">
        <f>IF(N2451="snížená",J2451,0)</f>
        <v>0</v>
      </c>
      <c r="BG2451" s="193">
        <f>IF(N2451="zákl. přenesená",J2451,0)</f>
        <v>0</v>
      </c>
      <c r="BH2451" s="193">
        <f>IF(N2451="sníž. přenesená",J2451,0)</f>
        <v>0</v>
      </c>
      <c r="BI2451" s="193">
        <f>IF(N2451="nulová",J2451,0)</f>
        <v>0</v>
      </c>
      <c r="BJ2451" s="25" t="s">
        <v>17</v>
      </c>
      <c r="BK2451" s="193">
        <f>ROUND(I2451*H2451,2)</f>
        <v>0</v>
      </c>
      <c r="BL2451" s="25" t="s">
        <v>283</v>
      </c>
      <c r="BM2451" s="25" t="s">
        <v>3188</v>
      </c>
    </row>
    <row r="2452" spans="2:51" s="12" customFormat="1" ht="13.5">
      <c r="B2452" s="194"/>
      <c r="D2452" s="195" t="s">
        <v>198</v>
      </c>
      <c r="E2452" s="196" t="s">
        <v>5</v>
      </c>
      <c r="F2452" s="197" t="s">
        <v>3189</v>
      </c>
      <c r="H2452" s="196" t="s">
        <v>5</v>
      </c>
      <c r="I2452" s="198"/>
      <c r="L2452" s="194"/>
      <c r="M2452" s="199"/>
      <c r="N2452" s="200"/>
      <c r="O2452" s="200"/>
      <c r="P2452" s="200"/>
      <c r="Q2452" s="200"/>
      <c r="R2452" s="200"/>
      <c r="S2452" s="200"/>
      <c r="T2452" s="201"/>
      <c r="AT2452" s="196" t="s">
        <v>198</v>
      </c>
      <c r="AU2452" s="196" t="s">
        <v>80</v>
      </c>
      <c r="AV2452" s="12" t="s">
        <v>17</v>
      </c>
      <c r="AW2452" s="12" t="s">
        <v>35</v>
      </c>
      <c r="AX2452" s="12" t="s">
        <v>72</v>
      </c>
      <c r="AY2452" s="196" t="s">
        <v>190</v>
      </c>
    </row>
    <row r="2453" spans="2:51" s="13" customFormat="1" ht="13.5">
      <c r="B2453" s="202"/>
      <c r="D2453" s="195" t="s">
        <v>198</v>
      </c>
      <c r="E2453" s="203" t="s">
        <v>5</v>
      </c>
      <c r="F2453" s="204" t="s">
        <v>232</v>
      </c>
      <c r="H2453" s="205">
        <v>7</v>
      </c>
      <c r="I2453" s="206"/>
      <c r="L2453" s="202"/>
      <c r="M2453" s="207"/>
      <c r="N2453" s="208"/>
      <c r="O2453" s="208"/>
      <c r="P2453" s="208"/>
      <c r="Q2453" s="208"/>
      <c r="R2453" s="208"/>
      <c r="S2453" s="208"/>
      <c r="T2453" s="209"/>
      <c r="AT2453" s="203" t="s">
        <v>198</v>
      </c>
      <c r="AU2453" s="203" t="s">
        <v>80</v>
      </c>
      <c r="AV2453" s="13" t="s">
        <v>80</v>
      </c>
      <c r="AW2453" s="13" t="s">
        <v>35</v>
      </c>
      <c r="AX2453" s="13" t="s">
        <v>17</v>
      </c>
      <c r="AY2453" s="203" t="s">
        <v>190</v>
      </c>
    </row>
    <row r="2454" spans="2:65" s="1" customFormat="1" ht="16.5" customHeight="1">
      <c r="B2454" s="181"/>
      <c r="C2454" s="218" t="s">
        <v>3190</v>
      </c>
      <c r="D2454" s="218" t="s">
        <v>465</v>
      </c>
      <c r="E2454" s="219" t="s">
        <v>3191</v>
      </c>
      <c r="F2454" s="220" t="s">
        <v>3192</v>
      </c>
      <c r="G2454" s="221" t="s">
        <v>410</v>
      </c>
      <c r="H2454" s="222">
        <v>7</v>
      </c>
      <c r="I2454" s="223"/>
      <c r="J2454" s="224">
        <f aca="true" t="shared" si="40" ref="J2454:J2461">ROUND(I2454*H2454,2)</f>
        <v>0</v>
      </c>
      <c r="K2454" s="220" t="s">
        <v>5</v>
      </c>
      <c r="L2454" s="225"/>
      <c r="M2454" s="226" t="s">
        <v>5</v>
      </c>
      <c r="N2454" s="227" t="s">
        <v>43</v>
      </c>
      <c r="O2454" s="43"/>
      <c r="P2454" s="191">
        <f aca="true" t="shared" si="41" ref="P2454:P2461">O2454*H2454</f>
        <v>0</v>
      </c>
      <c r="Q2454" s="191">
        <v>0</v>
      </c>
      <c r="R2454" s="191">
        <f aca="true" t="shared" si="42" ref="R2454:R2461">Q2454*H2454</f>
        <v>0</v>
      </c>
      <c r="S2454" s="191">
        <v>0</v>
      </c>
      <c r="T2454" s="192">
        <f aca="true" t="shared" si="43" ref="T2454:T2461">S2454*H2454</f>
        <v>0</v>
      </c>
      <c r="AR2454" s="25" t="s">
        <v>407</v>
      </c>
      <c r="AT2454" s="25" t="s">
        <v>465</v>
      </c>
      <c r="AU2454" s="25" t="s">
        <v>80</v>
      </c>
      <c r="AY2454" s="25" t="s">
        <v>190</v>
      </c>
      <c r="BE2454" s="193">
        <f aca="true" t="shared" si="44" ref="BE2454:BE2461">IF(N2454="základní",J2454,0)</f>
        <v>0</v>
      </c>
      <c r="BF2454" s="193">
        <f aca="true" t="shared" si="45" ref="BF2454:BF2461">IF(N2454="snížená",J2454,0)</f>
        <v>0</v>
      </c>
      <c r="BG2454" s="193">
        <f aca="true" t="shared" si="46" ref="BG2454:BG2461">IF(N2454="zákl. přenesená",J2454,0)</f>
        <v>0</v>
      </c>
      <c r="BH2454" s="193">
        <f aca="true" t="shared" si="47" ref="BH2454:BH2461">IF(N2454="sníž. přenesená",J2454,0)</f>
        <v>0</v>
      </c>
      <c r="BI2454" s="193">
        <f aca="true" t="shared" si="48" ref="BI2454:BI2461">IF(N2454="nulová",J2454,0)</f>
        <v>0</v>
      </c>
      <c r="BJ2454" s="25" t="s">
        <v>17</v>
      </c>
      <c r="BK2454" s="193">
        <f aca="true" t="shared" si="49" ref="BK2454:BK2461">ROUND(I2454*H2454,2)</f>
        <v>0</v>
      </c>
      <c r="BL2454" s="25" t="s">
        <v>283</v>
      </c>
      <c r="BM2454" s="25" t="s">
        <v>3193</v>
      </c>
    </row>
    <row r="2455" spans="2:65" s="1" customFormat="1" ht="16.5" customHeight="1">
      <c r="B2455" s="181"/>
      <c r="C2455" s="182" t="s">
        <v>3194</v>
      </c>
      <c r="D2455" s="182" t="s">
        <v>192</v>
      </c>
      <c r="E2455" s="183" t="s">
        <v>3195</v>
      </c>
      <c r="F2455" s="184" t="s">
        <v>3196</v>
      </c>
      <c r="G2455" s="185" t="s">
        <v>410</v>
      </c>
      <c r="H2455" s="186">
        <v>3</v>
      </c>
      <c r="I2455" s="187"/>
      <c r="J2455" s="188">
        <f t="shared" si="40"/>
        <v>0</v>
      </c>
      <c r="K2455" s="184" t="s">
        <v>5</v>
      </c>
      <c r="L2455" s="42"/>
      <c r="M2455" s="189" t="s">
        <v>5</v>
      </c>
      <c r="N2455" s="190" t="s">
        <v>43</v>
      </c>
      <c r="O2455" s="43"/>
      <c r="P2455" s="191">
        <f t="shared" si="41"/>
        <v>0</v>
      </c>
      <c r="Q2455" s="191">
        <v>0</v>
      </c>
      <c r="R2455" s="191">
        <f t="shared" si="42"/>
        <v>0</v>
      </c>
      <c r="S2455" s="191">
        <v>0</v>
      </c>
      <c r="T2455" s="192">
        <f t="shared" si="43"/>
        <v>0</v>
      </c>
      <c r="AR2455" s="25" t="s">
        <v>283</v>
      </c>
      <c r="AT2455" s="25" t="s">
        <v>192</v>
      </c>
      <c r="AU2455" s="25" t="s">
        <v>80</v>
      </c>
      <c r="AY2455" s="25" t="s">
        <v>190</v>
      </c>
      <c r="BE2455" s="193">
        <f t="shared" si="44"/>
        <v>0</v>
      </c>
      <c r="BF2455" s="193">
        <f t="shared" si="45"/>
        <v>0</v>
      </c>
      <c r="BG2455" s="193">
        <f t="shared" si="46"/>
        <v>0</v>
      </c>
      <c r="BH2455" s="193">
        <f t="shared" si="47"/>
        <v>0</v>
      </c>
      <c r="BI2455" s="193">
        <f t="shared" si="48"/>
        <v>0</v>
      </c>
      <c r="BJ2455" s="25" t="s">
        <v>17</v>
      </c>
      <c r="BK2455" s="193">
        <f t="shared" si="49"/>
        <v>0</v>
      </c>
      <c r="BL2455" s="25" t="s">
        <v>283</v>
      </c>
      <c r="BM2455" s="25" t="s">
        <v>3197</v>
      </c>
    </row>
    <row r="2456" spans="2:65" s="1" customFormat="1" ht="16.5" customHeight="1">
      <c r="B2456" s="181"/>
      <c r="C2456" s="182" t="s">
        <v>3198</v>
      </c>
      <c r="D2456" s="182" t="s">
        <v>192</v>
      </c>
      <c r="E2456" s="183" t="s">
        <v>3199</v>
      </c>
      <c r="F2456" s="184" t="s">
        <v>3200</v>
      </c>
      <c r="G2456" s="185" t="s">
        <v>410</v>
      </c>
      <c r="H2456" s="186">
        <v>4</v>
      </c>
      <c r="I2456" s="187"/>
      <c r="J2456" s="188">
        <f t="shared" si="40"/>
        <v>0</v>
      </c>
      <c r="K2456" s="184" t="s">
        <v>5</v>
      </c>
      <c r="L2456" s="42"/>
      <c r="M2456" s="189" t="s">
        <v>5</v>
      </c>
      <c r="N2456" s="190" t="s">
        <v>43</v>
      </c>
      <c r="O2456" s="43"/>
      <c r="P2456" s="191">
        <f t="shared" si="41"/>
        <v>0</v>
      </c>
      <c r="Q2456" s="191">
        <v>0</v>
      </c>
      <c r="R2456" s="191">
        <f t="shared" si="42"/>
        <v>0</v>
      </c>
      <c r="S2456" s="191">
        <v>0</v>
      </c>
      <c r="T2456" s="192">
        <f t="shared" si="43"/>
        <v>0</v>
      </c>
      <c r="AR2456" s="25" t="s">
        <v>283</v>
      </c>
      <c r="AT2456" s="25" t="s">
        <v>192</v>
      </c>
      <c r="AU2456" s="25" t="s">
        <v>80</v>
      </c>
      <c r="AY2456" s="25" t="s">
        <v>190</v>
      </c>
      <c r="BE2456" s="193">
        <f t="shared" si="44"/>
        <v>0</v>
      </c>
      <c r="BF2456" s="193">
        <f t="shared" si="45"/>
        <v>0</v>
      </c>
      <c r="BG2456" s="193">
        <f t="shared" si="46"/>
        <v>0</v>
      </c>
      <c r="BH2456" s="193">
        <f t="shared" si="47"/>
        <v>0</v>
      </c>
      <c r="BI2456" s="193">
        <f t="shared" si="48"/>
        <v>0</v>
      </c>
      <c r="BJ2456" s="25" t="s">
        <v>17</v>
      </c>
      <c r="BK2456" s="193">
        <f t="shared" si="49"/>
        <v>0</v>
      </c>
      <c r="BL2456" s="25" t="s">
        <v>283</v>
      </c>
      <c r="BM2456" s="25" t="s">
        <v>3201</v>
      </c>
    </row>
    <row r="2457" spans="2:65" s="1" customFormat="1" ht="16.5" customHeight="1">
      <c r="B2457" s="181"/>
      <c r="C2457" s="182" t="s">
        <v>3202</v>
      </c>
      <c r="D2457" s="182" t="s">
        <v>192</v>
      </c>
      <c r="E2457" s="183" t="s">
        <v>3203</v>
      </c>
      <c r="F2457" s="184" t="s">
        <v>3204</v>
      </c>
      <c r="G2457" s="185" t="s">
        <v>410</v>
      </c>
      <c r="H2457" s="186">
        <v>4</v>
      </c>
      <c r="I2457" s="187"/>
      <c r="J2457" s="188">
        <f t="shared" si="40"/>
        <v>0</v>
      </c>
      <c r="K2457" s="184" t="s">
        <v>5</v>
      </c>
      <c r="L2457" s="42"/>
      <c r="M2457" s="189" t="s">
        <v>5</v>
      </c>
      <c r="N2457" s="190" t="s">
        <v>43</v>
      </c>
      <c r="O2457" s="43"/>
      <c r="P2457" s="191">
        <f t="shared" si="41"/>
        <v>0</v>
      </c>
      <c r="Q2457" s="191">
        <v>0</v>
      </c>
      <c r="R2457" s="191">
        <f t="shared" si="42"/>
        <v>0</v>
      </c>
      <c r="S2457" s="191">
        <v>0</v>
      </c>
      <c r="T2457" s="192">
        <f t="shared" si="43"/>
        <v>0</v>
      </c>
      <c r="AR2457" s="25" t="s">
        <v>283</v>
      </c>
      <c r="AT2457" s="25" t="s">
        <v>192</v>
      </c>
      <c r="AU2457" s="25" t="s">
        <v>80</v>
      </c>
      <c r="AY2457" s="25" t="s">
        <v>190</v>
      </c>
      <c r="BE2457" s="193">
        <f t="shared" si="44"/>
        <v>0</v>
      </c>
      <c r="BF2457" s="193">
        <f t="shared" si="45"/>
        <v>0</v>
      </c>
      <c r="BG2457" s="193">
        <f t="shared" si="46"/>
        <v>0</v>
      </c>
      <c r="BH2457" s="193">
        <f t="shared" si="47"/>
        <v>0</v>
      </c>
      <c r="BI2457" s="193">
        <f t="shared" si="48"/>
        <v>0</v>
      </c>
      <c r="BJ2457" s="25" t="s">
        <v>17</v>
      </c>
      <c r="BK2457" s="193">
        <f t="shared" si="49"/>
        <v>0</v>
      </c>
      <c r="BL2457" s="25" t="s">
        <v>283</v>
      </c>
      <c r="BM2457" s="25" t="s">
        <v>3205</v>
      </c>
    </row>
    <row r="2458" spans="2:65" s="1" customFormat="1" ht="16.5" customHeight="1">
      <c r="B2458" s="181"/>
      <c r="C2458" s="182" t="s">
        <v>3206</v>
      </c>
      <c r="D2458" s="182" t="s">
        <v>192</v>
      </c>
      <c r="E2458" s="183" t="s">
        <v>3207</v>
      </c>
      <c r="F2458" s="184" t="s">
        <v>3208</v>
      </c>
      <c r="G2458" s="185" t="s">
        <v>410</v>
      </c>
      <c r="H2458" s="186">
        <v>8</v>
      </c>
      <c r="I2458" s="187"/>
      <c r="J2458" s="188">
        <f t="shared" si="40"/>
        <v>0</v>
      </c>
      <c r="K2458" s="184" t="s">
        <v>5</v>
      </c>
      <c r="L2458" s="42"/>
      <c r="M2458" s="189" t="s">
        <v>5</v>
      </c>
      <c r="N2458" s="190" t="s">
        <v>43</v>
      </c>
      <c r="O2458" s="43"/>
      <c r="P2458" s="191">
        <f t="shared" si="41"/>
        <v>0</v>
      </c>
      <c r="Q2458" s="191">
        <v>0</v>
      </c>
      <c r="R2458" s="191">
        <f t="shared" si="42"/>
        <v>0</v>
      </c>
      <c r="S2458" s="191">
        <v>0</v>
      </c>
      <c r="T2458" s="192">
        <f t="shared" si="43"/>
        <v>0</v>
      </c>
      <c r="AR2458" s="25" t="s">
        <v>283</v>
      </c>
      <c r="AT2458" s="25" t="s">
        <v>192</v>
      </c>
      <c r="AU2458" s="25" t="s">
        <v>80</v>
      </c>
      <c r="AY2458" s="25" t="s">
        <v>190</v>
      </c>
      <c r="BE2458" s="193">
        <f t="shared" si="44"/>
        <v>0</v>
      </c>
      <c r="BF2458" s="193">
        <f t="shared" si="45"/>
        <v>0</v>
      </c>
      <c r="BG2458" s="193">
        <f t="shared" si="46"/>
        <v>0</v>
      </c>
      <c r="BH2458" s="193">
        <f t="shared" si="47"/>
        <v>0</v>
      </c>
      <c r="BI2458" s="193">
        <f t="shared" si="48"/>
        <v>0</v>
      </c>
      <c r="BJ2458" s="25" t="s">
        <v>17</v>
      </c>
      <c r="BK2458" s="193">
        <f t="shared" si="49"/>
        <v>0</v>
      </c>
      <c r="BL2458" s="25" t="s">
        <v>283</v>
      </c>
      <c r="BM2458" s="25" t="s">
        <v>3209</v>
      </c>
    </row>
    <row r="2459" spans="2:65" s="1" customFormat="1" ht="16.5" customHeight="1">
      <c r="B2459" s="181"/>
      <c r="C2459" s="182" t="s">
        <v>3210</v>
      </c>
      <c r="D2459" s="182" t="s">
        <v>192</v>
      </c>
      <c r="E2459" s="183" t="s">
        <v>3211</v>
      </c>
      <c r="F2459" s="184" t="s">
        <v>3212</v>
      </c>
      <c r="G2459" s="185" t="s">
        <v>410</v>
      </c>
      <c r="H2459" s="186">
        <v>2</v>
      </c>
      <c r="I2459" s="187"/>
      <c r="J2459" s="188">
        <f t="shared" si="40"/>
        <v>0</v>
      </c>
      <c r="K2459" s="184" t="s">
        <v>5</v>
      </c>
      <c r="L2459" s="42"/>
      <c r="M2459" s="189" t="s">
        <v>5</v>
      </c>
      <c r="N2459" s="190" t="s">
        <v>43</v>
      </c>
      <c r="O2459" s="43"/>
      <c r="P2459" s="191">
        <f t="shared" si="41"/>
        <v>0</v>
      </c>
      <c r="Q2459" s="191">
        <v>0</v>
      </c>
      <c r="R2459" s="191">
        <f t="shared" si="42"/>
        <v>0</v>
      </c>
      <c r="S2459" s="191">
        <v>0</v>
      </c>
      <c r="T2459" s="192">
        <f t="shared" si="43"/>
        <v>0</v>
      </c>
      <c r="AR2459" s="25" t="s">
        <v>283</v>
      </c>
      <c r="AT2459" s="25" t="s">
        <v>192</v>
      </c>
      <c r="AU2459" s="25" t="s">
        <v>80</v>
      </c>
      <c r="AY2459" s="25" t="s">
        <v>190</v>
      </c>
      <c r="BE2459" s="193">
        <f t="shared" si="44"/>
        <v>0</v>
      </c>
      <c r="BF2459" s="193">
        <f t="shared" si="45"/>
        <v>0</v>
      </c>
      <c r="BG2459" s="193">
        <f t="shared" si="46"/>
        <v>0</v>
      </c>
      <c r="BH2459" s="193">
        <f t="shared" si="47"/>
        <v>0</v>
      </c>
      <c r="BI2459" s="193">
        <f t="shared" si="48"/>
        <v>0</v>
      </c>
      <c r="BJ2459" s="25" t="s">
        <v>17</v>
      </c>
      <c r="BK2459" s="193">
        <f t="shared" si="49"/>
        <v>0</v>
      </c>
      <c r="BL2459" s="25" t="s">
        <v>283</v>
      </c>
      <c r="BM2459" s="25" t="s">
        <v>3213</v>
      </c>
    </row>
    <row r="2460" spans="2:65" s="1" customFormat="1" ht="16.5" customHeight="1">
      <c r="B2460" s="181"/>
      <c r="C2460" s="182" t="s">
        <v>3214</v>
      </c>
      <c r="D2460" s="182" t="s">
        <v>192</v>
      </c>
      <c r="E2460" s="183" t="s">
        <v>3215</v>
      </c>
      <c r="F2460" s="184" t="s">
        <v>3216</v>
      </c>
      <c r="G2460" s="185" t="s">
        <v>410</v>
      </c>
      <c r="H2460" s="186">
        <v>6</v>
      </c>
      <c r="I2460" s="187"/>
      <c r="J2460" s="188">
        <f t="shared" si="40"/>
        <v>0</v>
      </c>
      <c r="K2460" s="184" t="s">
        <v>5</v>
      </c>
      <c r="L2460" s="42"/>
      <c r="M2460" s="189" t="s">
        <v>5</v>
      </c>
      <c r="N2460" s="190" t="s">
        <v>43</v>
      </c>
      <c r="O2460" s="43"/>
      <c r="P2460" s="191">
        <f t="shared" si="41"/>
        <v>0</v>
      </c>
      <c r="Q2460" s="191">
        <v>0</v>
      </c>
      <c r="R2460" s="191">
        <f t="shared" si="42"/>
        <v>0</v>
      </c>
      <c r="S2460" s="191">
        <v>0</v>
      </c>
      <c r="T2460" s="192">
        <f t="shared" si="43"/>
        <v>0</v>
      </c>
      <c r="AR2460" s="25" t="s">
        <v>283</v>
      </c>
      <c r="AT2460" s="25" t="s">
        <v>192</v>
      </c>
      <c r="AU2460" s="25" t="s">
        <v>80</v>
      </c>
      <c r="AY2460" s="25" t="s">
        <v>190</v>
      </c>
      <c r="BE2460" s="193">
        <f t="shared" si="44"/>
        <v>0</v>
      </c>
      <c r="BF2460" s="193">
        <f t="shared" si="45"/>
        <v>0</v>
      </c>
      <c r="BG2460" s="193">
        <f t="shared" si="46"/>
        <v>0</v>
      </c>
      <c r="BH2460" s="193">
        <f t="shared" si="47"/>
        <v>0</v>
      </c>
      <c r="BI2460" s="193">
        <f t="shared" si="48"/>
        <v>0</v>
      </c>
      <c r="BJ2460" s="25" t="s">
        <v>17</v>
      </c>
      <c r="BK2460" s="193">
        <f t="shared" si="49"/>
        <v>0</v>
      </c>
      <c r="BL2460" s="25" t="s">
        <v>283</v>
      </c>
      <c r="BM2460" s="25" t="s">
        <v>3217</v>
      </c>
    </row>
    <row r="2461" spans="2:65" s="1" customFormat="1" ht="38.25" customHeight="1">
      <c r="B2461" s="181"/>
      <c r="C2461" s="182" t="s">
        <v>3218</v>
      </c>
      <c r="D2461" s="182" t="s">
        <v>192</v>
      </c>
      <c r="E2461" s="183" t="s">
        <v>3219</v>
      </c>
      <c r="F2461" s="184" t="s">
        <v>3220</v>
      </c>
      <c r="G2461" s="185" t="s">
        <v>316</v>
      </c>
      <c r="H2461" s="186">
        <v>10.325</v>
      </c>
      <c r="I2461" s="187"/>
      <c r="J2461" s="188">
        <f t="shared" si="40"/>
        <v>0</v>
      </c>
      <c r="K2461" s="184" t="s">
        <v>196</v>
      </c>
      <c r="L2461" s="42"/>
      <c r="M2461" s="189" t="s">
        <v>5</v>
      </c>
      <c r="N2461" s="190" t="s">
        <v>43</v>
      </c>
      <c r="O2461" s="43"/>
      <c r="P2461" s="191">
        <f t="shared" si="41"/>
        <v>0</v>
      </c>
      <c r="Q2461" s="191">
        <v>0</v>
      </c>
      <c r="R2461" s="191">
        <f t="shared" si="42"/>
        <v>0</v>
      </c>
      <c r="S2461" s="191">
        <v>0</v>
      </c>
      <c r="T2461" s="192">
        <f t="shared" si="43"/>
        <v>0</v>
      </c>
      <c r="AR2461" s="25" t="s">
        <v>283</v>
      </c>
      <c r="AT2461" s="25" t="s">
        <v>192</v>
      </c>
      <c r="AU2461" s="25" t="s">
        <v>80</v>
      </c>
      <c r="AY2461" s="25" t="s">
        <v>190</v>
      </c>
      <c r="BE2461" s="193">
        <f t="shared" si="44"/>
        <v>0</v>
      </c>
      <c r="BF2461" s="193">
        <f t="shared" si="45"/>
        <v>0</v>
      </c>
      <c r="BG2461" s="193">
        <f t="shared" si="46"/>
        <v>0</v>
      </c>
      <c r="BH2461" s="193">
        <f t="shared" si="47"/>
        <v>0</v>
      </c>
      <c r="BI2461" s="193">
        <f t="shared" si="48"/>
        <v>0</v>
      </c>
      <c r="BJ2461" s="25" t="s">
        <v>17</v>
      </c>
      <c r="BK2461" s="193">
        <f t="shared" si="49"/>
        <v>0</v>
      </c>
      <c r="BL2461" s="25" t="s">
        <v>283</v>
      </c>
      <c r="BM2461" s="25" t="s">
        <v>3221</v>
      </c>
    </row>
    <row r="2462" spans="2:63" s="11" customFormat="1" ht="29.85" customHeight="1">
      <c r="B2462" s="168"/>
      <c r="D2462" s="169" t="s">
        <v>71</v>
      </c>
      <c r="E2462" s="179" t="s">
        <v>3222</v>
      </c>
      <c r="F2462" s="179" t="s">
        <v>3223</v>
      </c>
      <c r="I2462" s="171"/>
      <c r="J2462" s="180">
        <f>BK2462</f>
        <v>0</v>
      </c>
      <c r="L2462" s="168"/>
      <c r="M2462" s="173"/>
      <c r="N2462" s="174"/>
      <c r="O2462" s="174"/>
      <c r="P2462" s="175">
        <f>SUM(P2463:P2574)</f>
        <v>0</v>
      </c>
      <c r="Q2462" s="174"/>
      <c r="R2462" s="175">
        <f>SUM(R2463:R2574)</f>
        <v>2.0528039</v>
      </c>
      <c r="S2462" s="174"/>
      <c r="T2462" s="176">
        <f>SUM(T2463:T2574)</f>
        <v>2.484724</v>
      </c>
      <c r="AR2462" s="169" t="s">
        <v>80</v>
      </c>
      <c r="AT2462" s="177" t="s">
        <v>71</v>
      </c>
      <c r="AU2462" s="177" t="s">
        <v>17</v>
      </c>
      <c r="AY2462" s="169" t="s">
        <v>190</v>
      </c>
      <c r="BK2462" s="178">
        <f>SUM(BK2463:BK2574)</f>
        <v>0</v>
      </c>
    </row>
    <row r="2463" spans="2:65" s="1" customFormat="1" ht="25.5" customHeight="1">
      <c r="B2463" s="181"/>
      <c r="C2463" s="182" t="s">
        <v>3224</v>
      </c>
      <c r="D2463" s="182" t="s">
        <v>192</v>
      </c>
      <c r="E2463" s="183" t="s">
        <v>3225</v>
      </c>
      <c r="F2463" s="184" t="s">
        <v>3226</v>
      </c>
      <c r="G2463" s="185" t="s">
        <v>625</v>
      </c>
      <c r="H2463" s="186">
        <v>18</v>
      </c>
      <c r="I2463" s="187"/>
      <c r="J2463" s="188">
        <f>ROUND(I2463*H2463,2)</f>
        <v>0</v>
      </c>
      <c r="K2463" s="184" t="s">
        <v>196</v>
      </c>
      <c r="L2463" s="42"/>
      <c r="M2463" s="189" t="s">
        <v>5</v>
      </c>
      <c r="N2463" s="190" t="s">
        <v>43</v>
      </c>
      <c r="O2463" s="43"/>
      <c r="P2463" s="191">
        <f>O2463*H2463</f>
        <v>0</v>
      </c>
      <c r="Q2463" s="191">
        <v>0.00147</v>
      </c>
      <c r="R2463" s="191">
        <f>Q2463*H2463</f>
        <v>0.026459999999999997</v>
      </c>
      <c r="S2463" s="191">
        <v>0</v>
      </c>
      <c r="T2463" s="192">
        <f>S2463*H2463</f>
        <v>0</v>
      </c>
      <c r="AR2463" s="25" t="s">
        <v>283</v>
      </c>
      <c r="AT2463" s="25" t="s">
        <v>192</v>
      </c>
      <c r="AU2463" s="25" t="s">
        <v>80</v>
      </c>
      <c r="AY2463" s="25" t="s">
        <v>190</v>
      </c>
      <c r="BE2463" s="193">
        <f>IF(N2463="základní",J2463,0)</f>
        <v>0</v>
      </c>
      <c r="BF2463" s="193">
        <f>IF(N2463="snížená",J2463,0)</f>
        <v>0</v>
      </c>
      <c r="BG2463" s="193">
        <f>IF(N2463="zákl. přenesená",J2463,0)</f>
        <v>0</v>
      </c>
      <c r="BH2463" s="193">
        <f>IF(N2463="sníž. přenesená",J2463,0)</f>
        <v>0</v>
      </c>
      <c r="BI2463" s="193">
        <f>IF(N2463="nulová",J2463,0)</f>
        <v>0</v>
      </c>
      <c r="BJ2463" s="25" t="s">
        <v>17</v>
      </c>
      <c r="BK2463" s="193">
        <f>ROUND(I2463*H2463,2)</f>
        <v>0</v>
      </c>
      <c r="BL2463" s="25" t="s">
        <v>283</v>
      </c>
      <c r="BM2463" s="25" t="s">
        <v>3227</v>
      </c>
    </row>
    <row r="2464" spans="2:51" s="13" customFormat="1" ht="13.5">
      <c r="B2464" s="202"/>
      <c r="D2464" s="195" t="s">
        <v>198</v>
      </c>
      <c r="E2464" s="203" t="s">
        <v>5</v>
      </c>
      <c r="F2464" s="204" t="s">
        <v>3228</v>
      </c>
      <c r="H2464" s="205">
        <v>18</v>
      </c>
      <c r="I2464" s="206"/>
      <c r="L2464" s="202"/>
      <c r="M2464" s="207"/>
      <c r="N2464" s="208"/>
      <c r="O2464" s="208"/>
      <c r="P2464" s="208"/>
      <c r="Q2464" s="208"/>
      <c r="R2464" s="208"/>
      <c r="S2464" s="208"/>
      <c r="T2464" s="209"/>
      <c r="AT2464" s="203" t="s">
        <v>198</v>
      </c>
      <c r="AU2464" s="203" t="s">
        <v>80</v>
      </c>
      <c r="AV2464" s="13" t="s">
        <v>80</v>
      </c>
      <c r="AW2464" s="13" t="s">
        <v>35</v>
      </c>
      <c r="AX2464" s="13" t="s">
        <v>17</v>
      </c>
      <c r="AY2464" s="203" t="s">
        <v>190</v>
      </c>
    </row>
    <row r="2465" spans="2:65" s="1" customFormat="1" ht="25.5" customHeight="1">
      <c r="B2465" s="181"/>
      <c r="C2465" s="182" t="s">
        <v>3229</v>
      </c>
      <c r="D2465" s="182" t="s">
        <v>192</v>
      </c>
      <c r="E2465" s="183" t="s">
        <v>3230</v>
      </c>
      <c r="F2465" s="184" t="s">
        <v>3231</v>
      </c>
      <c r="G2465" s="185" t="s">
        <v>625</v>
      </c>
      <c r="H2465" s="186">
        <v>20.4</v>
      </c>
      <c r="I2465" s="187"/>
      <c r="J2465" s="188">
        <f>ROUND(I2465*H2465,2)</f>
        <v>0</v>
      </c>
      <c r="K2465" s="184" t="s">
        <v>196</v>
      </c>
      <c r="L2465" s="42"/>
      <c r="M2465" s="189" t="s">
        <v>5</v>
      </c>
      <c r="N2465" s="190" t="s">
        <v>43</v>
      </c>
      <c r="O2465" s="43"/>
      <c r="P2465" s="191">
        <f>O2465*H2465</f>
        <v>0</v>
      </c>
      <c r="Q2465" s="191">
        <v>0.00098</v>
      </c>
      <c r="R2465" s="191">
        <f>Q2465*H2465</f>
        <v>0.019992</v>
      </c>
      <c r="S2465" s="191">
        <v>0</v>
      </c>
      <c r="T2465" s="192">
        <f>S2465*H2465</f>
        <v>0</v>
      </c>
      <c r="AR2465" s="25" t="s">
        <v>283</v>
      </c>
      <c r="AT2465" s="25" t="s">
        <v>192</v>
      </c>
      <c r="AU2465" s="25" t="s">
        <v>80</v>
      </c>
      <c r="AY2465" s="25" t="s">
        <v>190</v>
      </c>
      <c r="BE2465" s="193">
        <f>IF(N2465="základní",J2465,0)</f>
        <v>0</v>
      </c>
      <c r="BF2465" s="193">
        <f>IF(N2465="snížená",J2465,0)</f>
        <v>0</v>
      </c>
      <c r="BG2465" s="193">
        <f>IF(N2465="zákl. přenesená",J2465,0)</f>
        <v>0</v>
      </c>
      <c r="BH2465" s="193">
        <f>IF(N2465="sníž. přenesená",J2465,0)</f>
        <v>0</v>
      </c>
      <c r="BI2465" s="193">
        <f>IF(N2465="nulová",J2465,0)</f>
        <v>0</v>
      </c>
      <c r="BJ2465" s="25" t="s">
        <v>17</v>
      </c>
      <c r="BK2465" s="193">
        <f>ROUND(I2465*H2465,2)</f>
        <v>0</v>
      </c>
      <c r="BL2465" s="25" t="s">
        <v>283</v>
      </c>
      <c r="BM2465" s="25" t="s">
        <v>3232</v>
      </c>
    </row>
    <row r="2466" spans="2:51" s="13" customFormat="1" ht="13.5">
      <c r="B2466" s="202"/>
      <c r="D2466" s="195" t="s">
        <v>198</v>
      </c>
      <c r="E2466" s="203" t="s">
        <v>5</v>
      </c>
      <c r="F2466" s="204" t="s">
        <v>3233</v>
      </c>
      <c r="H2466" s="205">
        <v>20.4</v>
      </c>
      <c r="I2466" s="206"/>
      <c r="L2466" s="202"/>
      <c r="M2466" s="207"/>
      <c r="N2466" s="208"/>
      <c r="O2466" s="208"/>
      <c r="P2466" s="208"/>
      <c r="Q2466" s="208"/>
      <c r="R2466" s="208"/>
      <c r="S2466" s="208"/>
      <c r="T2466" s="209"/>
      <c r="AT2466" s="203" t="s">
        <v>198</v>
      </c>
      <c r="AU2466" s="203" t="s">
        <v>80</v>
      </c>
      <c r="AV2466" s="13" t="s">
        <v>80</v>
      </c>
      <c r="AW2466" s="13" t="s">
        <v>35</v>
      </c>
      <c r="AX2466" s="13" t="s">
        <v>17</v>
      </c>
      <c r="AY2466" s="203" t="s">
        <v>190</v>
      </c>
    </row>
    <row r="2467" spans="2:65" s="1" customFormat="1" ht="38.25" customHeight="1">
      <c r="B2467" s="181"/>
      <c r="C2467" s="182" t="s">
        <v>3234</v>
      </c>
      <c r="D2467" s="182" t="s">
        <v>192</v>
      </c>
      <c r="E2467" s="183" t="s">
        <v>3235</v>
      </c>
      <c r="F2467" s="184" t="s">
        <v>3236</v>
      </c>
      <c r="G2467" s="185" t="s">
        <v>275</v>
      </c>
      <c r="H2467" s="186">
        <v>48.785</v>
      </c>
      <c r="I2467" s="187"/>
      <c r="J2467" s="188">
        <f>ROUND(I2467*H2467,2)</f>
        <v>0</v>
      </c>
      <c r="K2467" s="184" t="s">
        <v>196</v>
      </c>
      <c r="L2467" s="42"/>
      <c r="M2467" s="189" t="s">
        <v>5</v>
      </c>
      <c r="N2467" s="190" t="s">
        <v>43</v>
      </c>
      <c r="O2467" s="43"/>
      <c r="P2467" s="191">
        <f>O2467*H2467</f>
        <v>0</v>
      </c>
      <c r="Q2467" s="191">
        <v>0.009</v>
      </c>
      <c r="R2467" s="191">
        <f>Q2467*H2467</f>
        <v>0.4390649999999999</v>
      </c>
      <c r="S2467" s="191">
        <v>0</v>
      </c>
      <c r="T2467" s="192">
        <f>S2467*H2467</f>
        <v>0</v>
      </c>
      <c r="AR2467" s="25" t="s">
        <v>283</v>
      </c>
      <c r="AT2467" s="25" t="s">
        <v>192</v>
      </c>
      <c r="AU2467" s="25" t="s">
        <v>80</v>
      </c>
      <c r="AY2467" s="25" t="s">
        <v>190</v>
      </c>
      <c r="BE2467" s="193">
        <f>IF(N2467="základní",J2467,0)</f>
        <v>0</v>
      </c>
      <c r="BF2467" s="193">
        <f>IF(N2467="snížená",J2467,0)</f>
        <v>0</v>
      </c>
      <c r="BG2467" s="193">
        <f>IF(N2467="zákl. přenesená",J2467,0)</f>
        <v>0</v>
      </c>
      <c r="BH2467" s="193">
        <f>IF(N2467="sníž. přenesená",J2467,0)</f>
        <v>0</v>
      </c>
      <c r="BI2467" s="193">
        <f>IF(N2467="nulová",J2467,0)</f>
        <v>0</v>
      </c>
      <c r="BJ2467" s="25" t="s">
        <v>17</v>
      </c>
      <c r="BK2467" s="193">
        <f>ROUND(I2467*H2467,2)</f>
        <v>0</v>
      </c>
      <c r="BL2467" s="25" t="s">
        <v>283</v>
      </c>
      <c r="BM2467" s="25" t="s">
        <v>3237</v>
      </c>
    </row>
    <row r="2468" spans="2:51" s="12" customFormat="1" ht="13.5">
      <c r="B2468" s="194"/>
      <c r="D2468" s="195" t="s">
        <v>198</v>
      </c>
      <c r="E2468" s="196" t="s">
        <v>5</v>
      </c>
      <c r="F2468" s="197" t="s">
        <v>3238</v>
      </c>
      <c r="H2468" s="196" t="s">
        <v>5</v>
      </c>
      <c r="I2468" s="198"/>
      <c r="L2468" s="194"/>
      <c r="M2468" s="199"/>
      <c r="N2468" s="200"/>
      <c r="O2468" s="200"/>
      <c r="P2468" s="200"/>
      <c r="Q2468" s="200"/>
      <c r="R2468" s="200"/>
      <c r="S2468" s="200"/>
      <c r="T2468" s="201"/>
      <c r="AT2468" s="196" t="s">
        <v>198</v>
      </c>
      <c r="AU2468" s="196" t="s">
        <v>80</v>
      </c>
      <c r="AV2468" s="12" t="s">
        <v>17</v>
      </c>
      <c r="AW2468" s="12" t="s">
        <v>35</v>
      </c>
      <c r="AX2468" s="12" t="s">
        <v>72</v>
      </c>
      <c r="AY2468" s="196" t="s">
        <v>190</v>
      </c>
    </row>
    <row r="2469" spans="2:51" s="12" customFormat="1" ht="13.5">
      <c r="B2469" s="194"/>
      <c r="D2469" s="195" t="s">
        <v>198</v>
      </c>
      <c r="E2469" s="196" t="s">
        <v>5</v>
      </c>
      <c r="F2469" s="197" t="s">
        <v>1372</v>
      </c>
      <c r="H2469" s="196" t="s">
        <v>5</v>
      </c>
      <c r="I2469" s="198"/>
      <c r="L2469" s="194"/>
      <c r="M2469" s="199"/>
      <c r="N2469" s="200"/>
      <c r="O2469" s="200"/>
      <c r="P2469" s="200"/>
      <c r="Q2469" s="200"/>
      <c r="R2469" s="200"/>
      <c r="S2469" s="200"/>
      <c r="T2469" s="201"/>
      <c r="AT2469" s="196" t="s">
        <v>198</v>
      </c>
      <c r="AU2469" s="196" t="s">
        <v>80</v>
      </c>
      <c r="AV2469" s="12" t="s">
        <v>17</v>
      </c>
      <c r="AW2469" s="12" t="s">
        <v>35</v>
      </c>
      <c r="AX2469" s="12" t="s">
        <v>72</v>
      </c>
      <c r="AY2469" s="196" t="s">
        <v>190</v>
      </c>
    </row>
    <row r="2470" spans="2:51" s="13" customFormat="1" ht="13.5">
      <c r="B2470" s="202"/>
      <c r="D2470" s="195" t="s">
        <v>198</v>
      </c>
      <c r="E2470" s="203" t="s">
        <v>5</v>
      </c>
      <c r="F2470" s="204" t="s">
        <v>3239</v>
      </c>
      <c r="H2470" s="205">
        <v>15.95</v>
      </c>
      <c r="I2470" s="206"/>
      <c r="L2470" s="202"/>
      <c r="M2470" s="207"/>
      <c r="N2470" s="208"/>
      <c r="O2470" s="208"/>
      <c r="P2470" s="208"/>
      <c r="Q2470" s="208"/>
      <c r="R2470" s="208"/>
      <c r="S2470" s="208"/>
      <c r="T2470" s="209"/>
      <c r="AT2470" s="203" t="s">
        <v>198</v>
      </c>
      <c r="AU2470" s="203" t="s">
        <v>80</v>
      </c>
      <c r="AV2470" s="13" t="s">
        <v>80</v>
      </c>
      <c r="AW2470" s="13" t="s">
        <v>35</v>
      </c>
      <c r="AX2470" s="13" t="s">
        <v>72</v>
      </c>
      <c r="AY2470" s="203" t="s">
        <v>190</v>
      </c>
    </row>
    <row r="2471" spans="2:51" s="12" customFormat="1" ht="13.5">
      <c r="B2471" s="194"/>
      <c r="D2471" s="195" t="s">
        <v>198</v>
      </c>
      <c r="E2471" s="196" t="s">
        <v>5</v>
      </c>
      <c r="F2471" s="197" t="s">
        <v>1351</v>
      </c>
      <c r="H2471" s="196" t="s">
        <v>5</v>
      </c>
      <c r="I2471" s="198"/>
      <c r="L2471" s="194"/>
      <c r="M2471" s="199"/>
      <c r="N2471" s="200"/>
      <c r="O2471" s="200"/>
      <c r="P2471" s="200"/>
      <c r="Q2471" s="200"/>
      <c r="R2471" s="200"/>
      <c r="S2471" s="200"/>
      <c r="T2471" s="201"/>
      <c r="AT2471" s="196" t="s">
        <v>198</v>
      </c>
      <c r="AU2471" s="196" t="s">
        <v>80</v>
      </c>
      <c r="AV2471" s="12" t="s">
        <v>17</v>
      </c>
      <c r="AW2471" s="12" t="s">
        <v>35</v>
      </c>
      <c r="AX2471" s="12" t="s">
        <v>72</v>
      </c>
      <c r="AY2471" s="196" t="s">
        <v>190</v>
      </c>
    </row>
    <row r="2472" spans="2:51" s="13" customFormat="1" ht="13.5">
      <c r="B2472" s="202"/>
      <c r="D2472" s="195" t="s">
        <v>198</v>
      </c>
      <c r="E2472" s="203" t="s">
        <v>5</v>
      </c>
      <c r="F2472" s="204" t="s">
        <v>3240</v>
      </c>
      <c r="H2472" s="205">
        <v>5.445</v>
      </c>
      <c r="I2472" s="206"/>
      <c r="L2472" s="202"/>
      <c r="M2472" s="207"/>
      <c r="N2472" s="208"/>
      <c r="O2472" s="208"/>
      <c r="P2472" s="208"/>
      <c r="Q2472" s="208"/>
      <c r="R2472" s="208"/>
      <c r="S2472" s="208"/>
      <c r="T2472" s="209"/>
      <c r="AT2472" s="203" t="s">
        <v>198</v>
      </c>
      <c r="AU2472" s="203" t="s">
        <v>80</v>
      </c>
      <c r="AV2472" s="13" t="s">
        <v>80</v>
      </c>
      <c r="AW2472" s="13" t="s">
        <v>35</v>
      </c>
      <c r="AX2472" s="13" t="s">
        <v>72</v>
      </c>
      <c r="AY2472" s="203" t="s">
        <v>190</v>
      </c>
    </row>
    <row r="2473" spans="2:51" s="12" customFormat="1" ht="13.5">
      <c r="B2473" s="194"/>
      <c r="D2473" s="195" t="s">
        <v>198</v>
      </c>
      <c r="E2473" s="196" t="s">
        <v>5</v>
      </c>
      <c r="F2473" s="197" t="s">
        <v>1365</v>
      </c>
      <c r="H2473" s="196" t="s">
        <v>5</v>
      </c>
      <c r="I2473" s="198"/>
      <c r="L2473" s="194"/>
      <c r="M2473" s="199"/>
      <c r="N2473" s="200"/>
      <c r="O2473" s="200"/>
      <c r="P2473" s="200"/>
      <c r="Q2473" s="200"/>
      <c r="R2473" s="200"/>
      <c r="S2473" s="200"/>
      <c r="T2473" s="201"/>
      <c r="AT2473" s="196" t="s">
        <v>198</v>
      </c>
      <c r="AU2473" s="196" t="s">
        <v>80</v>
      </c>
      <c r="AV2473" s="12" t="s">
        <v>17</v>
      </c>
      <c r="AW2473" s="12" t="s">
        <v>35</v>
      </c>
      <c r="AX2473" s="12" t="s">
        <v>72</v>
      </c>
      <c r="AY2473" s="196" t="s">
        <v>190</v>
      </c>
    </row>
    <row r="2474" spans="2:51" s="13" customFormat="1" ht="13.5">
      <c r="B2474" s="202"/>
      <c r="D2474" s="195" t="s">
        <v>198</v>
      </c>
      <c r="E2474" s="203" t="s">
        <v>5</v>
      </c>
      <c r="F2474" s="204" t="s">
        <v>3241</v>
      </c>
      <c r="H2474" s="205">
        <v>16.28</v>
      </c>
      <c r="I2474" s="206"/>
      <c r="L2474" s="202"/>
      <c r="M2474" s="207"/>
      <c r="N2474" s="208"/>
      <c r="O2474" s="208"/>
      <c r="P2474" s="208"/>
      <c r="Q2474" s="208"/>
      <c r="R2474" s="208"/>
      <c r="S2474" s="208"/>
      <c r="T2474" s="209"/>
      <c r="AT2474" s="203" t="s">
        <v>198</v>
      </c>
      <c r="AU2474" s="203" t="s">
        <v>80</v>
      </c>
      <c r="AV2474" s="13" t="s">
        <v>80</v>
      </c>
      <c r="AW2474" s="13" t="s">
        <v>35</v>
      </c>
      <c r="AX2474" s="13" t="s">
        <v>72</v>
      </c>
      <c r="AY2474" s="203" t="s">
        <v>190</v>
      </c>
    </row>
    <row r="2475" spans="2:51" s="12" customFormat="1" ht="13.5">
      <c r="B2475" s="194"/>
      <c r="D2475" s="195" t="s">
        <v>198</v>
      </c>
      <c r="E2475" s="196" t="s">
        <v>5</v>
      </c>
      <c r="F2475" s="197" t="s">
        <v>1386</v>
      </c>
      <c r="H2475" s="196" t="s">
        <v>5</v>
      </c>
      <c r="I2475" s="198"/>
      <c r="L2475" s="194"/>
      <c r="M2475" s="199"/>
      <c r="N2475" s="200"/>
      <c r="O2475" s="200"/>
      <c r="P2475" s="200"/>
      <c r="Q2475" s="200"/>
      <c r="R2475" s="200"/>
      <c r="S2475" s="200"/>
      <c r="T2475" s="201"/>
      <c r="AT2475" s="196" t="s">
        <v>198</v>
      </c>
      <c r="AU2475" s="196" t="s">
        <v>80</v>
      </c>
      <c r="AV2475" s="12" t="s">
        <v>17</v>
      </c>
      <c r="AW2475" s="12" t="s">
        <v>35</v>
      </c>
      <c r="AX2475" s="12" t="s">
        <v>72</v>
      </c>
      <c r="AY2475" s="196" t="s">
        <v>190</v>
      </c>
    </row>
    <row r="2476" spans="2:51" s="13" customFormat="1" ht="13.5">
      <c r="B2476" s="202"/>
      <c r="D2476" s="195" t="s">
        <v>198</v>
      </c>
      <c r="E2476" s="203" t="s">
        <v>5</v>
      </c>
      <c r="F2476" s="204" t="s">
        <v>3242</v>
      </c>
      <c r="H2476" s="205">
        <v>8.58</v>
      </c>
      <c r="I2476" s="206"/>
      <c r="L2476" s="202"/>
      <c r="M2476" s="207"/>
      <c r="N2476" s="208"/>
      <c r="O2476" s="208"/>
      <c r="P2476" s="208"/>
      <c r="Q2476" s="208"/>
      <c r="R2476" s="208"/>
      <c r="S2476" s="208"/>
      <c r="T2476" s="209"/>
      <c r="AT2476" s="203" t="s">
        <v>198</v>
      </c>
      <c r="AU2476" s="203" t="s">
        <v>80</v>
      </c>
      <c r="AV2476" s="13" t="s">
        <v>80</v>
      </c>
      <c r="AW2476" s="13" t="s">
        <v>35</v>
      </c>
      <c r="AX2476" s="13" t="s">
        <v>72</v>
      </c>
      <c r="AY2476" s="203" t="s">
        <v>190</v>
      </c>
    </row>
    <row r="2477" spans="2:51" s="12" customFormat="1" ht="13.5">
      <c r="B2477" s="194"/>
      <c r="D2477" s="195" t="s">
        <v>198</v>
      </c>
      <c r="E2477" s="196" t="s">
        <v>5</v>
      </c>
      <c r="F2477" s="197" t="s">
        <v>3243</v>
      </c>
      <c r="H2477" s="196" t="s">
        <v>5</v>
      </c>
      <c r="I2477" s="198"/>
      <c r="L2477" s="194"/>
      <c r="M2477" s="199"/>
      <c r="N2477" s="200"/>
      <c r="O2477" s="200"/>
      <c r="P2477" s="200"/>
      <c r="Q2477" s="200"/>
      <c r="R2477" s="200"/>
      <c r="S2477" s="200"/>
      <c r="T2477" s="201"/>
      <c r="AT2477" s="196" t="s">
        <v>198</v>
      </c>
      <c r="AU2477" s="196" t="s">
        <v>80</v>
      </c>
      <c r="AV2477" s="12" t="s">
        <v>17</v>
      </c>
      <c r="AW2477" s="12" t="s">
        <v>35</v>
      </c>
      <c r="AX2477" s="12" t="s">
        <v>72</v>
      </c>
      <c r="AY2477" s="196" t="s">
        <v>190</v>
      </c>
    </row>
    <row r="2478" spans="2:51" s="13" customFormat="1" ht="13.5">
      <c r="B2478" s="202"/>
      <c r="D2478" s="195" t="s">
        <v>198</v>
      </c>
      <c r="E2478" s="203" t="s">
        <v>5</v>
      </c>
      <c r="F2478" s="204" t="s">
        <v>3244</v>
      </c>
      <c r="H2478" s="205">
        <v>2.53</v>
      </c>
      <c r="I2478" s="206"/>
      <c r="L2478" s="202"/>
      <c r="M2478" s="207"/>
      <c r="N2478" s="208"/>
      <c r="O2478" s="208"/>
      <c r="P2478" s="208"/>
      <c r="Q2478" s="208"/>
      <c r="R2478" s="208"/>
      <c r="S2478" s="208"/>
      <c r="T2478" s="209"/>
      <c r="AT2478" s="203" t="s">
        <v>198</v>
      </c>
      <c r="AU2478" s="203" t="s">
        <v>80</v>
      </c>
      <c r="AV2478" s="13" t="s">
        <v>80</v>
      </c>
      <c r="AW2478" s="13" t="s">
        <v>35</v>
      </c>
      <c r="AX2478" s="13" t="s">
        <v>72</v>
      </c>
      <c r="AY2478" s="203" t="s">
        <v>190</v>
      </c>
    </row>
    <row r="2479" spans="2:51" s="14" customFormat="1" ht="13.5">
      <c r="B2479" s="210"/>
      <c r="D2479" s="195" t="s">
        <v>198</v>
      </c>
      <c r="E2479" s="211" t="s">
        <v>5</v>
      </c>
      <c r="F2479" s="212" t="s">
        <v>221</v>
      </c>
      <c r="H2479" s="213">
        <v>48.785</v>
      </c>
      <c r="I2479" s="214"/>
      <c r="L2479" s="210"/>
      <c r="M2479" s="215"/>
      <c r="N2479" s="216"/>
      <c r="O2479" s="216"/>
      <c r="P2479" s="216"/>
      <c r="Q2479" s="216"/>
      <c r="R2479" s="216"/>
      <c r="S2479" s="216"/>
      <c r="T2479" s="217"/>
      <c r="AT2479" s="211" t="s">
        <v>198</v>
      </c>
      <c r="AU2479" s="211" t="s">
        <v>80</v>
      </c>
      <c r="AV2479" s="14" t="s">
        <v>92</v>
      </c>
      <c r="AW2479" s="14" t="s">
        <v>35</v>
      </c>
      <c r="AX2479" s="14" t="s">
        <v>17</v>
      </c>
      <c r="AY2479" s="211" t="s">
        <v>190</v>
      </c>
    </row>
    <row r="2480" spans="2:65" s="1" customFormat="1" ht="25.5" customHeight="1">
      <c r="B2480" s="181"/>
      <c r="C2480" s="218" t="s">
        <v>3245</v>
      </c>
      <c r="D2480" s="218" t="s">
        <v>465</v>
      </c>
      <c r="E2480" s="219" t="s">
        <v>3246</v>
      </c>
      <c r="F2480" s="220" t="s">
        <v>3247</v>
      </c>
      <c r="G2480" s="221" t="s">
        <v>275</v>
      </c>
      <c r="H2480" s="222">
        <v>59.213</v>
      </c>
      <c r="I2480" s="223"/>
      <c r="J2480" s="224">
        <f>ROUND(I2480*H2480,2)</f>
        <v>0</v>
      </c>
      <c r="K2480" s="220" t="s">
        <v>5</v>
      </c>
      <c r="L2480" s="225"/>
      <c r="M2480" s="226" t="s">
        <v>5</v>
      </c>
      <c r="N2480" s="227" t="s">
        <v>43</v>
      </c>
      <c r="O2480" s="43"/>
      <c r="P2480" s="191">
        <f>O2480*H2480</f>
        <v>0</v>
      </c>
      <c r="Q2480" s="191">
        <v>0.0225</v>
      </c>
      <c r="R2480" s="191">
        <f>Q2480*H2480</f>
        <v>1.3322924999999999</v>
      </c>
      <c r="S2480" s="191">
        <v>0</v>
      </c>
      <c r="T2480" s="192">
        <f>S2480*H2480</f>
        <v>0</v>
      </c>
      <c r="AR2480" s="25" t="s">
        <v>407</v>
      </c>
      <c r="AT2480" s="25" t="s">
        <v>465</v>
      </c>
      <c r="AU2480" s="25" t="s">
        <v>80</v>
      </c>
      <c r="AY2480" s="25" t="s">
        <v>190</v>
      </c>
      <c r="BE2480" s="193">
        <f>IF(N2480="základní",J2480,0)</f>
        <v>0</v>
      </c>
      <c r="BF2480" s="193">
        <f>IF(N2480="snížená",J2480,0)</f>
        <v>0</v>
      </c>
      <c r="BG2480" s="193">
        <f>IF(N2480="zákl. přenesená",J2480,0)</f>
        <v>0</v>
      </c>
      <c r="BH2480" s="193">
        <f>IF(N2480="sníž. přenesená",J2480,0)</f>
        <v>0</v>
      </c>
      <c r="BI2480" s="193">
        <f>IF(N2480="nulová",J2480,0)</f>
        <v>0</v>
      </c>
      <c r="BJ2480" s="25" t="s">
        <v>17</v>
      </c>
      <c r="BK2480" s="193">
        <f>ROUND(I2480*H2480,2)</f>
        <v>0</v>
      </c>
      <c r="BL2480" s="25" t="s">
        <v>283</v>
      </c>
      <c r="BM2480" s="25" t="s">
        <v>3248</v>
      </c>
    </row>
    <row r="2481" spans="2:51" s="12" customFormat="1" ht="13.5">
      <c r="B2481" s="194"/>
      <c r="D2481" s="195" t="s">
        <v>198</v>
      </c>
      <c r="E2481" s="196" t="s">
        <v>5</v>
      </c>
      <c r="F2481" s="197" t="s">
        <v>3249</v>
      </c>
      <c r="H2481" s="196" t="s">
        <v>5</v>
      </c>
      <c r="I2481" s="198"/>
      <c r="L2481" s="194"/>
      <c r="M2481" s="199"/>
      <c r="N2481" s="200"/>
      <c r="O2481" s="200"/>
      <c r="P2481" s="200"/>
      <c r="Q2481" s="200"/>
      <c r="R2481" s="200"/>
      <c r="S2481" s="200"/>
      <c r="T2481" s="201"/>
      <c r="AT2481" s="196" t="s">
        <v>198</v>
      </c>
      <c r="AU2481" s="196" t="s">
        <v>80</v>
      </c>
      <c r="AV2481" s="12" t="s">
        <v>17</v>
      </c>
      <c r="AW2481" s="12" t="s">
        <v>35</v>
      </c>
      <c r="AX2481" s="12" t="s">
        <v>72</v>
      </c>
      <c r="AY2481" s="196" t="s">
        <v>190</v>
      </c>
    </row>
    <row r="2482" spans="2:51" s="13" customFormat="1" ht="13.5">
      <c r="B2482" s="202"/>
      <c r="D2482" s="195" t="s">
        <v>198</v>
      </c>
      <c r="E2482" s="203" t="s">
        <v>5</v>
      </c>
      <c r="F2482" s="204" t="s">
        <v>3250</v>
      </c>
      <c r="H2482" s="205">
        <v>5.4</v>
      </c>
      <c r="I2482" s="206"/>
      <c r="L2482" s="202"/>
      <c r="M2482" s="207"/>
      <c r="N2482" s="208"/>
      <c r="O2482" s="208"/>
      <c r="P2482" s="208"/>
      <c r="Q2482" s="208"/>
      <c r="R2482" s="208"/>
      <c r="S2482" s="208"/>
      <c r="T2482" s="209"/>
      <c r="AT2482" s="203" t="s">
        <v>198</v>
      </c>
      <c r="AU2482" s="203" t="s">
        <v>80</v>
      </c>
      <c r="AV2482" s="13" t="s">
        <v>80</v>
      </c>
      <c r="AW2482" s="13" t="s">
        <v>35</v>
      </c>
      <c r="AX2482" s="13" t="s">
        <v>72</v>
      </c>
      <c r="AY2482" s="203" t="s">
        <v>190</v>
      </c>
    </row>
    <row r="2483" spans="2:51" s="12" customFormat="1" ht="13.5">
      <c r="B2483" s="194"/>
      <c r="D2483" s="195" t="s">
        <v>198</v>
      </c>
      <c r="E2483" s="196" t="s">
        <v>5</v>
      </c>
      <c r="F2483" s="197" t="s">
        <v>3251</v>
      </c>
      <c r="H2483" s="196" t="s">
        <v>5</v>
      </c>
      <c r="I2483" s="198"/>
      <c r="L2483" s="194"/>
      <c r="M2483" s="199"/>
      <c r="N2483" s="200"/>
      <c r="O2483" s="200"/>
      <c r="P2483" s="200"/>
      <c r="Q2483" s="200"/>
      <c r="R2483" s="200"/>
      <c r="S2483" s="200"/>
      <c r="T2483" s="201"/>
      <c r="AT2483" s="196" t="s">
        <v>198</v>
      </c>
      <c r="AU2483" s="196" t="s">
        <v>80</v>
      </c>
      <c r="AV2483" s="12" t="s">
        <v>17</v>
      </c>
      <c r="AW2483" s="12" t="s">
        <v>35</v>
      </c>
      <c r="AX2483" s="12" t="s">
        <v>72</v>
      </c>
      <c r="AY2483" s="196" t="s">
        <v>190</v>
      </c>
    </row>
    <row r="2484" spans="2:51" s="13" customFormat="1" ht="13.5">
      <c r="B2484" s="202"/>
      <c r="D2484" s="195" t="s">
        <v>198</v>
      </c>
      <c r="E2484" s="203" t="s">
        <v>5</v>
      </c>
      <c r="F2484" s="204" t="s">
        <v>3252</v>
      </c>
      <c r="H2484" s="205">
        <v>4.08</v>
      </c>
      <c r="I2484" s="206"/>
      <c r="L2484" s="202"/>
      <c r="M2484" s="207"/>
      <c r="N2484" s="208"/>
      <c r="O2484" s="208"/>
      <c r="P2484" s="208"/>
      <c r="Q2484" s="208"/>
      <c r="R2484" s="208"/>
      <c r="S2484" s="208"/>
      <c r="T2484" s="209"/>
      <c r="AT2484" s="203" t="s">
        <v>198</v>
      </c>
      <c r="AU2484" s="203" t="s">
        <v>80</v>
      </c>
      <c r="AV2484" s="13" t="s">
        <v>80</v>
      </c>
      <c r="AW2484" s="13" t="s">
        <v>35</v>
      </c>
      <c r="AX2484" s="13" t="s">
        <v>72</v>
      </c>
      <c r="AY2484" s="203" t="s">
        <v>190</v>
      </c>
    </row>
    <row r="2485" spans="2:51" s="12" customFormat="1" ht="13.5">
      <c r="B2485" s="194"/>
      <c r="D2485" s="195" t="s">
        <v>198</v>
      </c>
      <c r="E2485" s="196" t="s">
        <v>5</v>
      </c>
      <c r="F2485" s="197" t="s">
        <v>3253</v>
      </c>
      <c r="H2485" s="196" t="s">
        <v>5</v>
      </c>
      <c r="I2485" s="198"/>
      <c r="L2485" s="194"/>
      <c r="M2485" s="199"/>
      <c r="N2485" s="200"/>
      <c r="O2485" s="200"/>
      <c r="P2485" s="200"/>
      <c r="Q2485" s="200"/>
      <c r="R2485" s="200"/>
      <c r="S2485" s="200"/>
      <c r="T2485" s="201"/>
      <c r="AT2485" s="196" t="s">
        <v>198</v>
      </c>
      <c r="AU2485" s="196" t="s">
        <v>80</v>
      </c>
      <c r="AV2485" s="12" t="s">
        <v>17</v>
      </c>
      <c r="AW2485" s="12" t="s">
        <v>35</v>
      </c>
      <c r="AX2485" s="12" t="s">
        <v>72</v>
      </c>
      <c r="AY2485" s="196" t="s">
        <v>190</v>
      </c>
    </row>
    <row r="2486" spans="2:51" s="13" customFormat="1" ht="13.5">
      <c r="B2486" s="202"/>
      <c r="D2486" s="195" t="s">
        <v>198</v>
      </c>
      <c r="E2486" s="203" t="s">
        <v>5</v>
      </c>
      <c r="F2486" s="204" t="s">
        <v>3254</v>
      </c>
      <c r="H2486" s="205">
        <v>44.35</v>
      </c>
      <c r="I2486" s="206"/>
      <c r="L2486" s="202"/>
      <c r="M2486" s="207"/>
      <c r="N2486" s="208"/>
      <c r="O2486" s="208"/>
      <c r="P2486" s="208"/>
      <c r="Q2486" s="208"/>
      <c r="R2486" s="208"/>
      <c r="S2486" s="208"/>
      <c r="T2486" s="209"/>
      <c r="AT2486" s="203" t="s">
        <v>198</v>
      </c>
      <c r="AU2486" s="203" t="s">
        <v>80</v>
      </c>
      <c r="AV2486" s="13" t="s">
        <v>80</v>
      </c>
      <c r="AW2486" s="13" t="s">
        <v>35</v>
      </c>
      <c r="AX2486" s="13" t="s">
        <v>72</v>
      </c>
      <c r="AY2486" s="203" t="s">
        <v>190</v>
      </c>
    </row>
    <row r="2487" spans="2:51" s="14" customFormat="1" ht="13.5">
      <c r="B2487" s="210"/>
      <c r="D2487" s="195" t="s">
        <v>198</v>
      </c>
      <c r="E2487" s="211" t="s">
        <v>5</v>
      </c>
      <c r="F2487" s="212" t="s">
        <v>221</v>
      </c>
      <c r="H2487" s="213">
        <v>53.83</v>
      </c>
      <c r="I2487" s="214"/>
      <c r="L2487" s="210"/>
      <c r="M2487" s="215"/>
      <c r="N2487" s="216"/>
      <c r="O2487" s="216"/>
      <c r="P2487" s="216"/>
      <c r="Q2487" s="216"/>
      <c r="R2487" s="216"/>
      <c r="S2487" s="216"/>
      <c r="T2487" s="217"/>
      <c r="AT2487" s="211" t="s">
        <v>198</v>
      </c>
      <c r="AU2487" s="211" t="s">
        <v>80</v>
      </c>
      <c r="AV2487" s="14" t="s">
        <v>92</v>
      </c>
      <c r="AW2487" s="14" t="s">
        <v>35</v>
      </c>
      <c r="AX2487" s="14" t="s">
        <v>17</v>
      </c>
      <c r="AY2487" s="211" t="s">
        <v>190</v>
      </c>
    </row>
    <row r="2488" spans="2:51" s="13" customFormat="1" ht="13.5">
      <c r="B2488" s="202"/>
      <c r="D2488" s="195" t="s">
        <v>198</v>
      </c>
      <c r="F2488" s="204" t="s">
        <v>3255</v>
      </c>
      <c r="H2488" s="205">
        <v>59.213</v>
      </c>
      <c r="I2488" s="206"/>
      <c r="L2488" s="202"/>
      <c r="M2488" s="207"/>
      <c r="N2488" s="208"/>
      <c r="O2488" s="208"/>
      <c r="P2488" s="208"/>
      <c r="Q2488" s="208"/>
      <c r="R2488" s="208"/>
      <c r="S2488" s="208"/>
      <c r="T2488" s="209"/>
      <c r="AT2488" s="203" t="s">
        <v>198</v>
      </c>
      <c r="AU2488" s="203" t="s">
        <v>80</v>
      </c>
      <c r="AV2488" s="13" t="s">
        <v>80</v>
      </c>
      <c r="AW2488" s="13" t="s">
        <v>6</v>
      </c>
      <c r="AX2488" s="13" t="s">
        <v>17</v>
      </c>
      <c r="AY2488" s="203" t="s">
        <v>190</v>
      </c>
    </row>
    <row r="2489" spans="2:65" s="1" customFormat="1" ht="25.5" customHeight="1">
      <c r="B2489" s="181"/>
      <c r="C2489" s="182" t="s">
        <v>3256</v>
      </c>
      <c r="D2489" s="182" t="s">
        <v>192</v>
      </c>
      <c r="E2489" s="183" t="s">
        <v>3257</v>
      </c>
      <c r="F2489" s="184" t="s">
        <v>3258</v>
      </c>
      <c r="G2489" s="185" t="s">
        <v>625</v>
      </c>
      <c r="H2489" s="186">
        <v>25.78</v>
      </c>
      <c r="I2489" s="187"/>
      <c r="J2489" s="188">
        <f>ROUND(I2489*H2489,2)</f>
        <v>0</v>
      </c>
      <c r="K2489" s="184" t="s">
        <v>196</v>
      </c>
      <c r="L2489" s="42"/>
      <c r="M2489" s="189" t="s">
        <v>5</v>
      </c>
      <c r="N2489" s="190" t="s">
        <v>43</v>
      </c>
      <c r="O2489" s="43"/>
      <c r="P2489" s="191">
        <f>O2489*H2489</f>
        <v>0</v>
      </c>
      <c r="Q2489" s="191">
        <v>0.00043</v>
      </c>
      <c r="R2489" s="191">
        <f>Q2489*H2489</f>
        <v>0.0110854</v>
      </c>
      <c r="S2489" s="191">
        <v>0</v>
      </c>
      <c r="T2489" s="192">
        <f>S2489*H2489</f>
        <v>0</v>
      </c>
      <c r="AR2489" s="25" t="s">
        <v>283</v>
      </c>
      <c r="AT2489" s="25" t="s">
        <v>192</v>
      </c>
      <c r="AU2489" s="25" t="s">
        <v>80</v>
      </c>
      <c r="AY2489" s="25" t="s">
        <v>190</v>
      </c>
      <c r="BE2489" s="193">
        <f>IF(N2489="základní",J2489,0)</f>
        <v>0</v>
      </c>
      <c r="BF2489" s="193">
        <f>IF(N2489="snížená",J2489,0)</f>
        <v>0</v>
      </c>
      <c r="BG2489" s="193">
        <f>IF(N2489="zákl. přenesená",J2489,0)</f>
        <v>0</v>
      </c>
      <c r="BH2489" s="193">
        <f>IF(N2489="sníž. přenesená",J2489,0)</f>
        <v>0</v>
      </c>
      <c r="BI2489" s="193">
        <f>IF(N2489="nulová",J2489,0)</f>
        <v>0</v>
      </c>
      <c r="BJ2489" s="25" t="s">
        <v>17</v>
      </c>
      <c r="BK2489" s="193">
        <f>ROUND(I2489*H2489,2)</f>
        <v>0</v>
      </c>
      <c r="BL2489" s="25" t="s">
        <v>283</v>
      </c>
      <c r="BM2489" s="25" t="s">
        <v>3259</v>
      </c>
    </row>
    <row r="2490" spans="2:51" s="12" customFormat="1" ht="13.5">
      <c r="B2490" s="194"/>
      <c r="D2490" s="195" t="s">
        <v>198</v>
      </c>
      <c r="E2490" s="196" t="s">
        <v>5</v>
      </c>
      <c r="F2490" s="197" t="s">
        <v>916</v>
      </c>
      <c r="H2490" s="196" t="s">
        <v>5</v>
      </c>
      <c r="I2490" s="198"/>
      <c r="L2490" s="194"/>
      <c r="M2490" s="199"/>
      <c r="N2490" s="200"/>
      <c r="O2490" s="200"/>
      <c r="P2490" s="200"/>
      <c r="Q2490" s="200"/>
      <c r="R2490" s="200"/>
      <c r="S2490" s="200"/>
      <c r="T2490" s="201"/>
      <c r="AT2490" s="196" t="s">
        <v>198</v>
      </c>
      <c r="AU2490" s="196" t="s">
        <v>80</v>
      </c>
      <c r="AV2490" s="12" t="s">
        <v>17</v>
      </c>
      <c r="AW2490" s="12" t="s">
        <v>35</v>
      </c>
      <c r="AX2490" s="12" t="s">
        <v>72</v>
      </c>
      <c r="AY2490" s="196" t="s">
        <v>190</v>
      </c>
    </row>
    <row r="2491" spans="2:51" s="13" customFormat="1" ht="13.5">
      <c r="B2491" s="202"/>
      <c r="D2491" s="195" t="s">
        <v>198</v>
      </c>
      <c r="E2491" s="203" t="s">
        <v>5</v>
      </c>
      <c r="F2491" s="204" t="s">
        <v>3260</v>
      </c>
      <c r="H2491" s="205">
        <v>11.68</v>
      </c>
      <c r="I2491" s="206"/>
      <c r="L2491" s="202"/>
      <c r="M2491" s="207"/>
      <c r="N2491" s="208"/>
      <c r="O2491" s="208"/>
      <c r="P2491" s="208"/>
      <c r="Q2491" s="208"/>
      <c r="R2491" s="208"/>
      <c r="S2491" s="208"/>
      <c r="T2491" s="209"/>
      <c r="AT2491" s="203" t="s">
        <v>198</v>
      </c>
      <c r="AU2491" s="203" t="s">
        <v>80</v>
      </c>
      <c r="AV2491" s="13" t="s">
        <v>80</v>
      </c>
      <c r="AW2491" s="13" t="s">
        <v>35</v>
      </c>
      <c r="AX2491" s="13" t="s">
        <v>72</v>
      </c>
      <c r="AY2491" s="203" t="s">
        <v>190</v>
      </c>
    </row>
    <row r="2492" spans="2:51" s="12" customFormat="1" ht="13.5">
      <c r="B2492" s="194"/>
      <c r="D2492" s="195" t="s">
        <v>198</v>
      </c>
      <c r="E2492" s="196" t="s">
        <v>5</v>
      </c>
      <c r="F2492" s="197" t="s">
        <v>3261</v>
      </c>
      <c r="H2492" s="196" t="s">
        <v>5</v>
      </c>
      <c r="I2492" s="198"/>
      <c r="L2492" s="194"/>
      <c r="M2492" s="199"/>
      <c r="N2492" s="200"/>
      <c r="O2492" s="200"/>
      <c r="P2492" s="200"/>
      <c r="Q2492" s="200"/>
      <c r="R2492" s="200"/>
      <c r="S2492" s="200"/>
      <c r="T2492" s="201"/>
      <c r="AT2492" s="196" t="s">
        <v>198</v>
      </c>
      <c r="AU2492" s="196" t="s">
        <v>80</v>
      </c>
      <c r="AV2492" s="12" t="s">
        <v>17</v>
      </c>
      <c r="AW2492" s="12" t="s">
        <v>35</v>
      </c>
      <c r="AX2492" s="12" t="s">
        <v>72</v>
      </c>
      <c r="AY2492" s="196" t="s">
        <v>190</v>
      </c>
    </row>
    <row r="2493" spans="2:51" s="13" customFormat="1" ht="13.5">
      <c r="B2493" s="202"/>
      <c r="D2493" s="195" t="s">
        <v>198</v>
      </c>
      <c r="E2493" s="203" t="s">
        <v>5</v>
      </c>
      <c r="F2493" s="204" t="s">
        <v>3262</v>
      </c>
      <c r="H2493" s="205">
        <v>14.1</v>
      </c>
      <c r="I2493" s="206"/>
      <c r="L2493" s="202"/>
      <c r="M2493" s="207"/>
      <c r="N2493" s="208"/>
      <c r="O2493" s="208"/>
      <c r="P2493" s="208"/>
      <c r="Q2493" s="208"/>
      <c r="R2493" s="208"/>
      <c r="S2493" s="208"/>
      <c r="T2493" s="209"/>
      <c r="AT2493" s="203" t="s">
        <v>198</v>
      </c>
      <c r="AU2493" s="203" t="s">
        <v>80</v>
      </c>
      <c r="AV2493" s="13" t="s">
        <v>80</v>
      </c>
      <c r="AW2493" s="13" t="s">
        <v>35</v>
      </c>
      <c r="AX2493" s="13" t="s">
        <v>72</v>
      </c>
      <c r="AY2493" s="203" t="s">
        <v>190</v>
      </c>
    </row>
    <row r="2494" spans="2:51" s="14" customFormat="1" ht="13.5">
      <c r="B2494" s="210"/>
      <c r="D2494" s="195" t="s">
        <v>198</v>
      </c>
      <c r="E2494" s="211" t="s">
        <v>5</v>
      </c>
      <c r="F2494" s="212" t="s">
        <v>221</v>
      </c>
      <c r="H2494" s="213">
        <v>25.78</v>
      </c>
      <c r="I2494" s="214"/>
      <c r="L2494" s="210"/>
      <c r="M2494" s="215"/>
      <c r="N2494" s="216"/>
      <c r="O2494" s="216"/>
      <c r="P2494" s="216"/>
      <c r="Q2494" s="216"/>
      <c r="R2494" s="216"/>
      <c r="S2494" s="216"/>
      <c r="T2494" s="217"/>
      <c r="AT2494" s="211" t="s">
        <v>198</v>
      </c>
      <c r="AU2494" s="211" t="s">
        <v>80</v>
      </c>
      <c r="AV2494" s="14" t="s">
        <v>92</v>
      </c>
      <c r="AW2494" s="14" t="s">
        <v>35</v>
      </c>
      <c r="AX2494" s="14" t="s">
        <v>17</v>
      </c>
      <c r="AY2494" s="211" t="s">
        <v>190</v>
      </c>
    </row>
    <row r="2495" spans="2:65" s="1" customFormat="1" ht="25.5" customHeight="1">
      <c r="B2495" s="181"/>
      <c r="C2495" s="182" t="s">
        <v>3263</v>
      </c>
      <c r="D2495" s="182" t="s">
        <v>192</v>
      </c>
      <c r="E2495" s="183" t="s">
        <v>3264</v>
      </c>
      <c r="F2495" s="184" t="s">
        <v>3265</v>
      </c>
      <c r="G2495" s="185" t="s">
        <v>625</v>
      </c>
      <c r="H2495" s="186">
        <v>8.5</v>
      </c>
      <c r="I2495" s="187"/>
      <c r="J2495" s="188">
        <f>ROUND(I2495*H2495,2)</f>
        <v>0</v>
      </c>
      <c r="K2495" s="184" t="s">
        <v>196</v>
      </c>
      <c r="L2495" s="42"/>
      <c r="M2495" s="189" t="s">
        <v>5</v>
      </c>
      <c r="N2495" s="190" t="s">
        <v>43</v>
      </c>
      <c r="O2495" s="43"/>
      <c r="P2495" s="191">
        <f>O2495*H2495</f>
        <v>0</v>
      </c>
      <c r="Q2495" s="191">
        <v>0.00043</v>
      </c>
      <c r="R2495" s="191">
        <f>Q2495*H2495</f>
        <v>0.003655</v>
      </c>
      <c r="S2495" s="191">
        <v>0</v>
      </c>
      <c r="T2495" s="192">
        <f>S2495*H2495</f>
        <v>0</v>
      </c>
      <c r="AR2495" s="25" t="s">
        <v>283</v>
      </c>
      <c r="AT2495" s="25" t="s">
        <v>192</v>
      </c>
      <c r="AU2495" s="25" t="s">
        <v>80</v>
      </c>
      <c r="AY2495" s="25" t="s">
        <v>190</v>
      </c>
      <c r="BE2495" s="193">
        <f>IF(N2495="základní",J2495,0)</f>
        <v>0</v>
      </c>
      <c r="BF2495" s="193">
        <f>IF(N2495="snížená",J2495,0)</f>
        <v>0</v>
      </c>
      <c r="BG2495" s="193">
        <f>IF(N2495="zákl. přenesená",J2495,0)</f>
        <v>0</v>
      </c>
      <c r="BH2495" s="193">
        <f>IF(N2495="sníž. přenesená",J2495,0)</f>
        <v>0</v>
      </c>
      <c r="BI2495" s="193">
        <f>IF(N2495="nulová",J2495,0)</f>
        <v>0</v>
      </c>
      <c r="BJ2495" s="25" t="s">
        <v>17</v>
      </c>
      <c r="BK2495" s="193">
        <f>ROUND(I2495*H2495,2)</f>
        <v>0</v>
      </c>
      <c r="BL2495" s="25" t="s">
        <v>283</v>
      </c>
      <c r="BM2495" s="25" t="s">
        <v>3266</v>
      </c>
    </row>
    <row r="2496" spans="2:51" s="12" customFormat="1" ht="13.5">
      <c r="B2496" s="194"/>
      <c r="D2496" s="195" t="s">
        <v>198</v>
      </c>
      <c r="E2496" s="196" t="s">
        <v>5</v>
      </c>
      <c r="F2496" s="197" t="s">
        <v>3267</v>
      </c>
      <c r="H2496" s="196" t="s">
        <v>5</v>
      </c>
      <c r="I2496" s="198"/>
      <c r="L2496" s="194"/>
      <c r="M2496" s="199"/>
      <c r="N2496" s="200"/>
      <c r="O2496" s="200"/>
      <c r="P2496" s="200"/>
      <c r="Q2496" s="200"/>
      <c r="R2496" s="200"/>
      <c r="S2496" s="200"/>
      <c r="T2496" s="201"/>
      <c r="AT2496" s="196" t="s">
        <v>198</v>
      </c>
      <c r="AU2496" s="196" t="s">
        <v>80</v>
      </c>
      <c r="AV2496" s="12" t="s">
        <v>17</v>
      </c>
      <c r="AW2496" s="12" t="s">
        <v>35</v>
      </c>
      <c r="AX2496" s="12" t="s">
        <v>72</v>
      </c>
      <c r="AY2496" s="196" t="s">
        <v>190</v>
      </c>
    </row>
    <row r="2497" spans="2:51" s="13" customFormat="1" ht="13.5">
      <c r="B2497" s="202"/>
      <c r="D2497" s="195" t="s">
        <v>198</v>
      </c>
      <c r="E2497" s="203" t="s">
        <v>5</v>
      </c>
      <c r="F2497" s="204" t="s">
        <v>1350</v>
      </c>
      <c r="H2497" s="205">
        <v>8.5</v>
      </c>
      <c r="I2497" s="206"/>
      <c r="L2497" s="202"/>
      <c r="M2497" s="207"/>
      <c r="N2497" s="208"/>
      <c r="O2497" s="208"/>
      <c r="P2497" s="208"/>
      <c r="Q2497" s="208"/>
      <c r="R2497" s="208"/>
      <c r="S2497" s="208"/>
      <c r="T2497" s="209"/>
      <c r="AT2497" s="203" t="s">
        <v>198</v>
      </c>
      <c r="AU2497" s="203" t="s">
        <v>80</v>
      </c>
      <c r="AV2497" s="13" t="s">
        <v>80</v>
      </c>
      <c r="AW2497" s="13" t="s">
        <v>35</v>
      </c>
      <c r="AX2497" s="13" t="s">
        <v>17</v>
      </c>
      <c r="AY2497" s="203" t="s">
        <v>190</v>
      </c>
    </row>
    <row r="2498" spans="2:65" s="1" customFormat="1" ht="16.5" customHeight="1">
      <c r="B2498" s="181"/>
      <c r="C2498" s="218" t="s">
        <v>3268</v>
      </c>
      <c r="D2498" s="218" t="s">
        <v>465</v>
      </c>
      <c r="E2498" s="219" t="s">
        <v>3269</v>
      </c>
      <c r="F2498" s="220" t="s">
        <v>3270</v>
      </c>
      <c r="G2498" s="221" t="s">
        <v>625</v>
      </c>
      <c r="H2498" s="222">
        <v>37.708</v>
      </c>
      <c r="I2498" s="223"/>
      <c r="J2498" s="224">
        <f>ROUND(I2498*H2498,2)</f>
        <v>0</v>
      </c>
      <c r="K2498" s="220" t="s">
        <v>5</v>
      </c>
      <c r="L2498" s="225"/>
      <c r="M2498" s="226" t="s">
        <v>5</v>
      </c>
      <c r="N2498" s="227" t="s">
        <v>43</v>
      </c>
      <c r="O2498" s="43"/>
      <c r="P2498" s="191">
        <f>O2498*H2498</f>
        <v>0</v>
      </c>
      <c r="Q2498" s="191">
        <v>0.00045</v>
      </c>
      <c r="R2498" s="191">
        <f>Q2498*H2498</f>
        <v>0.0169686</v>
      </c>
      <c r="S2498" s="191">
        <v>0</v>
      </c>
      <c r="T2498" s="192">
        <f>S2498*H2498</f>
        <v>0</v>
      </c>
      <c r="AR2498" s="25" t="s">
        <v>407</v>
      </c>
      <c r="AT2498" s="25" t="s">
        <v>465</v>
      </c>
      <c r="AU2498" s="25" t="s">
        <v>80</v>
      </c>
      <c r="AY2498" s="25" t="s">
        <v>190</v>
      </c>
      <c r="BE2498" s="193">
        <f>IF(N2498="základní",J2498,0)</f>
        <v>0</v>
      </c>
      <c r="BF2498" s="193">
        <f>IF(N2498="snížená",J2498,0)</f>
        <v>0</v>
      </c>
      <c r="BG2498" s="193">
        <f>IF(N2498="zákl. přenesená",J2498,0)</f>
        <v>0</v>
      </c>
      <c r="BH2498" s="193">
        <f>IF(N2498="sníž. přenesená",J2498,0)</f>
        <v>0</v>
      </c>
      <c r="BI2498" s="193">
        <f>IF(N2498="nulová",J2498,0)</f>
        <v>0</v>
      </c>
      <c r="BJ2498" s="25" t="s">
        <v>17</v>
      </c>
      <c r="BK2498" s="193">
        <f>ROUND(I2498*H2498,2)</f>
        <v>0</v>
      </c>
      <c r="BL2498" s="25" t="s">
        <v>283</v>
      </c>
      <c r="BM2498" s="25" t="s">
        <v>3271</v>
      </c>
    </row>
    <row r="2499" spans="2:51" s="13" customFormat="1" ht="13.5">
      <c r="B2499" s="202"/>
      <c r="D2499" s="195" t="s">
        <v>198</v>
      </c>
      <c r="E2499" s="203" t="s">
        <v>5</v>
      </c>
      <c r="F2499" s="204" t="s">
        <v>987</v>
      </c>
      <c r="H2499" s="205">
        <v>34.28</v>
      </c>
      <c r="I2499" s="206"/>
      <c r="L2499" s="202"/>
      <c r="M2499" s="207"/>
      <c r="N2499" s="208"/>
      <c r="O2499" s="208"/>
      <c r="P2499" s="208"/>
      <c r="Q2499" s="208"/>
      <c r="R2499" s="208"/>
      <c r="S2499" s="208"/>
      <c r="T2499" s="209"/>
      <c r="AT2499" s="203" t="s">
        <v>198</v>
      </c>
      <c r="AU2499" s="203" t="s">
        <v>80</v>
      </c>
      <c r="AV2499" s="13" t="s">
        <v>80</v>
      </c>
      <c r="AW2499" s="13" t="s">
        <v>35</v>
      </c>
      <c r="AX2499" s="13" t="s">
        <v>17</v>
      </c>
      <c r="AY2499" s="203" t="s">
        <v>190</v>
      </c>
    </row>
    <row r="2500" spans="2:51" s="13" customFormat="1" ht="13.5">
      <c r="B2500" s="202"/>
      <c r="D2500" s="195" t="s">
        <v>198</v>
      </c>
      <c r="F2500" s="204" t="s">
        <v>3272</v>
      </c>
      <c r="H2500" s="205">
        <v>37.708</v>
      </c>
      <c r="I2500" s="206"/>
      <c r="L2500" s="202"/>
      <c r="M2500" s="207"/>
      <c r="N2500" s="208"/>
      <c r="O2500" s="208"/>
      <c r="P2500" s="208"/>
      <c r="Q2500" s="208"/>
      <c r="R2500" s="208"/>
      <c r="S2500" s="208"/>
      <c r="T2500" s="209"/>
      <c r="AT2500" s="203" t="s">
        <v>198</v>
      </c>
      <c r="AU2500" s="203" t="s">
        <v>80</v>
      </c>
      <c r="AV2500" s="13" t="s">
        <v>80</v>
      </c>
      <c r="AW2500" s="13" t="s">
        <v>6</v>
      </c>
      <c r="AX2500" s="13" t="s">
        <v>17</v>
      </c>
      <c r="AY2500" s="203" t="s">
        <v>190</v>
      </c>
    </row>
    <row r="2501" spans="2:65" s="1" customFormat="1" ht="16.5" customHeight="1">
      <c r="B2501" s="181"/>
      <c r="C2501" s="182" t="s">
        <v>3273</v>
      </c>
      <c r="D2501" s="182" t="s">
        <v>192</v>
      </c>
      <c r="E2501" s="183" t="s">
        <v>3274</v>
      </c>
      <c r="F2501" s="184" t="s">
        <v>3275</v>
      </c>
      <c r="G2501" s="185" t="s">
        <v>625</v>
      </c>
      <c r="H2501" s="186">
        <v>87.1</v>
      </c>
      <c r="I2501" s="187"/>
      <c r="J2501" s="188">
        <f>ROUND(I2501*H2501,2)</f>
        <v>0</v>
      </c>
      <c r="K2501" s="184" t="s">
        <v>196</v>
      </c>
      <c r="L2501" s="42"/>
      <c r="M2501" s="189" t="s">
        <v>5</v>
      </c>
      <c r="N2501" s="190" t="s">
        <v>43</v>
      </c>
      <c r="O2501" s="43"/>
      <c r="P2501" s="191">
        <f>O2501*H2501</f>
        <v>0</v>
      </c>
      <c r="Q2501" s="191">
        <v>0</v>
      </c>
      <c r="R2501" s="191">
        <f>Q2501*H2501</f>
        <v>0</v>
      </c>
      <c r="S2501" s="191">
        <v>0.00325</v>
      </c>
      <c r="T2501" s="192">
        <f>S2501*H2501</f>
        <v>0.28307499999999997</v>
      </c>
      <c r="AR2501" s="25" t="s">
        <v>283</v>
      </c>
      <c r="AT2501" s="25" t="s">
        <v>192</v>
      </c>
      <c r="AU2501" s="25" t="s">
        <v>80</v>
      </c>
      <c r="AY2501" s="25" t="s">
        <v>190</v>
      </c>
      <c r="BE2501" s="193">
        <f>IF(N2501="základní",J2501,0)</f>
        <v>0</v>
      </c>
      <c r="BF2501" s="193">
        <f>IF(N2501="snížená",J2501,0)</f>
        <v>0</v>
      </c>
      <c r="BG2501" s="193">
        <f>IF(N2501="zákl. přenesená",J2501,0)</f>
        <v>0</v>
      </c>
      <c r="BH2501" s="193">
        <f>IF(N2501="sníž. přenesená",J2501,0)</f>
        <v>0</v>
      </c>
      <c r="BI2501" s="193">
        <f>IF(N2501="nulová",J2501,0)</f>
        <v>0</v>
      </c>
      <c r="BJ2501" s="25" t="s">
        <v>17</v>
      </c>
      <c r="BK2501" s="193">
        <f>ROUND(I2501*H2501,2)</f>
        <v>0</v>
      </c>
      <c r="BL2501" s="25" t="s">
        <v>283</v>
      </c>
      <c r="BM2501" s="25" t="s">
        <v>3276</v>
      </c>
    </row>
    <row r="2502" spans="2:51" s="12" customFormat="1" ht="13.5">
      <c r="B2502" s="194"/>
      <c r="D2502" s="195" t="s">
        <v>198</v>
      </c>
      <c r="E2502" s="196" t="s">
        <v>5</v>
      </c>
      <c r="F2502" s="197" t="s">
        <v>1611</v>
      </c>
      <c r="H2502" s="196" t="s">
        <v>5</v>
      </c>
      <c r="I2502" s="198"/>
      <c r="L2502" s="194"/>
      <c r="M2502" s="199"/>
      <c r="N2502" s="200"/>
      <c r="O2502" s="200"/>
      <c r="P2502" s="200"/>
      <c r="Q2502" s="200"/>
      <c r="R2502" s="200"/>
      <c r="S2502" s="200"/>
      <c r="T2502" s="201"/>
      <c r="AT2502" s="196" t="s">
        <v>198</v>
      </c>
      <c r="AU2502" s="196" t="s">
        <v>80</v>
      </c>
      <c r="AV2502" s="12" t="s">
        <v>17</v>
      </c>
      <c r="AW2502" s="12" t="s">
        <v>35</v>
      </c>
      <c r="AX2502" s="12" t="s">
        <v>72</v>
      </c>
      <c r="AY2502" s="196" t="s">
        <v>190</v>
      </c>
    </row>
    <row r="2503" spans="2:51" s="13" customFormat="1" ht="13.5">
      <c r="B2503" s="202"/>
      <c r="D2503" s="195" t="s">
        <v>198</v>
      </c>
      <c r="E2503" s="203" t="s">
        <v>5</v>
      </c>
      <c r="F2503" s="204" t="s">
        <v>3277</v>
      </c>
      <c r="H2503" s="205">
        <v>30</v>
      </c>
      <c r="I2503" s="206"/>
      <c r="L2503" s="202"/>
      <c r="M2503" s="207"/>
      <c r="N2503" s="208"/>
      <c r="O2503" s="208"/>
      <c r="P2503" s="208"/>
      <c r="Q2503" s="208"/>
      <c r="R2503" s="208"/>
      <c r="S2503" s="208"/>
      <c r="T2503" s="209"/>
      <c r="AT2503" s="203" t="s">
        <v>198</v>
      </c>
      <c r="AU2503" s="203" t="s">
        <v>80</v>
      </c>
      <c r="AV2503" s="13" t="s">
        <v>80</v>
      </c>
      <c r="AW2503" s="13" t="s">
        <v>35</v>
      </c>
      <c r="AX2503" s="13" t="s">
        <v>72</v>
      </c>
      <c r="AY2503" s="203" t="s">
        <v>190</v>
      </c>
    </row>
    <row r="2504" spans="2:51" s="12" customFormat="1" ht="13.5">
      <c r="B2504" s="194"/>
      <c r="D2504" s="195" t="s">
        <v>198</v>
      </c>
      <c r="E2504" s="196" t="s">
        <v>5</v>
      </c>
      <c r="F2504" s="197" t="s">
        <v>1614</v>
      </c>
      <c r="H2504" s="196" t="s">
        <v>5</v>
      </c>
      <c r="I2504" s="198"/>
      <c r="L2504" s="194"/>
      <c r="M2504" s="199"/>
      <c r="N2504" s="200"/>
      <c r="O2504" s="200"/>
      <c r="P2504" s="200"/>
      <c r="Q2504" s="200"/>
      <c r="R2504" s="200"/>
      <c r="S2504" s="200"/>
      <c r="T2504" s="201"/>
      <c r="AT2504" s="196" t="s">
        <v>198</v>
      </c>
      <c r="AU2504" s="196" t="s">
        <v>80</v>
      </c>
      <c r="AV2504" s="12" t="s">
        <v>17</v>
      </c>
      <c r="AW2504" s="12" t="s">
        <v>35</v>
      </c>
      <c r="AX2504" s="12" t="s">
        <v>72</v>
      </c>
      <c r="AY2504" s="196" t="s">
        <v>190</v>
      </c>
    </row>
    <row r="2505" spans="2:51" s="13" customFormat="1" ht="13.5">
      <c r="B2505" s="202"/>
      <c r="D2505" s="195" t="s">
        <v>198</v>
      </c>
      <c r="E2505" s="203" t="s">
        <v>5</v>
      </c>
      <c r="F2505" s="204" t="s">
        <v>3277</v>
      </c>
      <c r="H2505" s="205">
        <v>30</v>
      </c>
      <c r="I2505" s="206"/>
      <c r="L2505" s="202"/>
      <c r="M2505" s="207"/>
      <c r="N2505" s="208"/>
      <c r="O2505" s="208"/>
      <c r="P2505" s="208"/>
      <c r="Q2505" s="208"/>
      <c r="R2505" s="208"/>
      <c r="S2505" s="208"/>
      <c r="T2505" s="209"/>
      <c r="AT2505" s="203" t="s">
        <v>198</v>
      </c>
      <c r="AU2505" s="203" t="s">
        <v>80</v>
      </c>
      <c r="AV2505" s="13" t="s">
        <v>80</v>
      </c>
      <c r="AW2505" s="13" t="s">
        <v>35</v>
      </c>
      <c r="AX2505" s="13" t="s">
        <v>72</v>
      </c>
      <c r="AY2505" s="203" t="s">
        <v>190</v>
      </c>
    </row>
    <row r="2506" spans="2:51" s="12" customFormat="1" ht="13.5">
      <c r="B2506" s="194"/>
      <c r="D2506" s="195" t="s">
        <v>198</v>
      </c>
      <c r="E2506" s="196" t="s">
        <v>5</v>
      </c>
      <c r="F2506" s="197" t="s">
        <v>1366</v>
      </c>
      <c r="H2506" s="196" t="s">
        <v>5</v>
      </c>
      <c r="I2506" s="198"/>
      <c r="L2506" s="194"/>
      <c r="M2506" s="199"/>
      <c r="N2506" s="200"/>
      <c r="O2506" s="200"/>
      <c r="P2506" s="200"/>
      <c r="Q2506" s="200"/>
      <c r="R2506" s="200"/>
      <c r="S2506" s="200"/>
      <c r="T2506" s="201"/>
      <c r="AT2506" s="196" t="s">
        <v>198</v>
      </c>
      <c r="AU2506" s="196" t="s">
        <v>80</v>
      </c>
      <c r="AV2506" s="12" t="s">
        <v>17</v>
      </c>
      <c r="AW2506" s="12" t="s">
        <v>35</v>
      </c>
      <c r="AX2506" s="12" t="s">
        <v>72</v>
      </c>
      <c r="AY2506" s="196" t="s">
        <v>190</v>
      </c>
    </row>
    <row r="2507" spans="2:51" s="13" customFormat="1" ht="13.5">
      <c r="B2507" s="202"/>
      <c r="D2507" s="195" t="s">
        <v>198</v>
      </c>
      <c r="E2507" s="203" t="s">
        <v>5</v>
      </c>
      <c r="F2507" s="204" t="s">
        <v>3278</v>
      </c>
      <c r="H2507" s="205">
        <v>13.6</v>
      </c>
      <c r="I2507" s="206"/>
      <c r="L2507" s="202"/>
      <c r="M2507" s="207"/>
      <c r="N2507" s="208"/>
      <c r="O2507" s="208"/>
      <c r="P2507" s="208"/>
      <c r="Q2507" s="208"/>
      <c r="R2507" s="208"/>
      <c r="S2507" s="208"/>
      <c r="T2507" s="209"/>
      <c r="AT2507" s="203" t="s">
        <v>198</v>
      </c>
      <c r="AU2507" s="203" t="s">
        <v>80</v>
      </c>
      <c r="AV2507" s="13" t="s">
        <v>80</v>
      </c>
      <c r="AW2507" s="13" t="s">
        <v>35</v>
      </c>
      <c r="AX2507" s="13" t="s">
        <v>72</v>
      </c>
      <c r="AY2507" s="203" t="s">
        <v>190</v>
      </c>
    </row>
    <row r="2508" spans="2:51" s="12" customFormat="1" ht="13.5">
      <c r="B2508" s="194"/>
      <c r="D2508" s="195" t="s">
        <v>198</v>
      </c>
      <c r="E2508" s="196" t="s">
        <v>5</v>
      </c>
      <c r="F2508" s="197" t="s">
        <v>1617</v>
      </c>
      <c r="H2508" s="196" t="s">
        <v>5</v>
      </c>
      <c r="I2508" s="198"/>
      <c r="L2508" s="194"/>
      <c r="M2508" s="199"/>
      <c r="N2508" s="200"/>
      <c r="O2508" s="200"/>
      <c r="P2508" s="200"/>
      <c r="Q2508" s="200"/>
      <c r="R2508" s="200"/>
      <c r="S2508" s="200"/>
      <c r="T2508" s="201"/>
      <c r="AT2508" s="196" t="s">
        <v>198</v>
      </c>
      <c r="AU2508" s="196" t="s">
        <v>80</v>
      </c>
      <c r="AV2508" s="12" t="s">
        <v>17</v>
      </c>
      <c r="AW2508" s="12" t="s">
        <v>35</v>
      </c>
      <c r="AX2508" s="12" t="s">
        <v>72</v>
      </c>
      <c r="AY2508" s="196" t="s">
        <v>190</v>
      </c>
    </row>
    <row r="2509" spans="2:51" s="13" customFormat="1" ht="13.5">
      <c r="B2509" s="202"/>
      <c r="D2509" s="195" t="s">
        <v>198</v>
      </c>
      <c r="E2509" s="203" t="s">
        <v>5</v>
      </c>
      <c r="F2509" s="204" t="s">
        <v>3279</v>
      </c>
      <c r="H2509" s="205">
        <v>13.5</v>
      </c>
      <c r="I2509" s="206"/>
      <c r="L2509" s="202"/>
      <c r="M2509" s="207"/>
      <c r="N2509" s="208"/>
      <c r="O2509" s="208"/>
      <c r="P2509" s="208"/>
      <c r="Q2509" s="208"/>
      <c r="R2509" s="208"/>
      <c r="S2509" s="208"/>
      <c r="T2509" s="209"/>
      <c r="AT2509" s="203" t="s">
        <v>198</v>
      </c>
      <c r="AU2509" s="203" t="s">
        <v>80</v>
      </c>
      <c r="AV2509" s="13" t="s">
        <v>80</v>
      </c>
      <c r="AW2509" s="13" t="s">
        <v>35</v>
      </c>
      <c r="AX2509" s="13" t="s">
        <v>72</v>
      </c>
      <c r="AY2509" s="203" t="s">
        <v>190</v>
      </c>
    </row>
    <row r="2510" spans="2:51" s="14" customFormat="1" ht="13.5">
      <c r="B2510" s="210"/>
      <c r="D2510" s="195" t="s">
        <v>198</v>
      </c>
      <c r="E2510" s="211" t="s">
        <v>5</v>
      </c>
      <c r="F2510" s="212" t="s">
        <v>221</v>
      </c>
      <c r="H2510" s="213">
        <v>87.1</v>
      </c>
      <c r="I2510" s="214"/>
      <c r="L2510" s="210"/>
      <c r="M2510" s="215"/>
      <c r="N2510" s="216"/>
      <c r="O2510" s="216"/>
      <c r="P2510" s="216"/>
      <c r="Q2510" s="216"/>
      <c r="R2510" s="216"/>
      <c r="S2510" s="216"/>
      <c r="T2510" s="217"/>
      <c r="AT2510" s="211" t="s">
        <v>198</v>
      </c>
      <c r="AU2510" s="211" t="s">
        <v>80</v>
      </c>
      <c r="AV2510" s="14" t="s">
        <v>92</v>
      </c>
      <c r="AW2510" s="14" t="s">
        <v>35</v>
      </c>
      <c r="AX2510" s="14" t="s">
        <v>17</v>
      </c>
      <c r="AY2510" s="211" t="s">
        <v>190</v>
      </c>
    </row>
    <row r="2511" spans="2:65" s="1" customFormat="1" ht="16.5" customHeight="1">
      <c r="B2511" s="181"/>
      <c r="C2511" s="182" t="s">
        <v>3160</v>
      </c>
      <c r="D2511" s="182" t="s">
        <v>192</v>
      </c>
      <c r="E2511" s="183" t="s">
        <v>3280</v>
      </c>
      <c r="F2511" s="184" t="s">
        <v>3281</v>
      </c>
      <c r="G2511" s="185" t="s">
        <v>625</v>
      </c>
      <c r="H2511" s="186">
        <v>14.1</v>
      </c>
      <c r="I2511" s="187"/>
      <c r="J2511" s="188">
        <f>ROUND(I2511*H2511,2)</f>
        <v>0</v>
      </c>
      <c r="K2511" s="184" t="s">
        <v>196</v>
      </c>
      <c r="L2511" s="42"/>
      <c r="M2511" s="189" t="s">
        <v>5</v>
      </c>
      <c r="N2511" s="190" t="s">
        <v>43</v>
      </c>
      <c r="O2511" s="43"/>
      <c r="P2511" s="191">
        <f>O2511*H2511</f>
        <v>0</v>
      </c>
      <c r="Q2511" s="191">
        <v>0</v>
      </c>
      <c r="R2511" s="191">
        <f>Q2511*H2511</f>
        <v>0</v>
      </c>
      <c r="S2511" s="191">
        <v>0.00325</v>
      </c>
      <c r="T2511" s="192">
        <f>S2511*H2511</f>
        <v>0.045825</v>
      </c>
      <c r="AR2511" s="25" t="s">
        <v>283</v>
      </c>
      <c r="AT2511" s="25" t="s">
        <v>192</v>
      </c>
      <c r="AU2511" s="25" t="s">
        <v>80</v>
      </c>
      <c r="AY2511" s="25" t="s">
        <v>190</v>
      </c>
      <c r="BE2511" s="193">
        <f>IF(N2511="základní",J2511,0)</f>
        <v>0</v>
      </c>
      <c r="BF2511" s="193">
        <f>IF(N2511="snížená",J2511,0)</f>
        <v>0</v>
      </c>
      <c r="BG2511" s="193">
        <f>IF(N2511="zákl. přenesená",J2511,0)</f>
        <v>0</v>
      </c>
      <c r="BH2511" s="193">
        <f>IF(N2511="sníž. přenesená",J2511,0)</f>
        <v>0</v>
      </c>
      <c r="BI2511" s="193">
        <f>IF(N2511="nulová",J2511,0)</f>
        <v>0</v>
      </c>
      <c r="BJ2511" s="25" t="s">
        <v>17</v>
      </c>
      <c r="BK2511" s="193">
        <f>ROUND(I2511*H2511,2)</f>
        <v>0</v>
      </c>
      <c r="BL2511" s="25" t="s">
        <v>283</v>
      </c>
      <c r="BM2511" s="25" t="s">
        <v>3282</v>
      </c>
    </row>
    <row r="2512" spans="2:51" s="12" customFormat="1" ht="13.5">
      <c r="B2512" s="194"/>
      <c r="D2512" s="195" t="s">
        <v>198</v>
      </c>
      <c r="E2512" s="196" t="s">
        <v>5</v>
      </c>
      <c r="F2512" s="197" t="s">
        <v>3283</v>
      </c>
      <c r="H2512" s="196" t="s">
        <v>5</v>
      </c>
      <c r="I2512" s="198"/>
      <c r="L2512" s="194"/>
      <c r="M2512" s="199"/>
      <c r="N2512" s="200"/>
      <c r="O2512" s="200"/>
      <c r="P2512" s="200"/>
      <c r="Q2512" s="200"/>
      <c r="R2512" s="200"/>
      <c r="S2512" s="200"/>
      <c r="T2512" s="201"/>
      <c r="AT2512" s="196" t="s">
        <v>198</v>
      </c>
      <c r="AU2512" s="196" t="s">
        <v>80</v>
      </c>
      <c r="AV2512" s="12" t="s">
        <v>17</v>
      </c>
      <c r="AW2512" s="12" t="s">
        <v>35</v>
      </c>
      <c r="AX2512" s="12" t="s">
        <v>72</v>
      </c>
      <c r="AY2512" s="196" t="s">
        <v>190</v>
      </c>
    </row>
    <row r="2513" spans="2:51" s="13" customFormat="1" ht="13.5">
      <c r="B2513" s="202"/>
      <c r="D2513" s="195" t="s">
        <v>198</v>
      </c>
      <c r="E2513" s="203" t="s">
        <v>5</v>
      </c>
      <c r="F2513" s="204" t="s">
        <v>3284</v>
      </c>
      <c r="H2513" s="205">
        <v>14.1</v>
      </c>
      <c r="I2513" s="206"/>
      <c r="L2513" s="202"/>
      <c r="M2513" s="207"/>
      <c r="N2513" s="208"/>
      <c r="O2513" s="208"/>
      <c r="P2513" s="208"/>
      <c r="Q2513" s="208"/>
      <c r="R2513" s="208"/>
      <c r="S2513" s="208"/>
      <c r="T2513" s="209"/>
      <c r="AT2513" s="203" t="s">
        <v>198</v>
      </c>
      <c r="AU2513" s="203" t="s">
        <v>80</v>
      </c>
      <c r="AV2513" s="13" t="s">
        <v>80</v>
      </c>
      <c r="AW2513" s="13" t="s">
        <v>35</v>
      </c>
      <c r="AX2513" s="13" t="s">
        <v>17</v>
      </c>
      <c r="AY2513" s="203" t="s">
        <v>190</v>
      </c>
    </row>
    <row r="2514" spans="2:65" s="1" customFormat="1" ht="16.5" customHeight="1">
      <c r="B2514" s="181"/>
      <c r="C2514" s="182" t="s">
        <v>3285</v>
      </c>
      <c r="D2514" s="182" t="s">
        <v>192</v>
      </c>
      <c r="E2514" s="183" t="s">
        <v>3286</v>
      </c>
      <c r="F2514" s="184" t="s">
        <v>3287</v>
      </c>
      <c r="G2514" s="185" t="s">
        <v>275</v>
      </c>
      <c r="H2514" s="186">
        <v>79.2</v>
      </c>
      <c r="I2514" s="187"/>
      <c r="J2514" s="188">
        <f>ROUND(I2514*H2514,2)</f>
        <v>0</v>
      </c>
      <c r="K2514" s="184" t="s">
        <v>196</v>
      </c>
      <c r="L2514" s="42"/>
      <c r="M2514" s="189" t="s">
        <v>5</v>
      </c>
      <c r="N2514" s="190" t="s">
        <v>43</v>
      </c>
      <c r="O2514" s="43"/>
      <c r="P2514" s="191">
        <f>O2514*H2514</f>
        <v>0</v>
      </c>
      <c r="Q2514" s="191">
        <v>0</v>
      </c>
      <c r="R2514" s="191">
        <f>Q2514*H2514</f>
        <v>0</v>
      </c>
      <c r="S2514" s="191">
        <v>0.02722</v>
      </c>
      <c r="T2514" s="192">
        <f>S2514*H2514</f>
        <v>2.155824</v>
      </c>
      <c r="AR2514" s="25" t="s">
        <v>283</v>
      </c>
      <c r="AT2514" s="25" t="s">
        <v>192</v>
      </c>
      <c r="AU2514" s="25" t="s">
        <v>80</v>
      </c>
      <c r="AY2514" s="25" t="s">
        <v>190</v>
      </c>
      <c r="BE2514" s="193">
        <f>IF(N2514="základní",J2514,0)</f>
        <v>0</v>
      </c>
      <c r="BF2514" s="193">
        <f>IF(N2514="snížená",J2514,0)</f>
        <v>0</v>
      </c>
      <c r="BG2514" s="193">
        <f>IF(N2514="zákl. přenesená",J2514,0)</f>
        <v>0</v>
      </c>
      <c r="BH2514" s="193">
        <f>IF(N2514="sníž. přenesená",J2514,0)</f>
        <v>0</v>
      </c>
      <c r="BI2514" s="193">
        <f>IF(N2514="nulová",J2514,0)</f>
        <v>0</v>
      </c>
      <c r="BJ2514" s="25" t="s">
        <v>17</v>
      </c>
      <c r="BK2514" s="193">
        <f>ROUND(I2514*H2514,2)</f>
        <v>0</v>
      </c>
      <c r="BL2514" s="25" t="s">
        <v>283</v>
      </c>
      <c r="BM2514" s="25" t="s">
        <v>3288</v>
      </c>
    </row>
    <row r="2515" spans="2:51" s="12" customFormat="1" ht="13.5">
      <c r="B2515" s="194"/>
      <c r="D2515" s="195" t="s">
        <v>198</v>
      </c>
      <c r="E2515" s="196" t="s">
        <v>5</v>
      </c>
      <c r="F2515" s="197" t="s">
        <v>1611</v>
      </c>
      <c r="H2515" s="196" t="s">
        <v>5</v>
      </c>
      <c r="I2515" s="198"/>
      <c r="L2515" s="194"/>
      <c r="M2515" s="199"/>
      <c r="N2515" s="200"/>
      <c r="O2515" s="200"/>
      <c r="P2515" s="200"/>
      <c r="Q2515" s="200"/>
      <c r="R2515" s="200"/>
      <c r="S2515" s="200"/>
      <c r="T2515" s="201"/>
      <c r="AT2515" s="196" t="s">
        <v>198</v>
      </c>
      <c r="AU2515" s="196" t="s">
        <v>80</v>
      </c>
      <c r="AV2515" s="12" t="s">
        <v>17</v>
      </c>
      <c r="AW2515" s="12" t="s">
        <v>35</v>
      </c>
      <c r="AX2515" s="12" t="s">
        <v>72</v>
      </c>
      <c r="AY2515" s="196" t="s">
        <v>190</v>
      </c>
    </row>
    <row r="2516" spans="2:51" s="13" customFormat="1" ht="13.5">
      <c r="B2516" s="202"/>
      <c r="D2516" s="195" t="s">
        <v>198</v>
      </c>
      <c r="E2516" s="203" t="s">
        <v>5</v>
      </c>
      <c r="F2516" s="204" t="s">
        <v>3289</v>
      </c>
      <c r="H2516" s="205">
        <v>25.2</v>
      </c>
      <c r="I2516" s="206"/>
      <c r="L2516" s="202"/>
      <c r="M2516" s="207"/>
      <c r="N2516" s="208"/>
      <c r="O2516" s="208"/>
      <c r="P2516" s="208"/>
      <c r="Q2516" s="208"/>
      <c r="R2516" s="208"/>
      <c r="S2516" s="208"/>
      <c r="T2516" s="209"/>
      <c r="AT2516" s="203" t="s">
        <v>198</v>
      </c>
      <c r="AU2516" s="203" t="s">
        <v>80</v>
      </c>
      <c r="AV2516" s="13" t="s">
        <v>80</v>
      </c>
      <c r="AW2516" s="13" t="s">
        <v>35</v>
      </c>
      <c r="AX2516" s="13" t="s">
        <v>72</v>
      </c>
      <c r="AY2516" s="203" t="s">
        <v>190</v>
      </c>
    </row>
    <row r="2517" spans="2:51" s="12" customFormat="1" ht="13.5">
      <c r="B2517" s="194"/>
      <c r="D2517" s="195" t="s">
        <v>198</v>
      </c>
      <c r="E2517" s="196" t="s">
        <v>5</v>
      </c>
      <c r="F2517" s="197" t="s">
        <v>1614</v>
      </c>
      <c r="H2517" s="196" t="s">
        <v>5</v>
      </c>
      <c r="I2517" s="198"/>
      <c r="L2517" s="194"/>
      <c r="M2517" s="199"/>
      <c r="N2517" s="200"/>
      <c r="O2517" s="200"/>
      <c r="P2517" s="200"/>
      <c r="Q2517" s="200"/>
      <c r="R2517" s="200"/>
      <c r="S2517" s="200"/>
      <c r="T2517" s="201"/>
      <c r="AT2517" s="196" t="s">
        <v>198</v>
      </c>
      <c r="AU2517" s="196" t="s">
        <v>80</v>
      </c>
      <c r="AV2517" s="12" t="s">
        <v>17</v>
      </c>
      <c r="AW2517" s="12" t="s">
        <v>35</v>
      </c>
      <c r="AX2517" s="12" t="s">
        <v>72</v>
      </c>
      <c r="AY2517" s="196" t="s">
        <v>190</v>
      </c>
    </row>
    <row r="2518" spans="2:51" s="13" customFormat="1" ht="13.5">
      <c r="B2518" s="202"/>
      <c r="D2518" s="195" t="s">
        <v>198</v>
      </c>
      <c r="E2518" s="203" t="s">
        <v>5</v>
      </c>
      <c r="F2518" s="204" t="s">
        <v>3290</v>
      </c>
      <c r="H2518" s="205">
        <v>25.55</v>
      </c>
      <c r="I2518" s="206"/>
      <c r="L2518" s="202"/>
      <c r="M2518" s="207"/>
      <c r="N2518" s="208"/>
      <c r="O2518" s="208"/>
      <c r="P2518" s="208"/>
      <c r="Q2518" s="208"/>
      <c r="R2518" s="208"/>
      <c r="S2518" s="208"/>
      <c r="T2518" s="209"/>
      <c r="AT2518" s="203" t="s">
        <v>198</v>
      </c>
      <c r="AU2518" s="203" t="s">
        <v>80</v>
      </c>
      <c r="AV2518" s="13" t="s">
        <v>80</v>
      </c>
      <c r="AW2518" s="13" t="s">
        <v>35</v>
      </c>
      <c r="AX2518" s="13" t="s">
        <v>72</v>
      </c>
      <c r="AY2518" s="203" t="s">
        <v>190</v>
      </c>
    </row>
    <row r="2519" spans="2:51" s="12" customFormat="1" ht="13.5">
      <c r="B2519" s="194"/>
      <c r="D2519" s="195" t="s">
        <v>198</v>
      </c>
      <c r="E2519" s="196" t="s">
        <v>5</v>
      </c>
      <c r="F2519" s="197" t="s">
        <v>1366</v>
      </c>
      <c r="H2519" s="196" t="s">
        <v>5</v>
      </c>
      <c r="I2519" s="198"/>
      <c r="L2519" s="194"/>
      <c r="M2519" s="199"/>
      <c r="N2519" s="200"/>
      <c r="O2519" s="200"/>
      <c r="P2519" s="200"/>
      <c r="Q2519" s="200"/>
      <c r="R2519" s="200"/>
      <c r="S2519" s="200"/>
      <c r="T2519" s="201"/>
      <c r="AT2519" s="196" t="s">
        <v>198</v>
      </c>
      <c r="AU2519" s="196" t="s">
        <v>80</v>
      </c>
      <c r="AV2519" s="12" t="s">
        <v>17</v>
      </c>
      <c r="AW2519" s="12" t="s">
        <v>35</v>
      </c>
      <c r="AX2519" s="12" t="s">
        <v>72</v>
      </c>
      <c r="AY2519" s="196" t="s">
        <v>190</v>
      </c>
    </row>
    <row r="2520" spans="2:51" s="13" customFormat="1" ht="13.5">
      <c r="B2520" s="202"/>
      <c r="D2520" s="195" t="s">
        <v>198</v>
      </c>
      <c r="E2520" s="203" t="s">
        <v>5</v>
      </c>
      <c r="F2520" s="204" t="s">
        <v>2153</v>
      </c>
      <c r="H2520" s="205">
        <v>18.2</v>
      </c>
      <c r="I2520" s="206"/>
      <c r="L2520" s="202"/>
      <c r="M2520" s="207"/>
      <c r="N2520" s="208"/>
      <c r="O2520" s="208"/>
      <c r="P2520" s="208"/>
      <c r="Q2520" s="208"/>
      <c r="R2520" s="208"/>
      <c r="S2520" s="208"/>
      <c r="T2520" s="209"/>
      <c r="AT2520" s="203" t="s">
        <v>198</v>
      </c>
      <c r="AU2520" s="203" t="s">
        <v>80</v>
      </c>
      <c r="AV2520" s="13" t="s">
        <v>80</v>
      </c>
      <c r="AW2520" s="13" t="s">
        <v>35</v>
      </c>
      <c r="AX2520" s="13" t="s">
        <v>72</v>
      </c>
      <c r="AY2520" s="203" t="s">
        <v>190</v>
      </c>
    </row>
    <row r="2521" spans="2:51" s="12" customFormat="1" ht="13.5">
      <c r="B2521" s="194"/>
      <c r="D2521" s="195" t="s">
        <v>198</v>
      </c>
      <c r="E2521" s="196" t="s">
        <v>5</v>
      </c>
      <c r="F2521" s="197" t="s">
        <v>1617</v>
      </c>
      <c r="H2521" s="196" t="s">
        <v>5</v>
      </c>
      <c r="I2521" s="198"/>
      <c r="L2521" s="194"/>
      <c r="M2521" s="199"/>
      <c r="N2521" s="200"/>
      <c r="O2521" s="200"/>
      <c r="P2521" s="200"/>
      <c r="Q2521" s="200"/>
      <c r="R2521" s="200"/>
      <c r="S2521" s="200"/>
      <c r="T2521" s="201"/>
      <c r="AT2521" s="196" t="s">
        <v>198</v>
      </c>
      <c r="AU2521" s="196" t="s">
        <v>80</v>
      </c>
      <c r="AV2521" s="12" t="s">
        <v>17</v>
      </c>
      <c r="AW2521" s="12" t="s">
        <v>35</v>
      </c>
      <c r="AX2521" s="12" t="s">
        <v>72</v>
      </c>
      <c r="AY2521" s="196" t="s">
        <v>190</v>
      </c>
    </row>
    <row r="2522" spans="2:51" s="13" customFormat="1" ht="13.5">
      <c r="B2522" s="202"/>
      <c r="D2522" s="195" t="s">
        <v>198</v>
      </c>
      <c r="E2522" s="203" t="s">
        <v>5</v>
      </c>
      <c r="F2522" s="204" t="s">
        <v>1600</v>
      </c>
      <c r="H2522" s="205">
        <v>10.25</v>
      </c>
      <c r="I2522" s="206"/>
      <c r="L2522" s="202"/>
      <c r="M2522" s="207"/>
      <c r="N2522" s="208"/>
      <c r="O2522" s="208"/>
      <c r="P2522" s="208"/>
      <c r="Q2522" s="208"/>
      <c r="R2522" s="208"/>
      <c r="S2522" s="208"/>
      <c r="T2522" s="209"/>
      <c r="AT2522" s="203" t="s">
        <v>198</v>
      </c>
      <c r="AU2522" s="203" t="s">
        <v>80</v>
      </c>
      <c r="AV2522" s="13" t="s">
        <v>80</v>
      </c>
      <c r="AW2522" s="13" t="s">
        <v>35</v>
      </c>
      <c r="AX2522" s="13" t="s">
        <v>72</v>
      </c>
      <c r="AY2522" s="203" t="s">
        <v>190</v>
      </c>
    </row>
    <row r="2523" spans="2:51" s="14" customFormat="1" ht="13.5">
      <c r="B2523" s="210"/>
      <c r="D2523" s="195" t="s">
        <v>198</v>
      </c>
      <c r="E2523" s="211" t="s">
        <v>5</v>
      </c>
      <c r="F2523" s="212" t="s">
        <v>221</v>
      </c>
      <c r="H2523" s="213">
        <v>79.2</v>
      </c>
      <c r="I2523" s="214"/>
      <c r="L2523" s="210"/>
      <c r="M2523" s="215"/>
      <c r="N2523" s="216"/>
      <c r="O2523" s="216"/>
      <c r="P2523" s="216"/>
      <c r="Q2523" s="216"/>
      <c r="R2523" s="216"/>
      <c r="S2523" s="216"/>
      <c r="T2523" s="217"/>
      <c r="AT2523" s="211" t="s">
        <v>198</v>
      </c>
      <c r="AU2523" s="211" t="s">
        <v>80</v>
      </c>
      <c r="AV2523" s="14" t="s">
        <v>92</v>
      </c>
      <c r="AW2523" s="14" t="s">
        <v>35</v>
      </c>
      <c r="AX2523" s="14" t="s">
        <v>17</v>
      </c>
      <c r="AY2523" s="211" t="s">
        <v>190</v>
      </c>
    </row>
    <row r="2524" spans="2:65" s="1" customFormat="1" ht="16.5" customHeight="1">
      <c r="B2524" s="181"/>
      <c r="C2524" s="182" t="s">
        <v>3291</v>
      </c>
      <c r="D2524" s="182" t="s">
        <v>192</v>
      </c>
      <c r="E2524" s="183" t="s">
        <v>3292</v>
      </c>
      <c r="F2524" s="184" t="s">
        <v>3293</v>
      </c>
      <c r="G2524" s="185" t="s">
        <v>275</v>
      </c>
      <c r="H2524" s="186">
        <v>336.94</v>
      </c>
      <c r="I2524" s="187"/>
      <c r="J2524" s="188">
        <f>ROUND(I2524*H2524,2)</f>
        <v>0</v>
      </c>
      <c r="K2524" s="184" t="s">
        <v>196</v>
      </c>
      <c r="L2524" s="42"/>
      <c r="M2524" s="189" t="s">
        <v>5</v>
      </c>
      <c r="N2524" s="190" t="s">
        <v>43</v>
      </c>
      <c r="O2524" s="43"/>
      <c r="P2524" s="191">
        <f>O2524*H2524</f>
        <v>0</v>
      </c>
      <c r="Q2524" s="191">
        <v>0.0003</v>
      </c>
      <c r="R2524" s="191">
        <f>Q2524*H2524</f>
        <v>0.10108199999999999</v>
      </c>
      <c r="S2524" s="191">
        <v>0</v>
      </c>
      <c r="T2524" s="192">
        <f>S2524*H2524</f>
        <v>0</v>
      </c>
      <c r="AR2524" s="25" t="s">
        <v>283</v>
      </c>
      <c r="AT2524" s="25" t="s">
        <v>192</v>
      </c>
      <c r="AU2524" s="25" t="s">
        <v>80</v>
      </c>
      <c r="AY2524" s="25" t="s">
        <v>190</v>
      </c>
      <c r="BE2524" s="193">
        <f>IF(N2524="základní",J2524,0)</f>
        <v>0</v>
      </c>
      <c r="BF2524" s="193">
        <f>IF(N2524="snížená",J2524,0)</f>
        <v>0</v>
      </c>
      <c r="BG2524" s="193">
        <f>IF(N2524="zákl. přenesená",J2524,0)</f>
        <v>0</v>
      </c>
      <c r="BH2524" s="193">
        <f>IF(N2524="sníž. přenesená",J2524,0)</f>
        <v>0</v>
      </c>
      <c r="BI2524" s="193">
        <f>IF(N2524="nulová",J2524,0)</f>
        <v>0</v>
      </c>
      <c r="BJ2524" s="25" t="s">
        <v>17</v>
      </c>
      <c r="BK2524" s="193">
        <f>ROUND(I2524*H2524,2)</f>
        <v>0</v>
      </c>
      <c r="BL2524" s="25" t="s">
        <v>283</v>
      </c>
      <c r="BM2524" s="25" t="s">
        <v>3294</v>
      </c>
    </row>
    <row r="2525" spans="2:51" s="12" customFormat="1" ht="13.5">
      <c r="B2525" s="194"/>
      <c r="D2525" s="195" t="s">
        <v>198</v>
      </c>
      <c r="E2525" s="196" t="s">
        <v>5</v>
      </c>
      <c r="F2525" s="197" t="s">
        <v>1372</v>
      </c>
      <c r="H2525" s="196" t="s">
        <v>5</v>
      </c>
      <c r="I2525" s="198"/>
      <c r="L2525" s="194"/>
      <c r="M2525" s="199"/>
      <c r="N2525" s="200"/>
      <c r="O2525" s="200"/>
      <c r="P2525" s="200"/>
      <c r="Q2525" s="200"/>
      <c r="R2525" s="200"/>
      <c r="S2525" s="200"/>
      <c r="T2525" s="201"/>
      <c r="AT2525" s="196" t="s">
        <v>198</v>
      </c>
      <c r="AU2525" s="196" t="s">
        <v>80</v>
      </c>
      <c r="AV2525" s="12" t="s">
        <v>17</v>
      </c>
      <c r="AW2525" s="12" t="s">
        <v>35</v>
      </c>
      <c r="AX2525" s="12" t="s">
        <v>72</v>
      </c>
      <c r="AY2525" s="196" t="s">
        <v>190</v>
      </c>
    </row>
    <row r="2526" spans="2:51" s="13" customFormat="1" ht="13.5">
      <c r="B2526" s="202"/>
      <c r="D2526" s="195" t="s">
        <v>198</v>
      </c>
      <c r="E2526" s="203" t="s">
        <v>5</v>
      </c>
      <c r="F2526" s="204" t="s">
        <v>3295</v>
      </c>
      <c r="H2526" s="205">
        <v>14.5</v>
      </c>
      <c r="I2526" s="206"/>
      <c r="L2526" s="202"/>
      <c r="M2526" s="207"/>
      <c r="N2526" s="208"/>
      <c r="O2526" s="208"/>
      <c r="P2526" s="208"/>
      <c r="Q2526" s="208"/>
      <c r="R2526" s="208"/>
      <c r="S2526" s="208"/>
      <c r="T2526" s="209"/>
      <c r="AT2526" s="203" t="s">
        <v>198</v>
      </c>
      <c r="AU2526" s="203" t="s">
        <v>80</v>
      </c>
      <c r="AV2526" s="13" t="s">
        <v>80</v>
      </c>
      <c r="AW2526" s="13" t="s">
        <v>35</v>
      </c>
      <c r="AX2526" s="13" t="s">
        <v>72</v>
      </c>
      <c r="AY2526" s="203" t="s">
        <v>190</v>
      </c>
    </row>
    <row r="2527" spans="2:51" s="12" customFormat="1" ht="13.5">
      <c r="B2527" s="194"/>
      <c r="D2527" s="195" t="s">
        <v>198</v>
      </c>
      <c r="E2527" s="196" t="s">
        <v>5</v>
      </c>
      <c r="F2527" s="197" t="s">
        <v>1351</v>
      </c>
      <c r="H2527" s="196" t="s">
        <v>5</v>
      </c>
      <c r="I2527" s="198"/>
      <c r="L2527" s="194"/>
      <c r="M2527" s="199"/>
      <c r="N2527" s="200"/>
      <c r="O2527" s="200"/>
      <c r="P2527" s="200"/>
      <c r="Q2527" s="200"/>
      <c r="R2527" s="200"/>
      <c r="S2527" s="200"/>
      <c r="T2527" s="201"/>
      <c r="AT2527" s="196" t="s">
        <v>198</v>
      </c>
      <c r="AU2527" s="196" t="s">
        <v>80</v>
      </c>
      <c r="AV2527" s="12" t="s">
        <v>17</v>
      </c>
      <c r="AW2527" s="12" t="s">
        <v>35</v>
      </c>
      <c r="AX2527" s="12" t="s">
        <v>72</v>
      </c>
      <c r="AY2527" s="196" t="s">
        <v>190</v>
      </c>
    </row>
    <row r="2528" spans="2:51" s="13" customFormat="1" ht="13.5">
      <c r="B2528" s="202"/>
      <c r="D2528" s="195" t="s">
        <v>198</v>
      </c>
      <c r="E2528" s="203" t="s">
        <v>5</v>
      </c>
      <c r="F2528" s="204" t="s">
        <v>1352</v>
      </c>
      <c r="H2528" s="205">
        <v>4.95</v>
      </c>
      <c r="I2528" s="206"/>
      <c r="L2528" s="202"/>
      <c r="M2528" s="207"/>
      <c r="N2528" s="208"/>
      <c r="O2528" s="208"/>
      <c r="P2528" s="208"/>
      <c r="Q2528" s="208"/>
      <c r="R2528" s="208"/>
      <c r="S2528" s="208"/>
      <c r="T2528" s="209"/>
      <c r="AT2528" s="203" t="s">
        <v>198</v>
      </c>
      <c r="AU2528" s="203" t="s">
        <v>80</v>
      </c>
      <c r="AV2528" s="13" t="s">
        <v>80</v>
      </c>
      <c r="AW2528" s="13" t="s">
        <v>35</v>
      </c>
      <c r="AX2528" s="13" t="s">
        <v>72</v>
      </c>
      <c r="AY2528" s="203" t="s">
        <v>190</v>
      </c>
    </row>
    <row r="2529" spans="2:51" s="12" customFormat="1" ht="13.5">
      <c r="B2529" s="194"/>
      <c r="D2529" s="195" t="s">
        <v>198</v>
      </c>
      <c r="E2529" s="196" t="s">
        <v>5</v>
      </c>
      <c r="F2529" s="197" t="s">
        <v>1375</v>
      </c>
      <c r="H2529" s="196" t="s">
        <v>5</v>
      </c>
      <c r="I2529" s="198"/>
      <c r="L2529" s="194"/>
      <c r="M2529" s="199"/>
      <c r="N2529" s="200"/>
      <c r="O2529" s="200"/>
      <c r="P2529" s="200"/>
      <c r="Q2529" s="200"/>
      <c r="R2529" s="200"/>
      <c r="S2529" s="200"/>
      <c r="T2529" s="201"/>
      <c r="AT2529" s="196" t="s">
        <v>198</v>
      </c>
      <c r="AU2529" s="196" t="s">
        <v>80</v>
      </c>
      <c r="AV2529" s="12" t="s">
        <v>17</v>
      </c>
      <c r="AW2529" s="12" t="s">
        <v>35</v>
      </c>
      <c r="AX2529" s="12" t="s">
        <v>72</v>
      </c>
      <c r="AY2529" s="196" t="s">
        <v>190</v>
      </c>
    </row>
    <row r="2530" spans="2:51" s="13" customFormat="1" ht="13.5">
      <c r="B2530" s="202"/>
      <c r="D2530" s="195" t="s">
        <v>198</v>
      </c>
      <c r="E2530" s="203" t="s">
        <v>5</v>
      </c>
      <c r="F2530" s="204" t="s">
        <v>1574</v>
      </c>
      <c r="H2530" s="205">
        <v>8</v>
      </c>
      <c r="I2530" s="206"/>
      <c r="L2530" s="202"/>
      <c r="M2530" s="207"/>
      <c r="N2530" s="208"/>
      <c r="O2530" s="208"/>
      <c r="P2530" s="208"/>
      <c r="Q2530" s="208"/>
      <c r="R2530" s="208"/>
      <c r="S2530" s="208"/>
      <c r="T2530" s="209"/>
      <c r="AT2530" s="203" t="s">
        <v>198</v>
      </c>
      <c r="AU2530" s="203" t="s">
        <v>80</v>
      </c>
      <c r="AV2530" s="13" t="s">
        <v>80</v>
      </c>
      <c r="AW2530" s="13" t="s">
        <v>35</v>
      </c>
      <c r="AX2530" s="13" t="s">
        <v>72</v>
      </c>
      <c r="AY2530" s="203" t="s">
        <v>190</v>
      </c>
    </row>
    <row r="2531" spans="2:51" s="12" customFormat="1" ht="13.5">
      <c r="B2531" s="194"/>
      <c r="D2531" s="195" t="s">
        <v>198</v>
      </c>
      <c r="E2531" s="196" t="s">
        <v>5</v>
      </c>
      <c r="F2531" s="197" t="s">
        <v>1377</v>
      </c>
      <c r="H2531" s="196" t="s">
        <v>5</v>
      </c>
      <c r="I2531" s="198"/>
      <c r="L2531" s="194"/>
      <c r="M2531" s="199"/>
      <c r="N2531" s="200"/>
      <c r="O2531" s="200"/>
      <c r="P2531" s="200"/>
      <c r="Q2531" s="200"/>
      <c r="R2531" s="200"/>
      <c r="S2531" s="200"/>
      <c r="T2531" s="201"/>
      <c r="AT2531" s="196" t="s">
        <v>198</v>
      </c>
      <c r="AU2531" s="196" t="s">
        <v>80</v>
      </c>
      <c r="AV2531" s="12" t="s">
        <v>17</v>
      </c>
      <c r="AW2531" s="12" t="s">
        <v>35</v>
      </c>
      <c r="AX2531" s="12" t="s">
        <v>72</v>
      </c>
      <c r="AY2531" s="196" t="s">
        <v>190</v>
      </c>
    </row>
    <row r="2532" spans="2:51" s="13" customFormat="1" ht="13.5">
      <c r="B2532" s="202"/>
      <c r="D2532" s="195" t="s">
        <v>198</v>
      </c>
      <c r="E2532" s="203" t="s">
        <v>5</v>
      </c>
      <c r="F2532" s="204" t="s">
        <v>1841</v>
      </c>
      <c r="H2532" s="205">
        <v>5.7</v>
      </c>
      <c r="I2532" s="206"/>
      <c r="L2532" s="202"/>
      <c r="M2532" s="207"/>
      <c r="N2532" s="208"/>
      <c r="O2532" s="208"/>
      <c r="P2532" s="208"/>
      <c r="Q2532" s="208"/>
      <c r="R2532" s="208"/>
      <c r="S2532" s="208"/>
      <c r="T2532" s="209"/>
      <c r="AT2532" s="203" t="s">
        <v>198</v>
      </c>
      <c r="AU2532" s="203" t="s">
        <v>80</v>
      </c>
      <c r="AV2532" s="13" t="s">
        <v>80</v>
      </c>
      <c r="AW2532" s="13" t="s">
        <v>35</v>
      </c>
      <c r="AX2532" s="13" t="s">
        <v>72</v>
      </c>
      <c r="AY2532" s="203" t="s">
        <v>190</v>
      </c>
    </row>
    <row r="2533" spans="2:51" s="12" customFormat="1" ht="13.5">
      <c r="B2533" s="194"/>
      <c r="D2533" s="195" t="s">
        <v>198</v>
      </c>
      <c r="E2533" s="196" t="s">
        <v>5</v>
      </c>
      <c r="F2533" s="197" t="s">
        <v>1353</v>
      </c>
      <c r="H2533" s="196" t="s">
        <v>5</v>
      </c>
      <c r="I2533" s="198"/>
      <c r="L2533" s="194"/>
      <c r="M2533" s="199"/>
      <c r="N2533" s="200"/>
      <c r="O2533" s="200"/>
      <c r="P2533" s="200"/>
      <c r="Q2533" s="200"/>
      <c r="R2533" s="200"/>
      <c r="S2533" s="200"/>
      <c r="T2533" s="201"/>
      <c r="AT2533" s="196" t="s">
        <v>198</v>
      </c>
      <c r="AU2533" s="196" t="s">
        <v>80</v>
      </c>
      <c r="AV2533" s="12" t="s">
        <v>17</v>
      </c>
      <c r="AW2533" s="12" t="s">
        <v>35</v>
      </c>
      <c r="AX2533" s="12" t="s">
        <v>72</v>
      </c>
      <c r="AY2533" s="196" t="s">
        <v>190</v>
      </c>
    </row>
    <row r="2534" spans="2:51" s="13" customFormat="1" ht="13.5">
      <c r="B2534" s="202"/>
      <c r="D2534" s="195" t="s">
        <v>198</v>
      </c>
      <c r="E2534" s="203" t="s">
        <v>5</v>
      </c>
      <c r="F2534" s="204" t="s">
        <v>1354</v>
      </c>
      <c r="H2534" s="205">
        <v>15.55</v>
      </c>
      <c r="I2534" s="206"/>
      <c r="L2534" s="202"/>
      <c r="M2534" s="207"/>
      <c r="N2534" s="208"/>
      <c r="O2534" s="208"/>
      <c r="P2534" s="208"/>
      <c r="Q2534" s="208"/>
      <c r="R2534" s="208"/>
      <c r="S2534" s="208"/>
      <c r="T2534" s="209"/>
      <c r="AT2534" s="203" t="s">
        <v>198</v>
      </c>
      <c r="AU2534" s="203" t="s">
        <v>80</v>
      </c>
      <c r="AV2534" s="13" t="s">
        <v>80</v>
      </c>
      <c r="AW2534" s="13" t="s">
        <v>35</v>
      </c>
      <c r="AX2534" s="13" t="s">
        <v>72</v>
      </c>
      <c r="AY2534" s="203" t="s">
        <v>190</v>
      </c>
    </row>
    <row r="2535" spans="2:51" s="12" customFormat="1" ht="13.5">
      <c r="B2535" s="194"/>
      <c r="D2535" s="195" t="s">
        <v>198</v>
      </c>
      <c r="E2535" s="196" t="s">
        <v>5</v>
      </c>
      <c r="F2535" s="197" t="s">
        <v>1355</v>
      </c>
      <c r="H2535" s="196" t="s">
        <v>5</v>
      </c>
      <c r="I2535" s="198"/>
      <c r="L2535" s="194"/>
      <c r="M2535" s="199"/>
      <c r="N2535" s="200"/>
      <c r="O2535" s="200"/>
      <c r="P2535" s="200"/>
      <c r="Q2535" s="200"/>
      <c r="R2535" s="200"/>
      <c r="S2535" s="200"/>
      <c r="T2535" s="201"/>
      <c r="AT2535" s="196" t="s">
        <v>198</v>
      </c>
      <c r="AU2535" s="196" t="s">
        <v>80</v>
      </c>
      <c r="AV2535" s="12" t="s">
        <v>17</v>
      </c>
      <c r="AW2535" s="12" t="s">
        <v>35</v>
      </c>
      <c r="AX2535" s="12" t="s">
        <v>72</v>
      </c>
      <c r="AY2535" s="196" t="s">
        <v>190</v>
      </c>
    </row>
    <row r="2536" spans="2:51" s="13" customFormat="1" ht="13.5">
      <c r="B2536" s="202"/>
      <c r="D2536" s="195" t="s">
        <v>198</v>
      </c>
      <c r="E2536" s="203" t="s">
        <v>5</v>
      </c>
      <c r="F2536" s="204" t="s">
        <v>1356</v>
      </c>
      <c r="H2536" s="205">
        <v>27.6</v>
      </c>
      <c r="I2536" s="206"/>
      <c r="L2536" s="202"/>
      <c r="M2536" s="207"/>
      <c r="N2536" s="208"/>
      <c r="O2536" s="208"/>
      <c r="P2536" s="208"/>
      <c r="Q2536" s="208"/>
      <c r="R2536" s="208"/>
      <c r="S2536" s="208"/>
      <c r="T2536" s="209"/>
      <c r="AT2536" s="203" t="s">
        <v>198</v>
      </c>
      <c r="AU2536" s="203" t="s">
        <v>80</v>
      </c>
      <c r="AV2536" s="13" t="s">
        <v>80</v>
      </c>
      <c r="AW2536" s="13" t="s">
        <v>35</v>
      </c>
      <c r="AX2536" s="13" t="s">
        <v>72</v>
      </c>
      <c r="AY2536" s="203" t="s">
        <v>190</v>
      </c>
    </row>
    <row r="2537" spans="2:51" s="12" customFormat="1" ht="13.5">
      <c r="B2537" s="194"/>
      <c r="D2537" s="195" t="s">
        <v>198</v>
      </c>
      <c r="E2537" s="196" t="s">
        <v>5</v>
      </c>
      <c r="F2537" s="197" t="s">
        <v>1357</v>
      </c>
      <c r="H2537" s="196" t="s">
        <v>5</v>
      </c>
      <c r="I2537" s="198"/>
      <c r="L2537" s="194"/>
      <c r="M2537" s="199"/>
      <c r="N2537" s="200"/>
      <c r="O2537" s="200"/>
      <c r="P2537" s="200"/>
      <c r="Q2537" s="200"/>
      <c r="R2537" s="200"/>
      <c r="S2537" s="200"/>
      <c r="T2537" s="201"/>
      <c r="AT2537" s="196" t="s">
        <v>198</v>
      </c>
      <c r="AU2537" s="196" t="s">
        <v>80</v>
      </c>
      <c r="AV2537" s="12" t="s">
        <v>17</v>
      </c>
      <c r="AW2537" s="12" t="s">
        <v>35</v>
      </c>
      <c r="AX2537" s="12" t="s">
        <v>72</v>
      </c>
      <c r="AY2537" s="196" t="s">
        <v>190</v>
      </c>
    </row>
    <row r="2538" spans="2:51" s="13" customFormat="1" ht="13.5">
      <c r="B2538" s="202"/>
      <c r="D2538" s="195" t="s">
        <v>198</v>
      </c>
      <c r="E2538" s="203" t="s">
        <v>5</v>
      </c>
      <c r="F2538" s="204" t="s">
        <v>1358</v>
      </c>
      <c r="H2538" s="205">
        <v>27.65</v>
      </c>
      <c r="I2538" s="206"/>
      <c r="L2538" s="202"/>
      <c r="M2538" s="207"/>
      <c r="N2538" s="208"/>
      <c r="O2538" s="208"/>
      <c r="P2538" s="208"/>
      <c r="Q2538" s="208"/>
      <c r="R2538" s="208"/>
      <c r="S2538" s="208"/>
      <c r="T2538" s="209"/>
      <c r="AT2538" s="203" t="s">
        <v>198</v>
      </c>
      <c r="AU2538" s="203" t="s">
        <v>80</v>
      </c>
      <c r="AV2538" s="13" t="s">
        <v>80</v>
      </c>
      <c r="AW2538" s="13" t="s">
        <v>35</v>
      </c>
      <c r="AX2538" s="13" t="s">
        <v>72</v>
      </c>
      <c r="AY2538" s="203" t="s">
        <v>190</v>
      </c>
    </row>
    <row r="2539" spans="2:51" s="12" customFormat="1" ht="13.5">
      <c r="B2539" s="194"/>
      <c r="D2539" s="195" t="s">
        <v>198</v>
      </c>
      <c r="E2539" s="196" t="s">
        <v>5</v>
      </c>
      <c r="F2539" s="197" t="s">
        <v>1359</v>
      </c>
      <c r="H2539" s="196" t="s">
        <v>5</v>
      </c>
      <c r="I2539" s="198"/>
      <c r="L2539" s="194"/>
      <c r="M2539" s="199"/>
      <c r="N2539" s="200"/>
      <c r="O2539" s="200"/>
      <c r="P2539" s="200"/>
      <c r="Q2539" s="200"/>
      <c r="R2539" s="200"/>
      <c r="S2539" s="200"/>
      <c r="T2539" s="201"/>
      <c r="AT2539" s="196" t="s">
        <v>198</v>
      </c>
      <c r="AU2539" s="196" t="s">
        <v>80</v>
      </c>
      <c r="AV2539" s="12" t="s">
        <v>17</v>
      </c>
      <c r="AW2539" s="12" t="s">
        <v>35</v>
      </c>
      <c r="AX2539" s="12" t="s">
        <v>72</v>
      </c>
      <c r="AY2539" s="196" t="s">
        <v>190</v>
      </c>
    </row>
    <row r="2540" spans="2:51" s="13" customFormat="1" ht="13.5">
      <c r="B2540" s="202"/>
      <c r="D2540" s="195" t="s">
        <v>198</v>
      </c>
      <c r="E2540" s="203" t="s">
        <v>5</v>
      </c>
      <c r="F2540" s="204" t="s">
        <v>1360</v>
      </c>
      <c r="H2540" s="205">
        <v>17.3</v>
      </c>
      <c r="I2540" s="206"/>
      <c r="L2540" s="202"/>
      <c r="M2540" s="207"/>
      <c r="N2540" s="208"/>
      <c r="O2540" s="208"/>
      <c r="P2540" s="208"/>
      <c r="Q2540" s="208"/>
      <c r="R2540" s="208"/>
      <c r="S2540" s="208"/>
      <c r="T2540" s="209"/>
      <c r="AT2540" s="203" t="s">
        <v>198</v>
      </c>
      <c r="AU2540" s="203" t="s">
        <v>80</v>
      </c>
      <c r="AV2540" s="13" t="s">
        <v>80</v>
      </c>
      <c r="AW2540" s="13" t="s">
        <v>35</v>
      </c>
      <c r="AX2540" s="13" t="s">
        <v>72</v>
      </c>
      <c r="AY2540" s="203" t="s">
        <v>190</v>
      </c>
    </row>
    <row r="2541" spans="2:51" s="12" customFormat="1" ht="13.5">
      <c r="B2541" s="194"/>
      <c r="D2541" s="195" t="s">
        <v>198</v>
      </c>
      <c r="E2541" s="196" t="s">
        <v>5</v>
      </c>
      <c r="F2541" s="197" t="s">
        <v>1361</v>
      </c>
      <c r="H2541" s="196" t="s">
        <v>5</v>
      </c>
      <c r="I2541" s="198"/>
      <c r="L2541" s="194"/>
      <c r="M2541" s="199"/>
      <c r="N2541" s="200"/>
      <c r="O2541" s="200"/>
      <c r="P2541" s="200"/>
      <c r="Q2541" s="200"/>
      <c r="R2541" s="200"/>
      <c r="S2541" s="200"/>
      <c r="T2541" s="201"/>
      <c r="AT2541" s="196" t="s">
        <v>198</v>
      </c>
      <c r="AU2541" s="196" t="s">
        <v>80</v>
      </c>
      <c r="AV2541" s="12" t="s">
        <v>17</v>
      </c>
      <c r="AW2541" s="12" t="s">
        <v>35</v>
      </c>
      <c r="AX2541" s="12" t="s">
        <v>72</v>
      </c>
      <c r="AY2541" s="196" t="s">
        <v>190</v>
      </c>
    </row>
    <row r="2542" spans="2:51" s="13" customFormat="1" ht="13.5">
      <c r="B2542" s="202"/>
      <c r="D2542" s="195" t="s">
        <v>198</v>
      </c>
      <c r="E2542" s="203" t="s">
        <v>5</v>
      </c>
      <c r="F2542" s="204" t="s">
        <v>1362</v>
      </c>
      <c r="H2542" s="205">
        <v>18.95</v>
      </c>
      <c r="I2542" s="206"/>
      <c r="L2542" s="202"/>
      <c r="M2542" s="207"/>
      <c r="N2542" s="208"/>
      <c r="O2542" s="208"/>
      <c r="P2542" s="208"/>
      <c r="Q2542" s="208"/>
      <c r="R2542" s="208"/>
      <c r="S2542" s="208"/>
      <c r="T2542" s="209"/>
      <c r="AT2542" s="203" t="s">
        <v>198</v>
      </c>
      <c r="AU2542" s="203" t="s">
        <v>80</v>
      </c>
      <c r="AV2542" s="13" t="s">
        <v>80</v>
      </c>
      <c r="AW2542" s="13" t="s">
        <v>35</v>
      </c>
      <c r="AX2542" s="13" t="s">
        <v>72</v>
      </c>
      <c r="AY2542" s="203" t="s">
        <v>190</v>
      </c>
    </row>
    <row r="2543" spans="2:51" s="12" customFormat="1" ht="13.5">
      <c r="B2543" s="194"/>
      <c r="D2543" s="195" t="s">
        <v>198</v>
      </c>
      <c r="E2543" s="196" t="s">
        <v>5</v>
      </c>
      <c r="F2543" s="197" t="s">
        <v>1363</v>
      </c>
      <c r="H2543" s="196" t="s">
        <v>5</v>
      </c>
      <c r="I2543" s="198"/>
      <c r="L2543" s="194"/>
      <c r="M2543" s="199"/>
      <c r="N2543" s="200"/>
      <c r="O2543" s="200"/>
      <c r="P2543" s="200"/>
      <c r="Q2543" s="200"/>
      <c r="R2543" s="200"/>
      <c r="S2543" s="200"/>
      <c r="T2543" s="201"/>
      <c r="AT2543" s="196" t="s">
        <v>198</v>
      </c>
      <c r="AU2543" s="196" t="s">
        <v>80</v>
      </c>
      <c r="AV2543" s="12" t="s">
        <v>17</v>
      </c>
      <c r="AW2543" s="12" t="s">
        <v>35</v>
      </c>
      <c r="AX2543" s="12" t="s">
        <v>72</v>
      </c>
      <c r="AY2543" s="196" t="s">
        <v>190</v>
      </c>
    </row>
    <row r="2544" spans="2:51" s="13" customFormat="1" ht="13.5">
      <c r="B2544" s="202"/>
      <c r="D2544" s="195" t="s">
        <v>198</v>
      </c>
      <c r="E2544" s="203" t="s">
        <v>5</v>
      </c>
      <c r="F2544" s="204" t="s">
        <v>1364</v>
      </c>
      <c r="H2544" s="205">
        <v>23.85</v>
      </c>
      <c r="I2544" s="206"/>
      <c r="L2544" s="202"/>
      <c r="M2544" s="207"/>
      <c r="N2544" s="208"/>
      <c r="O2544" s="208"/>
      <c r="P2544" s="208"/>
      <c r="Q2544" s="208"/>
      <c r="R2544" s="208"/>
      <c r="S2544" s="208"/>
      <c r="T2544" s="209"/>
      <c r="AT2544" s="203" t="s">
        <v>198</v>
      </c>
      <c r="AU2544" s="203" t="s">
        <v>80</v>
      </c>
      <c r="AV2544" s="13" t="s">
        <v>80</v>
      </c>
      <c r="AW2544" s="13" t="s">
        <v>35</v>
      </c>
      <c r="AX2544" s="13" t="s">
        <v>72</v>
      </c>
      <c r="AY2544" s="203" t="s">
        <v>190</v>
      </c>
    </row>
    <row r="2545" spans="2:51" s="12" customFormat="1" ht="13.5">
      <c r="B2545" s="194"/>
      <c r="D2545" s="195" t="s">
        <v>198</v>
      </c>
      <c r="E2545" s="196" t="s">
        <v>5</v>
      </c>
      <c r="F2545" s="197" t="s">
        <v>1365</v>
      </c>
      <c r="H2545" s="196" t="s">
        <v>5</v>
      </c>
      <c r="I2545" s="198"/>
      <c r="L2545" s="194"/>
      <c r="M2545" s="199"/>
      <c r="N2545" s="200"/>
      <c r="O2545" s="200"/>
      <c r="P2545" s="200"/>
      <c r="Q2545" s="200"/>
      <c r="R2545" s="200"/>
      <c r="S2545" s="200"/>
      <c r="T2545" s="201"/>
      <c r="AT2545" s="196" t="s">
        <v>198</v>
      </c>
      <c r="AU2545" s="196" t="s">
        <v>80</v>
      </c>
      <c r="AV2545" s="12" t="s">
        <v>17</v>
      </c>
      <c r="AW2545" s="12" t="s">
        <v>35</v>
      </c>
      <c r="AX2545" s="12" t="s">
        <v>72</v>
      </c>
      <c r="AY2545" s="196" t="s">
        <v>190</v>
      </c>
    </row>
    <row r="2546" spans="2:51" s="13" customFormat="1" ht="13.5">
      <c r="B2546" s="202"/>
      <c r="D2546" s="195" t="s">
        <v>198</v>
      </c>
      <c r="E2546" s="203" t="s">
        <v>5</v>
      </c>
      <c r="F2546" s="204" t="s">
        <v>3296</v>
      </c>
      <c r="H2546" s="205">
        <v>14.8</v>
      </c>
      <c r="I2546" s="206"/>
      <c r="L2546" s="202"/>
      <c r="M2546" s="207"/>
      <c r="N2546" s="208"/>
      <c r="O2546" s="208"/>
      <c r="P2546" s="208"/>
      <c r="Q2546" s="208"/>
      <c r="R2546" s="208"/>
      <c r="S2546" s="208"/>
      <c r="T2546" s="209"/>
      <c r="AT2546" s="203" t="s">
        <v>198</v>
      </c>
      <c r="AU2546" s="203" t="s">
        <v>80</v>
      </c>
      <c r="AV2546" s="13" t="s">
        <v>80</v>
      </c>
      <c r="AW2546" s="13" t="s">
        <v>35</v>
      </c>
      <c r="AX2546" s="13" t="s">
        <v>72</v>
      </c>
      <c r="AY2546" s="203" t="s">
        <v>190</v>
      </c>
    </row>
    <row r="2547" spans="2:51" s="12" customFormat="1" ht="13.5">
      <c r="B2547" s="194"/>
      <c r="D2547" s="195" t="s">
        <v>198</v>
      </c>
      <c r="E2547" s="196" t="s">
        <v>5</v>
      </c>
      <c r="F2547" s="197" t="s">
        <v>1386</v>
      </c>
      <c r="H2547" s="196" t="s">
        <v>5</v>
      </c>
      <c r="I2547" s="198"/>
      <c r="L2547" s="194"/>
      <c r="M2547" s="199"/>
      <c r="N2547" s="200"/>
      <c r="O2547" s="200"/>
      <c r="P2547" s="200"/>
      <c r="Q2547" s="200"/>
      <c r="R2547" s="200"/>
      <c r="S2547" s="200"/>
      <c r="T2547" s="201"/>
      <c r="AT2547" s="196" t="s">
        <v>198</v>
      </c>
      <c r="AU2547" s="196" t="s">
        <v>80</v>
      </c>
      <c r="AV2547" s="12" t="s">
        <v>17</v>
      </c>
      <c r="AW2547" s="12" t="s">
        <v>35</v>
      </c>
      <c r="AX2547" s="12" t="s">
        <v>72</v>
      </c>
      <c r="AY2547" s="196" t="s">
        <v>190</v>
      </c>
    </row>
    <row r="2548" spans="2:51" s="13" customFormat="1" ht="13.5">
      <c r="B2548" s="202"/>
      <c r="D2548" s="195" t="s">
        <v>198</v>
      </c>
      <c r="E2548" s="203" t="s">
        <v>5</v>
      </c>
      <c r="F2548" s="204" t="s">
        <v>3297</v>
      </c>
      <c r="H2548" s="205">
        <v>7.8</v>
      </c>
      <c r="I2548" s="206"/>
      <c r="L2548" s="202"/>
      <c r="M2548" s="207"/>
      <c r="N2548" s="208"/>
      <c r="O2548" s="208"/>
      <c r="P2548" s="208"/>
      <c r="Q2548" s="208"/>
      <c r="R2548" s="208"/>
      <c r="S2548" s="208"/>
      <c r="T2548" s="209"/>
      <c r="AT2548" s="203" t="s">
        <v>198</v>
      </c>
      <c r="AU2548" s="203" t="s">
        <v>80</v>
      </c>
      <c r="AV2548" s="13" t="s">
        <v>80</v>
      </c>
      <c r="AW2548" s="13" t="s">
        <v>35</v>
      </c>
      <c r="AX2548" s="13" t="s">
        <v>72</v>
      </c>
      <c r="AY2548" s="203" t="s">
        <v>190</v>
      </c>
    </row>
    <row r="2549" spans="2:51" s="12" customFormat="1" ht="13.5">
      <c r="B2549" s="194"/>
      <c r="D2549" s="195" t="s">
        <v>198</v>
      </c>
      <c r="E2549" s="196" t="s">
        <v>5</v>
      </c>
      <c r="F2549" s="197" t="s">
        <v>1388</v>
      </c>
      <c r="H2549" s="196" t="s">
        <v>5</v>
      </c>
      <c r="I2549" s="198"/>
      <c r="L2549" s="194"/>
      <c r="M2549" s="199"/>
      <c r="N2549" s="200"/>
      <c r="O2549" s="200"/>
      <c r="P2549" s="200"/>
      <c r="Q2549" s="200"/>
      <c r="R2549" s="200"/>
      <c r="S2549" s="200"/>
      <c r="T2549" s="201"/>
      <c r="AT2549" s="196" t="s">
        <v>198</v>
      </c>
      <c r="AU2549" s="196" t="s">
        <v>80</v>
      </c>
      <c r="AV2549" s="12" t="s">
        <v>17</v>
      </c>
      <c r="AW2549" s="12" t="s">
        <v>35</v>
      </c>
      <c r="AX2549" s="12" t="s">
        <v>72</v>
      </c>
      <c r="AY2549" s="196" t="s">
        <v>190</v>
      </c>
    </row>
    <row r="2550" spans="2:51" s="13" customFormat="1" ht="13.5">
      <c r="B2550" s="202"/>
      <c r="D2550" s="195" t="s">
        <v>198</v>
      </c>
      <c r="E2550" s="203" t="s">
        <v>5</v>
      </c>
      <c r="F2550" s="204" t="s">
        <v>1841</v>
      </c>
      <c r="H2550" s="205">
        <v>5.7</v>
      </c>
      <c r="I2550" s="206"/>
      <c r="L2550" s="202"/>
      <c r="M2550" s="207"/>
      <c r="N2550" s="208"/>
      <c r="O2550" s="208"/>
      <c r="P2550" s="208"/>
      <c r="Q2550" s="208"/>
      <c r="R2550" s="208"/>
      <c r="S2550" s="208"/>
      <c r="T2550" s="209"/>
      <c r="AT2550" s="203" t="s">
        <v>198</v>
      </c>
      <c r="AU2550" s="203" t="s">
        <v>80</v>
      </c>
      <c r="AV2550" s="13" t="s">
        <v>80</v>
      </c>
      <c r="AW2550" s="13" t="s">
        <v>35</v>
      </c>
      <c r="AX2550" s="13" t="s">
        <v>72</v>
      </c>
      <c r="AY2550" s="203" t="s">
        <v>190</v>
      </c>
    </row>
    <row r="2551" spans="2:51" s="12" customFormat="1" ht="13.5">
      <c r="B2551" s="194"/>
      <c r="D2551" s="195" t="s">
        <v>198</v>
      </c>
      <c r="E2551" s="196" t="s">
        <v>5</v>
      </c>
      <c r="F2551" s="197" t="s">
        <v>1366</v>
      </c>
      <c r="H2551" s="196" t="s">
        <v>5</v>
      </c>
      <c r="I2551" s="198"/>
      <c r="L2551" s="194"/>
      <c r="M2551" s="199"/>
      <c r="N2551" s="200"/>
      <c r="O2551" s="200"/>
      <c r="P2551" s="200"/>
      <c r="Q2551" s="200"/>
      <c r="R2551" s="200"/>
      <c r="S2551" s="200"/>
      <c r="T2551" s="201"/>
      <c r="AT2551" s="196" t="s">
        <v>198</v>
      </c>
      <c r="AU2551" s="196" t="s">
        <v>80</v>
      </c>
      <c r="AV2551" s="12" t="s">
        <v>17</v>
      </c>
      <c r="AW2551" s="12" t="s">
        <v>35</v>
      </c>
      <c r="AX2551" s="12" t="s">
        <v>72</v>
      </c>
      <c r="AY2551" s="196" t="s">
        <v>190</v>
      </c>
    </row>
    <row r="2552" spans="2:51" s="13" customFormat="1" ht="13.5">
      <c r="B2552" s="202"/>
      <c r="D2552" s="195" t="s">
        <v>198</v>
      </c>
      <c r="E2552" s="203" t="s">
        <v>5</v>
      </c>
      <c r="F2552" s="204" t="s">
        <v>1367</v>
      </c>
      <c r="H2552" s="205">
        <v>16.6</v>
      </c>
      <c r="I2552" s="206"/>
      <c r="L2552" s="202"/>
      <c r="M2552" s="207"/>
      <c r="N2552" s="208"/>
      <c r="O2552" s="208"/>
      <c r="P2552" s="208"/>
      <c r="Q2552" s="208"/>
      <c r="R2552" s="208"/>
      <c r="S2552" s="208"/>
      <c r="T2552" s="209"/>
      <c r="AT2552" s="203" t="s">
        <v>198</v>
      </c>
      <c r="AU2552" s="203" t="s">
        <v>80</v>
      </c>
      <c r="AV2552" s="13" t="s">
        <v>80</v>
      </c>
      <c r="AW2552" s="13" t="s">
        <v>35</v>
      </c>
      <c r="AX2552" s="13" t="s">
        <v>72</v>
      </c>
      <c r="AY2552" s="203" t="s">
        <v>190</v>
      </c>
    </row>
    <row r="2553" spans="2:51" s="12" customFormat="1" ht="13.5">
      <c r="B2553" s="194"/>
      <c r="D2553" s="195" t="s">
        <v>198</v>
      </c>
      <c r="E2553" s="196" t="s">
        <v>5</v>
      </c>
      <c r="F2553" s="197" t="s">
        <v>1400</v>
      </c>
      <c r="H2553" s="196" t="s">
        <v>5</v>
      </c>
      <c r="I2553" s="198"/>
      <c r="L2553" s="194"/>
      <c r="M2553" s="199"/>
      <c r="N2553" s="200"/>
      <c r="O2553" s="200"/>
      <c r="P2553" s="200"/>
      <c r="Q2553" s="200"/>
      <c r="R2553" s="200"/>
      <c r="S2553" s="200"/>
      <c r="T2553" s="201"/>
      <c r="AT2553" s="196" t="s">
        <v>198</v>
      </c>
      <c r="AU2553" s="196" t="s">
        <v>80</v>
      </c>
      <c r="AV2553" s="12" t="s">
        <v>17</v>
      </c>
      <c r="AW2553" s="12" t="s">
        <v>35</v>
      </c>
      <c r="AX2553" s="12" t="s">
        <v>72</v>
      </c>
      <c r="AY2553" s="196" t="s">
        <v>190</v>
      </c>
    </row>
    <row r="2554" spans="2:51" s="13" customFormat="1" ht="13.5">
      <c r="B2554" s="202"/>
      <c r="D2554" s="195" t="s">
        <v>198</v>
      </c>
      <c r="E2554" s="203" t="s">
        <v>5</v>
      </c>
      <c r="F2554" s="204" t="s">
        <v>2464</v>
      </c>
      <c r="H2554" s="205">
        <v>77.65</v>
      </c>
      <c r="I2554" s="206"/>
      <c r="L2554" s="202"/>
      <c r="M2554" s="207"/>
      <c r="N2554" s="208"/>
      <c r="O2554" s="208"/>
      <c r="P2554" s="208"/>
      <c r="Q2554" s="208"/>
      <c r="R2554" s="208"/>
      <c r="S2554" s="208"/>
      <c r="T2554" s="209"/>
      <c r="AT2554" s="203" t="s">
        <v>198</v>
      </c>
      <c r="AU2554" s="203" t="s">
        <v>80</v>
      </c>
      <c r="AV2554" s="13" t="s">
        <v>80</v>
      </c>
      <c r="AW2554" s="13" t="s">
        <v>35</v>
      </c>
      <c r="AX2554" s="13" t="s">
        <v>72</v>
      </c>
      <c r="AY2554" s="203" t="s">
        <v>190</v>
      </c>
    </row>
    <row r="2555" spans="2:51" s="12" customFormat="1" ht="13.5">
      <c r="B2555" s="194"/>
      <c r="D2555" s="195" t="s">
        <v>198</v>
      </c>
      <c r="E2555" s="196" t="s">
        <v>5</v>
      </c>
      <c r="F2555" s="197" t="s">
        <v>786</v>
      </c>
      <c r="H2555" s="196" t="s">
        <v>5</v>
      </c>
      <c r="I2555" s="198"/>
      <c r="L2555" s="194"/>
      <c r="M2555" s="199"/>
      <c r="N2555" s="200"/>
      <c r="O2555" s="200"/>
      <c r="P2555" s="200"/>
      <c r="Q2555" s="200"/>
      <c r="R2555" s="200"/>
      <c r="S2555" s="200"/>
      <c r="T2555" s="201"/>
      <c r="AT2555" s="196" t="s">
        <v>198</v>
      </c>
      <c r="AU2555" s="196" t="s">
        <v>80</v>
      </c>
      <c r="AV2555" s="12" t="s">
        <v>17</v>
      </c>
      <c r="AW2555" s="12" t="s">
        <v>35</v>
      </c>
      <c r="AX2555" s="12" t="s">
        <v>72</v>
      </c>
      <c r="AY2555" s="196" t="s">
        <v>190</v>
      </c>
    </row>
    <row r="2556" spans="2:51" s="13" customFormat="1" ht="13.5">
      <c r="B2556" s="202"/>
      <c r="D2556" s="195" t="s">
        <v>198</v>
      </c>
      <c r="E2556" s="203" t="s">
        <v>5</v>
      </c>
      <c r="F2556" s="204" t="s">
        <v>2465</v>
      </c>
      <c r="H2556" s="205">
        <v>21.5</v>
      </c>
      <c r="I2556" s="206"/>
      <c r="L2556" s="202"/>
      <c r="M2556" s="207"/>
      <c r="N2556" s="208"/>
      <c r="O2556" s="208"/>
      <c r="P2556" s="208"/>
      <c r="Q2556" s="208"/>
      <c r="R2556" s="208"/>
      <c r="S2556" s="208"/>
      <c r="T2556" s="209"/>
      <c r="AT2556" s="203" t="s">
        <v>198</v>
      </c>
      <c r="AU2556" s="203" t="s">
        <v>80</v>
      </c>
      <c r="AV2556" s="13" t="s">
        <v>80</v>
      </c>
      <c r="AW2556" s="13" t="s">
        <v>35</v>
      </c>
      <c r="AX2556" s="13" t="s">
        <v>72</v>
      </c>
      <c r="AY2556" s="203" t="s">
        <v>190</v>
      </c>
    </row>
    <row r="2557" spans="2:51" s="12" customFormat="1" ht="13.5">
      <c r="B2557" s="194"/>
      <c r="D2557" s="195" t="s">
        <v>198</v>
      </c>
      <c r="E2557" s="196" t="s">
        <v>5</v>
      </c>
      <c r="F2557" s="197" t="s">
        <v>1403</v>
      </c>
      <c r="H2557" s="196" t="s">
        <v>5</v>
      </c>
      <c r="I2557" s="198"/>
      <c r="L2557" s="194"/>
      <c r="M2557" s="199"/>
      <c r="N2557" s="200"/>
      <c r="O2557" s="200"/>
      <c r="P2557" s="200"/>
      <c r="Q2557" s="200"/>
      <c r="R2557" s="200"/>
      <c r="S2557" s="200"/>
      <c r="T2557" s="201"/>
      <c r="AT2557" s="196" t="s">
        <v>198</v>
      </c>
      <c r="AU2557" s="196" t="s">
        <v>80</v>
      </c>
      <c r="AV2557" s="12" t="s">
        <v>17</v>
      </c>
      <c r="AW2557" s="12" t="s">
        <v>35</v>
      </c>
      <c r="AX2557" s="12" t="s">
        <v>72</v>
      </c>
      <c r="AY2557" s="196" t="s">
        <v>190</v>
      </c>
    </row>
    <row r="2558" spans="2:51" s="13" customFormat="1" ht="13.5">
      <c r="B2558" s="202"/>
      <c r="D2558" s="195" t="s">
        <v>198</v>
      </c>
      <c r="E2558" s="203" t="s">
        <v>5</v>
      </c>
      <c r="F2558" s="204" t="s">
        <v>2466</v>
      </c>
      <c r="H2558" s="205">
        <v>17.5</v>
      </c>
      <c r="I2558" s="206"/>
      <c r="L2558" s="202"/>
      <c r="M2558" s="207"/>
      <c r="N2558" s="208"/>
      <c r="O2558" s="208"/>
      <c r="P2558" s="208"/>
      <c r="Q2558" s="208"/>
      <c r="R2558" s="208"/>
      <c r="S2558" s="208"/>
      <c r="T2558" s="209"/>
      <c r="AT2558" s="203" t="s">
        <v>198</v>
      </c>
      <c r="AU2558" s="203" t="s">
        <v>80</v>
      </c>
      <c r="AV2558" s="13" t="s">
        <v>80</v>
      </c>
      <c r="AW2558" s="13" t="s">
        <v>35</v>
      </c>
      <c r="AX2558" s="13" t="s">
        <v>72</v>
      </c>
      <c r="AY2558" s="203" t="s">
        <v>190</v>
      </c>
    </row>
    <row r="2559" spans="2:51" s="12" customFormat="1" ht="13.5">
      <c r="B2559" s="194"/>
      <c r="D2559" s="195" t="s">
        <v>198</v>
      </c>
      <c r="E2559" s="196" t="s">
        <v>5</v>
      </c>
      <c r="F2559" s="197" t="s">
        <v>884</v>
      </c>
      <c r="H2559" s="196" t="s">
        <v>5</v>
      </c>
      <c r="I2559" s="198"/>
      <c r="L2559" s="194"/>
      <c r="M2559" s="199"/>
      <c r="N2559" s="200"/>
      <c r="O2559" s="200"/>
      <c r="P2559" s="200"/>
      <c r="Q2559" s="200"/>
      <c r="R2559" s="200"/>
      <c r="S2559" s="200"/>
      <c r="T2559" s="201"/>
      <c r="AT2559" s="196" t="s">
        <v>198</v>
      </c>
      <c r="AU2559" s="196" t="s">
        <v>80</v>
      </c>
      <c r="AV2559" s="12" t="s">
        <v>17</v>
      </c>
      <c r="AW2559" s="12" t="s">
        <v>35</v>
      </c>
      <c r="AX2559" s="12" t="s">
        <v>72</v>
      </c>
      <c r="AY2559" s="196" t="s">
        <v>190</v>
      </c>
    </row>
    <row r="2560" spans="2:51" s="13" customFormat="1" ht="13.5">
      <c r="B2560" s="202"/>
      <c r="D2560" s="195" t="s">
        <v>198</v>
      </c>
      <c r="E2560" s="203" t="s">
        <v>5</v>
      </c>
      <c r="F2560" s="204" t="s">
        <v>3298</v>
      </c>
      <c r="H2560" s="205">
        <v>11.34</v>
      </c>
      <c r="I2560" s="206"/>
      <c r="L2560" s="202"/>
      <c r="M2560" s="207"/>
      <c r="N2560" s="208"/>
      <c r="O2560" s="208"/>
      <c r="P2560" s="208"/>
      <c r="Q2560" s="208"/>
      <c r="R2560" s="208"/>
      <c r="S2560" s="208"/>
      <c r="T2560" s="209"/>
      <c r="AT2560" s="203" t="s">
        <v>198</v>
      </c>
      <c r="AU2560" s="203" t="s">
        <v>80</v>
      </c>
      <c r="AV2560" s="13" t="s">
        <v>80</v>
      </c>
      <c r="AW2560" s="13" t="s">
        <v>35</v>
      </c>
      <c r="AX2560" s="13" t="s">
        <v>72</v>
      </c>
      <c r="AY2560" s="203" t="s">
        <v>190</v>
      </c>
    </row>
    <row r="2561" spans="2:51" s="14" customFormat="1" ht="13.5">
      <c r="B2561" s="210"/>
      <c r="D2561" s="195" t="s">
        <v>198</v>
      </c>
      <c r="E2561" s="211" t="s">
        <v>5</v>
      </c>
      <c r="F2561" s="212" t="s">
        <v>221</v>
      </c>
      <c r="H2561" s="213">
        <v>336.94</v>
      </c>
      <c r="I2561" s="214"/>
      <c r="L2561" s="210"/>
      <c r="M2561" s="215"/>
      <c r="N2561" s="216"/>
      <c r="O2561" s="216"/>
      <c r="P2561" s="216"/>
      <c r="Q2561" s="216"/>
      <c r="R2561" s="216"/>
      <c r="S2561" s="216"/>
      <c r="T2561" s="217"/>
      <c r="AT2561" s="211" t="s">
        <v>198</v>
      </c>
      <c r="AU2561" s="211" t="s">
        <v>80</v>
      </c>
      <c r="AV2561" s="14" t="s">
        <v>92</v>
      </c>
      <c r="AW2561" s="14" t="s">
        <v>35</v>
      </c>
      <c r="AX2561" s="14" t="s">
        <v>17</v>
      </c>
      <c r="AY2561" s="211" t="s">
        <v>190</v>
      </c>
    </row>
    <row r="2562" spans="2:65" s="1" customFormat="1" ht="16.5" customHeight="1">
      <c r="B2562" s="181"/>
      <c r="C2562" s="182" t="s">
        <v>3299</v>
      </c>
      <c r="D2562" s="182" t="s">
        <v>192</v>
      </c>
      <c r="E2562" s="183" t="s">
        <v>3300</v>
      </c>
      <c r="F2562" s="184" t="s">
        <v>3301</v>
      </c>
      <c r="G2562" s="185" t="s">
        <v>625</v>
      </c>
      <c r="H2562" s="186">
        <v>34.28</v>
      </c>
      <c r="I2562" s="187"/>
      <c r="J2562" s="188">
        <f>ROUND(I2562*H2562,2)</f>
        <v>0</v>
      </c>
      <c r="K2562" s="184" t="s">
        <v>196</v>
      </c>
      <c r="L2562" s="42"/>
      <c r="M2562" s="189" t="s">
        <v>5</v>
      </c>
      <c r="N2562" s="190" t="s">
        <v>43</v>
      </c>
      <c r="O2562" s="43"/>
      <c r="P2562" s="191">
        <f>O2562*H2562</f>
        <v>0</v>
      </c>
      <c r="Q2562" s="191">
        <v>3E-05</v>
      </c>
      <c r="R2562" s="191">
        <f>Q2562*H2562</f>
        <v>0.0010284</v>
      </c>
      <c r="S2562" s="191">
        <v>0</v>
      </c>
      <c r="T2562" s="192">
        <f>S2562*H2562</f>
        <v>0</v>
      </c>
      <c r="AR2562" s="25" t="s">
        <v>283</v>
      </c>
      <c r="AT2562" s="25" t="s">
        <v>192</v>
      </c>
      <c r="AU2562" s="25" t="s">
        <v>80</v>
      </c>
      <c r="AY2562" s="25" t="s">
        <v>190</v>
      </c>
      <c r="BE2562" s="193">
        <f>IF(N2562="základní",J2562,0)</f>
        <v>0</v>
      </c>
      <c r="BF2562" s="193">
        <f>IF(N2562="snížená",J2562,0)</f>
        <v>0</v>
      </c>
      <c r="BG2562" s="193">
        <f>IF(N2562="zákl. přenesená",J2562,0)</f>
        <v>0</v>
      </c>
      <c r="BH2562" s="193">
        <f>IF(N2562="sníž. přenesená",J2562,0)</f>
        <v>0</v>
      </c>
      <c r="BI2562" s="193">
        <f>IF(N2562="nulová",J2562,0)</f>
        <v>0</v>
      </c>
      <c r="BJ2562" s="25" t="s">
        <v>17</v>
      </c>
      <c r="BK2562" s="193">
        <f>ROUND(I2562*H2562,2)</f>
        <v>0</v>
      </c>
      <c r="BL2562" s="25" t="s">
        <v>283</v>
      </c>
      <c r="BM2562" s="25" t="s">
        <v>3302</v>
      </c>
    </row>
    <row r="2563" spans="2:51" s="12" customFormat="1" ht="13.5">
      <c r="B2563" s="194"/>
      <c r="D2563" s="195" t="s">
        <v>198</v>
      </c>
      <c r="E2563" s="196" t="s">
        <v>5</v>
      </c>
      <c r="F2563" s="197" t="s">
        <v>3303</v>
      </c>
      <c r="H2563" s="196" t="s">
        <v>5</v>
      </c>
      <c r="I2563" s="198"/>
      <c r="L2563" s="194"/>
      <c r="M2563" s="199"/>
      <c r="N2563" s="200"/>
      <c r="O2563" s="200"/>
      <c r="P2563" s="200"/>
      <c r="Q2563" s="200"/>
      <c r="R2563" s="200"/>
      <c r="S2563" s="200"/>
      <c r="T2563" s="201"/>
      <c r="AT2563" s="196" t="s">
        <v>198</v>
      </c>
      <c r="AU2563" s="196" t="s">
        <v>80</v>
      </c>
      <c r="AV2563" s="12" t="s">
        <v>17</v>
      </c>
      <c r="AW2563" s="12" t="s">
        <v>35</v>
      </c>
      <c r="AX2563" s="12" t="s">
        <v>72</v>
      </c>
      <c r="AY2563" s="196" t="s">
        <v>190</v>
      </c>
    </row>
    <row r="2564" spans="2:51" s="13" customFormat="1" ht="13.5">
      <c r="B2564" s="202"/>
      <c r="D2564" s="195" t="s">
        <v>198</v>
      </c>
      <c r="E2564" s="203" t="s">
        <v>5</v>
      </c>
      <c r="F2564" s="204" t="s">
        <v>987</v>
      </c>
      <c r="H2564" s="205">
        <v>34.28</v>
      </c>
      <c r="I2564" s="206"/>
      <c r="L2564" s="202"/>
      <c r="M2564" s="207"/>
      <c r="N2564" s="208"/>
      <c r="O2564" s="208"/>
      <c r="P2564" s="208"/>
      <c r="Q2564" s="208"/>
      <c r="R2564" s="208"/>
      <c r="S2564" s="208"/>
      <c r="T2564" s="209"/>
      <c r="AT2564" s="203" t="s">
        <v>198</v>
      </c>
      <c r="AU2564" s="203" t="s">
        <v>80</v>
      </c>
      <c r="AV2564" s="13" t="s">
        <v>80</v>
      </c>
      <c r="AW2564" s="13" t="s">
        <v>35</v>
      </c>
      <c r="AX2564" s="13" t="s">
        <v>17</v>
      </c>
      <c r="AY2564" s="203" t="s">
        <v>190</v>
      </c>
    </row>
    <row r="2565" spans="2:65" s="1" customFormat="1" ht="16.5" customHeight="1">
      <c r="B2565" s="181"/>
      <c r="C2565" s="182" t="s">
        <v>3304</v>
      </c>
      <c r="D2565" s="182" t="s">
        <v>192</v>
      </c>
      <c r="E2565" s="183" t="s">
        <v>3305</v>
      </c>
      <c r="F2565" s="184" t="s">
        <v>3306</v>
      </c>
      <c r="G2565" s="185" t="s">
        <v>625</v>
      </c>
      <c r="H2565" s="186">
        <v>40.8</v>
      </c>
      <c r="I2565" s="187"/>
      <c r="J2565" s="188">
        <f>ROUND(I2565*H2565,2)</f>
        <v>0</v>
      </c>
      <c r="K2565" s="184" t="s">
        <v>5</v>
      </c>
      <c r="L2565" s="42"/>
      <c r="M2565" s="189" t="s">
        <v>5</v>
      </c>
      <c r="N2565" s="190" t="s">
        <v>43</v>
      </c>
      <c r="O2565" s="43"/>
      <c r="P2565" s="191">
        <f>O2565*H2565</f>
        <v>0</v>
      </c>
      <c r="Q2565" s="191">
        <v>0</v>
      </c>
      <c r="R2565" s="191">
        <f>Q2565*H2565</f>
        <v>0</v>
      </c>
      <c r="S2565" s="191">
        <v>0</v>
      </c>
      <c r="T2565" s="192">
        <f>S2565*H2565</f>
        <v>0</v>
      </c>
      <c r="AR2565" s="25" t="s">
        <v>283</v>
      </c>
      <c r="AT2565" s="25" t="s">
        <v>192</v>
      </c>
      <c r="AU2565" s="25" t="s">
        <v>80</v>
      </c>
      <c r="AY2565" s="25" t="s">
        <v>190</v>
      </c>
      <c r="BE2565" s="193">
        <f>IF(N2565="základní",J2565,0)</f>
        <v>0</v>
      </c>
      <c r="BF2565" s="193">
        <f>IF(N2565="snížená",J2565,0)</f>
        <v>0</v>
      </c>
      <c r="BG2565" s="193">
        <f>IF(N2565="zákl. přenesená",J2565,0)</f>
        <v>0</v>
      </c>
      <c r="BH2565" s="193">
        <f>IF(N2565="sníž. přenesená",J2565,0)</f>
        <v>0</v>
      </c>
      <c r="BI2565" s="193">
        <f>IF(N2565="nulová",J2565,0)</f>
        <v>0</v>
      </c>
      <c r="BJ2565" s="25" t="s">
        <v>17</v>
      </c>
      <c r="BK2565" s="193">
        <f>ROUND(I2565*H2565,2)</f>
        <v>0</v>
      </c>
      <c r="BL2565" s="25" t="s">
        <v>283</v>
      </c>
      <c r="BM2565" s="25" t="s">
        <v>3307</v>
      </c>
    </row>
    <row r="2566" spans="2:51" s="12" customFormat="1" ht="13.5">
      <c r="B2566" s="194"/>
      <c r="D2566" s="195" t="s">
        <v>198</v>
      </c>
      <c r="E2566" s="196" t="s">
        <v>5</v>
      </c>
      <c r="F2566" s="197" t="s">
        <v>3308</v>
      </c>
      <c r="H2566" s="196" t="s">
        <v>5</v>
      </c>
      <c r="I2566" s="198"/>
      <c r="L2566" s="194"/>
      <c r="M2566" s="199"/>
      <c r="N2566" s="200"/>
      <c r="O2566" s="200"/>
      <c r="P2566" s="200"/>
      <c r="Q2566" s="200"/>
      <c r="R2566" s="200"/>
      <c r="S2566" s="200"/>
      <c r="T2566" s="201"/>
      <c r="AT2566" s="196" t="s">
        <v>198</v>
      </c>
      <c r="AU2566" s="196" t="s">
        <v>80</v>
      </c>
      <c r="AV2566" s="12" t="s">
        <v>17</v>
      </c>
      <c r="AW2566" s="12" t="s">
        <v>35</v>
      </c>
      <c r="AX2566" s="12" t="s">
        <v>72</v>
      </c>
      <c r="AY2566" s="196" t="s">
        <v>190</v>
      </c>
    </row>
    <row r="2567" spans="2:51" s="13" customFormat="1" ht="13.5">
      <c r="B2567" s="202"/>
      <c r="D2567" s="195" t="s">
        <v>198</v>
      </c>
      <c r="E2567" s="203" t="s">
        <v>5</v>
      </c>
      <c r="F2567" s="204" t="s">
        <v>3309</v>
      </c>
      <c r="H2567" s="205">
        <v>40.8</v>
      </c>
      <c r="I2567" s="206"/>
      <c r="L2567" s="202"/>
      <c r="M2567" s="207"/>
      <c r="N2567" s="208"/>
      <c r="O2567" s="208"/>
      <c r="P2567" s="208"/>
      <c r="Q2567" s="208"/>
      <c r="R2567" s="208"/>
      <c r="S2567" s="208"/>
      <c r="T2567" s="209"/>
      <c r="AT2567" s="203" t="s">
        <v>198</v>
      </c>
      <c r="AU2567" s="203" t="s">
        <v>80</v>
      </c>
      <c r="AV2567" s="13" t="s">
        <v>80</v>
      </c>
      <c r="AW2567" s="13" t="s">
        <v>35</v>
      </c>
      <c r="AX2567" s="13" t="s">
        <v>17</v>
      </c>
      <c r="AY2567" s="203" t="s">
        <v>190</v>
      </c>
    </row>
    <row r="2568" spans="2:65" s="1" customFormat="1" ht="25.5" customHeight="1">
      <c r="B2568" s="181"/>
      <c r="C2568" s="182" t="s">
        <v>3310</v>
      </c>
      <c r="D2568" s="182" t="s">
        <v>192</v>
      </c>
      <c r="E2568" s="183" t="s">
        <v>3311</v>
      </c>
      <c r="F2568" s="184" t="s">
        <v>3312</v>
      </c>
      <c r="G2568" s="185" t="s">
        <v>275</v>
      </c>
      <c r="H2568" s="186">
        <v>7.5</v>
      </c>
      <c r="I2568" s="187"/>
      <c r="J2568" s="188">
        <f>ROUND(I2568*H2568,2)</f>
        <v>0</v>
      </c>
      <c r="K2568" s="184" t="s">
        <v>196</v>
      </c>
      <c r="L2568" s="42"/>
      <c r="M2568" s="189" t="s">
        <v>5</v>
      </c>
      <c r="N2568" s="190" t="s">
        <v>43</v>
      </c>
      <c r="O2568" s="43"/>
      <c r="P2568" s="191">
        <f>O2568*H2568</f>
        <v>0</v>
      </c>
      <c r="Q2568" s="191">
        <v>0.0077</v>
      </c>
      <c r="R2568" s="191">
        <f>Q2568*H2568</f>
        <v>0.05775</v>
      </c>
      <c r="S2568" s="191">
        <v>0</v>
      </c>
      <c r="T2568" s="192">
        <f>S2568*H2568</f>
        <v>0</v>
      </c>
      <c r="AR2568" s="25" t="s">
        <v>283</v>
      </c>
      <c r="AT2568" s="25" t="s">
        <v>192</v>
      </c>
      <c r="AU2568" s="25" t="s">
        <v>80</v>
      </c>
      <c r="AY2568" s="25" t="s">
        <v>190</v>
      </c>
      <c r="BE2568" s="193">
        <f>IF(N2568="základní",J2568,0)</f>
        <v>0</v>
      </c>
      <c r="BF2568" s="193">
        <f>IF(N2568="snížená",J2568,0)</f>
        <v>0</v>
      </c>
      <c r="BG2568" s="193">
        <f>IF(N2568="zákl. přenesená",J2568,0)</f>
        <v>0</v>
      </c>
      <c r="BH2568" s="193">
        <f>IF(N2568="sníž. přenesená",J2568,0)</f>
        <v>0</v>
      </c>
      <c r="BI2568" s="193">
        <f>IF(N2568="nulová",J2568,0)</f>
        <v>0</v>
      </c>
      <c r="BJ2568" s="25" t="s">
        <v>17</v>
      </c>
      <c r="BK2568" s="193">
        <f>ROUND(I2568*H2568,2)</f>
        <v>0</v>
      </c>
      <c r="BL2568" s="25" t="s">
        <v>283</v>
      </c>
      <c r="BM2568" s="25" t="s">
        <v>3313</v>
      </c>
    </row>
    <row r="2569" spans="2:51" s="12" customFormat="1" ht="13.5">
      <c r="B2569" s="194"/>
      <c r="D2569" s="195" t="s">
        <v>198</v>
      </c>
      <c r="E2569" s="196" t="s">
        <v>5</v>
      </c>
      <c r="F2569" s="197" t="s">
        <v>884</v>
      </c>
      <c r="H2569" s="196" t="s">
        <v>5</v>
      </c>
      <c r="I2569" s="198"/>
      <c r="L2569" s="194"/>
      <c r="M2569" s="199"/>
      <c r="N2569" s="200"/>
      <c r="O2569" s="200"/>
      <c r="P2569" s="200"/>
      <c r="Q2569" s="200"/>
      <c r="R2569" s="200"/>
      <c r="S2569" s="200"/>
      <c r="T2569" s="201"/>
      <c r="AT2569" s="196" t="s">
        <v>198</v>
      </c>
      <c r="AU2569" s="196" t="s">
        <v>80</v>
      </c>
      <c r="AV2569" s="12" t="s">
        <v>17</v>
      </c>
      <c r="AW2569" s="12" t="s">
        <v>35</v>
      </c>
      <c r="AX2569" s="12" t="s">
        <v>72</v>
      </c>
      <c r="AY2569" s="196" t="s">
        <v>190</v>
      </c>
    </row>
    <row r="2570" spans="2:51" s="13" customFormat="1" ht="13.5">
      <c r="B2570" s="202"/>
      <c r="D2570" s="195" t="s">
        <v>198</v>
      </c>
      <c r="E2570" s="203" t="s">
        <v>5</v>
      </c>
      <c r="F2570" s="204" t="s">
        <v>3314</v>
      </c>
      <c r="H2570" s="205">
        <v>7.5</v>
      </c>
      <c r="I2570" s="206"/>
      <c r="L2570" s="202"/>
      <c r="M2570" s="207"/>
      <c r="N2570" s="208"/>
      <c r="O2570" s="208"/>
      <c r="P2570" s="208"/>
      <c r="Q2570" s="208"/>
      <c r="R2570" s="208"/>
      <c r="S2570" s="208"/>
      <c r="T2570" s="209"/>
      <c r="AT2570" s="203" t="s">
        <v>198</v>
      </c>
      <c r="AU2570" s="203" t="s">
        <v>80</v>
      </c>
      <c r="AV2570" s="13" t="s">
        <v>80</v>
      </c>
      <c r="AW2570" s="13" t="s">
        <v>35</v>
      </c>
      <c r="AX2570" s="13" t="s">
        <v>17</v>
      </c>
      <c r="AY2570" s="203" t="s">
        <v>190</v>
      </c>
    </row>
    <row r="2571" spans="2:65" s="1" customFormat="1" ht="25.5" customHeight="1">
      <c r="B2571" s="181"/>
      <c r="C2571" s="182" t="s">
        <v>3315</v>
      </c>
      <c r="D2571" s="182" t="s">
        <v>192</v>
      </c>
      <c r="E2571" s="183" t="s">
        <v>3316</v>
      </c>
      <c r="F2571" s="184" t="s">
        <v>3317</v>
      </c>
      <c r="G2571" s="185" t="s">
        <v>275</v>
      </c>
      <c r="H2571" s="186">
        <v>22.5</v>
      </c>
      <c r="I2571" s="187"/>
      <c r="J2571" s="188">
        <f>ROUND(I2571*H2571,2)</f>
        <v>0</v>
      </c>
      <c r="K2571" s="184" t="s">
        <v>196</v>
      </c>
      <c r="L2571" s="42"/>
      <c r="M2571" s="189" t="s">
        <v>5</v>
      </c>
      <c r="N2571" s="190" t="s">
        <v>43</v>
      </c>
      <c r="O2571" s="43"/>
      <c r="P2571" s="191">
        <f>O2571*H2571</f>
        <v>0</v>
      </c>
      <c r="Q2571" s="191">
        <v>0.00193</v>
      </c>
      <c r="R2571" s="191">
        <f>Q2571*H2571</f>
        <v>0.043425</v>
      </c>
      <c r="S2571" s="191">
        <v>0</v>
      </c>
      <c r="T2571" s="192">
        <f>S2571*H2571</f>
        <v>0</v>
      </c>
      <c r="AR2571" s="25" t="s">
        <v>283</v>
      </c>
      <c r="AT2571" s="25" t="s">
        <v>192</v>
      </c>
      <c r="AU2571" s="25" t="s">
        <v>80</v>
      </c>
      <c r="AY2571" s="25" t="s">
        <v>190</v>
      </c>
      <c r="BE2571" s="193">
        <f>IF(N2571="základní",J2571,0)</f>
        <v>0</v>
      </c>
      <c r="BF2571" s="193">
        <f>IF(N2571="snížená",J2571,0)</f>
        <v>0</v>
      </c>
      <c r="BG2571" s="193">
        <f>IF(N2571="zákl. přenesená",J2571,0)</f>
        <v>0</v>
      </c>
      <c r="BH2571" s="193">
        <f>IF(N2571="sníž. přenesená",J2571,0)</f>
        <v>0</v>
      </c>
      <c r="BI2571" s="193">
        <f>IF(N2571="nulová",J2571,0)</f>
        <v>0</v>
      </c>
      <c r="BJ2571" s="25" t="s">
        <v>17</v>
      </c>
      <c r="BK2571" s="193">
        <f>ROUND(I2571*H2571,2)</f>
        <v>0</v>
      </c>
      <c r="BL2571" s="25" t="s">
        <v>283</v>
      </c>
      <c r="BM2571" s="25" t="s">
        <v>3318</v>
      </c>
    </row>
    <row r="2572" spans="2:51" s="12" customFormat="1" ht="13.5">
      <c r="B2572" s="194"/>
      <c r="D2572" s="195" t="s">
        <v>198</v>
      </c>
      <c r="E2572" s="196" t="s">
        <v>5</v>
      </c>
      <c r="F2572" s="197" t="s">
        <v>884</v>
      </c>
      <c r="H2572" s="196" t="s">
        <v>5</v>
      </c>
      <c r="I2572" s="198"/>
      <c r="L2572" s="194"/>
      <c r="M2572" s="199"/>
      <c r="N2572" s="200"/>
      <c r="O2572" s="200"/>
      <c r="P2572" s="200"/>
      <c r="Q2572" s="200"/>
      <c r="R2572" s="200"/>
      <c r="S2572" s="200"/>
      <c r="T2572" s="201"/>
      <c r="AT2572" s="196" t="s">
        <v>198</v>
      </c>
      <c r="AU2572" s="196" t="s">
        <v>80</v>
      </c>
      <c r="AV2572" s="12" t="s">
        <v>17</v>
      </c>
      <c r="AW2572" s="12" t="s">
        <v>35</v>
      </c>
      <c r="AX2572" s="12" t="s">
        <v>72</v>
      </c>
      <c r="AY2572" s="196" t="s">
        <v>190</v>
      </c>
    </row>
    <row r="2573" spans="2:51" s="13" customFormat="1" ht="13.5">
      <c r="B2573" s="202"/>
      <c r="D2573" s="195" t="s">
        <v>198</v>
      </c>
      <c r="E2573" s="203" t="s">
        <v>5</v>
      </c>
      <c r="F2573" s="204" t="s">
        <v>3319</v>
      </c>
      <c r="H2573" s="205">
        <v>22.5</v>
      </c>
      <c r="I2573" s="206"/>
      <c r="L2573" s="202"/>
      <c r="M2573" s="207"/>
      <c r="N2573" s="208"/>
      <c r="O2573" s="208"/>
      <c r="P2573" s="208"/>
      <c r="Q2573" s="208"/>
      <c r="R2573" s="208"/>
      <c r="S2573" s="208"/>
      <c r="T2573" s="209"/>
      <c r="AT2573" s="203" t="s">
        <v>198</v>
      </c>
      <c r="AU2573" s="203" t="s">
        <v>80</v>
      </c>
      <c r="AV2573" s="13" t="s">
        <v>80</v>
      </c>
      <c r="AW2573" s="13" t="s">
        <v>35</v>
      </c>
      <c r="AX2573" s="13" t="s">
        <v>17</v>
      </c>
      <c r="AY2573" s="203" t="s">
        <v>190</v>
      </c>
    </row>
    <row r="2574" spans="2:65" s="1" customFormat="1" ht="38.25" customHeight="1">
      <c r="B2574" s="181"/>
      <c r="C2574" s="182" t="s">
        <v>3320</v>
      </c>
      <c r="D2574" s="182" t="s">
        <v>192</v>
      </c>
      <c r="E2574" s="183" t="s">
        <v>3321</v>
      </c>
      <c r="F2574" s="184" t="s">
        <v>3322</v>
      </c>
      <c r="G2574" s="185" t="s">
        <v>316</v>
      </c>
      <c r="H2574" s="186">
        <v>2.053</v>
      </c>
      <c r="I2574" s="187"/>
      <c r="J2574" s="188">
        <f>ROUND(I2574*H2574,2)</f>
        <v>0</v>
      </c>
      <c r="K2574" s="184" t="s">
        <v>196</v>
      </c>
      <c r="L2574" s="42"/>
      <c r="M2574" s="189" t="s">
        <v>5</v>
      </c>
      <c r="N2574" s="190" t="s">
        <v>43</v>
      </c>
      <c r="O2574" s="43"/>
      <c r="P2574" s="191">
        <f>O2574*H2574</f>
        <v>0</v>
      </c>
      <c r="Q2574" s="191">
        <v>0</v>
      </c>
      <c r="R2574" s="191">
        <f>Q2574*H2574</f>
        <v>0</v>
      </c>
      <c r="S2574" s="191">
        <v>0</v>
      </c>
      <c r="T2574" s="192">
        <f>S2574*H2574</f>
        <v>0</v>
      </c>
      <c r="AR2574" s="25" t="s">
        <v>283</v>
      </c>
      <c r="AT2574" s="25" t="s">
        <v>192</v>
      </c>
      <c r="AU2574" s="25" t="s">
        <v>80</v>
      </c>
      <c r="AY2574" s="25" t="s">
        <v>190</v>
      </c>
      <c r="BE2574" s="193">
        <f>IF(N2574="základní",J2574,0)</f>
        <v>0</v>
      </c>
      <c r="BF2574" s="193">
        <f>IF(N2574="snížená",J2574,0)</f>
        <v>0</v>
      </c>
      <c r="BG2574" s="193">
        <f>IF(N2574="zákl. přenesená",J2574,0)</f>
        <v>0</v>
      </c>
      <c r="BH2574" s="193">
        <f>IF(N2574="sníž. přenesená",J2574,0)</f>
        <v>0</v>
      </c>
      <c r="BI2574" s="193">
        <f>IF(N2574="nulová",J2574,0)</f>
        <v>0</v>
      </c>
      <c r="BJ2574" s="25" t="s">
        <v>17</v>
      </c>
      <c r="BK2574" s="193">
        <f>ROUND(I2574*H2574,2)</f>
        <v>0</v>
      </c>
      <c r="BL2574" s="25" t="s">
        <v>283</v>
      </c>
      <c r="BM2574" s="25" t="s">
        <v>3323</v>
      </c>
    </row>
    <row r="2575" spans="2:63" s="11" customFormat="1" ht="29.85" customHeight="1">
      <c r="B2575" s="168"/>
      <c r="D2575" s="169" t="s">
        <v>71</v>
      </c>
      <c r="E2575" s="179" t="s">
        <v>3324</v>
      </c>
      <c r="F2575" s="179" t="s">
        <v>3325</v>
      </c>
      <c r="I2575" s="171"/>
      <c r="J2575" s="180">
        <f>BK2575</f>
        <v>0</v>
      </c>
      <c r="L2575" s="168"/>
      <c r="M2575" s="173"/>
      <c r="N2575" s="174"/>
      <c r="O2575" s="174"/>
      <c r="P2575" s="175">
        <f>SUM(P2576:P2681)</f>
        <v>0</v>
      </c>
      <c r="Q2575" s="174"/>
      <c r="R2575" s="175">
        <f>SUM(R2576:R2681)</f>
        <v>0.9253062499999999</v>
      </c>
      <c r="S2575" s="174"/>
      <c r="T2575" s="176">
        <f>SUM(T2576:T2681)</f>
        <v>0.5859329999999999</v>
      </c>
      <c r="AR2575" s="169" t="s">
        <v>80</v>
      </c>
      <c r="AT2575" s="177" t="s">
        <v>71</v>
      </c>
      <c r="AU2575" s="177" t="s">
        <v>17</v>
      </c>
      <c r="AY2575" s="169" t="s">
        <v>190</v>
      </c>
      <c r="BK2575" s="178">
        <f>SUM(BK2576:BK2681)</f>
        <v>0</v>
      </c>
    </row>
    <row r="2576" spans="2:65" s="1" customFormat="1" ht="16.5" customHeight="1">
      <c r="B2576" s="181"/>
      <c r="C2576" s="182" t="s">
        <v>3326</v>
      </c>
      <c r="D2576" s="182" t="s">
        <v>192</v>
      </c>
      <c r="E2576" s="183" t="s">
        <v>3327</v>
      </c>
      <c r="F2576" s="184" t="s">
        <v>3328</v>
      </c>
      <c r="G2576" s="185" t="s">
        <v>275</v>
      </c>
      <c r="H2576" s="186">
        <v>264</v>
      </c>
      <c r="I2576" s="187"/>
      <c r="J2576" s="188">
        <f>ROUND(I2576*H2576,2)</f>
        <v>0</v>
      </c>
      <c r="K2576" s="184" t="s">
        <v>196</v>
      </c>
      <c r="L2576" s="42"/>
      <c r="M2576" s="189" t="s">
        <v>5</v>
      </c>
      <c r="N2576" s="190" t="s">
        <v>43</v>
      </c>
      <c r="O2576" s="43"/>
      <c r="P2576" s="191">
        <f>O2576*H2576</f>
        <v>0</v>
      </c>
      <c r="Q2576" s="191">
        <v>0</v>
      </c>
      <c r="R2576" s="191">
        <f>Q2576*H2576</f>
        <v>0</v>
      </c>
      <c r="S2576" s="191">
        <v>0</v>
      </c>
      <c r="T2576" s="192">
        <f>S2576*H2576</f>
        <v>0</v>
      </c>
      <c r="AR2576" s="25" t="s">
        <v>283</v>
      </c>
      <c r="AT2576" s="25" t="s">
        <v>192</v>
      </c>
      <c r="AU2576" s="25" t="s">
        <v>80</v>
      </c>
      <c r="AY2576" s="25" t="s">
        <v>190</v>
      </c>
      <c r="BE2576" s="193">
        <f>IF(N2576="základní",J2576,0)</f>
        <v>0</v>
      </c>
      <c r="BF2576" s="193">
        <f>IF(N2576="snížená",J2576,0)</f>
        <v>0</v>
      </c>
      <c r="BG2576" s="193">
        <f>IF(N2576="zákl. přenesená",J2576,0)</f>
        <v>0</v>
      </c>
      <c r="BH2576" s="193">
        <f>IF(N2576="sníž. přenesená",J2576,0)</f>
        <v>0</v>
      </c>
      <c r="BI2576" s="193">
        <f>IF(N2576="nulová",J2576,0)</f>
        <v>0</v>
      </c>
      <c r="BJ2576" s="25" t="s">
        <v>17</v>
      </c>
      <c r="BK2576" s="193">
        <f>ROUND(I2576*H2576,2)</f>
        <v>0</v>
      </c>
      <c r="BL2576" s="25" t="s">
        <v>283</v>
      </c>
      <c r="BM2576" s="25" t="s">
        <v>3329</v>
      </c>
    </row>
    <row r="2577" spans="2:51" s="12" customFormat="1" ht="13.5">
      <c r="B2577" s="194"/>
      <c r="D2577" s="195" t="s">
        <v>198</v>
      </c>
      <c r="E2577" s="196" t="s">
        <v>5</v>
      </c>
      <c r="F2577" s="197" t="s">
        <v>3330</v>
      </c>
      <c r="H2577" s="196" t="s">
        <v>5</v>
      </c>
      <c r="I2577" s="198"/>
      <c r="L2577" s="194"/>
      <c r="M2577" s="199"/>
      <c r="N2577" s="200"/>
      <c r="O2577" s="200"/>
      <c r="P2577" s="200"/>
      <c r="Q2577" s="200"/>
      <c r="R2577" s="200"/>
      <c r="S2577" s="200"/>
      <c r="T2577" s="201"/>
      <c r="AT2577" s="196" t="s">
        <v>198</v>
      </c>
      <c r="AU2577" s="196" t="s">
        <v>80</v>
      </c>
      <c r="AV2577" s="12" t="s">
        <v>17</v>
      </c>
      <c r="AW2577" s="12" t="s">
        <v>35</v>
      </c>
      <c r="AX2577" s="12" t="s">
        <v>72</v>
      </c>
      <c r="AY2577" s="196" t="s">
        <v>190</v>
      </c>
    </row>
    <row r="2578" spans="2:51" s="12" customFormat="1" ht="13.5">
      <c r="B2578" s="194"/>
      <c r="D2578" s="195" t="s">
        <v>198</v>
      </c>
      <c r="E2578" s="196" t="s">
        <v>5</v>
      </c>
      <c r="F2578" s="197" t="s">
        <v>1375</v>
      </c>
      <c r="H2578" s="196" t="s">
        <v>5</v>
      </c>
      <c r="I2578" s="198"/>
      <c r="L2578" s="194"/>
      <c r="M2578" s="199"/>
      <c r="N2578" s="200"/>
      <c r="O2578" s="200"/>
      <c r="P2578" s="200"/>
      <c r="Q2578" s="200"/>
      <c r="R2578" s="200"/>
      <c r="S2578" s="200"/>
      <c r="T2578" s="201"/>
      <c r="AT2578" s="196" t="s">
        <v>198</v>
      </c>
      <c r="AU2578" s="196" t="s">
        <v>80</v>
      </c>
      <c r="AV2578" s="12" t="s">
        <v>17</v>
      </c>
      <c r="AW2578" s="12" t="s">
        <v>35</v>
      </c>
      <c r="AX2578" s="12" t="s">
        <v>72</v>
      </c>
      <c r="AY2578" s="196" t="s">
        <v>190</v>
      </c>
    </row>
    <row r="2579" spans="2:51" s="13" customFormat="1" ht="13.5">
      <c r="B2579" s="202"/>
      <c r="D2579" s="195" t="s">
        <v>198</v>
      </c>
      <c r="E2579" s="203" t="s">
        <v>5</v>
      </c>
      <c r="F2579" s="204" t="s">
        <v>3331</v>
      </c>
      <c r="H2579" s="205">
        <v>8.8</v>
      </c>
      <c r="I2579" s="206"/>
      <c r="L2579" s="202"/>
      <c r="M2579" s="207"/>
      <c r="N2579" s="208"/>
      <c r="O2579" s="208"/>
      <c r="P2579" s="208"/>
      <c r="Q2579" s="208"/>
      <c r="R2579" s="208"/>
      <c r="S2579" s="208"/>
      <c r="T2579" s="209"/>
      <c r="AT2579" s="203" t="s">
        <v>198</v>
      </c>
      <c r="AU2579" s="203" t="s">
        <v>80</v>
      </c>
      <c r="AV2579" s="13" t="s">
        <v>80</v>
      </c>
      <c r="AW2579" s="13" t="s">
        <v>35</v>
      </c>
      <c r="AX2579" s="13" t="s">
        <v>72</v>
      </c>
      <c r="AY2579" s="203" t="s">
        <v>190</v>
      </c>
    </row>
    <row r="2580" spans="2:51" s="12" customFormat="1" ht="13.5">
      <c r="B2580" s="194"/>
      <c r="D2580" s="195" t="s">
        <v>198</v>
      </c>
      <c r="E2580" s="196" t="s">
        <v>5</v>
      </c>
      <c r="F2580" s="197" t="s">
        <v>1355</v>
      </c>
      <c r="H2580" s="196" t="s">
        <v>5</v>
      </c>
      <c r="I2580" s="198"/>
      <c r="L2580" s="194"/>
      <c r="M2580" s="199"/>
      <c r="N2580" s="200"/>
      <c r="O2580" s="200"/>
      <c r="P2580" s="200"/>
      <c r="Q2580" s="200"/>
      <c r="R2580" s="200"/>
      <c r="S2580" s="200"/>
      <c r="T2580" s="201"/>
      <c r="AT2580" s="196" t="s">
        <v>198</v>
      </c>
      <c r="AU2580" s="196" t="s">
        <v>80</v>
      </c>
      <c r="AV2580" s="12" t="s">
        <v>17</v>
      </c>
      <c r="AW2580" s="12" t="s">
        <v>35</v>
      </c>
      <c r="AX2580" s="12" t="s">
        <v>72</v>
      </c>
      <c r="AY2580" s="196" t="s">
        <v>190</v>
      </c>
    </row>
    <row r="2581" spans="2:51" s="13" customFormat="1" ht="13.5">
      <c r="B2581" s="202"/>
      <c r="D2581" s="195" t="s">
        <v>198</v>
      </c>
      <c r="E2581" s="203" t="s">
        <v>5</v>
      </c>
      <c r="F2581" s="204" t="s">
        <v>3332</v>
      </c>
      <c r="H2581" s="205">
        <v>30.36</v>
      </c>
      <c r="I2581" s="206"/>
      <c r="L2581" s="202"/>
      <c r="M2581" s="207"/>
      <c r="N2581" s="208"/>
      <c r="O2581" s="208"/>
      <c r="P2581" s="208"/>
      <c r="Q2581" s="208"/>
      <c r="R2581" s="208"/>
      <c r="S2581" s="208"/>
      <c r="T2581" s="209"/>
      <c r="AT2581" s="203" t="s">
        <v>198</v>
      </c>
      <c r="AU2581" s="203" t="s">
        <v>80</v>
      </c>
      <c r="AV2581" s="13" t="s">
        <v>80</v>
      </c>
      <c r="AW2581" s="13" t="s">
        <v>35</v>
      </c>
      <c r="AX2581" s="13" t="s">
        <v>72</v>
      </c>
      <c r="AY2581" s="203" t="s">
        <v>190</v>
      </c>
    </row>
    <row r="2582" spans="2:51" s="12" customFormat="1" ht="13.5">
      <c r="B2582" s="194"/>
      <c r="D2582" s="195" t="s">
        <v>198</v>
      </c>
      <c r="E2582" s="196" t="s">
        <v>5</v>
      </c>
      <c r="F2582" s="197" t="s">
        <v>1357</v>
      </c>
      <c r="H2582" s="196" t="s">
        <v>5</v>
      </c>
      <c r="I2582" s="198"/>
      <c r="L2582" s="194"/>
      <c r="M2582" s="199"/>
      <c r="N2582" s="200"/>
      <c r="O2582" s="200"/>
      <c r="P2582" s="200"/>
      <c r="Q2582" s="200"/>
      <c r="R2582" s="200"/>
      <c r="S2582" s="200"/>
      <c r="T2582" s="201"/>
      <c r="AT2582" s="196" t="s">
        <v>198</v>
      </c>
      <c r="AU2582" s="196" t="s">
        <v>80</v>
      </c>
      <c r="AV2582" s="12" t="s">
        <v>17</v>
      </c>
      <c r="AW2582" s="12" t="s">
        <v>35</v>
      </c>
      <c r="AX2582" s="12" t="s">
        <v>72</v>
      </c>
      <c r="AY2582" s="196" t="s">
        <v>190</v>
      </c>
    </row>
    <row r="2583" spans="2:51" s="13" customFormat="1" ht="13.5">
      <c r="B2583" s="202"/>
      <c r="D2583" s="195" t="s">
        <v>198</v>
      </c>
      <c r="E2583" s="203" t="s">
        <v>5</v>
      </c>
      <c r="F2583" s="204" t="s">
        <v>3333</v>
      </c>
      <c r="H2583" s="205">
        <v>30.415</v>
      </c>
      <c r="I2583" s="206"/>
      <c r="L2583" s="202"/>
      <c r="M2583" s="207"/>
      <c r="N2583" s="208"/>
      <c r="O2583" s="208"/>
      <c r="P2583" s="208"/>
      <c r="Q2583" s="208"/>
      <c r="R2583" s="208"/>
      <c r="S2583" s="208"/>
      <c r="T2583" s="209"/>
      <c r="AT2583" s="203" t="s">
        <v>198</v>
      </c>
      <c r="AU2583" s="203" t="s">
        <v>80</v>
      </c>
      <c r="AV2583" s="13" t="s">
        <v>80</v>
      </c>
      <c r="AW2583" s="13" t="s">
        <v>35</v>
      </c>
      <c r="AX2583" s="13" t="s">
        <v>72</v>
      </c>
      <c r="AY2583" s="203" t="s">
        <v>190</v>
      </c>
    </row>
    <row r="2584" spans="2:51" s="12" customFormat="1" ht="13.5">
      <c r="B2584" s="194"/>
      <c r="D2584" s="195" t="s">
        <v>198</v>
      </c>
      <c r="E2584" s="196" t="s">
        <v>5</v>
      </c>
      <c r="F2584" s="197" t="s">
        <v>1359</v>
      </c>
      <c r="H2584" s="196" t="s">
        <v>5</v>
      </c>
      <c r="I2584" s="198"/>
      <c r="L2584" s="194"/>
      <c r="M2584" s="199"/>
      <c r="N2584" s="200"/>
      <c r="O2584" s="200"/>
      <c r="P2584" s="200"/>
      <c r="Q2584" s="200"/>
      <c r="R2584" s="200"/>
      <c r="S2584" s="200"/>
      <c r="T2584" s="201"/>
      <c r="AT2584" s="196" t="s">
        <v>198</v>
      </c>
      <c r="AU2584" s="196" t="s">
        <v>80</v>
      </c>
      <c r="AV2584" s="12" t="s">
        <v>17</v>
      </c>
      <c r="AW2584" s="12" t="s">
        <v>35</v>
      </c>
      <c r="AX2584" s="12" t="s">
        <v>72</v>
      </c>
      <c r="AY2584" s="196" t="s">
        <v>190</v>
      </c>
    </row>
    <row r="2585" spans="2:51" s="13" customFormat="1" ht="13.5">
      <c r="B2585" s="202"/>
      <c r="D2585" s="195" t="s">
        <v>198</v>
      </c>
      <c r="E2585" s="203" t="s">
        <v>5</v>
      </c>
      <c r="F2585" s="204" t="s">
        <v>3334</v>
      </c>
      <c r="H2585" s="205">
        <v>19.03</v>
      </c>
      <c r="I2585" s="206"/>
      <c r="L2585" s="202"/>
      <c r="M2585" s="207"/>
      <c r="N2585" s="208"/>
      <c r="O2585" s="208"/>
      <c r="P2585" s="208"/>
      <c r="Q2585" s="208"/>
      <c r="R2585" s="208"/>
      <c r="S2585" s="208"/>
      <c r="T2585" s="209"/>
      <c r="AT2585" s="203" t="s">
        <v>198</v>
      </c>
      <c r="AU2585" s="203" t="s">
        <v>80</v>
      </c>
      <c r="AV2585" s="13" t="s">
        <v>80</v>
      </c>
      <c r="AW2585" s="13" t="s">
        <v>35</v>
      </c>
      <c r="AX2585" s="13" t="s">
        <v>72</v>
      </c>
      <c r="AY2585" s="203" t="s">
        <v>190</v>
      </c>
    </row>
    <row r="2586" spans="2:51" s="12" customFormat="1" ht="13.5">
      <c r="B2586" s="194"/>
      <c r="D2586" s="195" t="s">
        <v>198</v>
      </c>
      <c r="E2586" s="196" t="s">
        <v>5</v>
      </c>
      <c r="F2586" s="197" t="s">
        <v>1361</v>
      </c>
      <c r="H2586" s="196" t="s">
        <v>5</v>
      </c>
      <c r="I2586" s="198"/>
      <c r="L2586" s="194"/>
      <c r="M2586" s="199"/>
      <c r="N2586" s="200"/>
      <c r="O2586" s="200"/>
      <c r="P2586" s="200"/>
      <c r="Q2586" s="200"/>
      <c r="R2586" s="200"/>
      <c r="S2586" s="200"/>
      <c r="T2586" s="201"/>
      <c r="AT2586" s="196" t="s">
        <v>198</v>
      </c>
      <c r="AU2586" s="196" t="s">
        <v>80</v>
      </c>
      <c r="AV2586" s="12" t="s">
        <v>17</v>
      </c>
      <c r="AW2586" s="12" t="s">
        <v>35</v>
      </c>
      <c r="AX2586" s="12" t="s">
        <v>72</v>
      </c>
      <c r="AY2586" s="196" t="s">
        <v>190</v>
      </c>
    </row>
    <row r="2587" spans="2:51" s="13" customFormat="1" ht="13.5">
      <c r="B2587" s="202"/>
      <c r="D2587" s="195" t="s">
        <v>198</v>
      </c>
      <c r="E2587" s="203" t="s">
        <v>5</v>
      </c>
      <c r="F2587" s="204" t="s">
        <v>3335</v>
      </c>
      <c r="H2587" s="205">
        <v>20.845</v>
      </c>
      <c r="I2587" s="206"/>
      <c r="L2587" s="202"/>
      <c r="M2587" s="207"/>
      <c r="N2587" s="208"/>
      <c r="O2587" s="208"/>
      <c r="P2587" s="208"/>
      <c r="Q2587" s="208"/>
      <c r="R2587" s="208"/>
      <c r="S2587" s="208"/>
      <c r="T2587" s="209"/>
      <c r="AT2587" s="203" t="s">
        <v>198</v>
      </c>
      <c r="AU2587" s="203" t="s">
        <v>80</v>
      </c>
      <c r="AV2587" s="13" t="s">
        <v>80</v>
      </c>
      <c r="AW2587" s="13" t="s">
        <v>35</v>
      </c>
      <c r="AX2587" s="13" t="s">
        <v>72</v>
      </c>
      <c r="AY2587" s="203" t="s">
        <v>190</v>
      </c>
    </row>
    <row r="2588" spans="2:51" s="12" customFormat="1" ht="13.5">
      <c r="B2588" s="194"/>
      <c r="D2588" s="195" t="s">
        <v>198</v>
      </c>
      <c r="E2588" s="196" t="s">
        <v>5</v>
      </c>
      <c r="F2588" s="197" t="s">
        <v>1363</v>
      </c>
      <c r="H2588" s="196" t="s">
        <v>5</v>
      </c>
      <c r="I2588" s="198"/>
      <c r="L2588" s="194"/>
      <c r="M2588" s="199"/>
      <c r="N2588" s="200"/>
      <c r="O2588" s="200"/>
      <c r="P2588" s="200"/>
      <c r="Q2588" s="200"/>
      <c r="R2588" s="200"/>
      <c r="S2588" s="200"/>
      <c r="T2588" s="201"/>
      <c r="AT2588" s="196" t="s">
        <v>198</v>
      </c>
      <c r="AU2588" s="196" t="s">
        <v>80</v>
      </c>
      <c r="AV2588" s="12" t="s">
        <v>17</v>
      </c>
      <c r="AW2588" s="12" t="s">
        <v>35</v>
      </c>
      <c r="AX2588" s="12" t="s">
        <v>72</v>
      </c>
      <c r="AY2588" s="196" t="s">
        <v>190</v>
      </c>
    </row>
    <row r="2589" spans="2:51" s="13" customFormat="1" ht="13.5">
      <c r="B2589" s="202"/>
      <c r="D2589" s="195" t="s">
        <v>198</v>
      </c>
      <c r="E2589" s="203" t="s">
        <v>5</v>
      </c>
      <c r="F2589" s="204" t="s">
        <v>3336</v>
      </c>
      <c r="H2589" s="205">
        <v>26.235</v>
      </c>
      <c r="I2589" s="206"/>
      <c r="L2589" s="202"/>
      <c r="M2589" s="207"/>
      <c r="N2589" s="208"/>
      <c r="O2589" s="208"/>
      <c r="P2589" s="208"/>
      <c r="Q2589" s="208"/>
      <c r="R2589" s="208"/>
      <c r="S2589" s="208"/>
      <c r="T2589" s="209"/>
      <c r="AT2589" s="203" t="s">
        <v>198</v>
      </c>
      <c r="AU2589" s="203" t="s">
        <v>80</v>
      </c>
      <c r="AV2589" s="13" t="s">
        <v>80</v>
      </c>
      <c r="AW2589" s="13" t="s">
        <v>35</v>
      </c>
      <c r="AX2589" s="13" t="s">
        <v>72</v>
      </c>
      <c r="AY2589" s="203" t="s">
        <v>190</v>
      </c>
    </row>
    <row r="2590" spans="2:51" s="12" customFormat="1" ht="13.5">
      <c r="B2590" s="194"/>
      <c r="D2590" s="195" t="s">
        <v>198</v>
      </c>
      <c r="E2590" s="196" t="s">
        <v>5</v>
      </c>
      <c r="F2590" s="197" t="s">
        <v>1400</v>
      </c>
      <c r="H2590" s="196" t="s">
        <v>5</v>
      </c>
      <c r="I2590" s="198"/>
      <c r="L2590" s="194"/>
      <c r="M2590" s="199"/>
      <c r="N2590" s="200"/>
      <c r="O2590" s="200"/>
      <c r="P2590" s="200"/>
      <c r="Q2590" s="200"/>
      <c r="R2590" s="200"/>
      <c r="S2590" s="200"/>
      <c r="T2590" s="201"/>
      <c r="AT2590" s="196" t="s">
        <v>198</v>
      </c>
      <c r="AU2590" s="196" t="s">
        <v>80</v>
      </c>
      <c r="AV2590" s="12" t="s">
        <v>17</v>
      </c>
      <c r="AW2590" s="12" t="s">
        <v>35</v>
      </c>
      <c r="AX2590" s="12" t="s">
        <v>72</v>
      </c>
      <c r="AY2590" s="196" t="s">
        <v>190</v>
      </c>
    </row>
    <row r="2591" spans="2:51" s="13" customFormat="1" ht="13.5">
      <c r="B2591" s="202"/>
      <c r="D2591" s="195" t="s">
        <v>198</v>
      </c>
      <c r="E2591" s="203" t="s">
        <v>5</v>
      </c>
      <c r="F2591" s="204" t="s">
        <v>3337</v>
      </c>
      <c r="H2591" s="205">
        <v>85.415</v>
      </c>
      <c r="I2591" s="206"/>
      <c r="L2591" s="202"/>
      <c r="M2591" s="207"/>
      <c r="N2591" s="208"/>
      <c r="O2591" s="208"/>
      <c r="P2591" s="208"/>
      <c r="Q2591" s="208"/>
      <c r="R2591" s="208"/>
      <c r="S2591" s="208"/>
      <c r="T2591" s="209"/>
      <c r="AT2591" s="203" t="s">
        <v>198</v>
      </c>
      <c r="AU2591" s="203" t="s">
        <v>80</v>
      </c>
      <c r="AV2591" s="13" t="s">
        <v>80</v>
      </c>
      <c r="AW2591" s="13" t="s">
        <v>35</v>
      </c>
      <c r="AX2591" s="13" t="s">
        <v>72</v>
      </c>
      <c r="AY2591" s="203" t="s">
        <v>190</v>
      </c>
    </row>
    <row r="2592" spans="2:51" s="12" customFormat="1" ht="13.5">
      <c r="B2592" s="194"/>
      <c r="D2592" s="195" t="s">
        <v>198</v>
      </c>
      <c r="E2592" s="196" t="s">
        <v>5</v>
      </c>
      <c r="F2592" s="197" t="s">
        <v>786</v>
      </c>
      <c r="H2592" s="196" t="s">
        <v>5</v>
      </c>
      <c r="I2592" s="198"/>
      <c r="L2592" s="194"/>
      <c r="M2592" s="199"/>
      <c r="N2592" s="200"/>
      <c r="O2592" s="200"/>
      <c r="P2592" s="200"/>
      <c r="Q2592" s="200"/>
      <c r="R2592" s="200"/>
      <c r="S2592" s="200"/>
      <c r="T2592" s="201"/>
      <c r="AT2592" s="196" t="s">
        <v>198</v>
      </c>
      <c r="AU2592" s="196" t="s">
        <v>80</v>
      </c>
      <c r="AV2592" s="12" t="s">
        <v>17</v>
      </c>
      <c r="AW2592" s="12" t="s">
        <v>35</v>
      </c>
      <c r="AX2592" s="12" t="s">
        <v>72</v>
      </c>
      <c r="AY2592" s="196" t="s">
        <v>190</v>
      </c>
    </row>
    <row r="2593" spans="2:51" s="13" customFormat="1" ht="13.5">
      <c r="B2593" s="202"/>
      <c r="D2593" s="195" t="s">
        <v>198</v>
      </c>
      <c r="E2593" s="203" t="s">
        <v>5</v>
      </c>
      <c r="F2593" s="204" t="s">
        <v>3338</v>
      </c>
      <c r="H2593" s="205">
        <v>23.65</v>
      </c>
      <c r="I2593" s="206"/>
      <c r="L2593" s="202"/>
      <c r="M2593" s="207"/>
      <c r="N2593" s="208"/>
      <c r="O2593" s="208"/>
      <c r="P2593" s="208"/>
      <c r="Q2593" s="208"/>
      <c r="R2593" s="208"/>
      <c r="S2593" s="208"/>
      <c r="T2593" s="209"/>
      <c r="AT2593" s="203" t="s">
        <v>198</v>
      </c>
      <c r="AU2593" s="203" t="s">
        <v>80</v>
      </c>
      <c r="AV2593" s="13" t="s">
        <v>80</v>
      </c>
      <c r="AW2593" s="13" t="s">
        <v>35</v>
      </c>
      <c r="AX2593" s="13" t="s">
        <v>72</v>
      </c>
      <c r="AY2593" s="203" t="s">
        <v>190</v>
      </c>
    </row>
    <row r="2594" spans="2:51" s="12" customFormat="1" ht="13.5">
      <c r="B2594" s="194"/>
      <c r="D2594" s="195" t="s">
        <v>198</v>
      </c>
      <c r="E2594" s="196" t="s">
        <v>5</v>
      </c>
      <c r="F2594" s="197" t="s">
        <v>1403</v>
      </c>
      <c r="H2594" s="196" t="s">
        <v>5</v>
      </c>
      <c r="I2594" s="198"/>
      <c r="L2594" s="194"/>
      <c r="M2594" s="199"/>
      <c r="N2594" s="200"/>
      <c r="O2594" s="200"/>
      <c r="P2594" s="200"/>
      <c r="Q2594" s="200"/>
      <c r="R2594" s="200"/>
      <c r="S2594" s="200"/>
      <c r="T2594" s="201"/>
      <c r="AT2594" s="196" t="s">
        <v>198</v>
      </c>
      <c r="AU2594" s="196" t="s">
        <v>80</v>
      </c>
      <c r="AV2594" s="12" t="s">
        <v>17</v>
      </c>
      <c r="AW2594" s="12" t="s">
        <v>35</v>
      </c>
      <c r="AX2594" s="12" t="s">
        <v>72</v>
      </c>
      <c r="AY2594" s="196" t="s">
        <v>190</v>
      </c>
    </row>
    <row r="2595" spans="2:51" s="13" customFormat="1" ht="13.5">
      <c r="B2595" s="202"/>
      <c r="D2595" s="195" t="s">
        <v>198</v>
      </c>
      <c r="E2595" s="203" t="s">
        <v>5</v>
      </c>
      <c r="F2595" s="204" t="s">
        <v>3339</v>
      </c>
      <c r="H2595" s="205">
        <v>19.25</v>
      </c>
      <c r="I2595" s="206"/>
      <c r="L2595" s="202"/>
      <c r="M2595" s="207"/>
      <c r="N2595" s="208"/>
      <c r="O2595" s="208"/>
      <c r="P2595" s="208"/>
      <c r="Q2595" s="208"/>
      <c r="R2595" s="208"/>
      <c r="S2595" s="208"/>
      <c r="T2595" s="209"/>
      <c r="AT2595" s="203" t="s">
        <v>198</v>
      </c>
      <c r="AU2595" s="203" t="s">
        <v>80</v>
      </c>
      <c r="AV2595" s="13" t="s">
        <v>80</v>
      </c>
      <c r="AW2595" s="13" t="s">
        <v>35</v>
      </c>
      <c r="AX2595" s="13" t="s">
        <v>72</v>
      </c>
      <c r="AY2595" s="203" t="s">
        <v>190</v>
      </c>
    </row>
    <row r="2596" spans="2:51" s="13" customFormat="1" ht="13.5">
      <c r="B2596" s="202"/>
      <c r="D2596" s="195" t="s">
        <v>198</v>
      </c>
      <c r="E2596" s="203" t="s">
        <v>5</v>
      </c>
      <c r="F2596" s="204" t="s">
        <v>5</v>
      </c>
      <c r="H2596" s="205">
        <v>0</v>
      </c>
      <c r="I2596" s="206"/>
      <c r="L2596" s="202"/>
      <c r="M2596" s="207"/>
      <c r="N2596" s="208"/>
      <c r="O2596" s="208"/>
      <c r="P2596" s="208"/>
      <c r="Q2596" s="208"/>
      <c r="R2596" s="208"/>
      <c r="S2596" s="208"/>
      <c r="T2596" s="209"/>
      <c r="AT2596" s="203" t="s">
        <v>198</v>
      </c>
      <c r="AU2596" s="203" t="s">
        <v>80</v>
      </c>
      <c r="AV2596" s="13" t="s">
        <v>80</v>
      </c>
      <c r="AW2596" s="13" t="s">
        <v>35</v>
      </c>
      <c r="AX2596" s="13" t="s">
        <v>72</v>
      </c>
      <c r="AY2596" s="203" t="s">
        <v>190</v>
      </c>
    </row>
    <row r="2597" spans="2:51" s="14" customFormat="1" ht="13.5">
      <c r="B2597" s="210"/>
      <c r="D2597" s="195" t="s">
        <v>198</v>
      </c>
      <c r="E2597" s="211" t="s">
        <v>5</v>
      </c>
      <c r="F2597" s="212" t="s">
        <v>221</v>
      </c>
      <c r="H2597" s="213">
        <v>264</v>
      </c>
      <c r="I2597" s="214"/>
      <c r="L2597" s="210"/>
      <c r="M2597" s="215"/>
      <c r="N2597" s="216"/>
      <c r="O2597" s="216"/>
      <c r="P2597" s="216"/>
      <c r="Q2597" s="216"/>
      <c r="R2597" s="216"/>
      <c r="S2597" s="216"/>
      <c r="T2597" s="217"/>
      <c r="AT2597" s="211" t="s">
        <v>198</v>
      </c>
      <c r="AU2597" s="211" t="s">
        <v>80</v>
      </c>
      <c r="AV2597" s="14" t="s">
        <v>92</v>
      </c>
      <c r="AW2597" s="14" t="s">
        <v>35</v>
      </c>
      <c r="AX2597" s="14" t="s">
        <v>17</v>
      </c>
      <c r="AY2597" s="211" t="s">
        <v>190</v>
      </c>
    </row>
    <row r="2598" spans="2:65" s="1" customFormat="1" ht="16.5" customHeight="1">
      <c r="B2598" s="181"/>
      <c r="C2598" s="182" t="s">
        <v>3340</v>
      </c>
      <c r="D2598" s="182" t="s">
        <v>192</v>
      </c>
      <c r="E2598" s="183" t="s">
        <v>3341</v>
      </c>
      <c r="F2598" s="184" t="s">
        <v>3342</v>
      </c>
      <c r="G2598" s="185" t="s">
        <v>275</v>
      </c>
      <c r="H2598" s="186">
        <v>182.35</v>
      </c>
      <c r="I2598" s="187"/>
      <c r="J2598" s="188">
        <f>ROUND(I2598*H2598,2)</f>
        <v>0</v>
      </c>
      <c r="K2598" s="184" t="s">
        <v>196</v>
      </c>
      <c r="L2598" s="42"/>
      <c r="M2598" s="189" t="s">
        <v>5</v>
      </c>
      <c r="N2598" s="190" t="s">
        <v>43</v>
      </c>
      <c r="O2598" s="43"/>
      <c r="P2598" s="191">
        <f>O2598*H2598</f>
        <v>0</v>
      </c>
      <c r="Q2598" s="191">
        <v>0</v>
      </c>
      <c r="R2598" s="191">
        <f>Q2598*H2598</f>
        <v>0</v>
      </c>
      <c r="S2598" s="191">
        <v>0.0025</v>
      </c>
      <c r="T2598" s="192">
        <f>S2598*H2598</f>
        <v>0.455875</v>
      </c>
      <c r="AR2598" s="25" t="s">
        <v>283</v>
      </c>
      <c r="AT2598" s="25" t="s">
        <v>192</v>
      </c>
      <c r="AU2598" s="25" t="s">
        <v>80</v>
      </c>
      <c r="AY2598" s="25" t="s">
        <v>190</v>
      </c>
      <c r="BE2598" s="193">
        <f>IF(N2598="základní",J2598,0)</f>
        <v>0</v>
      </c>
      <c r="BF2598" s="193">
        <f>IF(N2598="snížená",J2598,0)</f>
        <v>0</v>
      </c>
      <c r="BG2598" s="193">
        <f>IF(N2598="zákl. přenesená",J2598,0)</f>
        <v>0</v>
      </c>
      <c r="BH2598" s="193">
        <f>IF(N2598="sníž. přenesená",J2598,0)</f>
        <v>0</v>
      </c>
      <c r="BI2598" s="193">
        <f>IF(N2598="nulová",J2598,0)</f>
        <v>0</v>
      </c>
      <c r="BJ2598" s="25" t="s">
        <v>17</v>
      </c>
      <c r="BK2598" s="193">
        <f>ROUND(I2598*H2598,2)</f>
        <v>0</v>
      </c>
      <c r="BL2598" s="25" t="s">
        <v>283</v>
      </c>
      <c r="BM2598" s="25" t="s">
        <v>3343</v>
      </c>
    </row>
    <row r="2599" spans="2:51" s="12" customFormat="1" ht="13.5">
      <c r="B2599" s="194"/>
      <c r="D2599" s="195" t="s">
        <v>198</v>
      </c>
      <c r="E2599" s="196" t="s">
        <v>5</v>
      </c>
      <c r="F2599" s="197" t="s">
        <v>935</v>
      </c>
      <c r="H2599" s="196" t="s">
        <v>5</v>
      </c>
      <c r="I2599" s="198"/>
      <c r="L2599" s="194"/>
      <c r="M2599" s="199"/>
      <c r="N2599" s="200"/>
      <c r="O2599" s="200"/>
      <c r="P2599" s="200"/>
      <c r="Q2599" s="200"/>
      <c r="R2599" s="200"/>
      <c r="S2599" s="200"/>
      <c r="T2599" s="201"/>
      <c r="AT2599" s="196" t="s">
        <v>198</v>
      </c>
      <c r="AU2599" s="196" t="s">
        <v>80</v>
      </c>
      <c r="AV2599" s="12" t="s">
        <v>17</v>
      </c>
      <c r="AW2599" s="12" t="s">
        <v>35</v>
      </c>
      <c r="AX2599" s="12" t="s">
        <v>72</v>
      </c>
      <c r="AY2599" s="196" t="s">
        <v>190</v>
      </c>
    </row>
    <row r="2600" spans="2:51" s="13" customFormat="1" ht="13.5">
      <c r="B2600" s="202"/>
      <c r="D2600" s="195" t="s">
        <v>198</v>
      </c>
      <c r="E2600" s="203" t="s">
        <v>5</v>
      </c>
      <c r="F2600" s="204" t="s">
        <v>3344</v>
      </c>
      <c r="H2600" s="205">
        <v>27.35</v>
      </c>
      <c r="I2600" s="206"/>
      <c r="L2600" s="202"/>
      <c r="M2600" s="207"/>
      <c r="N2600" s="208"/>
      <c r="O2600" s="208"/>
      <c r="P2600" s="208"/>
      <c r="Q2600" s="208"/>
      <c r="R2600" s="208"/>
      <c r="S2600" s="208"/>
      <c r="T2600" s="209"/>
      <c r="AT2600" s="203" t="s">
        <v>198</v>
      </c>
      <c r="AU2600" s="203" t="s">
        <v>80</v>
      </c>
      <c r="AV2600" s="13" t="s">
        <v>80</v>
      </c>
      <c r="AW2600" s="13" t="s">
        <v>35</v>
      </c>
      <c r="AX2600" s="13" t="s">
        <v>72</v>
      </c>
      <c r="AY2600" s="203" t="s">
        <v>190</v>
      </c>
    </row>
    <row r="2601" spans="2:51" s="12" customFormat="1" ht="13.5">
      <c r="B2601" s="194"/>
      <c r="D2601" s="195" t="s">
        <v>198</v>
      </c>
      <c r="E2601" s="196" t="s">
        <v>5</v>
      </c>
      <c r="F2601" s="197" t="s">
        <v>1629</v>
      </c>
      <c r="H2601" s="196" t="s">
        <v>5</v>
      </c>
      <c r="I2601" s="198"/>
      <c r="L2601" s="194"/>
      <c r="M2601" s="199"/>
      <c r="N2601" s="200"/>
      <c r="O2601" s="200"/>
      <c r="P2601" s="200"/>
      <c r="Q2601" s="200"/>
      <c r="R2601" s="200"/>
      <c r="S2601" s="200"/>
      <c r="T2601" s="201"/>
      <c r="AT2601" s="196" t="s">
        <v>198</v>
      </c>
      <c r="AU2601" s="196" t="s">
        <v>80</v>
      </c>
      <c r="AV2601" s="12" t="s">
        <v>17</v>
      </c>
      <c r="AW2601" s="12" t="s">
        <v>35</v>
      </c>
      <c r="AX2601" s="12" t="s">
        <v>72</v>
      </c>
      <c r="AY2601" s="196" t="s">
        <v>190</v>
      </c>
    </row>
    <row r="2602" spans="2:51" s="13" customFormat="1" ht="13.5">
      <c r="B2602" s="202"/>
      <c r="D2602" s="195" t="s">
        <v>198</v>
      </c>
      <c r="E2602" s="203" t="s">
        <v>5</v>
      </c>
      <c r="F2602" s="204" t="s">
        <v>3345</v>
      </c>
      <c r="H2602" s="205">
        <v>66.95</v>
      </c>
      <c r="I2602" s="206"/>
      <c r="L2602" s="202"/>
      <c r="M2602" s="207"/>
      <c r="N2602" s="208"/>
      <c r="O2602" s="208"/>
      <c r="P2602" s="208"/>
      <c r="Q2602" s="208"/>
      <c r="R2602" s="208"/>
      <c r="S2602" s="208"/>
      <c r="T2602" s="209"/>
      <c r="AT2602" s="203" t="s">
        <v>198</v>
      </c>
      <c r="AU2602" s="203" t="s">
        <v>80</v>
      </c>
      <c r="AV2602" s="13" t="s">
        <v>80</v>
      </c>
      <c r="AW2602" s="13" t="s">
        <v>35</v>
      </c>
      <c r="AX2602" s="13" t="s">
        <v>72</v>
      </c>
      <c r="AY2602" s="203" t="s">
        <v>190</v>
      </c>
    </row>
    <row r="2603" spans="2:51" s="12" customFormat="1" ht="13.5">
      <c r="B2603" s="194"/>
      <c r="D2603" s="195" t="s">
        <v>198</v>
      </c>
      <c r="E2603" s="196" t="s">
        <v>5</v>
      </c>
      <c r="F2603" s="197" t="s">
        <v>1597</v>
      </c>
      <c r="H2603" s="196" t="s">
        <v>5</v>
      </c>
      <c r="I2603" s="198"/>
      <c r="L2603" s="194"/>
      <c r="M2603" s="199"/>
      <c r="N2603" s="200"/>
      <c r="O2603" s="200"/>
      <c r="P2603" s="200"/>
      <c r="Q2603" s="200"/>
      <c r="R2603" s="200"/>
      <c r="S2603" s="200"/>
      <c r="T2603" s="201"/>
      <c r="AT2603" s="196" t="s">
        <v>198</v>
      </c>
      <c r="AU2603" s="196" t="s">
        <v>80</v>
      </c>
      <c r="AV2603" s="12" t="s">
        <v>17</v>
      </c>
      <c r="AW2603" s="12" t="s">
        <v>35</v>
      </c>
      <c r="AX2603" s="12" t="s">
        <v>72</v>
      </c>
      <c r="AY2603" s="196" t="s">
        <v>190</v>
      </c>
    </row>
    <row r="2604" spans="2:51" s="13" customFormat="1" ht="13.5">
      <c r="B2604" s="202"/>
      <c r="D2604" s="195" t="s">
        <v>198</v>
      </c>
      <c r="E2604" s="203" t="s">
        <v>5</v>
      </c>
      <c r="F2604" s="204" t="s">
        <v>1598</v>
      </c>
      <c r="H2604" s="205">
        <v>9.1</v>
      </c>
      <c r="I2604" s="206"/>
      <c r="L2604" s="202"/>
      <c r="M2604" s="207"/>
      <c r="N2604" s="208"/>
      <c r="O2604" s="208"/>
      <c r="P2604" s="208"/>
      <c r="Q2604" s="208"/>
      <c r="R2604" s="208"/>
      <c r="S2604" s="208"/>
      <c r="T2604" s="209"/>
      <c r="AT2604" s="203" t="s">
        <v>198</v>
      </c>
      <c r="AU2604" s="203" t="s">
        <v>80</v>
      </c>
      <c r="AV2604" s="13" t="s">
        <v>80</v>
      </c>
      <c r="AW2604" s="13" t="s">
        <v>35</v>
      </c>
      <c r="AX2604" s="13" t="s">
        <v>72</v>
      </c>
      <c r="AY2604" s="203" t="s">
        <v>190</v>
      </c>
    </row>
    <row r="2605" spans="2:51" s="12" customFormat="1" ht="13.5">
      <c r="B2605" s="194"/>
      <c r="D2605" s="195" t="s">
        <v>198</v>
      </c>
      <c r="E2605" s="196" t="s">
        <v>5</v>
      </c>
      <c r="F2605" s="197" t="s">
        <v>1619</v>
      </c>
      <c r="H2605" s="196" t="s">
        <v>5</v>
      </c>
      <c r="I2605" s="198"/>
      <c r="L2605" s="194"/>
      <c r="M2605" s="199"/>
      <c r="N2605" s="200"/>
      <c r="O2605" s="200"/>
      <c r="P2605" s="200"/>
      <c r="Q2605" s="200"/>
      <c r="R2605" s="200"/>
      <c r="S2605" s="200"/>
      <c r="T2605" s="201"/>
      <c r="AT2605" s="196" t="s">
        <v>198</v>
      </c>
      <c r="AU2605" s="196" t="s">
        <v>80</v>
      </c>
      <c r="AV2605" s="12" t="s">
        <v>17</v>
      </c>
      <c r="AW2605" s="12" t="s">
        <v>35</v>
      </c>
      <c r="AX2605" s="12" t="s">
        <v>72</v>
      </c>
      <c r="AY2605" s="196" t="s">
        <v>190</v>
      </c>
    </row>
    <row r="2606" spans="2:51" s="13" customFormat="1" ht="13.5">
      <c r="B2606" s="202"/>
      <c r="D2606" s="195" t="s">
        <v>198</v>
      </c>
      <c r="E2606" s="203" t="s">
        <v>5</v>
      </c>
      <c r="F2606" s="204" t="s">
        <v>2343</v>
      </c>
      <c r="H2606" s="205">
        <v>24.6</v>
      </c>
      <c r="I2606" s="206"/>
      <c r="L2606" s="202"/>
      <c r="M2606" s="207"/>
      <c r="N2606" s="208"/>
      <c r="O2606" s="208"/>
      <c r="P2606" s="208"/>
      <c r="Q2606" s="208"/>
      <c r="R2606" s="208"/>
      <c r="S2606" s="208"/>
      <c r="T2606" s="209"/>
      <c r="AT2606" s="203" t="s">
        <v>198</v>
      </c>
      <c r="AU2606" s="203" t="s">
        <v>80</v>
      </c>
      <c r="AV2606" s="13" t="s">
        <v>80</v>
      </c>
      <c r="AW2606" s="13" t="s">
        <v>35</v>
      </c>
      <c r="AX2606" s="13" t="s">
        <v>72</v>
      </c>
      <c r="AY2606" s="203" t="s">
        <v>190</v>
      </c>
    </row>
    <row r="2607" spans="2:51" s="12" customFormat="1" ht="13.5">
      <c r="B2607" s="194"/>
      <c r="D2607" s="195" t="s">
        <v>198</v>
      </c>
      <c r="E2607" s="196" t="s">
        <v>5</v>
      </c>
      <c r="F2607" s="197" t="s">
        <v>965</v>
      </c>
      <c r="H2607" s="196" t="s">
        <v>5</v>
      </c>
      <c r="I2607" s="198"/>
      <c r="L2607" s="194"/>
      <c r="M2607" s="199"/>
      <c r="N2607" s="200"/>
      <c r="O2607" s="200"/>
      <c r="P2607" s="200"/>
      <c r="Q2607" s="200"/>
      <c r="R2607" s="200"/>
      <c r="S2607" s="200"/>
      <c r="T2607" s="201"/>
      <c r="AT2607" s="196" t="s">
        <v>198</v>
      </c>
      <c r="AU2607" s="196" t="s">
        <v>80</v>
      </c>
      <c r="AV2607" s="12" t="s">
        <v>17</v>
      </c>
      <c r="AW2607" s="12" t="s">
        <v>35</v>
      </c>
      <c r="AX2607" s="12" t="s">
        <v>72</v>
      </c>
      <c r="AY2607" s="196" t="s">
        <v>190</v>
      </c>
    </row>
    <row r="2608" spans="2:51" s="13" customFormat="1" ht="13.5">
      <c r="B2608" s="202"/>
      <c r="D2608" s="195" t="s">
        <v>198</v>
      </c>
      <c r="E2608" s="203" t="s">
        <v>5</v>
      </c>
      <c r="F2608" s="204" t="s">
        <v>2344</v>
      </c>
      <c r="H2608" s="205">
        <v>22.85</v>
      </c>
      <c r="I2608" s="206"/>
      <c r="L2608" s="202"/>
      <c r="M2608" s="207"/>
      <c r="N2608" s="208"/>
      <c r="O2608" s="208"/>
      <c r="P2608" s="208"/>
      <c r="Q2608" s="208"/>
      <c r="R2608" s="208"/>
      <c r="S2608" s="208"/>
      <c r="T2608" s="209"/>
      <c r="AT2608" s="203" t="s">
        <v>198</v>
      </c>
      <c r="AU2608" s="203" t="s">
        <v>80</v>
      </c>
      <c r="AV2608" s="13" t="s">
        <v>80</v>
      </c>
      <c r="AW2608" s="13" t="s">
        <v>35</v>
      </c>
      <c r="AX2608" s="13" t="s">
        <v>72</v>
      </c>
      <c r="AY2608" s="203" t="s">
        <v>190</v>
      </c>
    </row>
    <row r="2609" spans="2:51" s="12" customFormat="1" ht="13.5">
      <c r="B2609" s="194"/>
      <c r="D2609" s="195" t="s">
        <v>198</v>
      </c>
      <c r="E2609" s="196" t="s">
        <v>5</v>
      </c>
      <c r="F2609" s="197" t="s">
        <v>1622</v>
      </c>
      <c r="H2609" s="196" t="s">
        <v>5</v>
      </c>
      <c r="I2609" s="198"/>
      <c r="L2609" s="194"/>
      <c r="M2609" s="199"/>
      <c r="N2609" s="200"/>
      <c r="O2609" s="200"/>
      <c r="P2609" s="200"/>
      <c r="Q2609" s="200"/>
      <c r="R2609" s="200"/>
      <c r="S2609" s="200"/>
      <c r="T2609" s="201"/>
      <c r="AT2609" s="196" t="s">
        <v>198</v>
      </c>
      <c r="AU2609" s="196" t="s">
        <v>80</v>
      </c>
      <c r="AV2609" s="12" t="s">
        <v>17</v>
      </c>
      <c r="AW2609" s="12" t="s">
        <v>35</v>
      </c>
      <c r="AX2609" s="12" t="s">
        <v>72</v>
      </c>
      <c r="AY2609" s="196" t="s">
        <v>190</v>
      </c>
    </row>
    <row r="2610" spans="2:51" s="13" customFormat="1" ht="13.5">
      <c r="B2610" s="202"/>
      <c r="D2610" s="195" t="s">
        <v>198</v>
      </c>
      <c r="E2610" s="203" t="s">
        <v>5</v>
      </c>
      <c r="F2610" s="204" t="s">
        <v>3346</v>
      </c>
      <c r="H2610" s="205">
        <v>31.5</v>
      </c>
      <c r="I2610" s="206"/>
      <c r="L2610" s="202"/>
      <c r="M2610" s="207"/>
      <c r="N2610" s="208"/>
      <c r="O2610" s="208"/>
      <c r="P2610" s="208"/>
      <c r="Q2610" s="208"/>
      <c r="R2610" s="208"/>
      <c r="S2610" s="208"/>
      <c r="T2610" s="209"/>
      <c r="AT2610" s="203" t="s">
        <v>198</v>
      </c>
      <c r="AU2610" s="203" t="s">
        <v>80</v>
      </c>
      <c r="AV2610" s="13" t="s">
        <v>80</v>
      </c>
      <c r="AW2610" s="13" t="s">
        <v>35</v>
      </c>
      <c r="AX2610" s="13" t="s">
        <v>72</v>
      </c>
      <c r="AY2610" s="203" t="s">
        <v>190</v>
      </c>
    </row>
    <row r="2611" spans="2:51" s="14" customFormat="1" ht="13.5">
      <c r="B2611" s="210"/>
      <c r="D2611" s="195" t="s">
        <v>198</v>
      </c>
      <c r="E2611" s="211" t="s">
        <v>5</v>
      </c>
      <c r="F2611" s="212" t="s">
        <v>221</v>
      </c>
      <c r="H2611" s="213">
        <v>182.35</v>
      </c>
      <c r="I2611" s="214"/>
      <c r="L2611" s="210"/>
      <c r="M2611" s="215"/>
      <c r="N2611" s="216"/>
      <c r="O2611" s="216"/>
      <c r="P2611" s="216"/>
      <c r="Q2611" s="216"/>
      <c r="R2611" s="216"/>
      <c r="S2611" s="216"/>
      <c r="T2611" s="217"/>
      <c r="AT2611" s="211" t="s">
        <v>198</v>
      </c>
      <c r="AU2611" s="211" t="s">
        <v>80</v>
      </c>
      <c r="AV2611" s="14" t="s">
        <v>92</v>
      </c>
      <c r="AW2611" s="14" t="s">
        <v>35</v>
      </c>
      <c r="AX2611" s="14" t="s">
        <v>17</v>
      </c>
      <c r="AY2611" s="211" t="s">
        <v>190</v>
      </c>
    </row>
    <row r="2612" spans="2:65" s="1" customFormat="1" ht="25.5" customHeight="1">
      <c r="B2612" s="181"/>
      <c r="C2612" s="182" t="s">
        <v>3347</v>
      </c>
      <c r="D2612" s="182" t="s">
        <v>192</v>
      </c>
      <c r="E2612" s="183" t="s">
        <v>3348</v>
      </c>
      <c r="F2612" s="184" t="s">
        <v>3349</v>
      </c>
      <c r="G2612" s="185" t="s">
        <v>275</v>
      </c>
      <c r="H2612" s="186">
        <v>264</v>
      </c>
      <c r="I2612" s="187"/>
      <c r="J2612" s="188">
        <f>ROUND(I2612*H2612,2)</f>
        <v>0</v>
      </c>
      <c r="K2612" s="184" t="s">
        <v>196</v>
      </c>
      <c r="L2612" s="42"/>
      <c r="M2612" s="189" t="s">
        <v>5</v>
      </c>
      <c r="N2612" s="190" t="s">
        <v>43</v>
      </c>
      <c r="O2612" s="43"/>
      <c r="P2612" s="191">
        <f>O2612*H2612</f>
        <v>0</v>
      </c>
      <c r="Q2612" s="191">
        <v>0.0004</v>
      </c>
      <c r="R2612" s="191">
        <f>Q2612*H2612</f>
        <v>0.1056</v>
      </c>
      <c r="S2612" s="191">
        <v>0</v>
      </c>
      <c r="T2612" s="192">
        <f>S2612*H2612</f>
        <v>0</v>
      </c>
      <c r="AR2612" s="25" t="s">
        <v>283</v>
      </c>
      <c r="AT2612" s="25" t="s">
        <v>192</v>
      </c>
      <c r="AU2612" s="25" t="s">
        <v>80</v>
      </c>
      <c r="AY2612" s="25" t="s">
        <v>190</v>
      </c>
      <c r="BE2612" s="193">
        <f>IF(N2612="základní",J2612,0)</f>
        <v>0</v>
      </c>
      <c r="BF2612" s="193">
        <f>IF(N2612="snížená",J2612,0)</f>
        <v>0</v>
      </c>
      <c r="BG2612" s="193">
        <f>IF(N2612="zákl. přenesená",J2612,0)</f>
        <v>0</v>
      </c>
      <c r="BH2612" s="193">
        <f>IF(N2612="sníž. přenesená",J2612,0)</f>
        <v>0</v>
      </c>
      <c r="BI2612" s="193">
        <f>IF(N2612="nulová",J2612,0)</f>
        <v>0</v>
      </c>
      <c r="BJ2612" s="25" t="s">
        <v>17</v>
      </c>
      <c r="BK2612" s="193">
        <f>ROUND(I2612*H2612,2)</f>
        <v>0</v>
      </c>
      <c r="BL2612" s="25" t="s">
        <v>283</v>
      </c>
      <c r="BM2612" s="25" t="s">
        <v>3350</v>
      </c>
    </row>
    <row r="2613" spans="2:51" s="12" customFormat="1" ht="13.5">
      <c r="B2613" s="194"/>
      <c r="D2613" s="195" t="s">
        <v>198</v>
      </c>
      <c r="E2613" s="196" t="s">
        <v>5</v>
      </c>
      <c r="F2613" s="197" t="s">
        <v>3330</v>
      </c>
      <c r="H2613" s="196" t="s">
        <v>5</v>
      </c>
      <c r="I2613" s="198"/>
      <c r="L2613" s="194"/>
      <c r="M2613" s="199"/>
      <c r="N2613" s="200"/>
      <c r="O2613" s="200"/>
      <c r="P2613" s="200"/>
      <c r="Q2613" s="200"/>
      <c r="R2613" s="200"/>
      <c r="S2613" s="200"/>
      <c r="T2613" s="201"/>
      <c r="AT2613" s="196" t="s">
        <v>198</v>
      </c>
      <c r="AU2613" s="196" t="s">
        <v>80</v>
      </c>
      <c r="AV2613" s="12" t="s">
        <v>17</v>
      </c>
      <c r="AW2613" s="12" t="s">
        <v>35</v>
      </c>
      <c r="AX2613" s="12" t="s">
        <v>72</v>
      </c>
      <c r="AY2613" s="196" t="s">
        <v>190</v>
      </c>
    </row>
    <row r="2614" spans="2:51" s="12" customFormat="1" ht="13.5">
      <c r="B2614" s="194"/>
      <c r="D2614" s="195" t="s">
        <v>198</v>
      </c>
      <c r="E2614" s="196" t="s">
        <v>5</v>
      </c>
      <c r="F2614" s="197" t="s">
        <v>1375</v>
      </c>
      <c r="H2614" s="196" t="s">
        <v>5</v>
      </c>
      <c r="I2614" s="198"/>
      <c r="L2614" s="194"/>
      <c r="M2614" s="199"/>
      <c r="N2614" s="200"/>
      <c r="O2614" s="200"/>
      <c r="P2614" s="200"/>
      <c r="Q2614" s="200"/>
      <c r="R2614" s="200"/>
      <c r="S2614" s="200"/>
      <c r="T2614" s="201"/>
      <c r="AT2614" s="196" t="s">
        <v>198</v>
      </c>
      <c r="AU2614" s="196" t="s">
        <v>80</v>
      </c>
      <c r="AV2614" s="12" t="s">
        <v>17</v>
      </c>
      <c r="AW2614" s="12" t="s">
        <v>35</v>
      </c>
      <c r="AX2614" s="12" t="s">
        <v>72</v>
      </c>
      <c r="AY2614" s="196" t="s">
        <v>190</v>
      </c>
    </row>
    <row r="2615" spans="2:51" s="13" customFormat="1" ht="13.5">
      <c r="B2615" s="202"/>
      <c r="D2615" s="195" t="s">
        <v>198</v>
      </c>
      <c r="E2615" s="203" t="s">
        <v>5</v>
      </c>
      <c r="F2615" s="204" t="s">
        <v>3331</v>
      </c>
      <c r="H2615" s="205">
        <v>8.8</v>
      </c>
      <c r="I2615" s="206"/>
      <c r="L2615" s="202"/>
      <c r="M2615" s="207"/>
      <c r="N2615" s="208"/>
      <c r="O2615" s="208"/>
      <c r="P2615" s="208"/>
      <c r="Q2615" s="208"/>
      <c r="R2615" s="208"/>
      <c r="S2615" s="208"/>
      <c r="T2615" s="209"/>
      <c r="AT2615" s="203" t="s">
        <v>198</v>
      </c>
      <c r="AU2615" s="203" t="s">
        <v>80</v>
      </c>
      <c r="AV2615" s="13" t="s">
        <v>80</v>
      </c>
      <c r="AW2615" s="13" t="s">
        <v>35</v>
      </c>
      <c r="AX2615" s="13" t="s">
        <v>72</v>
      </c>
      <c r="AY2615" s="203" t="s">
        <v>190</v>
      </c>
    </row>
    <row r="2616" spans="2:51" s="12" customFormat="1" ht="13.5">
      <c r="B2616" s="194"/>
      <c r="D2616" s="195" t="s">
        <v>198</v>
      </c>
      <c r="E2616" s="196" t="s">
        <v>5</v>
      </c>
      <c r="F2616" s="197" t="s">
        <v>1355</v>
      </c>
      <c r="H2616" s="196" t="s">
        <v>5</v>
      </c>
      <c r="I2616" s="198"/>
      <c r="L2616" s="194"/>
      <c r="M2616" s="199"/>
      <c r="N2616" s="200"/>
      <c r="O2616" s="200"/>
      <c r="P2616" s="200"/>
      <c r="Q2616" s="200"/>
      <c r="R2616" s="200"/>
      <c r="S2616" s="200"/>
      <c r="T2616" s="201"/>
      <c r="AT2616" s="196" t="s">
        <v>198</v>
      </c>
      <c r="AU2616" s="196" t="s">
        <v>80</v>
      </c>
      <c r="AV2616" s="12" t="s">
        <v>17</v>
      </c>
      <c r="AW2616" s="12" t="s">
        <v>35</v>
      </c>
      <c r="AX2616" s="12" t="s">
        <v>72</v>
      </c>
      <c r="AY2616" s="196" t="s">
        <v>190</v>
      </c>
    </row>
    <row r="2617" spans="2:51" s="13" customFormat="1" ht="13.5">
      <c r="B2617" s="202"/>
      <c r="D2617" s="195" t="s">
        <v>198</v>
      </c>
      <c r="E2617" s="203" t="s">
        <v>5</v>
      </c>
      <c r="F2617" s="204" t="s">
        <v>3332</v>
      </c>
      <c r="H2617" s="205">
        <v>30.36</v>
      </c>
      <c r="I2617" s="206"/>
      <c r="L2617" s="202"/>
      <c r="M2617" s="207"/>
      <c r="N2617" s="208"/>
      <c r="O2617" s="208"/>
      <c r="P2617" s="208"/>
      <c r="Q2617" s="208"/>
      <c r="R2617" s="208"/>
      <c r="S2617" s="208"/>
      <c r="T2617" s="209"/>
      <c r="AT2617" s="203" t="s">
        <v>198</v>
      </c>
      <c r="AU2617" s="203" t="s">
        <v>80</v>
      </c>
      <c r="AV2617" s="13" t="s">
        <v>80</v>
      </c>
      <c r="AW2617" s="13" t="s">
        <v>35</v>
      </c>
      <c r="AX2617" s="13" t="s">
        <v>72</v>
      </c>
      <c r="AY2617" s="203" t="s">
        <v>190</v>
      </c>
    </row>
    <row r="2618" spans="2:51" s="12" customFormat="1" ht="13.5">
      <c r="B2618" s="194"/>
      <c r="D2618" s="195" t="s">
        <v>198</v>
      </c>
      <c r="E2618" s="196" t="s">
        <v>5</v>
      </c>
      <c r="F2618" s="197" t="s">
        <v>1357</v>
      </c>
      <c r="H2618" s="196" t="s">
        <v>5</v>
      </c>
      <c r="I2618" s="198"/>
      <c r="L2618" s="194"/>
      <c r="M2618" s="199"/>
      <c r="N2618" s="200"/>
      <c r="O2618" s="200"/>
      <c r="P2618" s="200"/>
      <c r="Q2618" s="200"/>
      <c r="R2618" s="200"/>
      <c r="S2618" s="200"/>
      <c r="T2618" s="201"/>
      <c r="AT2618" s="196" t="s">
        <v>198</v>
      </c>
      <c r="AU2618" s="196" t="s">
        <v>80</v>
      </c>
      <c r="AV2618" s="12" t="s">
        <v>17</v>
      </c>
      <c r="AW2618" s="12" t="s">
        <v>35</v>
      </c>
      <c r="AX2618" s="12" t="s">
        <v>72</v>
      </c>
      <c r="AY2618" s="196" t="s">
        <v>190</v>
      </c>
    </row>
    <row r="2619" spans="2:51" s="13" customFormat="1" ht="13.5">
      <c r="B2619" s="202"/>
      <c r="D2619" s="195" t="s">
        <v>198</v>
      </c>
      <c r="E2619" s="203" t="s">
        <v>5</v>
      </c>
      <c r="F2619" s="204" t="s">
        <v>3333</v>
      </c>
      <c r="H2619" s="205">
        <v>30.415</v>
      </c>
      <c r="I2619" s="206"/>
      <c r="L2619" s="202"/>
      <c r="M2619" s="207"/>
      <c r="N2619" s="208"/>
      <c r="O2619" s="208"/>
      <c r="P2619" s="208"/>
      <c r="Q2619" s="208"/>
      <c r="R2619" s="208"/>
      <c r="S2619" s="208"/>
      <c r="T2619" s="209"/>
      <c r="AT2619" s="203" t="s">
        <v>198</v>
      </c>
      <c r="AU2619" s="203" t="s">
        <v>80</v>
      </c>
      <c r="AV2619" s="13" t="s">
        <v>80</v>
      </c>
      <c r="AW2619" s="13" t="s">
        <v>35</v>
      </c>
      <c r="AX2619" s="13" t="s">
        <v>72</v>
      </c>
      <c r="AY2619" s="203" t="s">
        <v>190</v>
      </c>
    </row>
    <row r="2620" spans="2:51" s="12" customFormat="1" ht="13.5">
      <c r="B2620" s="194"/>
      <c r="D2620" s="195" t="s">
        <v>198</v>
      </c>
      <c r="E2620" s="196" t="s">
        <v>5</v>
      </c>
      <c r="F2620" s="197" t="s">
        <v>1359</v>
      </c>
      <c r="H2620" s="196" t="s">
        <v>5</v>
      </c>
      <c r="I2620" s="198"/>
      <c r="L2620" s="194"/>
      <c r="M2620" s="199"/>
      <c r="N2620" s="200"/>
      <c r="O2620" s="200"/>
      <c r="P2620" s="200"/>
      <c r="Q2620" s="200"/>
      <c r="R2620" s="200"/>
      <c r="S2620" s="200"/>
      <c r="T2620" s="201"/>
      <c r="AT2620" s="196" t="s">
        <v>198</v>
      </c>
      <c r="AU2620" s="196" t="s">
        <v>80</v>
      </c>
      <c r="AV2620" s="12" t="s">
        <v>17</v>
      </c>
      <c r="AW2620" s="12" t="s">
        <v>35</v>
      </c>
      <c r="AX2620" s="12" t="s">
        <v>72</v>
      </c>
      <c r="AY2620" s="196" t="s">
        <v>190</v>
      </c>
    </row>
    <row r="2621" spans="2:51" s="13" customFormat="1" ht="13.5">
      <c r="B2621" s="202"/>
      <c r="D2621" s="195" t="s">
        <v>198</v>
      </c>
      <c r="E2621" s="203" t="s">
        <v>5</v>
      </c>
      <c r="F2621" s="204" t="s">
        <v>3334</v>
      </c>
      <c r="H2621" s="205">
        <v>19.03</v>
      </c>
      <c r="I2621" s="206"/>
      <c r="L2621" s="202"/>
      <c r="M2621" s="207"/>
      <c r="N2621" s="208"/>
      <c r="O2621" s="208"/>
      <c r="P2621" s="208"/>
      <c r="Q2621" s="208"/>
      <c r="R2621" s="208"/>
      <c r="S2621" s="208"/>
      <c r="T2621" s="209"/>
      <c r="AT2621" s="203" t="s">
        <v>198</v>
      </c>
      <c r="AU2621" s="203" t="s">
        <v>80</v>
      </c>
      <c r="AV2621" s="13" t="s">
        <v>80</v>
      </c>
      <c r="AW2621" s="13" t="s">
        <v>35</v>
      </c>
      <c r="AX2621" s="13" t="s">
        <v>72</v>
      </c>
      <c r="AY2621" s="203" t="s">
        <v>190</v>
      </c>
    </row>
    <row r="2622" spans="2:51" s="12" customFormat="1" ht="13.5">
      <c r="B2622" s="194"/>
      <c r="D2622" s="195" t="s">
        <v>198</v>
      </c>
      <c r="E2622" s="196" t="s">
        <v>5</v>
      </c>
      <c r="F2622" s="197" t="s">
        <v>1361</v>
      </c>
      <c r="H2622" s="196" t="s">
        <v>5</v>
      </c>
      <c r="I2622" s="198"/>
      <c r="L2622" s="194"/>
      <c r="M2622" s="199"/>
      <c r="N2622" s="200"/>
      <c r="O2622" s="200"/>
      <c r="P2622" s="200"/>
      <c r="Q2622" s="200"/>
      <c r="R2622" s="200"/>
      <c r="S2622" s="200"/>
      <c r="T2622" s="201"/>
      <c r="AT2622" s="196" t="s">
        <v>198</v>
      </c>
      <c r="AU2622" s="196" t="s">
        <v>80</v>
      </c>
      <c r="AV2622" s="12" t="s">
        <v>17</v>
      </c>
      <c r="AW2622" s="12" t="s">
        <v>35</v>
      </c>
      <c r="AX2622" s="12" t="s">
        <v>72</v>
      </c>
      <c r="AY2622" s="196" t="s">
        <v>190</v>
      </c>
    </row>
    <row r="2623" spans="2:51" s="13" customFormat="1" ht="13.5">
      <c r="B2623" s="202"/>
      <c r="D2623" s="195" t="s">
        <v>198</v>
      </c>
      <c r="E2623" s="203" t="s">
        <v>5</v>
      </c>
      <c r="F2623" s="204" t="s">
        <v>3335</v>
      </c>
      <c r="H2623" s="205">
        <v>20.845</v>
      </c>
      <c r="I2623" s="206"/>
      <c r="L2623" s="202"/>
      <c r="M2623" s="207"/>
      <c r="N2623" s="208"/>
      <c r="O2623" s="208"/>
      <c r="P2623" s="208"/>
      <c r="Q2623" s="208"/>
      <c r="R2623" s="208"/>
      <c r="S2623" s="208"/>
      <c r="T2623" s="209"/>
      <c r="AT2623" s="203" t="s">
        <v>198</v>
      </c>
      <c r="AU2623" s="203" t="s">
        <v>80</v>
      </c>
      <c r="AV2623" s="13" t="s">
        <v>80</v>
      </c>
      <c r="AW2623" s="13" t="s">
        <v>35</v>
      </c>
      <c r="AX2623" s="13" t="s">
        <v>72</v>
      </c>
      <c r="AY2623" s="203" t="s">
        <v>190</v>
      </c>
    </row>
    <row r="2624" spans="2:51" s="12" customFormat="1" ht="13.5">
      <c r="B2624" s="194"/>
      <c r="D2624" s="195" t="s">
        <v>198</v>
      </c>
      <c r="E2624" s="196" t="s">
        <v>5</v>
      </c>
      <c r="F2624" s="197" t="s">
        <v>1363</v>
      </c>
      <c r="H2624" s="196" t="s">
        <v>5</v>
      </c>
      <c r="I2624" s="198"/>
      <c r="L2624" s="194"/>
      <c r="M2624" s="199"/>
      <c r="N2624" s="200"/>
      <c r="O2624" s="200"/>
      <c r="P2624" s="200"/>
      <c r="Q2624" s="200"/>
      <c r="R2624" s="200"/>
      <c r="S2624" s="200"/>
      <c r="T2624" s="201"/>
      <c r="AT2624" s="196" t="s">
        <v>198</v>
      </c>
      <c r="AU2624" s="196" t="s">
        <v>80</v>
      </c>
      <c r="AV2624" s="12" t="s">
        <v>17</v>
      </c>
      <c r="AW2624" s="12" t="s">
        <v>35</v>
      </c>
      <c r="AX2624" s="12" t="s">
        <v>72</v>
      </c>
      <c r="AY2624" s="196" t="s">
        <v>190</v>
      </c>
    </row>
    <row r="2625" spans="2:51" s="13" customFormat="1" ht="13.5">
      <c r="B2625" s="202"/>
      <c r="D2625" s="195" t="s">
        <v>198</v>
      </c>
      <c r="E2625" s="203" t="s">
        <v>5</v>
      </c>
      <c r="F2625" s="204" t="s">
        <v>3336</v>
      </c>
      <c r="H2625" s="205">
        <v>26.235</v>
      </c>
      <c r="I2625" s="206"/>
      <c r="L2625" s="202"/>
      <c r="M2625" s="207"/>
      <c r="N2625" s="208"/>
      <c r="O2625" s="208"/>
      <c r="P2625" s="208"/>
      <c r="Q2625" s="208"/>
      <c r="R2625" s="208"/>
      <c r="S2625" s="208"/>
      <c r="T2625" s="209"/>
      <c r="AT2625" s="203" t="s">
        <v>198</v>
      </c>
      <c r="AU2625" s="203" t="s">
        <v>80</v>
      </c>
      <c r="AV2625" s="13" t="s">
        <v>80</v>
      </c>
      <c r="AW2625" s="13" t="s">
        <v>35</v>
      </c>
      <c r="AX2625" s="13" t="s">
        <v>72</v>
      </c>
      <c r="AY2625" s="203" t="s">
        <v>190</v>
      </c>
    </row>
    <row r="2626" spans="2:51" s="12" customFormat="1" ht="13.5">
      <c r="B2626" s="194"/>
      <c r="D2626" s="195" t="s">
        <v>198</v>
      </c>
      <c r="E2626" s="196" t="s">
        <v>5</v>
      </c>
      <c r="F2626" s="197" t="s">
        <v>1400</v>
      </c>
      <c r="H2626" s="196" t="s">
        <v>5</v>
      </c>
      <c r="I2626" s="198"/>
      <c r="L2626" s="194"/>
      <c r="M2626" s="199"/>
      <c r="N2626" s="200"/>
      <c r="O2626" s="200"/>
      <c r="P2626" s="200"/>
      <c r="Q2626" s="200"/>
      <c r="R2626" s="200"/>
      <c r="S2626" s="200"/>
      <c r="T2626" s="201"/>
      <c r="AT2626" s="196" t="s">
        <v>198</v>
      </c>
      <c r="AU2626" s="196" t="s">
        <v>80</v>
      </c>
      <c r="AV2626" s="12" t="s">
        <v>17</v>
      </c>
      <c r="AW2626" s="12" t="s">
        <v>35</v>
      </c>
      <c r="AX2626" s="12" t="s">
        <v>72</v>
      </c>
      <c r="AY2626" s="196" t="s">
        <v>190</v>
      </c>
    </row>
    <row r="2627" spans="2:51" s="13" customFormat="1" ht="13.5">
      <c r="B2627" s="202"/>
      <c r="D2627" s="195" t="s">
        <v>198</v>
      </c>
      <c r="E2627" s="203" t="s">
        <v>5</v>
      </c>
      <c r="F2627" s="204" t="s">
        <v>3337</v>
      </c>
      <c r="H2627" s="205">
        <v>85.415</v>
      </c>
      <c r="I2627" s="206"/>
      <c r="L2627" s="202"/>
      <c r="M2627" s="207"/>
      <c r="N2627" s="208"/>
      <c r="O2627" s="208"/>
      <c r="P2627" s="208"/>
      <c r="Q2627" s="208"/>
      <c r="R2627" s="208"/>
      <c r="S2627" s="208"/>
      <c r="T2627" s="209"/>
      <c r="AT2627" s="203" t="s">
        <v>198</v>
      </c>
      <c r="AU2627" s="203" t="s">
        <v>80</v>
      </c>
      <c r="AV2627" s="13" t="s">
        <v>80</v>
      </c>
      <c r="AW2627" s="13" t="s">
        <v>35</v>
      </c>
      <c r="AX2627" s="13" t="s">
        <v>72</v>
      </c>
      <c r="AY2627" s="203" t="s">
        <v>190</v>
      </c>
    </row>
    <row r="2628" spans="2:51" s="12" customFormat="1" ht="13.5">
      <c r="B2628" s="194"/>
      <c r="D2628" s="195" t="s">
        <v>198</v>
      </c>
      <c r="E2628" s="196" t="s">
        <v>5</v>
      </c>
      <c r="F2628" s="197" t="s">
        <v>786</v>
      </c>
      <c r="H2628" s="196" t="s">
        <v>5</v>
      </c>
      <c r="I2628" s="198"/>
      <c r="L2628" s="194"/>
      <c r="M2628" s="199"/>
      <c r="N2628" s="200"/>
      <c r="O2628" s="200"/>
      <c r="P2628" s="200"/>
      <c r="Q2628" s="200"/>
      <c r="R2628" s="200"/>
      <c r="S2628" s="200"/>
      <c r="T2628" s="201"/>
      <c r="AT2628" s="196" t="s">
        <v>198</v>
      </c>
      <c r="AU2628" s="196" t="s">
        <v>80</v>
      </c>
      <c r="AV2628" s="12" t="s">
        <v>17</v>
      </c>
      <c r="AW2628" s="12" t="s">
        <v>35</v>
      </c>
      <c r="AX2628" s="12" t="s">
        <v>72</v>
      </c>
      <c r="AY2628" s="196" t="s">
        <v>190</v>
      </c>
    </row>
    <row r="2629" spans="2:51" s="13" customFormat="1" ht="13.5">
      <c r="B2629" s="202"/>
      <c r="D2629" s="195" t="s">
        <v>198</v>
      </c>
      <c r="E2629" s="203" t="s">
        <v>5</v>
      </c>
      <c r="F2629" s="204" t="s">
        <v>3338</v>
      </c>
      <c r="H2629" s="205">
        <v>23.65</v>
      </c>
      <c r="I2629" s="206"/>
      <c r="L2629" s="202"/>
      <c r="M2629" s="207"/>
      <c r="N2629" s="208"/>
      <c r="O2629" s="208"/>
      <c r="P2629" s="208"/>
      <c r="Q2629" s="208"/>
      <c r="R2629" s="208"/>
      <c r="S2629" s="208"/>
      <c r="T2629" s="209"/>
      <c r="AT2629" s="203" t="s">
        <v>198</v>
      </c>
      <c r="AU2629" s="203" t="s">
        <v>80</v>
      </c>
      <c r="AV2629" s="13" t="s">
        <v>80</v>
      </c>
      <c r="AW2629" s="13" t="s">
        <v>35</v>
      </c>
      <c r="AX2629" s="13" t="s">
        <v>72</v>
      </c>
      <c r="AY2629" s="203" t="s">
        <v>190</v>
      </c>
    </row>
    <row r="2630" spans="2:51" s="12" customFormat="1" ht="13.5">
      <c r="B2630" s="194"/>
      <c r="D2630" s="195" t="s">
        <v>198</v>
      </c>
      <c r="E2630" s="196" t="s">
        <v>5</v>
      </c>
      <c r="F2630" s="197" t="s">
        <v>1403</v>
      </c>
      <c r="H2630" s="196" t="s">
        <v>5</v>
      </c>
      <c r="I2630" s="198"/>
      <c r="L2630" s="194"/>
      <c r="M2630" s="199"/>
      <c r="N2630" s="200"/>
      <c r="O2630" s="200"/>
      <c r="P2630" s="200"/>
      <c r="Q2630" s="200"/>
      <c r="R2630" s="200"/>
      <c r="S2630" s="200"/>
      <c r="T2630" s="201"/>
      <c r="AT2630" s="196" t="s">
        <v>198</v>
      </c>
      <c r="AU2630" s="196" t="s">
        <v>80</v>
      </c>
      <c r="AV2630" s="12" t="s">
        <v>17</v>
      </c>
      <c r="AW2630" s="12" t="s">
        <v>35</v>
      </c>
      <c r="AX2630" s="12" t="s">
        <v>72</v>
      </c>
      <c r="AY2630" s="196" t="s">
        <v>190</v>
      </c>
    </row>
    <row r="2631" spans="2:51" s="13" customFormat="1" ht="13.5">
      <c r="B2631" s="202"/>
      <c r="D2631" s="195" t="s">
        <v>198</v>
      </c>
      <c r="E2631" s="203" t="s">
        <v>5</v>
      </c>
      <c r="F2631" s="204" t="s">
        <v>3339</v>
      </c>
      <c r="H2631" s="205">
        <v>19.25</v>
      </c>
      <c r="I2631" s="206"/>
      <c r="L2631" s="202"/>
      <c r="M2631" s="207"/>
      <c r="N2631" s="208"/>
      <c r="O2631" s="208"/>
      <c r="P2631" s="208"/>
      <c r="Q2631" s="208"/>
      <c r="R2631" s="208"/>
      <c r="S2631" s="208"/>
      <c r="T2631" s="209"/>
      <c r="AT2631" s="203" t="s">
        <v>198</v>
      </c>
      <c r="AU2631" s="203" t="s">
        <v>80</v>
      </c>
      <c r="AV2631" s="13" t="s">
        <v>80</v>
      </c>
      <c r="AW2631" s="13" t="s">
        <v>35</v>
      </c>
      <c r="AX2631" s="13" t="s">
        <v>72</v>
      </c>
      <c r="AY2631" s="203" t="s">
        <v>190</v>
      </c>
    </row>
    <row r="2632" spans="2:51" s="13" customFormat="1" ht="13.5">
      <c r="B2632" s="202"/>
      <c r="D2632" s="195" t="s">
        <v>198</v>
      </c>
      <c r="E2632" s="203" t="s">
        <v>5</v>
      </c>
      <c r="F2632" s="204" t="s">
        <v>5</v>
      </c>
      <c r="H2632" s="205">
        <v>0</v>
      </c>
      <c r="I2632" s="206"/>
      <c r="L2632" s="202"/>
      <c r="M2632" s="207"/>
      <c r="N2632" s="208"/>
      <c r="O2632" s="208"/>
      <c r="P2632" s="208"/>
      <c r="Q2632" s="208"/>
      <c r="R2632" s="208"/>
      <c r="S2632" s="208"/>
      <c r="T2632" s="209"/>
      <c r="AT2632" s="203" t="s">
        <v>198</v>
      </c>
      <c r="AU2632" s="203" t="s">
        <v>80</v>
      </c>
      <c r="AV2632" s="13" t="s">
        <v>80</v>
      </c>
      <c r="AW2632" s="13" t="s">
        <v>35</v>
      </c>
      <c r="AX2632" s="13" t="s">
        <v>72</v>
      </c>
      <c r="AY2632" s="203" t="s">
        <v>190</v>
      </c>
    </row>
    <row r="2633" spans="2:51" s="14" customFormat="1" ht="13.5">
      <c r="B2633" s="210"/>
      <c r="D2633" s="195" t="s">
        <v>198</v>
      </c>
      <c r="E2633" s="211" t="s">
        <v>5</v>
      </c>
      <c r="F2633" s="212" t="s">
        <v>221</v>
      </c>
      <c r="H2633" s="213">
        <v>264</v>
      </c>
      <c r="I2633" s="214"/>
      <c r="L2633" s="210"/>
      <c r="M2633" s="215"/>
      <c r="N2633" s="216"/>
      <c r="O2633" s="216"/>
      <c r="P2633" s="216"/>
      <c r="Q2633" s="216"/>
      <c r="R2633" s="216"/>
      <c r="S2633" s="216"/>
      <c r="T2633" s="217"/>
      <c r="AT2633" s="211" t="s">
        <v>198</v>
      </c>
      <c r="AU2633" s="211" t="s">
        <v>80</v>
      </c>
      <c r="AV2633" s="14" t="s">
        <v>92</v>
      </c>
      <c r="AW2633" s="14" t="s">
        <v>35</v>
      </c>
      <c r="AX2633" s="14" t="s">
        <v>17</v>
      </c>
      <c r="AY2633" s="211" t="s">
        <v>190</v>
      </c>
    </row>
    <row r="2634" spans="2:65" s="1" customFormat="1" ht="16.5" customHeight="1">
      <c r="B2634" s="181"/>
      <c r="C2634" s="218" t="s">
        <v>3351</v>
      </c>
      <c r="D2634" s="218" t="s">
        <v>465</v>
      </c>
      <c r="E2634" s="219" t="s">
        <v>3352</v>
      </c>
      <c r="F2634" s="220" t="s">
        <v>3353</v>
      </c>
      <c r="G2634" s="221" t="s">
        <v>275</v>
      </c>
      <c r="H2634" s="222">
        <v>290.4</v>
      </c>
      <c r="I2634" s="223"/>
      <c r="J2634" s="224">
        <f>ROUND(I2634*H2634,2)</f>
        <v>0</v>
      </c>
      <c r="K2634" s="220" t="s">
        <v>5</v>
      </c>
      <c r="L2634" s="225"/>
      <c r="M2634" s="226" t="s">
        <v>5</v>
      </c>
      <c r="N2634" s="227" t="s">
        <v>43</v>
      </c>
      <c r="O2634" s="43"/>
      <c r="P2634" s="191">
        <f>O2634*H2634</f>
        <v>0</v>
      </c>
      <c r="Q2634" s="191">
        <v>0.00264</v>
      </c>
      <c r="R2634" s="191">
        <f>Q2634*H2634</f>
        <v>0.7666559999999999</v>
      </c>
      <c r="S2634" s="191">
        <v>0</v>
      </c>
      <c r="T2634" s="192">
        <f>S2634*H2634</f>
        <v>0</v>
      </c>
      <c r="AR2634" s="25" t="s">
        <v>407</v>
      </c>
      <c r="AT2634" s="25" t="s">
        <v>465</v>
      </c>
      <c r="AU2634" s="25" t="s">
        <v>80</v>
      </c>
      <c r="AY2634" s="25" t="s">
        <v>190</v>
      </c>
      <c r="BE2634" s="193">
        <f>IF(N2634="základní",J2634,0)</f>
        <v>0</v>
      </c>
      <c r="BF2634" s="193">
        <f>IF(N2634="snížená",J2634,0)</f>
        <v>0</v>
      </c>
      <c r="BG2634" s="193">
        <f>IF(N2634="zákl. přenesená",J2634,0)</f>
        <v>0</v>
      </c>
      <c r="BH2634" s="193">
        <f>IF(N2634="sníž. přenesená",J2634,0)</f>
        <v>0</v>
      </c>
      <c r="BI2634" s="193">
        <f>IF(N2634="nulová",J2634,0)</f>
        <v>0</v>
      </c>
      <c r="BJ2634" s="25" t="s">
        <v>17</v>
      </c>
      <c r="BK2634" s="193">
        <f>ROUND(I2634*H2634,2)</f>
        <v>0</v>
      </c>
      <c r="BL2634" s="25" t="s">
        <v>283</v>
      </c>
      <c r="BM2634" s="25" t="s">
        <v>3354</v>
      </c>
    </row>
    <row r="2635" spans="2:51" s="13" customFormat="1" ht="13.5">
      <c r="B2635" s="202"/>
      <c r="D2635" s="195" t="s">
        <v>198</v>
      </c>
      <c r="F2635" s="204" t="s">
        <v>3355</v>
      </c>
      <c r="H2635" s="205">
        <v>290.4</v>
      </c>
      <c r="I2635" s="206"/>
      <c r="L2635" s="202"/>
      <c r="M2635" s="207"/>
      <c r="N2635" s="208"/>
      <c r="O2635" s="208"/>
      <c r="P2635" s="208"/>
      <c r="Q2635" s="208"/>
      <c r="R2635" s="208"/>
      <c r="S2635" s="208"/>
      <c r="T2635" s="209"/>
      <c r="AT2635" s="203" t="s">
        <v>198</v>
      </c>
      <c r="AU2635" s="203" t="s">
        <v>80</v>
      </c>
      <c r="AV2635" s="13" t="s">
        <v>80</v>
      </c>
      <c r="AW2635" s="13" t="s">
        <v>6</v>
      </c>
      <c r="AX2635" s="13" t="s">
        <v>17</v>
      </c>
      <c r="AY2635" s="203" t="s">
        <v>190</v>
      </c>
    </row>
    <row r="2636" spans="2:65" s="1" customFormat="1" ht="16.5" customHeight="1">
      <c r="B2636" s="181"/>
      <c r="C2636" s="182" t="s">
        <v>3356</v>
      </c>
      <c r="D2636" s="182" t="s">
        <v>192</v>
      </c>
      <c r="E2636" s="183" t="s">
        <v>3357</v>
      </c>
      <c r="F2636" s="184" t="s">
        <v>3358</v>
      </c>
      <c r="G2636" s="185" t="s">
        <v>625</v>
      </c>
      <c r="H2636" s="186">
        <v>36.16</v>
      </c>
      <c r="I2636" s="187"/>
      <c r="J2636" s="188">
        <f>ROUND(I2636*H2636,2)</f>
        <v>0</v>
      </c>
      <c r="K2636" s="184" t="s">
        <v>196</v>
      </c>
      <c r="L2636" s="42"/>
      <c r="M2636" s="189" t="s">
        <v>5</v>
      </c>
      <c r="N2636" s="190" t="s">
        <v>43</v>
      </c>
      <c r="O2636" s="43"/>
      <c r="P2636" s="191">
        <f>O2636*H2636</f>
        <v>0</v>
      </c>
      <c r="Q2636" s="191">
        <v>0</v>
      </c>
      <c r="R2636" s="191">
        <f>Q2636*H2636</f>
        <v>0</v>
      </c>
      <c r="S2636" s="191">
        <v>0.0023</v>
      </c>
      <c r="T2636" s="192">
        <f>S2636*H2636</f>
        <v>0.08316799999999999</v>
      </c>
      <c r="AR2636" s="25" t="s">
        <v>283</v>
      </c>
      <c r="AT2636" s="25" t="s">
        <v>192</v>
      </c>
      <c r="AU2636" s="25" t="s">
        <v>80</v>
      </c>
      <c r="AY2636" s="25" t="s">
        <v>190</v>
      </c>
      <c r="BE2636" s="193">
        <f>IF(N2636="základní",J2636,0)</f>
        <v>0</v>
      </c>
      <c r="BF2636" s="193">
        <f>IF(N2636="snížená",J2636,0)</f>
        <v>0</v>
      </c>
      <c r="BG2636" s="193">
        <f>IF(N2636="zákl. přenesená",J2636,0)</f>
        <v>0</v>
      </c>
      <c r="BH2636" s="193">
        <f>IF(N2636="sníž. přenesená",J2636,0)</f>
        <v>0</v>
      </c>
      <c r="BI2636" s="193">
        <f>IF(N2636="nulová",J2636,0)</f>
        <v>0</v>
      </c>
      <c r="BJ2636" s="25" t="s">
        <v>17</v>
      </c>
      <c r="BK2636" s="193">
        <f>ROUND(I2636*H2636,2)</f>
        <v>0</v>
      </c>
      <c r="BL2636" s="25" t="s">
        <v>283</v>
      </c>
      <c r="BM2636" s="25" t="s">
        <v>3359</v>
      </c>
    </row>
    <row r="2637" spans="2:51" s="12" customFormat="1" ht="13.5">
      <c r="B2637" s="194"/>
      <c r="D2637" s="195" t="s">
        <v>198</v>
      </c>
      <c r="E2637" s="196" t="s">
        <v>5</v>
      </c>
      <c r="F2637" s="197" t="s">
        <v>3283</v>
      </c>
      <c r="H2637" s="196" t="s">
        <v>5</v>
      </c>
      <c r="I2637" s="198"/>
      <c r="L2637" s="194"/>
      <c r="M2637" s="199"/>
      <c r="N2637" s="200"/>
      <c r="O2637" s="200"/>
      <c r="P2637" s="200"/>
      <c r="Q2637" s="200"/>
      <c r="R2637" s="200"/>
      <c r="S2637" s="200"/>
      <c r="T2637" s="201"/>
      <c r="AT2637" s="196" t="s">
        <v>198</v>
      </c>
      <c r="AU2637" s="196" t="s">
        <v>80</v>
      </c>
      <c r="AV2637" s="12" t="s">
        <v>17</v>
      </c>
      <c r="AW2637" s="12" t="s">
        <v>35</v>
      </c>
      <c r="AX2637" s="12" t="s">
        <v>72</v>
      </c>
      <c r="AY2637" s="196" t="s">
        <v>190</v>
      </c>
    </row>
    <row r="2638" spans="2:51" s="13" customFormat="1" ht="13.5">
      <c r="B2638" s="202"/>
      <c r="D2638" s="195" t="s">
        <v>198</v>
      </c>
      <c r="E2638" s="203" t="s">
        <v>5</v>
      </c>
      <c r="F2638" s="204" t="s">
        <v>3360</v>
      </c>
      <c r="H2638" s="205">
        <v>36.16</v>
      </c>
      <c r="I2638" s="206"/>
      <c r="L2638" s="202"/>
      <c r="M2638" s="207"/>
      <c r="N2638" s="208"/>
      <c r="O2638" s="208"/>
      <c r="P2638" s="208"/>
      <c r="Q2638" s="208"/>
      <c r="R2638" s="208"/>
      <c r="S2638" s="208"/>
      <c r="T2638" s="209"/>
      <c r="AT2638" s="203" t="s">
        <v>198</v>
      </c>
      <c r="AU2638" s="203" t="s">
        <v>80</v>
      </c>
      <c r="AV2638" s="13" t="s">
        <v>80</v>
      </c>
      <c r="AW2638" s="13" t="s">
        <v>35</v>
      </c>
      <c r="AX2638" s="13" t="s">
        <v>17</v>
      </c>
      <c r="AY2638" s="203" t="s">
        <v>190</v>
      </c>
    </row>
    <row r="2639" spans="2:65" s="1" customFormat="1" ht="16.5" customHeight="1">
      <c r="B2639" s="181"/>
      <c r="C2639" s="182" t="s">
        <v>3361</v>
      </c>
      <c r="D2639" s="182" t="s">
        <v>192</v>
      </c>
      <c r="E2639" s="183" t="s">
        <v>3362</v>
      </c>
      <c r="F2639" s="184" t="s">
        <v>3363</v>
      </c>
      <c r="G2639" s="185" t="s">
        <v>625</v>
      </c>
      <c r="H2639" s="186">
        <v>156.3</v>
      </c>
      <c r="I2639" s="187"/>
      <c r="J2639" s="188">
        <f>ROUND(I2639*H2639,2)</f>
        <v>0</v>
      </c>
      <c r="K2639" s="184" t="s">
        <v>196</v>
      </c>
      <c r="L2639" s="42"/>
      <c r="M2639" s="189" t="s">
        <v>5</v>
      </c>
      <c r="N2639" s="190" t="s">
        <v>43</v>
      </c>
      <c r="O2639" s="43"/>
      <c r="P2639" s="191">
        <f>O2639*H2639</f>
        <v>0</v>
      </c>
      <c r="Q2639" s="191">
        <v>0</v>
      </c>
      <c r="R2639" s="191">
        <f>Q2639*H2639</f>
        <v>0</v>
      </c>
      <c r="S2639" s="191">
        <v>0.0003</v>
      </c>
      <c r="T2639" s="192">
        <f>S2639*H2639</f>
        <v>0.04689</v>
      </c>
      <c r="AR2639" s="25" t="s">
        <v>283</v>
      </c>
      <c r="AT2639" s="25" t="s">
        <v>192</v>
      </c>
      <c r="AU2639" s="25" t="s">
        <v>80</v>
      </c>
      <c r="AY2639" s="25" t="s">
        <v>190</v>
      </c>
      <c r="BE2639" s="193">
        <f>IF(N2639="základní",J2639,0)</f>
        <v>0</v>
      </c>
      <c r="BF2639" s="193">
        <f>IF(N2639="snížená",J2639,0)</f>
        <v>0</v>
      </c>
      <c r="BG2639" s="193">
        <f>IF(N2639="zákl. přenesená",J2639,0)</f>
        <v>0</v>
      </c>
      <c r="BH2639" s="193">
        <f>IF(N2639="sníž. přenesená",J2639,0)</f>
        <v>0</v>
      </c>
      <c r="BI2639" s="193">
        <f>IF(N2639="nulová",J2639,0)</f>
        <v>0</v>
      </c>
      <c r="BJ2639" s="25" t="s">
        <v>17</v>
      </c>
      <c r="BK2639" s="193">
        <f>ROUND(I2639*H2639,2)</f>
        <v>0</v>
      </c>
      <c r="BL2639" s="25" t="s">
        <v>283</v>
      </c>
      <c r="BM2639" s="25" t="s">
        <v>3364</v>
      </c>
    </row>
    <row r="2640" spans="2:51" s="12" customFormat="1" ht="13.5">
      <c r="B2640" s="194"/>
      <c r="D2640" s="195" t="s">
        <v>198</v>
      </c>
      <c r="E2640" s="196" t="s">
        <v>5</v>
      </c>
      <c r="F2640" s="197" t="s">
        <v>935</v>
      </c>
      <c r="H2640" s="196" t="s">
        <v>5</v>
      </c>
      <c r="I2640" s="198"/>
      <c r="L2640" s="194"/>
      <c r="M2640" s="199"/>
      <c r="N2640" s="200"/>
      <c r="O2640" s="200"/>
      <c r="P2640" s="200"/>
      <c r="Q2640" s="200"/>
      <c r="R2640" s="200"/>
      <c r="S2640" s="200"/>
      <c r="T2640" s="201"/>
      <c r="AT2640" s="196" t="s">
        <v>198</v>
      </c>
      <c r="AU2640" s="196" t="s">
        <v>80</v>
      </c>
      <c r="AV2640" s="12" t="s">
        <v>17</v>
      </c>
      <c r="AW2640" s="12" t="s">
        <v>35</v>
      </c>
      <c r="AX2640" s="12" t="s">
        <v>72</v>
      </c>
      <c r="AY2640" s="196" t="s">
        <v>190</v>
      </c>
    </row>
    <row r="2641" spans="2:51" s="13" customFormat="1" ht="13.5">
      <c r="B2641" s="202"/>
      <c r="D2641" s="195" t="s">
        <v>198</v>
      </c>
      <c r="E2641" s="203" t="s">
        <v>5</v>
      </c>
      <c r="F2641" s="204" t="s">
        <v>3365</v>
      </c>
      <c r="H2641" s="205">
        <v>27</v>
      </c>
      <c r="I2641" s="206"/>
      <c r="L2641" s="202"/>
      <c r="M2641" s="207"/>
      <c r="N2641" s="208"/>
      <c r="O2641" s="208"/>
      <c r="P2641" s="208"/>
      <c r="Q2641" s="208"/>
      <c r="R2641" s="208"/>
      <c r="S2641" s="208"/>
      <c r="T2641" s="209"/>
      <c r="AT2641" s="203" t="s">
        <v>198</v>
      </c>
      <c r="AU2641" s="203" t="s">
        <v>80</v>
      </c>
      <c r="AV2641" s="13" t="s">
        <v>80</v>
      </c>
      <c r="AW2641" s="13" t="s">
        <v>35</v>
      </c>
      <c r="AX2641" s="13" t="s">
        <v>72</v>
      </c>
      <c r="AY2641" s="203" t="s">
        <v>190</v>
      </c>
    </row>
    <row r="2642" spans="2:51" s="12" customFormat="1" ht="13.5">
      <c r="B2642" s="194"/>
      <c r="D2642" s="195" t="s">
        <v>198</v>
      </c>
      <c r="E2642" s="196" t="s">
        <v>5</v>
      </c>
      <c r="F2642" s="197" t="s">
        <v>1629</v>
      </c>
      <c r="H2642" s="196" t="s">
        <v>5</v>
      </c>
      <c r="I2642" s="198"/>
      <c r="L2642" s="194"/>
      <c r="M2642" s="199"/>
      <c r="N2642" s="200"/>
      <c r="O2642" s="200"/>
      <c r="P2642" s="200"/>
      <c r="Q2642" s="200"/>
      <c r="R2642" s="200"/>
      <c r="S2642" s="200"/>
      <c r="T2642" s="201"/>
      <c r="AT2642" s="196" t="s">
        <v>198</v>
      </c>
      <c r="AU2642" s="196" t="s">
        <v>80</v>
      </c>
      <c r="AV2642" s="12" t="s">
        <v>17</v>
      </c>
      <c r="AW2642" s="12" t="s">
        <v>35</v>
      </c>
      <c r="AX2642" s="12" t="s">
        <v>72</v>
      </c>
      <c r="AY2642" s="196" t="s">
        <v>190</v>
      </c>
    </row>
    <row r="2643" spans="2:51" s="13" customFormat="1" ht="13.5">
      <c r="B2643" s="202"/>
      <c r="D2643" s="195" t="s">
        <v>198</v>
      </c>
      <c r="E2643" s="203" t="s">
        <v>5</v>
      </c>
      <c r="F2643" s="204" t="s">
        <v>3366</v>
      </c>
      <c r="H2643" s="205">
        <v>51.2</v>
      </c>
      <c r="I2643" s="206"/>
      <c r="L2643" s="202"/>
      <c r="M2643" s="207"/>
      <c r="N2643" s="208"/>
      <c r="O2643" s="208"/>
      <c r="P2643" s="208"/>
      <c r="Q2643" s="208"/>
      <c r="R2643" s="208"/>
      <c r="S2643" s="208"/>
      <c r="T2643" s="209"/>
      <c r="AT2643" s="203" t="s">
        <v>198</v>
      </c>
      <c r="AU2643" s="203" t="s">
        <v>80</v>
      </c>
      <c r="AV2643" s="13" t="s">
        <v>80</v>
      </c>
      <c r="AW2643" s="13" t="s">
        <v>35</v>
      </c>
      <c r="AX2643" s="13" t="s">
        <v>72</v>
      </c>
      <c r="AY2643" s="203" t="s">
        <v>190</v>
      </c>
    </row>
    <row r="2644" spans="2:51" s="12" customFormat="1" ht="13.5">
      <c r="B2644" s="194"/>
      <c r="D2644" s="195" t="s">
        <v>198</v>
      </c>
      <c r="E2644" s="196" t="s">
        <v>5</v>
      </c>
      <c r="F2644" s="197" t="s">
        <v>1597</v>
      </c>
      <c r="H2644" s="196" t="s">
        <v>5</v>
      </c>
      <c r="I2644" s="198"/>
      <c r="L2644" s="194"/>
      <c r="M2644" s="199"/>
      <c r="N2644" s="200"/>
      <c r="O2644" s="200"/>
      <c r="P2644" s="200"/>
      <c r="Q2644" s="200"/>
      <c r="R2644" s="200"/>
      <c r="S2644" s="200"/>
      <c r="T2644" s="201"/>
      <c r="AT2644" s="196" t="s">
        <v>198</v>
      </c>
      <c r="AU2644" s="196" t="s">
        <v>80</v>
      </c>
      <c r="AV2644" s="12" t="s">
        <v>17</v>
      </c>
      <c r="AW2644" s="12" t="s">
        <v>35</v>
      </c>
      <c r="AX2644" s="12" t="s">
        <v>72</v>
      </c>
      <c r="AY2644" s="196" t="s">
        <v>190</v>
      </c>
    </row>
    <row r="2645" spans="2:51" s="13" customFormat="1" ht="13.5">
      <c r="B2645" s="202"/>
      <c r="D2645" s="195" t="s">
        <v>198</v>
      </c>
      <c r="E2645" s="203" t="s">
        <v>5</v>
      </c>
      <c r="F2645" s="204" t="s">
        <v>3367</v>
      </c>
      <c r="H2645" s="205">
        <v>12.4</v>
      </c>
      <c r="I2645" s="206"/>
      <c r="L2645" s="202"/>
      <c r="M2645" s="207"/>
      <c r="N2645" s="208"/>
      <c r="O2645" s="208"/>
      <c r="P2645" s="208"/>
      <c r="Q2645" s="208"/>
      <c r="R2645" s="208"/>
      <c r="S2645" s="208"/>
      <c r="T2645" s="209"/>
      <c r="AT2645" s="203" t="s">
        <v>198</v>
      </c>
      <c r="AU2645" s="203" t="s">
        <v>80</v>
      </c>
      <c r="AV2645" s="13" t="s">
        <v>80</v>
      </c>
      <c r="AW2645" s="13" t="s">
        <v>35</v>
      </c>
      <c r="AX2645" s="13" t="s">
        <v>72</v>
      </c>
      <c r="AY2645" s="203" t="s">
        <v>190</v>
      </c>
    </row>
    <row r="2646" spans="2:51" s="12" customFormat="1" ht="13.5">
      <c r="B2646" s="194"/>
      <c r="D2646" s="195" t="s">
        <v>198</v>
      </c>
      <c r="E2646" s="196" t="s">
        <v>5</v>
      </c>
      <c r="F2646" s="197" t="s">
        <v>1619</v>
      </c>
      <c r="H2646" s="196" t="s">
        <v>5</v>
      </c>
      <c r="I2646" s="198"/>
      <c r="L2646" s="194"/>
      <c r="M2646" s="199"/>
      <c r="N2646" s="200"/>
      <c r="O2646" s="200"/>
      <c r="P2646" s="200"/>
      <c r="Q2646" s="200"/>
      <c r="R2646" s="200"/>
      <c r="S2646" s="200"/>
      <c r="T2646" s="201"/>
      <c r="AT2646" s="196" t="s">
        <v>198</v>
      </c>
      <c r="AU2646" s="196" t="s">
        <v>80</v>
      </c>
      <c r="AV2646" s="12" t="s">
        <v>17</v>
      </c>
      <c r="AW2646" s="12" t="s">
        <v>35</v>
      </c>
      <c r="AX2646" s="12" t="s">
        <v>72</v>
      </c>
      <c r="AY2646" s="196" t="s">
        <v>190</v>
      </c>
    </row>
    <row r="2647" spans="2:51" s="13" customFormat="1" ht="13.5">
      <c r="B2647" s="202"/>
      <c r="D2647" s="195" t="s">
        <v>198</v>
      </c>
      <c r="E2647" s="203" t="s">
        <v>5</v>
      </c>
      <c r="F2647" s="204" t="s">
        <v>3368</v>
      </c>
      <c r="H2647" s="205">
        <v>18.5</v>
      </c>
      <c r="I2647" s="206"/>
      <c r="L2647" s="202"/>
      <c r="M2647" s="207"/>
      <c r="N2647" s="208"/>
      <c r="O2647" s="208"/>
      <c r="P2647" s="208"/>
      <c r="Q2647" s="208"/>
      <c r="R2647" s="208"/>
      <c r="S2647" s="208"/>
      <c r="T2647" s="209"/>
      <c r="AT2647" s="203" t="s">
        <v>198</v>
      </c>
      <c r="AU2647" s="203" t="s">
        <v>80</v>
      </c>
      <c r="AV2647" s="13" t="s">
        <v>80</v>
      </c>
      <c r="AW2647" s="13" t="s">
        <v>35</v>
      </c>
      <c r="AX2647" s="13" t="s">
        <v>72</v>
      </c>
      <c r="AY2647" s="203" t="s">
        <v>190</v>
      </c>
    </row>
    <row r="2648" spans="2:51" s="12" customFormat="1" ht="13.5">
      <c r="B2648" s="194"/>
      <c r="D2648" s="195" t="s">
        <v>198</v>
      </c>
      <c r="E2648" s="196" t="s">
        <v>5</v>
      </c>
      <c r="F2648" s="197" t="s">
        <v>965</v>
      </c>
      <c r="H2648" s="196" t="s">
        <v>5</v>
      </c>
      <c r="I2648" s="198"/>
      <c r="L2648" s="194"/>
      <c r="M2648" s="199"/>
      <c r="N2648" s="200"/>
      <c r="O2648" s="200"/>
      <c r="P2648" s="200"/>
      <c r="Q2648" s="200"/>
      <c r="R2648" s="200"/>
      <c r="S2648" s="200"/>
      <c r="T2648" s="201"/>
      <c r="AT2648" s="196" t="s">
        <v>198</v>
      </c>
      <c r="AU2648" s="196" t="s">
        <v>80</v>
      </c>
      <c r="AV2648" s="12" t="s">
        <v>17</v>
      </c>
      <c r="AW2648" s="12" t="s">
        <v>35</v>
      </c>
      <c r="AX2648" s="12" t="s">
        <v>72</v>
      </c>
      <c r="AY2648" s="196" t="s">
        <v>190</v>
      </c>
    </row>
    <row r="2649" spans="2:51" s="13" customFormat="1" ht="13.5">
      <c r="B2649" s="202"/>
      <c r="D2649" s="195" t="s">
        <v>198</v>
      </c>
      <c r="E2649" s="203" t="s">
        <v>5</v>
      </c>
      <c r="F2649" s="204" t="s">
        <v>3369</v>
      </c>
      <c r="H2649" s="205">
        <v>17.6</v>
      </c>
      <c r="I2649" s="206"/>
      <c r="L2649" s="202"/>
      <c r="M2649" s="207"/>
      <c r="N2649" s="208"/>
      <c r="O2649" s="208"/>
      <c r="P2649" s="208"/>
      <c r="Q2649" s="208"/>
      <c r="R2649" s="208"/>
      <c r="S2649" s="208"/>
      <c r="T2649" s="209"/>
      <c r="AT2649" s="203" t="s">
        <v>198</v>
      </c>
      <c r="AU2649" s="203" t="s">
        <v>80</v>
      </c>
      <c r="AV2649" s="13" t="s">
        <v>80</v>
      </c>
      <c r="AW2649" s="13" t="s">
        <v>35</v>
      </c>
      <c r="AX2649" s="13" t="s">
        <v>72</v>
      </c>
      <c r="AY2649" s="203" t="s">
        <v>190</v>
      </c>
    </row>
    <row r="2650" spans="2:51" s="12" customFormat="1" ht="13.5">
      <c r="B2650" s="194"/>
      <c r="D2650" s="195" t="s">
        <v>198</v>
      </c>
      <c r="E2650" s="196" t="s">
        <v>5</v>
      </c>
      <c r="F2650" s="197" t="s">
        <v>1622</v>
      </c>
      <c r="H2650" s="196" t="s">
        <v>5</v>
      </c>
      <c r="I2650" s="198"/>
      <c r="L2650" s="194"/>
      <c r="M2650" s="199"/>
      <c r="N2650" s="200"/>
      <c r="O2650" s="200"/>
      <c r="P2650" s="200"/>
      <c r="Q2650" s="200"/>
      <c r="R2650" s="200"/>
      <c r="S2650" s="200"/>
      <c r="T2650" s="201"/>
      <c r="AT2650" s="196" t="s">
        <v>198</v>
      </c>
      <c r="AU2650" s="196" t="s">
        <v>80</v>
      </c>
      <c r="AV2650" s="12" t="s">
        <v>17</v>
      </c>
      <c r="AW2650" s="12" t="s">
        <v>35</v>
      </c>
      <c r="AX2650" s="12" t="s">
        <v>72</v>
      </c>
      <c r="AY2650" s="196" t="s">
        <v>190</v>
      </c>
    </row>
    <row r="2651" spans="2:51" s="13" customFormat="1" ht="13.5">
      <c r="B2651" s="202"/>
      <c r="D2651" s="195" t="s">
        <v>198</v>
      </c>
      <c r="E2651" s="203" t="s">
        <v>5</v>
      </c>
      <c r="F2651" s="204" t="s">
        <v>3370</v>
      </c>
      <c r="H2651" s="205">
        <v>29.6</v>
      </c>
      <c r="I2651" s="206"/>
      <c r="L2651" s="202"/>
      <c r="M2651" s="207"/>
      <c r="N2651" s="208"/>
      <c r="O2651" s="208"/>
      <c r="P2651" s="208"/>
      <c r="Q2651" s="208"/>
      <c r="R2651" s="208"/>
      <c r="S2651" s="208"/>
      <c r="T2651" s="209"/>
      <c r="AT2651" s="203" t="s">
        <v>198</v>
      </c>
      <c r="AU2651" s="203" t="s">
        <v>80</v>
      </c>
      <c r="AV2651" s="13" t="s">
        <v>80</v>
      </c>
      <c r="AW2651" s="13" t="s">
        <v>35</v>
      </c>
      <c r="AX2651" s="13" t="s">
        <v>72</v>
      </c>
      <c r="AY2651" s="203" t="s">
        <v>190</v>
      </c>
    </row>
    <row r="2652" spans="2:51" s="14" customFormat="1" ht="13.5">
      <c r="B2652" s="210"/>
      <c r="D2652" s="195" t="s">
        <v>198</v>
      </c>
      <c r="E2652" s="211" t="s">
        <v>5</v>
      </c>
      <c r="F2652" s="212" t="s">
        <v>221</v>
      </c>
      <c r="H2652" s="213">
        <v>156.3</v>
      </c>
      <c r="I2652" s="214"/>
      <c r="L2652" s="210"/>
      <c r="M2652" s="215"/>
      <c r="N2652" s="216"/>
      <c r="O2652" s="216"/>
      <c r="P2652" s="216"/>
      <c r="Q2652" s="216"/>
      <c r="R2652" s="216"/>
      <c r="S2652" s="216"/>
      <c r="T2652" s="217"/>
      <c r="AT2652" s="211" t="s">
        <v>198</v>
      </c>
      <c r="AU2652" s="211" t="s">
        <v>80</v>
      </c>
      <c r="AV2652" s="14" t="s">
        <v>92</v>
      </c>
      <c r="AW2652" s="14" t="s">
        <v>35</v>
      </c>
      <c r="AX2652" s="14" t="s">
        <v>17</v>
      </c>
      <c r="AY2652" s="211" t="s">
        <v>190</v>
      </c>
    </row>
    <row r="2653" spans="2:65" s="1" customFormat="1" ht="16.5" customHeight="1">
      <c r="B2653" s="181"/>
      <c r="C2653" s="182" t="s">
        <v>3371</v>
      </c>
      <c r="D2653" s="182" t="s">
        <v>192</v>
      </c>
      <c r="E2653" s="183" t="s">
        <v>3372</v>
      </c>
      <c r="F2653" s="184" t="s">
        <v>3373</v>
      </c>
      <c r="G2653" s="185" t="s">
        <v>625</v>
      </c>
      <c r="H2653" s="186">
        <v>170.83</v>
      </c>
      <c r="I2653" s="187"/>
      <c r="J2653" s="188">
        <f>ROUND(I2653*H2653,2)</f>
        <v>0</v>
      </c>
      <c r="K2653" s="184" t="s">
        <v>196</v>
      </c>
      <c r="L2653" s="42"/>
      <c r="M2653" s="189" t="s">
        <v>5</v>
      </c>
      <c r="N2653" s="190" t="s">
        <v>43</v>
      </c>
      <c r="O2653" s="43"/>
      <c r="P2653" s="191">
        <f>O2653*H2653</f>
        <v>0</v>
      </c>
      <c r="Q2653" s="191">
        <v>2E-05</v>
      </c>
      <c r="R2653" s="191">
        <f>Q2653*H2653</f>
        <v>0.0034166000000000005</v>
      </c>
      <c r="S2653" s="191">
        <v>0</v>
      </c>
      <c r="T2653" s="192">
        <f>S2653*H2653</f>
        <v>0</v>
      </c>
      <c r="AR2653" s="25" t="s">
        <v>283</v>
      </c>
      <c r="AT2653" s="25" t="s">
        <v>192</v>
      </c>
      <c r="AU2653" s="25" t="s">
        <v>80</v>
      </c>
      <c r="AY2653" s="25" t="s">
        <v>190</v>
      </c>
      <c r="BE2653" s="193">
        <f>IF(N2653="základní",J2653,0)</f>
        <v>0</v>
      </c>
      <c r="BF2653" s="193">
        <f>IF(N2653="snížená",J2653,0)</f>
        <v>0</v>
      </c>
      <c r="BG2653" s="193">
        <f>IF(N2653="zákl. přenesená",J2653,0)</f>
        <v>0</v>
      </c>
      <c r="BH2653" s="193">
        <f>IF(N2653="sníž. přenesená",J2653,0)</f>
        <v>0</v>
      </c>
      <c r="BI2653" s="193">
        <f>IF(N2653="nulová",J2653,0)</f>
        <v>0</v>
      </c>
      <c r="BJ2653" s="25" t="s">
        <v>17</v>
      </c>
      <c r="BK2653" s="193">
        <f>ROUND(I2653*H2653,2)</f>
        <v>0</v>
      </c>
      <c r="BL2653" s="25" t="s">
        <v>283</v>
      </c>
      <c r="BM2653" s="25" t="s">
        <v>3374</v>
      </c>
    </row>
    <row r="2654" spans="2:51" s="12" customFormat="1" ht="13.5">
      <c r="B2654" s="194"/>
      <c r="D2654" s="195" t="s">
        <v>198</v>
      </c>
      <c r="E2654" s="196" t="s">
        <v>5</v>
      </c>
      <c r="F2654" s="197" t="s">
        <v>1375</v>
      </c>
      <c r="H2654" s="196" t="s">
        <v>5</v>
      </c>
      <c r="I2654" s="198"/>
      <c r="L2654" s="194"/>
      <c r="M2654" s="199"/>
      <c r="N2654" s="200"/>
      <c r="O2654" s="200"/>
      <c r="P2654" s="200"/>
      <c r="Q2654" s="200"/>
      <c r="R2654" s="200"/>
      <c r="S2654" s="200"/>
      <c r="T2654" s="201"/>
      <c r="AT2654" s="196" t="s">
        <v>198</v>
      </c>
      <c r="AU2654" s="196" t="s">
        <v>80</v>
      </c>
      <c r="AV2654" s="12" t="s">
        <v>17</v>
      </c>
      <c r="AW2654" s="12" t="s">
        <v>35</v>
      </c>
      <c r="AX2654" s="12" t="s">
        <v>72</v>
      </c>
      <c r="AY2654" s="196" t="s">
        <v>190</v>
      </c>
    </row>
    <row r="2655" spans="2:51" s="13" customFormat="1" ht="13.5">
      <c r="B2655" s="202"/>
      <c r="D2655" s="195" t="s">
        <v>198</v>
      </c>
      <c r="E2655" s="203" t="s">
        <v>5</v>
      </c>
      <c r="F2655" s="204" t="s">
        <v>3375</v>
      </c>
      <c r="H2655" s="205">
        <v>8.7</v>
      </c>
      <c r="I2655" s="206"/>
      <c r="L2655" s="202"/>
      <c r="M2655" s="207"/>
      <c r="N2655" s="208"/>
      <c r="O2655" s="208"/>
      <c r="P2655" s="208"/>
      <c r="Q2655" s="208"/>
      <c r="R2655" s="208"/>
      <c r="S2655" s="208"/>
      <c r="T2655" s="209"/>
      <c r="AT2655" s="203" t="s">
        <v>198</v>
      </c>
      <c r="AU2655" s="203" t="s">
        <v>80</v>
      </c>
      <c r="AV2655" s="13" t="s">
        <v>80</v>
      </c>
      <c r="AW2655" s="13" t="s">
        <v>35</v>
      </c>
      <c r="AX2655" s="13" t="s">
        <v>72</v>
      </c>
      <c r="AY2655" s="203" t="s">
        <v>190</v>
      </c>
    </row>
    <row r="2656" spans="2:51" s="12" customFormat="1" ht="13.5">
      <c r="B2656" s="194"/>
      <c r="D2656" s="195" t="s">
        <v>198</v>
      </c>
      <c r="E2656" s="196" t="s">
        <v>5</v>
      </c>
      <c r="F2656" s="197" t="s">
        <v>3376</v>
      </c>
      <c r="H2656" s="196" t="s">
        <v>5</v>
      </c>
      <c r="I2656" s="198"/>
      <c r="L2656" s="194"/>
      <c r="M2656" s="199"/>
      <c r="N2656" s="200"/>
      <c r="O2656" s="200"/>
      <c r="P2656" s="200"/>
      <c r="Q2656" s="200"/>
      <c r="R2656" s="200"/>
      <c r="S2656" s="200"/>
      <c r="T2656" s="201"/>
      <c r="AT2656" s="196" t="s">
        <v>198</v>
      </c>
      <c r="AU2656" s="196" t="s">
        <v>80</v>
      </c>
      <c r="AV2656" s="12" t="s">
        <v>17</v>
      </c>
      <c r="AW2656" s="12" t="s">
        <v>35</v>
      </c>
      <c r="AX2656" s="12" t="s">
        <v>72</v>
      </c>
      <c r="AY2656" s="196" t="s">
        <v>190</v>
      </c>
    </row>
    <row r="2657" spans="2:51" s="13" customFormat="1" ht="13.5">
      <c r="B2657" s="202"/>
      <c r="D2657" s="195" t="s">
        <v>198</v>
      </c>
      <c r="E2657" s="203" t="s">
        <v>5</v>
      </c>
      <c r="F2657" s="204" t="s">
        <v>3377</v>
      </c>
      <c r="H2657" s="205">
        <v>31</v>
      </c>
      <c r="I2657" s="206"/>
      <c r="L2657" s="202"/>
      <c r="M2657" s="207"/>
      <c r="N2657" s="208"/>
      <c r="O2657" s="208"/>
      <c r="P2657" s="208"/>
      <c r="Q2657" s="208"/>
      <c r="R2657" s="208"/>
      <c r="S2657" s="208"/>
      <c r="T2657" s="209"/>
      <c r="AT2657" s="203" t="s">
        <v>198</v>
      </c>
      <c r="AU2657" s="203" t="s">
        <v>80</v>
      </c>
      <c r="AV2657" s="13" t="s">
        <v>80</v>
      </c>
      <c r="AW2657" s="13" t="s">
        <v>35</v>
      </c>
      <c r="AX2657" s="13" t="s">
        <v>72</v>
      </c>
      <c r="AY2657" s="203" t="s">
        <v>190</v>
      </c>
    </row>
    <row r="2658" spans="2:51" s="12" customFormat="1" ht="13.5">
      <c r="B2658" s="194"/>
      <c r="D2658" s="195" t="s">
        <v>198</v>
      </c>
      <c r="E2658" s="196" t="s">
        <v>5</v>
      </c>
      <c r="F2658" s="197" t="s">
        <v>1359</v>
      </c>
      <c r="H2658" s="196" t="s">
        <v>5</v>
      </c>
      <c r="I2658" s="198"/>
      <c r="L2658" s="194"/>
      <c r="M2658" s="199"/>
      <c r="N2658" s="200"/>
      <c r="O2658" s="200"/>
      <c r="P2658" s="200"/>
      <c r="Q2658" s="200"/>
      <c r="R2658" s="200"/>
      <c r="S2658" s="200"/>
      <c r="T2658" s="201"/>
      <c r="AT2658" s="196" t="s">
        <v>198</v>
      </c>
      <c r="AU2658" s="196" t="s">
        <v>80</v>
      </c>
      <c r="AV2658" s="12" t="s">
        <v>17</v>
      </c>
      <c r="AW2658" s="12" t="s">
        <v>35</v>
      </c>
      <c r="AX2658" s="12" t="s">
        <v>72</v>
      </c>
      <c r="AY2658" s="196" t="s">
        <v>190</v>
      </c>
    </row>
    <row r="2659" spans="2:51" s="13" customFormat="1" ht="13.5">
      <c r="B2659" s="202"/>
      <c r="D2659" s="195" t="s">
        <v>198</v>
      </c>
      <c r="E2659" s="203" t="s">
        <v>5</v>
      </c>
      <c r="F2659" s="204" t="s">
        <v>3378</v>
      </c>
      <c r="H2659" s="205">
        <v>14.3</v>
      </c>
      <c r="I2659" s="206"/>
      <c r="L2659" s="202"/>
      <c r="M2659" s="207"/>
      <c r="N2659" s="208"/>
      <c r="O2659" s="208"/>
      <c r="P2659" s="208"/>
      <c r="Q2659" s="208"/>
      <c r="R2659" s="208"/>
      <c r="S2659" s="208"/>
      <c r="T2659" s="209"/>
      <c r="AT2659" s="203" t="s">
        <v>198</v>
      </c>
      <c r="AU2659" s="203" t="s">
        <v>80</v>
      </c>
      <c r="AV2659" s="13" t="s">
        <v>80</v>
      </c>
      <c r="AW2659" s="13" t="s">
        <v>35</v>
      </c>
      <c r="AX2659" s="13" t="s">
        <v>72</v>
      </c>
      <c r="AY2659" s="203" t="s">
        <v>190</v>
      </c>
    </row>
    <row r="2660" spans="2:51" s="12" customFormat="1" ht="13.5">
      <c r="B2660" s="194"/>
      <c r="D2660" s="195" t="s">
        <v>198</v>
      </c>
      <c r="E2660" s="196" t="s">
        <v>5</v>
      </c>
      <c r="F2660" s="197" t="s">
        <v>1361</v>
      </c>
      <c r="H2660" s="196" t="s">
        <v>5</v>
      </c>
      <c r="I2660" s="198"/>
      <c r="L2660" s="194"/>
      <c r="M2660" s="199"/>
      <c r="N2660" s="200"/>
      <c r="O2660" s="200"/>
      <c r="P2660" s="200"/>
      <c r="Q2660" s="200"/>
      <c r="R2660" s="200"/>
      <c r="S2660" s="200"/>
      <c r="T2660" s="201"/>
      <c r="AT2660" s="196" t="s">
        <v>198</v>
      </c>
      <c r="AU2660" s="196" t="s">
        <v>80</v>
      </c>
      <c r="AV2660" s="12" t="s">
        <v>17</v>
      </c>
      <c r="AW2660" s="12" t="s">
        <v>35</v>
      </c>
      <c r="AX2660" s="12" t="s">
        <v>72</v>
      </c>
      <c r="AY2660" s="196" t="s">
        <v>190</v>
      </c>
    </row>
    <row r="2661" spans="2:51" s="13" customFormat="1" ht="13.5">
      <c r="B2661" s="202"/>
      <c r="D2661" s="195" t="s">
        <v>198</v>
      </c>
      <c r="E2661" s="203" t="s">
        <v>5</v>
      </c>
      <c r="F2661" s="204" t="s">
        <v>3379</v>
      </c>
      <c r="H2661" s="205">
        <v>15.62</v>
      </c>
      <c r="I2661" s="206"/>
      <c r="L2661" s="202"/>
      <c r="M2661" s="207"/>
      <c r="N2661" s="208"/>
      <c r="O2661" s="208"/>
      <c r="P2661" s="208"/>
      <c r="Q2661" s="208"/>
      <c r="R2661" s="208"/>
      <c r="S2661" s="208"/>
      <c r="T2661" s="209"/>
      <c r="AT2661" s="203" t="s">
        <v>198</v>
      </c>
      <c r="AU2661" s="203" t="s">
        <v>80</v>
      </c>
      <c r="AV2661" s="13" t="s">
        <v>80</v>
      </c>
      <c r="AW2661" s="13" t="s">
        <v>35</v>
      </c>
      <c r="AX2661" s="13" t="s">
        <v>72</v>
      </c>
      <c r="AY2661" s="203" t="s">
        <v>190</v>
      </c>
    </row>
    <row r="2662" spans="2:51" s="12" customFormat="1" ht="13.5">
      <c r="B2662" s="194"/>
      <c r="D2662" s="195" t="s">
        <v>198</v>
      </c>
      <c r="E2662" s="196" t="s">
        <v>5</v>
      </c>
      <c r="F2662" s="197" t="s">
        <v>1363</v>
      </c>
      <c r="H2662" s="196" t="s">
        <v>5</v>
      </c>
      <c r="I2662" s="198"/>
      <c r="L2662" s="194"/>
      <c r="M2662" s="199"/>
      <c r="N2662" s="200"/>
      <c r="O2662" s="200"/>
      <c r="P2662" s="200"/>
      <c r="Q2662" s="200"/>
      <c r="R2662" s="200"/>
      <c r="S2662" s="200"/>
      <c r="T2662" s="201"/>
      <c r="AT2662" s="196" t="s">
        <v>198</v>
      </c>
      <c r="AU2662" s="196" t="s">
        <v>80</v>
      </c>
      <c r="AV2662" s="12" t="s">
        <v>17</v>
      </c>
      <c r="AW2662" s="12" t="s">
        <v>35</v>
      </c>
      <c r="AX2662" s="12" t="s">
        <v>72</v>
      </c>
      <c r="AY2662" s="196" t="s">
        <v>190</v>
      </c>
    </row>
    <row r="2663" spans="2:51" s="13" customFormat="1" ht="13.5">
      <c r="B2663" s="202"/>
      <c r="D2663" s="195" t="s">
        <v>198</v>
      </c>
      <c r="E2663" s="203" t="s">
        <v>5</v>
      </c>
      <c r="F2663" s="204" t="s">
        <v>3380</v>
      </c>
      <c r="H2663" s="205">
        <v>17.92</v>
      </c>
      <c r="I2663" s="206"/>
      <c r="L2663" s="202"/>
      <c r="M2663" s="207"/>
      <c r="N2663" s="208"/>
      <c r="O2663" s="208"/>
      <c r="P2663" s="208"/>
      <c r="Q2663" s="208"/>
      <c r="R2663" s="208"/>
      <c r="S2663" s="208"/>
      <c r="T2663" s="209"/>
      <c r="AT2663" s="203" t="s">
        <v>198</v>
      </c>
      <c r="AU2663" s="203" t="s">
        <v>80</v>
      </c>
      <c r="AV2663" s="13" t="s">
        <v>80</v>
      </c>
      <c r="AW2663" s="13" t="s">
        <v>35</v>
      </c>
      <c r="AX2663" s="13" t="s">
        <v>72</v>
      </c>
      <c r="AY2663" s="203" t="s">
        <v>190</v>
      </c>
    </row>
    <row r="2664" spans="2:51" s="12" customFormat="1" ht="13.5">
      <c r="B2664" s="194"/>
      <c r="D2664" s="195" t="s">
        <v>198</v>
      </c>
      <c r="E2664" s="196" t="s">
        <v>5</v>
      </c>
      <c r="F2664" s="197" t="s">
        <v>3381</v>
      </c>
      <c r="H2664" s="196" t="s">
        <v>5</v>
      </c>
      <c r="I2664" s="198"/>
      <c r="L2664" s="194"/>
      <c r="M2664" s="199"/>
      <c r="N2664" s="200"/>
      <c r="O2664" s="200"/>
      <c r="P2664" s="200"/>
      <c r="Q2664" s="200"/>
      <c r="R2664" s="200"/>
      <c r="S2664" s="200"/>
      <c r="T2664" s="201"/>
      <c r="AT2664" s="196" t="s">
        <v>198</v>
      </c>
      <c r="AU2664" s="196" t="s">
        <v>80</v>
      </c>
      <c r="AV2664" s="12" t="s">
        <v>17</v>
      </c>
      <c r="AW2664" s="12" t="s">
        <v>35</v>
      </c>
      <c r="AX2664" s="12" t="s">
        <v>72</v>
      </c>
      <c r="AY2664" s="196" t="s">
        <v>190</v>
      </c>
    </row>
    <row r="2665" spans="2:51" s="13" customFormat="1" ht="13.5">
      <c r="B2665" s="202"/>
      <c r="D2665" s="195" t="s">
        <v>198</v>
      </c>
      <c r="E2665" s="203" t="s">
        <v>5</v>
      </c>
      <c r="F2665" s="204" t="s">
        <v>3382</v>
      </c>
      <c r="H2665" s="205">
        <v>21.55</v>
      </c>
      <c r="I2665" s="206"/>
      <c r="L2665" s="202"/>
      <c r="M2665" s="207"/>
      <c r="N2665" s="208"/>
      <c r="O2665" s="208"/>
      <c r="P2665" s="208"/>
      <c r="Q2665" s="208"/>
      <c r="R2665" s="208"/>
      <c r="S2665" s="208"/>
      <c r="T2665" s="209"/>
      <c r="AT2665" s="203" t="s">
        <v>198</v>
      </c>
      <c r="AU2665" s="203" t="s">
        <v>80</v>
      </c>
      <c r="AV2665" s="13" t="s">
        <v>80</v>
      </c>
      <c r="AW2665" s="13" t="s">
        <v>35</v>
      </c>
      <c r="AX2665" s="13" t="s">
        <v>72</v>
      </c>
      <c r="AY2665" s="203" t="s">
        <v>190</v>
      </c>
    </row>
    <row r="2666" spans="2:51" s="13" customFormat="1" ht="13.5">
      <c r="B2666" s="202"/>
      <c r="D2666" s="195" t="s">
        <v>198</v>
      </c>
      <c r="E2666" s="203" t="s">
        <v>5</v>
      </c>
      <c r="F2666" s="204" t="s">
        <v>3383</v>
      </c>
      <c r="H2666" s="205">
        <v>16.42</v>
      </c>
      <c r="I2666" s="206"/>
      <c r="L2666" s="202"/>
      <c r="M2666" s="207"/>
      <c r="N2666" s="208"/>
      <c r="O2666" s="208"/>
      <c r="P2666" s="208"/>
      <c r="Q2666" s="208"/>
      <c r="R2666" s="208"/>
      <c r="S2666" s="208"/>
      <c r="T2666" s="209"/>
      <c r="AT2666" s="203" t="s">
        <v>198</v>
      </c>
      <c r="AU2666" s="203" t="s">
        <v>80</v>
      </c>
      <c r="AV2666" s="13" t="s">
        <v>80</v>
      </c>
      <c r="AW2666" s="13" t="s">
        <v>35</v>
      </c>
      <c r="AX2666" s="13" t="s">
        <v>72</v>
      </c>
      <c r="AY2666" s="203" t="s">
        <v>190</v>
      </c>
    </row>
    <row r="2667" spans="2:51" s="13" customFormat="1" ht="13.5">
      <c r="B2667" s="202"/>
      <c r="D2667" s="195" t="s">
        <v>198</v>
      </c>
      <c r="E2667" s="203" t="s">
        <v>5</v>
      </c>
      <c r="F2667" s="204" t="s">
        <v>3384</v>
      </c>
      <c r="H2667" s="205">
        <v>17.22</v>
      </c>
      <c r="I2667" s="206"/>
      <c r="L2667" s="202"/>
      <c r="M2667" s="207"/>
      <c r="N2667" s="208"/>
      <c r="O2667" s="208"/>
      <c r="P2667" s="208"/>
      <c r="Q2667" s="208"/>
      <c r="R2667" s="208"/>
      <c r="S2667" s="208"/>
      <c r="T2667" s="209"/>
      <c r="AT2667" s="203" t="s">
        <v>198</v>
      </c>
      <c r="AU2667" s="203" t="s">
        <v>80</v>
      </c>
      <c r="AV2667" s="13" t="s">
        <v>80</v>
      </c>
      <c r="AW2667" s="13" t="s">
        <v>35</v>
      </c>
      <c r="AX2667" s="13" t="s">
        <v>72</v>
      </c>
      <c r="AY2667" s="203" t="s">
        <v>190</v>
      </c>
    </row>
    <row r="2668" spans="2:51" s="13" customFormat="1" ht="13.5">
      <c r="B2668" s="202"/>
      <c r="D2668" s="195" t="s">
        <v>198</v>
      </c>
      <c r="E2668" s="203" t="s">
        <v>5</v>
      </c>
      <c r="F2668" s="204" t="s">
        <v>3279</v>
      </c>
      <c r="H2668" s="205">
        <v>13.5</v>
      </c>
      <c r="I2668" s="206"/>
      <c r="L2668" s="202"/>
      <c r="M2668" s="207"/>
      <c r="N2668" s="208"/>
      <c r="O2668" s="208"/>
      <c r="P2668" s="208"/>
      <c r="Q2668" s="208"/>
      <c r="R2668" s="208"/>
      <c r="S2668" s="208"/>
      <c r="T2668" s="209"/>
      <c r="AT2668" s="203" t="s">
        <v>198</v>
      </c>
      <c r="AU2668" s="203" t="s">
        <v>80</v>
      </c>
      <c r="AV2668" s="13" t="s">
        <v>80</v>
      </c>
      <c r="AW2668" s="13" t="s">
        <v>35</v>
      </c>
      <c r="AX2668" s="13" t="s">
        <v>72</v>
      </c>
      <c r="AY2668" s="203" t="s">
        <v>190</v>
      </c>
    </row>
    <row r="2669" spans="2:51" s="12" customFormat="1" ht="13.5">
      <c r="B2669" s="194"/>
      <c r="D2669" s="195" t="s">
        <v>198</v>
      </c>
      <c r="E2669" s="196" t="s">
        <v>5</v>
      </c>
      <c r="F2669" s="197" t="s">
        <v>1403</v>
      </c>
      <c r="H2669" s="196" t="s">
        <v>5</v>
      </c>
      <c r="I2669" s="198"/>
      <c r="L2669" s="194"/>
      <c r="M2669" s="199"/>
      <c r="N2669" s="200"/>
      <c r="O2669" s="200"/>
      <c r="P2669" s="200"/>
      <c r="Q2669" s="200"/>
      <c r="R2669" s="200"/>
      <c r="S2669" s="200"/>
      <c r="T2669" s="201"/>
      <c r="AT2669" s="196" t="s">
        <v>198</v>
      </c>
      <c r="AU2669" s="196" t="s">
        <v>80</v>
      </c>
      <c r="AV2669" s="12" t="s">
        <v>17</v>
      </c>
      <c r="AW2669" s="12" t="s">
        <v>35</v>
      </c>
      <c r="AX2669" s="12" t="s">
        <v>72</v>
      </c>
      <c r="AY2669" s="196" t="s">
        <v>190</v>
      </c>
    </row>
    <row r="2670" spans="2:51" s="13" customFormat="1" ht="13.5">
      <c r="B2670" s="202"/>
      <c r="D2670" s="195" t="s">
        <v>198</v>
      </c>
      <c r="E2670" s="203" t="s">
        <v>5</v>
      </c>
      <c r="F2670" s="204" t="s">
        <v>3385</v>
      </c>
      <c r="H2670" s="205">
        <v>14.6</v>
      </c>
      <c r="I2670" s="206"/>
      <c r="L2670" s="202"/>
      <c r="M2670" s="207"/>
      <c r="N2670" s="208"/>
      <c r="O2670" s="208"/>
      <c r="P2670" s="208"/>
      <c r="Q2670" s="208"/>
      <c r="R2670" s="208"/>
      <c r="S2670" s="208"/>
      <c r="T2670" s="209"/>
      <c r="AT2670" s="203" t="s">
        <v>198</v>
      </c>
      <c r="AU2670" s="203" t="s">
        <v>80</v>
      </c>
      <c r="AV2670" s="13" t="s">
        <v>80</v>
      </c>
      <c r="AW2670" s="13" t="s">
        <v>35</v>
      </c>
      <c r="AX2670" s="13" t="s">
        <v>72</v>
      </c>
      <c r="AY2670" s="203" t="s">
        <v>190</v>
      </c>
    </row>
    <row r="2671" spans="2:51" s="14" customFormat="1" ht="13.5">
      <c r="B2671" s="210"/>
      <c r="D2671" s="195" t="s">
        <v>198</v>
      </c>
      <c r="E2671" s="211" t="s">
        <v>5</v>
      </c>
      <c r="F2671" s="212" t="s">
        <v>221</v>
      </c>
      <c r="H2671" s="213">
        <v>170.83</v>
      </c>
      <c r="I2671" s="214"/>
      <c r="L2671" s="210"/>
      <c r="M2671" s="215"/>
      <c r="N2671" s="216"/>
      <c r="O2671" s="216"/>
      <c r="P2671" s="216"/>
      <c r="Q2671" s="216"/>
      <c r="R2671" s="216"/>
      <c r="S2671" s="216"/>
      <c r="T2671" s="217"/>
      <c r="AT2671" s="211" t="s">
        <v>198</v>
      </c>
      <c r="AU2671" s="211" t="s">
        <v>80</v>
      </c>
      <c r="AV2671" s="14" t="s">
        <v>92</v>
      </c>
      <c r="AW2671" s="14" t="s">
        <v>35</v>
      </c>
      <c r="AX2671" s="14" t="s">
        <v>17</v>
      </c>
      <c r="AY2671" s="211" t="s">
        <v>190</v>
      </c>
    </row>
    <row r="2672" spans="2:65" s="1" customFormat="1" ht="16.5" customHeight="1">
      <c r="B2672" s="181"/>
      <c r="C2672" s="218" t="s">
        <v>3386</v>
      </c>
      <c r="D2672" s="218" t="s">
        <v>465</v>
      </c>
      <c r="E2672" s="219" t="s">
        <v>3387</v>
      </c>
      <c r="F2672" s="220" t="s">
        <v>3388</v>
      </c>
      <c r="G2672" s="221" t="s">
        <v>625</v>
      </c>
      <c r="H2672" s="222">
        <v>187.913</v>
      </c>
      <c r="I2672" s="223"/>
      <c r="J2672" s="224">
        <f>ROUND(I2672*H2672,2)</f>
        <v>0</v>
      </c>
      <c r="K2672" s="220" t="s">
        <v>5</v>
      </c>
      <c r="L2672" s="225"/>
      <c r="M2672" s="226" t="s">
        <v>5</v>
      </c>
      <c r="N2672" s="227" t="s">
        <v>43</v>
      </c>
      <c r="O2672" s="43"/>
      <c r="P2672" s="191">
        <f>O2672*H2672</f>
        <v>0</v>
      </c>
      <c r="Q2672" s="191">
        <v>0.00025</v>
      </c>
      <c r="R2672" s="191">
        <f>Q2672*H2672</f>
        <v>0.046978250000000006</v>
      </c>
      <c r="S2672" s="191">
        <v>0</v>
      </c>
      <c r="T2672" s="192">
        <f>S2672*H2672</f>
        <v>0</v>
      </c>
      <c r="AR2672" s="25" t="s">
        <v>407</v>
      </c>
      <c r="AT2672" s="25" t="s">
        <v>465</v>
      </c>
      <c r="AU2672" s="25" t="s">
        <v>80</v>
      </c>
      <c r="AY2672" s="25" t="s">
        <v>190</v>
      </c>
      <c r="BE2672" s="193">
        <f>IF(N2672="základní",J2672,0)</f>
        <v>0</v>
      </c>
      <c r="BF2672" s="193">
        <f>IF(N2672="snížená",J2672,0)</f>
        <v>0</v>
      </c>
      <c r="BG2672" s="193">
        <f>IF(N2672="zákl. přenesená",J2672,0)</f>
        <v>0</v>
      </c>
      <c r="BH2672" s="193">
        <f>IF(N2672="sníž. přenesená",J2672,0)</f>
        <v>0</v>
      </c>
      <c r="BI2672" s="193">
        <f>IF(N2672="nulová",J2672,0)</f>
        <v>0</v>
      </c>
      <c r="BJ2672" s="25" t="s">
        <v>17</v>
      </c>
      <c r="BK2672" s="193">
        <f>ROUND(I2672*H2672,2)</f>
        <v>0</v>
      </c>
      <c r="BL2672" s="25" t="s">
        <v>283</v>
      </c>
      <c r="BM2672" s="25" t="s">
        <v>3389</v>
      </c>
    </row>
    <row r="2673" spans="2:51" s="13" customFormat="1" ht="13.5">
      <c r="B2673" s="202"/>
      <c r="D2673" s="195" t="s">
        <v>198</v>
      </c>
      <c r="F2673" s="204" t="s">
        <v>3390</v>
      </c>
      <c r="H2673" s="205">
        <v>187.913</v>
      </c>
      <c r="I2673" s="206"/>
      <c r="L2673" s="202"/>
      <c r="M2673" s="207"/>
      <c r="N2673" s="208"/>
      <c r="O2673" s="208"/>
      <c r="P2673" s="208"/>
      <c r="Q2673" s="208"/>
      <c r="R2673" s="208"/>
      <c r="S2673" s="208"/>
      <c r="T2673" s="209"/>
      <c r="AT2673" s="203" t="s">
        <v>198</v>
      </c>
      <c r="AU2673" s="203" t="s">
        <v>80</v>
      </c>
      <c r="AV2673" s="13" t="s">
        <v>80</v>
      </c>
      <c r="AW2673" s="13" t="s">
        <v>6</v>
      </c>
      <c r="AX2673" s="13" t="s">
        <v>17</v>
      </c>
      <c r="AY2673" s="203" t="s">
        <v>190</v>
      </c>
    </row>
    <row r="2674" spans="2:65" s="1" customFormat="1" ht="16.5" customHeight="1">
      <c r="B2674" s="181"/>
      <c r="C2674" s="182" t="s">
        <v>3391</v>
      </c>
      <c r="D2674" s="182" t="s">
        <v>192</v>
      </c>
      <c r="E2674" s="183" t="s">
        <v>3392</v>
      </c>
      <c r="F2674" s="184" t="s">
        <v>3393</v>
      </c>
      <c r="G2674" s="185" t="s">
        <v>625</v>
      </c>
      <c r="H2674" s="186">
        <v>14.2</v>
      </c>
      <c r="I2674" s="187"/>
      <c r="J2674" s="188">
        <f>ROUND(I2674*H2674,2)</f>
        <v>0</v>
      </c>
      <c r="K2674" s="184" t="s">
        <v>196</v>
      </c>
      <c r="L2674" s="42"/>
      <c r="M2674" s="189" t="s">
        <v>5</v>
      </c>
      <c r="N2674" s="190" t="s">
        <v>43</v>
      </c>
      <c r="O2674" s="43"/>
      <c r="P2674" s="191">
        <f>O2674*H2674</f>
        <v>0</v>
      </c>
      <c r="Q2674" s="191">
        <v>0</v>
      </c>
      <c r="R2674" s="191">
        <f>Q2674*H2674</f>
        <v>0</v>
      </c>
      <c r="S2674" s="191">
        <v>0</v>
      </c>
      <c r="T2674" s="192">
        <f>S2674*H2674</f>
        <v>0</v>
      </c>
      <c r="AR2674" s="25" t="s">
        <v>283</v>
      </c>
      <c r="AT2674" s="25" t="s">
        <v>192</v>
      </c>
      <c r="AU2674" s="25" t="s">
        <v>80</v>
      </c>
      <c r="AY2674" s="25" t="s">
        <v>190</v>
      </c>
      <c r="BE2674" s="193">
        <f>IF(N2674="základní",J2674,0)</f>
        <v>0</v>
      </c>
      <c r="BF2674" s="193">
        <f>IF(N2674="snížená",J2674,0)</f>
        <v>0</v>
      </c>
      <c r="BG2674" s="193">
        <f>IF(N2674="zákl. přenesená",J2674,0)</f>
        <v>0</v>
      </c>
      <c r="BH2674" s="193">
        <f>IF(N2674="sníž. přenesená",J2674,0)</f>
        <v>0</v>
      </c>
      <c r="BI2674" s="193">
        <f>IF(N2674="nulová",J2674,0)</f>
        <v>0</v>
      </c>
      <c r="BJ2674" s="25" t="s">
        <v>17</v>
      </c>
      <c r="BK2674" s="193">
        <f>ROUND(I2674*H2674,2)</f>
        <v>0</v>
      </c>
      <c r="BL2674" s="25" t="s">
        <v>283</v>
      </c>
      <c r="BM2674" s="25" t="s">
        <v>3394</v>
      </c>
    </row>
    <row r="2675" spans="2:51" s="12" customFormat="1" ht="13.5">
      <c r="B2675" s="194"/>
      <c r="D2675" s="195" t="s">
        <v>198</v>
      </c>
      <c r="E2675" s="196" t="s">
        <v>5</v>
      </c>
      <c r="F2675" s="197" t="s">
        <v>3395</v>
      </c>
      <c r="H2675" s="196" t="s">
        <v>5</v>
      </c>
      <c r="I2675" s="198"/>
      <c r="L2675" s="194"/>
      <c r="M2675" s="199"/>
      <c r="N2675" s="200"/>
      <c r="O2675" s="200"/>
      <c r="P2675" s="200"/>
      <c r="Q2675" s="200"/>
      <c r="R2675" s="200"/>
      <c r="S2675" s="200"/>
      <c r="T2675" s="201"/>
      <c r="AT2675" s="196" t="s">
        <v>198</v>
      </c>
      <c r="AU2675" s="196" t="s">
        <v>80</v>
      </c>
      <c r="AV2675" s="12" t="s">
        <v>17</v>
      </c>
      <c r="AW2675" s="12" t="s">
        <v>35</v>
      </c>
      <c r="AX2675" s="12" t="s">
        <v>72</v>
      </c>
      <c r="AY2675" s="196" t="s">
        <v>190</v>
      </c>
    </row>
    <row r="2676" spans="2:51" s="13" customFormat="1" ht="13.5">
      <c r="B2676" s="202"/>
      <c r="D2676" s="195" t="s">
        <v>198</v>
      </c>
      <c r="E2676" s="203" t="s">
        <v>5</v>
      </c>
      <c r="F2676" s="204" t="s">
        <v>3396</v>
      </c>
      <c r="H2676" s="205">
        <v>12.6</v>
      </c>
      <c r="I2676" s="206"/>
      <c r="L2676" s="202"/>
      <c r="M2676" s="207"/>
      <c r="N2676" s="208"/>
      <c r="O2676" s="208"/>
      <c r="P2676" s="208"/>
      <c r="Q2676" s="208"/>
      <c r="R2676" s="208"/>
      <c r="S2676" s="208"/>
      <c r="T2676" s="209"/>
      <c r="AT2676" s="203" t="s">
        <v>198</v>
      </c>
      <c r="AU2676" s="203" t="s">
        <v>80</v>
      </c>
      <c r="AV2676" s="13" t="s">
        <v>80</v>
      </c>
      <c r="AW2676" s="13" t="s">
        <v>35</v>
      </c>
      <c r="AX2676" s="13" t="s">
        <v>72</v>
      </c>
      <c r="AY2676" s="203" t="s">
        <v>190</v>
      </c>
    </row>
    <row r="2677" spans="2:51" s="13" customFormat="1" ht="13.5">
      <c r="B2677" s="202"/>
      <c r="D2677" s="195" t="s">
        <v>198</v>
      </c>
      <c r="E2677" s="203" t="s">
        <v>5</v>
      </c>
      <c r="F2677" s="204" t="s">
        <v>3397</v>
      </c>
      <c r="H2677" s="205">
        <v>1.6</v>
      </c>
      <c r="I2677" s="206"/>
      <c r="L2677" s="202"/>
      <c r="M2677" s="207"/>
      <c r="N2677" s="208"/>
      <c r="O2677" s="208"/>
      <c r="P2677" s="208"/>
      <c r="Q2677" s="208"/>
      <c r="R2677" s="208"/>
      <c r="S2677" s="208"/>
      <c r="T2677" s="209"/>
      <c r="AT2677" s="203" t="s">
        <v>198</v>
      </c>
      <c r="AU2677" s="203" t="s">
        <v>80</v>
      </c>
      <c r="AV2677" s="13" t="s">
        <v>80</v>
      </c>
      <c r="AW2677" s="13" t="s">
        <v>35</v>
      </c>
      <c r="AX2677" s="13" t="s">
        <v>72</v>
      </c>
      <c r="AY2677" s="203" t="s">
        <v>190</v>
      </c>
    </row>
    <row r="2678" spans="2:51" s="14" customFormat="1" ht="13.5">
      <c r="B2678" s="210"/>
      <c r="D2678" s="195" t="s">
        <v>198</v>
      </c>
      <c r="E2678" s="211" t="s">
        <v>5</v>
      </c>
      <c r="F2678" s="212" t="s">
        <v>221</v>
      </c>
      <c r="H2678" s="213">
        <v>14.2</v>
      </c>
      <c r="I2678" s="214"/>
      <c r="L2678" s="210"/>
      <c r="M2678" s="215"/>
      <c r="N2678" s="216"/>
      <c r="O2678" s="216"/>
      <c r="P2678" s="216"/>
      <c r="Q2678" s="216"/>
      <c r="R2678" s="216"/>
      <c r="S2678" s="216"/>
      <c r="T2678" s="217"/>
      <c r="AT2678" s="211" t="s">
        <v>198</v>
      </c>
      <c r="AU2678" s="211" t="s">
        <v>80</v>
      </c>
      <c r="AV2678" s="14" t="s">
        <v>92</v>
      </c>
      <c r="AW2678" s="14" t="s">
        <v>35</v>
      </c>
      <c r="AX2678" s="14" t="s">
        <v>17</v>
      </c>
      <c r="AY2678" s="211" t="s">
        <v>190</v>
      </c>
    </row>
    <row r="2679" spans="2:65" s="1" customFormat="1" ht="16.5" customHeight="1">
      <c r="B2679" s="181"/>
      <c r="C2679" s="218" t="s">
        <v>3398</v>
      </c>
      <c r="D2679" s="218" t="s">
        <v>465</v>
      </c>
      <c r="E2679" s="219" t="s">
        <v>3399</v>
      </c>
      <c r="F2679" s="220" t="s">
        <v>3400</v>
      </c>
      <c r="G2679" s="221" t="s">
        <v>625</v>
      </c>
      <c r="H2679" s="222">
        <v>15.62</v>
      </c>
      <c r="I2679" s="223"/>
      <c r="J2679" s="224">
        <f>ROUND(I2679*H2679,2)</f>
        <v>0</v>
      </c>
      <c r="K2679" s="220" t="s">
        <v>196</v>
      </c>
      <c r="L2679" s="225"/>
      <c r="M2679" s="226" t="s">
        <v>5</v>
      </c>
      <c r="N2679" s="227" t="s">
        <v>43</v>
      </c>
      <c r="O2679" s="43"/>
      <c r="P2679" s="191">
        <f>O2679*H2679</f>
        <v>0</v>
      </c>
      <c r="Q2679" s="191">
        <v>0.00017</v>
      </c>
      <c r="R2679" s="191">
        <f>Q2679*H2679</f>
        <v>0.0026554</v>
      </c>
      <c r="S2679" s="191">
        <v>0</v>
      </c>
      <c r="T2679" s="192">
        <f>S2679*H2679</f>
        <v>0</v>
      </c>
      <c r="AR2679" s="25" t="s">
        <v>407</v>
      </c>
      <c r="AT2679" s="25" t="s">
        <v>465</v>
      </c>
      <c r="AU2679" s="25" t="s">
        <v>80</v>
      </c>
      <c r="AY2679" s="25" t="s">
        <v>190</v>
      </c>
      <c r="BE2679" s="193">
        <f>IF(N2679="základní",J2679,0)</f>
        <v>0</v>
      </c>
      <c r="BF2679" s="193">
        <f>IF(N2679="snížená",J2679,0)</f>
        <v>0</v>
      </c>
      <c r="BG2679" s="193">
        <f>IF(N2679="zákl. přenesená",J2679,0)</f>
        <v>0</v>
      </c>
      <c r="BH2679" s="193">
        <f>IF(N2679="sníž. přenesená",J2679,0)</f>
        <v>0</v>
      </c>
      <c r="BI2679" s="193">
        <f>IF(N2679="nulová",J2679,0)</f>
        <v>0</v>
      </c>
      <c r="BJ2679" s="25" t="s">
        <v>17</v>
      </c>
      <c r="BK2679" s="193">
        <f>ROUND(I2679*H2679,2)</f>
        <v>0</v>
      </c>
      <c r="BL2679" s="25" t="s">
        <v>283</v>
      </c>
      <c r="BM2679" s="25" t="s">
        <v>3401</v>
      </c>
    </row>
    <row r="2680" spans="2:51" s="13" customFormat="1" ht="13.5">
      <c r="B2680" s="202"/>
      <c r="D2680" s="195" t="s">
        <v>198</v>
      </c>
      <c r="F2680" s="204" t="s">
        <v>3402</v>
      </c>
      <c r="H2680" s="205">
        <v>15.62</v>
      </c>
      <c r="I2680" s="206"/>
      <c r="L2680" s="202"/>
      <c r="M2680" s="207"/>
      <c r="N2680" s="208"/>
      <c r="O2680" s="208"/>
      <c r="P2680" s="208"/>
      <c r="Q2680" s="208"/>
      <c r="R2680" s="208"/>
      <c r="S2680" s="208"/>
      <c r="T2680" s="209"/>
      <c r="AT2680" s="203" t="s">
        <v>198</v>
      </c>
      <c r="AU2680" s="203" t="s">
        <v>80</v>
      </c>
      <c r="AV2680" s="13" t="s">
        <v>80</v>
      </c>
      <c r="AW2680" s="13" t="s">
        <v>6</v>
      </c>
      <c r="AX2680" s="13" t="s">
        <v>17</v>
      </c>
      <c r="AY2680" s="203" t="s">
        <v>190</v>
      </c>
    </row>
    <row r="2681" spans="2:65" s="1" customFormat="1" ht="38.25" customHeight="1">
      <c r="B2681" s="181"/>
      <c r="C2681" s="182" t="s">
        <v>3403</v>
      </c>
      <c r="D2681" s="182" t="s">
        <v>192</v>
      </c>
      <c r="E2681" s="183" t="s">
        <v>3404</v>
      </c>
      <c r="F2681" s="184" t="s">
        <v>3405</v>
      </c>
      <c r="G2681" s="185" t="s">
        <v>316</v>
      </c>
      <c r="H2681" s="186">
        <v>0.925</v>
      </c>
      <c r="I2681" s="187"/>
      <c r="J2681" s="188">
        <f>ROUND(I2681*H2681,2)</f>
        <v>0</v>
      </c>
      <c r="K2681" s="184" t="s">
        <v>196</v>
      </c>
      <c r="L2681" s="42"/>
      <c r="M2681" s="189" t="s">
        <v>5</v>
      </c>
      <c r="N2681" s="190" t="s">
        <v>43</v>
      </c>
      <c r="O2681" s="43"/>
      <c r="P2681" s="191">
        <f>O2681*H2681</f>
        <v>0</v>
      </c>
      <c r="Q2681" s="191">
        <v>0</v>
      </c>
      <c r="R2681" s="191">
        <f>Q2681*H2681</f>
        <v>0</v>
      </c>
      <c r="S2681" s="191">
        <v>0</v>
      </c>
      <c r="T2681" s="192">
        <f>S2681*H2681</f>
        <v>0</v>
      </c>
      <c r="AR2681" s="25" t="s">
        <v>283</v>
      </c>
      <c r="AT2681" s="25" t="s">
        <v>192</v>
      </c>
      <c r="AU2681" s="25" t="s">
        <v>80</v>
      </c>
      <c r="AY2681" s="25" t="s">
        <v>190</v>
      </c>
      <c r="BE2681" s="193">
        <f>IF(N2681="základní",J2681,0)</f>
        <v>0</v>
      </c>
      <c r="BF2681" s="193">
        <f>IF(N2681="snížená",J2681,0)</f>
        <v>0</v>
      </c>
      <c r="BG2681" s="193">
        <f>IF(N2681="zákl. přenesená",J2681,0)</f>
        <v>0</v>
      </c>
      <c r="BH2681" s="193">
        <f>IF(N2681="sníž. přenesená",J2681,0)</f>
        <v>0</v>
      </c>
      <c r="BI2681" s="193">
        <f>IF(N2681="nulová",J2681,0)</f>
        <v>0</v>
      </c>
      <c r="BJ2681" s="25" t="s">
        <v>17</v>
      </c>
      <c r="BK2681" s="193">
        <f>ROUND(I2681*H2681,2)</f>
        <v>0</v>
      </c>
      <c r="BL2681" s="25" t="s">
        <v>283</v>
      </c>
      <c r="BM2681" s="25" t="s">
        <v>3406</v>
      </c>
    </row>
    <row r="2682" spans="2:63" s="11" customFormat="1" ht="29.85" customHeight="1">
      <c r="B2682" s="168"/>
      <c r="D2682" s="169" t="s">
        <v>71</v>
      </c>
      <c r="E2682" s="179" t="s">
        <v>3407</v>
      </c>
      <c r="F2682" s="179" t="s">
        <v>3408</v>
      </c>
      <c r="I2682" s="171"/>
      <c r="J2682" s="180">
        <f>BK2682</f>
        <v>0</v>
      </c>
      <c r="L2682" s="168"/>
      <c r="M2682" s="173"/>
      <c r="N2682" s="174"/>
      <c r="O2682" s="174"/>
      <c r="P2682" s="175">
        <f>SUM(P2683:P2705)</f>
        <v>0</v>
      </c>
      <c r="Q2682" s="174"/>
      <c r="R2682" s="175">
        <f>SUM(R2683:R2705)</f>
        <v>0.15024749999999998</v>
      </c>
      <c r="S2682" s="174"/>
      <c r="T2682" s="176">
        <f>SUM(T2683:T2705)</f>
        <v>0</v>
      </c>
      <c r="AR2682" s="169" t="s">
        <v>80</v>
      </c>
      <c r="AT2682" s="177" t="s">
        <v>71</v>
      </c>
      <c r="AU2682" s="177" t="s">
        <v>17</v>
      </c>
      <c r="AY2682" s="169" t="s">
        <v>190</v>
      </c>
      <c r="BK2682" s="178">
        <f>SUM(BK2683:BK2705)</f>
        <v>0</v>
      </c>
    </row>
    <row r="2683" spans="2:65" s="1" customFormat="1" ht="38.25" customHeight="1">
      <c r="B2683" s="181"/>
      <c r="C2683" s="182" t="s">
        <v>3409</v>
      </c>
      <c r="D2683" s="182" t="s">
        <v>192</v>
      </c>
      <c r="E2683" s="183" t="s">
        <v>3410</v>
      </c>
      <c r="F2683" s="184" t="s">
        <v>3411</v>
      </c>
      <c r="G2683" s="185" t="s">
        <v>275</v>
      </c>
      <c r="H2683" s="186">
        <v>43.55</v>
      </c>
      <c r="I2683" s="187"/>
      <c r="J2683" s="188">
        <f>ROUND(I2683*H2683,2)</f>
        <v>0</v>
      </c>
      <c r="K2683" s="184" t="s">
        <v>5</v>
      </c>
      <c r="L2683" s="42"/>
      <c r="M2683" s="189" t="s">
        <v>5</v>
      </c>
      <c r="N2683" s="190" t="s">
        <v>43</v>
      </c>
      <c r="O2683" s="43"/>
      <c r="P2683" s="191">
        <f>O2683*H2683</f>
        <v>0</v>
      </c>
      <c r="Q2683" s="191">
        <v>0.0032</v>
      </c>
      <c r="R2683" s="191">
        <f>Q2683*H2683</f>
        <v>0.13935999999999998</v>
      </c>
      <c r="S2683" s="191">
        <v>0</v>
      </c>
      <c r="T2683" s="192">
        <f>S2683*H2683</f>
        <v>0</v>
      </c>
      <c r="AR2683" s="25" t="s">
        <v>283</v>
      </c>
      <c r="AT2683" s="25" t="s">
        <v>192</v>
      </c>
      <c r="AU2683" s="25" t="s">
        <v>80</v>
      </c>
      <c r="AY2683" s="25" t="s">
        <v>190</v>
      </c>
      <c r="BE2683" s="193">
        <f>IF(N2683="základní",J2683,0)</f>
        <v>0</v>
      </c>
      <c r="BF2683" s="193">
        <f>IF(N2683="snížená",J2683,0)</f>
        <v>0</v>
      </c>
      <c r="BG2683" s="193">
        <f>IF(N2683="zákl. přenesená",J2683,0)</f>
        <v>0</v>
      </c>
      <c r="BH2683" s="193">
        <f>IF(N2683="sníž. přenesená",J2683,0)</f>
        <v>0</v>
      </c>
      <c r="BI2683" s="193">
        <f>IF(N2683="nulová",J2683,0)</f>
        <v>0</v>
      </c>
      <c r="BJ2683" s="25" t="s">
        <v>17</v>
      </c>
      <c r="BK2683" s="193">
        <f>ROUND(I2683*H2683,2)</f>
        <v>0</v>
      </c>
      <c r="BL2683" s="25" t="s">
        <v>283</v>
      </c>
      <c r="BM2683" s="25" t="s">
        <v>3412</v>
      </c>
    </row>
    <row r="2684" spans="2:51" s="12" customFormat="1" ht="13.5">
      <c r="B2684" s="194"/>
      <c r="D2684" s="195" t="s">
        <v>198</v>
      </c>
      <c r="E2684" s="196" t="s">
        <v>5</v>
      </c>
      <c r="F2684" s="197" t="s">
        <v>1377</v>
      </c>
      <c r="H2684" s="196" t="s">
        <v>5</v>
      </c>
      <c r="I2684" s="198"/>
      <c r="L2684" s="194"/>
      <c r="M2684" s="199"/>
      <c r="N2684" s="200"/>
      <c r="O2684" s="200"/>
      <c r="P2684" s="200"/>
      <c r="Q2684" s="200"/>
      <c r="R2684" s="200"/>
      <c r="S2684" s="200"/>
      <c r="T2684" s="201"/>
      <c r="AT2684" s="196" t="s">
        <v>198</v>
      </c>
      <c r="AU2684" s="196" t="s">
        <v>80</v>
      </c>
      <c r="AV2684" s="12" t="s">
        <v>17</v>
      </c>
      <c r="AW2684" s="12" t="s">
        <v>35</v>
      </c>
      <c r="AX2684" s="12" t="s">
        <v>72</v>
      </c>
      <c r="AY2684" s="196" t="s">
        <v>190</v>
      </c>
    </row>
    <row r="2685" spans="2:51" s="13" customFormat="1" ht="13.5">
      <c r="B2685" s="202"/>
      <c r="D2685" s="195" t="s">
        <v>198</v>
      </c>
      <c r="E2685" s="203" t="s">
        <v>5</v>
      </c>
      <c r="F2685" s="204" t="s">
        <v>1841</v>
      </c>
      <c r="H2685" s="205">
        <v>5.7</v>
      </c>
      <c r="I2685" s="206"/>
      <c r="L2685" s="202"/>
      <c r="M2685" s="207"/>
      <c r="N2685" s="208"/>
      <c r="O2685" s="208"/>
      <c r="P2685" s="208"/>
      <c r="Q2685" s="208"/>
      <c r="R2685" s="208"/>
      <c r="S2685" s="208"/>
      <c r="T2685" s="209"/>
      <c r="AT2685" s="203" t="s">
        <v>198</v>
      </c>
      <c r="AU2685" s="203" t="s">
        <v>80</v>
      </c>
      <c r="AV2685" s="13" t="s">
        <v>80</v>
      </c>
      <c r="AW2685" s="13" t="s">
        <v>35</v>
      </c>
      <c r="AX2685" s="13" t="s">
        <v>72</v>
      </c>
      <c r="AY2685" s="203" t="s">
        <v>190</v>
      </c>
    </row>
    <row r="2686" spans="2:51" s="12" customFormat="1" ht="13.5">
      <c r="B2686" s="194"/>
      <c r="D2686" s="195" t="s">
        <v>198</v>
      </c>
      <c r="E2686" s="196" t="s">
        <v>5</v>
      </c>
      <c r="F2686" s="197" t="s">
        <v>1353</v>
      </c>
      <c r="H2686" s="196" t="s">
        <v>5</v>
      </c>
      <c r="I2686" s="198"/>
      <c r="L2686" s="194"/>
      <c r="M2686" s="199"/>
      <c r="N2686" s="200"/>
      <c r="O2686" s="200"/>
      <c r="P2686" s="200"/>
      <c r="Q2686" s="200"/>
      <c r="R2686" s="200"/>
      <c r="S2686" s="200"/>
      <c r="T2686" s="201"/>
      <c r="AT2686" s="196" t="s">
        <v>198</v>
      </c>
      <c r="AU2686" s="196" t="s">
        <v>80</v>
      </c>
      <c r="AV2686" s="12" t="s">
        <v>17</v>
      </c>
      <c r="AW2686" s="12" t="s">
        <v>35</v>
      </c>
      <c r="AX2686" s="12" t="s">
        <v>72</v>
      </c>
      <c r="AY2686" s="196" t="s">
        <v>190</v>
      </c>
    </row>
    <row r="2687" spans="2:51" s="13" customFormat="1" ht="13.5">
      <c r="B2687" s="202"/>
      <c r="D2687" s="195" t="s">
        <v>198</v>
      </c>
      <c r="E2687" s="203" t="s">
        <v>5</v>
      </c>
      <c r="F2687" s="204" t="s">
        <v>1354</v>
      </c>
      <c r="H2687" s="205">
        <v>15.55</v>
      </c>
      <c r="I2687" s="206"/>
      <c r="L2687" s="202"/>
      <c r="M2687" s="207"/>
      <c r="N2687" s="208"/>
      <c r="O2687" s="208"/>
      <c r="P2687" s="208"/>
      <c r="Q2687" s="208"/>
      <c r="R2687" s="208"/>
      <c r="S2687" s="208"/>
      <c r="T2687" s="209"/>
      <c r="AT2687" s="203" t="s">
        <v>198</v>
      </c>
      <c r="AU2687" s="203" t="s">
        <v>80</v>
      </c>
      <c r="AV2687" s="13" t="s">
        <v>80</v>
      </c>
      <c r="AW2687" s="13" t="s">
        <v>35</v>
      </c>
      <c r="AX2687" s="13" t="s">
        <v>72</v>
      </c>
      <c r="AY2687" s="203" t="s">
        <v>190</v>
      </c>
    </row>
    <row r="2688" spans="2:51" s="12" customFormat="1" ht="13.5">
      <c r="B2688" s="194"/>
      <c r="D2688" s="195" t="s">
        <v>198</v>
      </c>
      <c r="E2688" s="196" t="s">
        <v>5</v>
      </c>
      <c r="F2688" s="197" t="s">
        <v>1388</v>
      </c>
      <c r="H2688" s="196" t="s">
        <v>5</v>
      </c>
      <c r="I2688" s="198"/>
      <c r="L2688" s="194"/>
      <c r="M2688" s="199"/>
      <c r="N2688" s="200"/>
      <c r="O2688" s="200"/>
      <c r="P2688" s="200"/>
      <c r="Q2688" s="200"/>
      <c r="R2688" s="200"/>
      <c r="S2688" s="200"/>
      <c r="T2688" s="201"/>
      <c r="AT2688" s="196" t="s">
        <v>198</v>
      </c>
      <c r="AU2688" s="196" t="s">
        <v>80</v>
      </c>
      <c r="AV2688" s="12" t="s">
        <v>17</v>
      </c>
      <c r="AW2688" s="12" t="s">
        <v>35</v>
      </c>
      <c r="AX2688" s="12" t="s">
        <v>72</v>
      </c>
      <c r="AY2688" s="196" t="s">
        <v>190</v>
      </c>
    </row>
    <row r="2689" spans="2:51" s="13" customFormat="1" ht="13.5">
      <c r="B2689" s="202"/>
      <c r="D2689" s="195" t="s">
        <v>198</v>
      </c>
      <c r="E2689" s="203" t="s">
        <v>5</v>
      </c>
      <c r="F2689" s="204" t="s">
        <v>1841</v>
      </c>
      <c r="H2689" s="205">
        <v>5.7</v>
      </c>
      <c r="I2689" s="206"/>
      <c r="L2689" s="202"/>
      <c r="M2689" s="207"/>
      <c r="N2689" s="208"/>
      <c r="O2689" s="208"/>
      <c r="P2689" s="208"/>
      <c r="Q2689" s="208"/>
      <c r="R2689" s="208"/>
      <c r="S2689" s="208"/>
      <c r="T2689" s="209"/>
      <c r="AT2689" s="203" t="s">
        <v>198</v>
      </c>
      <c r="AU2689" s="203" t="s">
        <v>80</v>
      </c>
      <c r="AV2689" s="13" t="s">
        <v>80</v>
      </c>
      <c r="AW2689" s="13" t="s">
        <v>35</v>
      </c>
      <c r="AX2689" s="13" t="s">
        <v>72</v>
      </c>
      <c r="AY2689" s="203" t="s">
        <v>190</v>
      </c>
    </row>
    <row r="2690" spans="2:51" s="12" customFormat="1" ht="13.5">
      <c r="B2690" s="194"/>
      <c r="D2690" s="195" t="s">
        <v>198</v>
      </c>
      <c r="E2690" s="196" t="s">
        <v>5</v>
      </c>
      <c r="F2690" s="197" t="s">
        <v>1366</v>
      </c>
      <c r="H2690" s="196" t="s">
        <v>5</v>
      </c>
      <c r="I2690" s="198"/>
      <c r="L2690" s="194"/>
      <c r="M2690" s="199"/>
      <c r="N2690" s="200"/>
      <c r="O2690" s="200"/>
      <c r="P2690" s="200"/>
      <c r="Q2690" s="200"/>
      <c r="R2690" s="200"/>
      <c r="S2690" s="200"/>
      <c r="T2690" s="201"/>
      <c r="AT2690" s="196" t="s">
        <v>198</v>
      </c>
      <c r="AU2690" s="196" t="s">
        <v>80</v>
      </c>
      <c r="AV2690" s="12" t="s">
        <v>17</v>
      </c>
      <c r="AW2690" s="12" t="s">
        <v>35</v>
      </c>
      <c r="AX2690" s="12" t="s">
        <v>72</v>
      </c>
      <c r="AY2690" s="196" t="s">
        <v>190</v>
      </c>
    </row>
    <row r="2691" spans="2:51" s="13" customFormat="1" ht="13.5">
      <c r="B2691" s="202"/>
      <c r="D2691" s="195" t="s">
        <v>198</v>
      </c>
      <c r="E2691" s="203" t="s">
        <v>5</v>
      </c>
      <c r="F2691" s="204" t="s">
        <v>1367</v>
      </c>
      <c r="H2691" s="205">
        <v>16.6</v>
      </c>
      <c r="I2691" s="206"/>
      <c r="L2691" s="202"/>
      <c r="M2691" s="207"/>
      <c r="N2691" s="208"/>
      <c r="O2691" s="208"/>
      <c r="P2691" s="208"/>
      <c r="Q2691" s="208"/>
      <c r="R2691" s="208"/>
      <c r="S2691" s="208"/>
      <c r="T2691" s="209"/>
      <c r="AT2691" s="203" t="s">
        <v>198</v>
      </c>
      <c r="AU2691" s="203" t="s">
        <v>80</v>
      </c>
      <c r="AV2691" s="13" t="s">
        <v>80</v>
      </c>
      <c r="AW2691" s="13" t="s">
        <v>35</v>
      </c>
      <c r="AX2691" s="13" t="s">
        <v>72</v>
      </c>
      <c r="AY2691" s="203" t="s">
        <v>190</v>
      </c>
    </row>
    <row r="2692" spans="2:51" s="13" customFormat="1" ht="13.5">
      <c r="B2692" s="202"/>
      <c r="D2692" s="195" t="s">
        <v>198</v>
      </c>
      <c r="E2692" s="203" t="s">
        <v>5</v>
      </c>
      <c r="F2692" s="204" t="s">
        <v>5</v>
      </c>
      <c r="H2692" s="205">
        <v>0</v>
      </c>
      <c r="I2692" s="206"/>
      <c r="L2692" s="202"/>
      <c r="M2692" s="207"/>
      <c r="N2692" s="208"/>
      <c r="O2692" s="208"/>
      <c r="P2692" s="208"/>
      <c r="Q2692" s="208"/>
      <c r="R2692" s="208"/>
      <c r="S2692" s="208"/>
      <c r="T2692" s="209"/>
      <c r="AT2692" s="203" t="s">
        <v>198</v>
      </c>
      <c r="AU2692" s="203" t="s">
        <v>80</v>
      </c>
      <c r="AV2692" s="13" t="s">
        <v>80</v>
      </c>
      <c r="AW2692" s="13" t="s">
        <v>35</v>
      </c>
      <c r="AX2692" s="13" t="s">
        <v>72</v>
      </c>
      <c r="AY2692" s="203" t="s">
        <v>190</v>
      </c>
    </row>
    <row r="2693" spans="2:51" s="14" customFormat="1" ht="13.5">
      <c r="B2693" s="210"/>
      <c r="D2693" s="195" t="s">
        <v>198</v>
      </c>
      <c r="E2693" s="211" t="s">
        <v>5</v>
      </c>
      <c r="F2693" s="212" t="s">
        <v>221</v>
      </c>
      <c r="H2693" s="213">
        <v>43.55</v>
      </c>
      <c r="I2693" s="214"/>
      <c r="L2693" s="210"/>
      <c r="M2693" s="215"/>
      <c r="N2693" s="216"/>
      <c r="O2693" s="216"/>
      <c r="P2693" s="216"/>
      <c r="Q2693" s="216"/>
      <c r="R2693" s="216"/>
      <c r="S2693" s="216"/>
      <c r="T2693" s="217"/>
      <c r="AT2693" s="211" t="s">
        <v>198</v>
      </c>
      <c r="AU2693" s="211" t="s">
        <v>80</v>
      </c>
      <c r="AV2693" s="14" t="s">
        <v>92</v>
      </c>
      <c r="AW2693" s="14" t="s">
        <v>35</v>
      </c>
      <c r="AX2693" s="14" t="s">
        <v>17</v>
      </c>
      <c r="AY2693" s="211" t="s">
        <v>190</v>
      </c>
    </row>
    <row r="2694" spans="2:65" s="1" customFormat="1" ht="16.5" customHeight="1">
      <c r="B2694" s="181"/>
      <c r="C2694" s="182" t="s">
        <v>3413</v>
      </c>
      <c r="D2694" s="182" t="s">
        <v>192</v>
      </c>
      <c r="E2694" s="183" t="s">
        <v>3414</v>
      </c>
      <c r="F2694" s="184" t="s">
        <v>3415</v>
      </c>
      <c r="G2694" s="185" t="s">
        <v>275</v>
      </c>
      <c r="H2694" s="186">
        <v>43.55</v>
      </c>
      <c r="I2694" s="187"/>
      <c r="J2694" s="188">
        <f>ROUND(I2694*H2694,2)</f>
        <v>0</v>
      </c>
      <c r="K2694" s="184" t="s">
        <v>5</v>
      </c>
      <c r="L2694" s="42"/>
      <c r="M2694" s="189" t="s">
        <v>5</v>
      </c>
      <c r="N2694" s="190" t="s">
        <v>43</v>
      </c>
      <c r="O2694" s="43"/>
      <c r="P2694" s="191">
        <f>O2694*H2694</f>
        <v>0</v>
      </c>
      <c r="Q2694" s="191">
        <v>0.00025</v>
      </c>
      <c r="R2694" s="191">
        <f>Q2694*H2694</f>
        <v>0.0108875</v>
      </c>
      <c r="S2694" s="191">
        <v>0</v>
      </c>
      <c r="T2694" s="192">
        <f>S2694*H2694</f>
        <v>0</v>
      </c>
      <c r="AR2694" s="25" t="s">
        <v>283</v>
      </c>
      <c r="AT2694" s="25" t="s">
        <v>192</v>
      </c>
      <c r="AU2694" s="25" t="s">
        <v>80</v>
      </c>
      <c r="AY2694" s="25" t="s">
        <v>190</v>
      </c>
      <c r="BE2694" s="193">
        <f>IF(N2694="základní",J2694,0)</f>
        <v>0</v>
      </c>
      <c r="BF2694" s="193">
        <f>IF(N2694="snížená",J2694,0)</f>
        <v>0</v>
      </c>
      <c r="BG2694" s="193">
        <f>IF(N2694="zákl. přenesená",J2694,0)</f>
        <v>0</v>
      </c>
      <c r="BH2694" s="193">
        <f>IF(N2694="sníž. přenesená",J2694,0)</f>
        <v>0</v>
      </c>
      <c r="BI2694" s="193">
        <f>IF(N2694="nulová",J2694,0)</f>
        <v>0</v>
      </c>
      <c r="BJ2694" s="25" t="s">
        <v>17</v>
      </c>
      <c r="BK2694" s="193">
        <f>ROUND(I2694*H2694,2)</f>
        <v>0</v>
      </c>
      <c r="BL2694" s="25" t="s">
        <v>283</v>
      </c>
      <c r="BM2694" s="25" t="s">
        <v>3416</v>
      </c>
    </row>
    <row r="2695" spans="2:51" s="12" customFormat="1" ht="13.5">
      <c r="B2695" s="194"/>
      <c r="D2695" s="195" t="s">
        <v>198</v>
      </c>
      <c r="E2695" s="196" t="s">
        <v>5</v>
      </c>
      <c r="F2695" s="197" t="s">
        <v>1377</v>
      </c>
      <c r="H2695" s="196" t="s">
        <v>5</v>
      </c>
      <c r="I2695" s="198"/>
      <c r="L2695" s="194"/>
      <c r="M2695" s="199"/>
      <c r="N2695" s="200"/>
      <c r="O2695" s="200"/>
      <c r="P2695" s="200"/>
      <c r="Q2695" s="200"/>
      <c r="R2695" s="200"/>
      <c r="S2695" s="200"/>
      <c r="T2695" s="201"/>
      <c r="AT2695" s="196" t="s">
        <v>198</v>
      </c>
      <c r="AU2695" s="196" t="s">
        <v>80</v>
      </c>
      <c r="AV2695" s="12" t="s">
        <v>17</v>
      </c>
      <c r="AW2695" s="12" t="s">
        <v>35</v>
      </c>
      <c r="AX2695" s="12" t="s">
        <v>72</v>
      </c>
      <c r="AY2695" s="196" t="s">
        <v>190</v>
      </c>
    </row>
    <row r="2696" spans="2:51" s="13" customFormat="1" ht="13.5">
      <c r="B2696" s="202"/>
      <c r="D2696" s="195" t="s">
        <v>198</v>
      </c>
      <c r="E2696" s="203" t="s">
        <v>5</v>
      </c>
      <c r="F2696" s="204" t="s">
        <v>1841</v>
      </c>
      <c r="H2696" s="205">
        <v>5.7</v>
      </c>
      <c r="I2696" s="206"/>
      <c r="L2696" s="202"/>
      <c r="M2696" s="207"/>
      <c r="N2696" s="208"/>
      <c r="O2696" s="208"/>
      <c r="P2696" s="208"/>
      <c r="Q2696" s="208"/>
      <c r="R2696" s="208"/>
      <c r="S2696" s="208"/>
      <c r="T2696" s="209"/>
      <c r="AT2696" s="203" t="s">
        <v>198</v>
      </c>
      <c r="AU2696" s="203" t="s">
        <v>80</v>
      </c>
      <c r="AV2696" s="13" t="s">
        <v>80</v>
      </c>
      <c r="AW2696" s="13" t="s">
        <v>35</v>
      </c>
      <c r="AX2696" s="13" t="s">
        <v>72</v>
      </c>
      <c r="AY2696" s="203" t="s">
        <v>190</v>
      </c>
    </row>
    <row r="2697" spans="2:51" s="12" customFormat="1" ht="13.5">
      <c r="B2697" s="194"/>
      <c r="D2697" s="195" t="s">
        <v>198</v>
      </c>
      <c r="E2697" s="196" t="s">
        <v>5</v>
      </c>
      <c r="F2697" s="197" t="s">
        <v>1353</v>
      </c>
      <c r="H2697" s="196" t="s">
        <v>5</v>
      </c>
      <c r="I2697" s="198"/>
      <c r="L2697" s="194"/>
      <c r="M2697" s="199"/>
      <c r="N2697" s="200"/>
      <c r="O2697" s="200"/>
      <c r="P2697" s="200"/>
      <c r="Q2697" s="200"/>
      <c r="R2697" s="200"/>
      <c r="S2697" s="200"/>
      <c r="T2697" s="201"/>
      <c r="AT2697" s="196" t="s">
        <v>198</v>
      </c>
      <c r="AU2697" s="196" t="s">
        <v>80</v>
      </c>
      <c r="AV2697" s="12" t="s">
        <v>17</v>
      </c>
      <c r="AW2697" s="12" t="s">
        <v>35</v>
      </c>
      <c r="AX2697" s="12" t="s">
        <v>72</v>
      </c>
      <c r="AY2697" s="196" t="s">
        <v>190</v>
      </c>
    </row>
    <row r="2698" spans="2:51" s="13" customFormat="1" ht="13.5">
      <c r="B2698" s="202"/>
      <c r="D2698" s="195" t="s">
        <v>198</v>
      </c>
      <c r="E2698" s="203" t="s">
        <v>5</v>
      </c>
      <c r="F2698" s="204" t="s">
        <v>1354</v>
      </c>
      <c r="H2698" s="205">
        <v>15.55</v>
      </c>
      <c r="I2698" s="206"/>
      <c r="L2698" s="202"/>
      <c r="M2698" s="207"/>
      <c r="N2698" s="208"/>
      <c r="O2698" s="208"/>
      <c r="P2698" s="208"/>
      <c r="Q2698" s="208"/>
      <c r="R2698" s="208"/>
      <c r="S2698" s="208"/>
      <c r="T2698" s="209"/>
      <c r="AT2698" s="203" t="s">
        <v>198</v>
      </c>
      <c r="AU2698" s="203" t="s">
        <v>80</v>
      </c>
      <c r="AV2698" s="13" t="s">
        <v>80</v>
      </c>
      <c r="AW2698" s="13" t="s">
        <v>35</v>
      </c>
      <c r="AX2698" s="13" t="s">
        <v>72</v>
      </c>
      <c r="AY2698" s="203" t="s">
        <v>190</v>
      </c>
    </row>
    <row r="2699" spans="2:51" s="12" customFormat="1" ht="13.5">
      <c r="B2699" s="194"/>
      <c r="D2699" s="195" t="s">
        <v>198</v>
      </c>
      <c r="E2699" s="196" t="s">
        <v>5</v>
      </c>
      <c r="F2699" s="197" t="s">
        <v>1388</v>
      </c>
      <c r="H2699" s="196" t="s">
        <v>5</v>
      </c>
      <c r="I2699" s="198"/>
      <c r="L2699" s="194"/>
      <c r="M2699" s="199"/>
      <c r="N2699" s="200"/>
      <c r="O2699" s="200"/>
      <c r="P2699" s="200"/>
      <c r="Q2699" s="200"/>
      <c r="R2699" s="200"/>
      <c r="S2699" s="200"/>
      <c r="T2699" s="201"/>
      <c r="AT2699" s="196" t="s">
        <v>198</v>
      </c>
      <c r="AU2699" s="196" t="s">
        <v>80</v>
      </c>
      <c r="AV2699" s="12" t="s">
        <v>17</v>
      </c>
      <c r="AW2699" s="12" t="s">
        <v>35</v>
      </c>
      <c r="AX2699" s="12" t="s">
        <v>72</v>
      </c>
      <c r="AY2699" s="196" t="s">
        <v>190</v>
      </c>
    </row>
    <row r="2700" spans="2:51" s="13" customFormat="1" ht="13.5">
      <c r="B2700" s="202"/>
      <c r="D2700" s="195" t="s">
        <v>198</v>
      </c>
      <c r="E2700" s="203" t="s">
        <v>5</v>
      </c>
      <c r="F2700" s="204" t="s">
        <v>1841</v>
      </c>
      <c r="H2700" s="205">
        <v>5.7</v>
      </c>
      <c r="I2700" s="206"/>
      <c r="L2700" s="202"/>
      <c r="M2700" s="207"/>
      <c r="N2700" s="208"/>
      <c r="O2700" s="208"/>
      <c r="P2700" s="208"/>
      <c r="Q2700" s="208"/>
      <c r="R2700" s="208"/>
      <c r="S2700" s="208"/>
      <c r="T2700" s="209"/>
      <c r="AT2700" s="203" t="s">
        <v>198</v>
      </c>
      <c r="AU2700" s="203" t="s">
        <v>80</v>
      </c>
      <c r="AV2700" s="13" t="s">
        <v>80</v>
      </c>
      <c r="AW2700" s="13" t="s">
        <v>35</v>
      </c>
      <c r="AX2700" s="13" t="s">
        <v>72</v>
      </c>
      <c r="AY2700" s="203" t="s">
        <v>190</v>
      </c>
    </row>
    <row r="2701" spans="2:51" s="12" customFormat="1" ht="13.5">
      <c r="B2701" s="194"/>
      <c r="D2701" s="195" t="s">
        <v>198</v>
      </c>
      <c r="E2701" s="196" t="s">
        <v>5</v>
      </c>
      <c r="F2701" s="197" t="s">
        <v>1366</v>
      </c>
      <c r="H2701" s="196" t="s">
        <v>5</v>
      </c>
      <c r="I2701" s="198"/>
      <c r="L2701" s="194"/>
      <c r="M2701" s="199"/>
      <c r="N2701" s="200"/>
      <c r="O2701" s="200"/>
      <c r="P2701" s="200"/>
      <c r="Q2701" s="200"/>
      <c r="R2701" s="200"/>
      <c r="S2701" s="200"/>
      <c r="T2701" s="201"/>
      <c r="AT2701" s="196" t="s">
        <v>198</v>
      </c>
      <c r="AU2701" s="196" t="s">
        <v>80</v>
      </c>
      <c r="AV2701" s="12" t="s">
        <v>17</v>
      </c>
      <c r="AW2701" s="12" t="s">
        <v>35</v>
      </c>
      <c r="AX2701" s="12" t="s">
        <v>72</v>
      </c>
      <c r="AY2701" s="196" t="s">
        <v>190</v>
      </c>
    </row>
    <row r="2702" spans="2:51" s="13" customFormat="1" ht="13.5">
      <c r="B2702" s="202"/>
      <c r="D2702" s="195" t="s">
        <v>198</v>
      </c>
      <c r="E2702" s="203" t="s">
        <v>5</v>
      </c>
      <c r="F2702" s="204" t="s">
        <v>1367</v>
      </c>
      <c r="H2702" s="205">
        <v>16.6</v>
      </c>
      <c r="I2702" s="206"/>
      <c r="L2702" s="202"/>
      <c r="M2702" s="207"/>
      <c r="N2702" s="208"/>
      <c r="O2702" s="208"/>
      <c r="P2702" s="208"/>
      <c r="Q2702" s="208"/>
      <c r="R2702" s="208"/>
      <c r="S2702" s="208"/>
      <c r="T2702" s="209"/>
      <c r="AT2702" s="203" t="s">
        <v>198</v>
      </c>
      <c r="AU2702" s="203" t="s">
        <v>80</v>
      </c>
      <c r="AV2702" s="13" t="s">
        <v>80</v>
      </c>
      <c r="AW2702" s="13" t="s">
        <v>35</v>
      </c>
      <c r="AX2702" s="13" t="s">
        <v>72</v>
      </c>
      <c r="AY2702" s="203" t="s">
        <v>190</v>
      </c>
    </row>
    <row r="2703" spans="2:51" s="13" customFormat="1" ht="13.5">
      <c r="B2703" s="202"/>
      <c r="D2703" s="195" t="s">
        <v>198</v>
      </c>
      <c r="E2703" s="203" t="s">
        <v>5</v>
      </c>
      <c r="F2703" s="204" t="s">
        <v>5</v>
      </c>
      <c r="H2703" s="205">
        <v>0</v>
      </c>
      <c r="I2703" s="206"/>
      <c r="L2703" s="202"/>
      <c r="M2703" s="207"/>
      <c r="N2703" s="208"/>
      <c r="O2703" s="208"/>
      <c r="P2703" s="208"/>
      <c r="Q2703" s="208"/>
      <c r="R2703" s="208"/>
      <c r="S2703" s="208"/>
      <c r="T2703" s="209"/>
      <c r="AT2703" s="203" t="s">
        <v>198</v>
      </c>
      <c r="AU2703" s="203" t="s">
        <v>80</v>
      </c>
      <c r="AV2703" s="13" t="s">
        <v>80</v>
      </c>
      <c r="AW2703" s="13" t="s">
        <v>35</v>
      </c>
      <c r="AX2703" s="13" t="s">
        <v>72</v>
      </c>
      <c r="AY2703" s="203" t="s">
        <v>190</v>
      </c>
    </row>
    <row r="2704" spans="2:51" s="14" customFormat="1" ht="13.5">
      <c r="B2704" s="210"/>
      <c r="D2704" s="195" t="s">
        <v>198</v>
      </c>
      <c r="E2704" s="211" t="s">
        <v>5</v>
      </c>
      <c r="F2704" s="212" t="s">
        <v>221</v>
      </c>
      <c r="H2704" s="213">
        <v>43.55</v>
      </c>
      <c r="I2704" s="214"/>
      <c r="L2704" s="210"/>
      <c r="M2704" s="215"/>
      <c r="N2704" s="216"/>
      <c r="O2704" s="216"/>
      <c r="P2704" s="216"/>
      <c r="Q2704" s="216"/>
      <c r="R2704" s="216"/>
      <c r="S2704" s="216"/>
      <c r="T2704" s="217"/>
      <c r="AT2704" s="211" t="s">
        <v>198</v>
      </c>
      <c r="AU2704" s="211" t="s">
        <v>80</v>
      </c>
      <c r="AV2704" s="14" t="s">
        <v>92</v>
      </c>
      <c r="AW2704" s="14" t="s">
        <v>35</v>
      </c>
      <c r="AX2704" s="14" t="s">
        <v>17</v>
      </c>
      <c r="AY2704" s="211" t="s">
        <v>190</v>
      </c>
    </row>
    <row r="2705" spans="2:65" s="1" customFormat="1" ht="38.25" customHeight="1">
      <c r="B2705" s="181"/>
      <c r="C2705" s="182" t="s">
        <v>3417</v>
      </c>
      <c r="D2705" s="182" t="s">
        <v>192</v>
      </c>
      <c r="E2705" s="183" t="s">
        <v>3418</v>
      </c>
      <c r="F2705" s="184" t="s">
        <v>3419</v>
      </c>
      <c r="G2705" s="185" t="s">
        <v>316</v>
      </c>
      <c r="H2705" s="186">
        <v>0.15</v>
      </c>
      <c r="I2705" s="187"/>
      <c r="J2705" s="188">
        <f>ROUND(I2705*H2705,2)</f>
        <v>0</v>
      </c>
      <c r="K2705" s="184" t="s">
        <v>196</v>
      </c>
      <c r="L2705" s="42"/>
      <c r="M2705" s="189" t="s">
        <v>5</v>
      </c>
      <c r="N2705" s="190" t="s">
        <v>43</v>
      </c>
      <c r="O2705" s="43"/>
      <c r="P2705" s="191">
        <f>O2705*H2705</f>
        <v>0</v>
      </c>
      <c r="Q2705" s="191">
        <v>0</v>
      </c>
      <c r="R2705" s="191">
        <f>Q2705*H2705</f>
        <v>0</v>
      </c>
      <c r="S2705" s="191">
        <v>0</v>
      </c>
      <c r="T2705" s="192">
        <f>S2705*H2705</f>
        <v>0</v>
      </c>
      <c r="AR2705" s="25" t="s">
        <v>283</v>
      </c>
      <c r="AT2705" s="25" t="s">
        <v>192</v>
      </c>
      <c r="AU2705" s="25" t="s">
        <v>80</v>
      </c>
      <c r="AY2705" s="25" t="s">
        <v>190</v>
      </c>
      <c r="BE2705" s="193">
        <f>IF(N2705="základní",J2705,0)</f>
        <v>0</v>
      </c>
      <c r="BF2705" s="193">
        <f>IF(N2705="snížená",J2705,0)</f>
        <v>0</v>
      </c>
      <c r="BG2705" s="193">
        <f>IF(N2705="zákl. přenesená",J2705,0)</f>
        <v>0</v>
      </c>
      <c r="BH2705" s="193">
        <f>IF(N2705="sníž. přenesená",J2705,0)</f>
        <v>0</v>
      </c>
      <c r="BI2705" s="193">
        <f>IF(N2705="nulová",J2705,0)</f>
        <v>0</v>
      </c>
      <c r="BJ2705" s="25" t="s">
        <v>17</v>
      </c>
      <c r="BK2705" s="193">
        <f>ROUND(I2705*H2705,2)</f>
        <v>0</v>
      </c>
      <c r="BL2705" s="25" t="s">
        <v>283</v>
      </c>
      <c r="BM2705" s="25" t="s">
        <v>3420</v>
      </c>
    </row>
    <row r="2706" spans="2:63" s="11" customFormat="1" ht="29.85" customHeight="1">
      <c r="B2706" s="168"/>
      <c r="D2706" s="169" t="s">
        <v>71</v>
      </c>
      <c r="E2706" s="179" t="s">
        <v>3421</v>
      </c>
      <c r="F2706" s="179" t="s">
        <v>3422</v>
      </c>
      <c r="I2706" s="171"/>
      <c r="J2706" s="180">
        <f>BK2706</f>
        <v>0</v>
      </c>
      <c r="L2706" s="168"/>
      <c r="M2706" s="173"/>
      <c r="N2706" s="174"/>
      <c r="O2706" s="174"/>
      <c r="P2706" s="175">
        <f>SUM(P2707:P2829)</f>
        <v>0</v>
      </c>
      <c r="Q2706" s="174"/>
      <c r="R2706" s="175">
        <f>SUM(R2707:R2829)</f>
        <v>13.440615500000002</v>
      </c>
      <c r="S2706" s="174"/>
      <c r="T2706" s="176">
        <f>SUM(T2707:T2829)</f>
        <v>4.08</v>
      </c>
      <c r="AR2706" s="169" t="s">
        <v>80</v>
      </c>
      <c r="AT2706" s="177" t="s">
        <v>71</v>
      </c>
      <c r="AU2706" s="177" t="s">
        <v>17</v>
      </c>
      <c r="AY2706" s="169" t="s">
        <v>190</v>
      </c>
      <c r="BK2706" s="178">
        <f>SUM(BK2707:BK2829)</f>
        <v>0</v>
      </c>
    </row>
    <row r="2707" spans="2:65" s="1" customFormat="1" ht="16.5" customHeight="1">
      <c r="B2707" s="181"/>
      <c r="C2707" s="182" t="s">
        <v>3423</v>
      </c>
      <c r="D2707" s="182" t="s">
        <v>192</v>
      </c>
      <c r="E2707" s="183" t="s">
        <v>3424</v>
      </c>
      <c r="F2707" s="184" t="s">
        <v>3425</v>
      </c>
      <c r="G2707" s="185" t="s">
        <v>275</v>
      </c>
      <c r="H2707" s="186">
        <v>150</v>
      </c>
      <c r="I2707" s="187"/>
      <c r="J2707" s="188">
        <f>ROUND(I2707*H2707,2)</f>
        <v>0</v>
      </c>
      <c r="K2707" s="184" t="s">
        <v>196</v>
      </c>
      <c r="L2707" s="42"/>
      <c r="M2707" s="189" t="s">
        <v>5</v>
      </c>
      <c r="N2707" s="190" t="s">
        <v>43</v>
      </c>
      <c r="O2707" s="43"/>
      <c r="P2707" s="191">
        <f>O2707*H2707</f>
        <v>0</v>
      </c>
      <c r="Q2707" s="191">
        <v>0</v>
      </c>
      <c r="R2707" s="191">
        <f>Q2707*H2707</f>
        <v>0</v>
      </c>
      <c r="S2707" s="191">
        <v>0.0272</v>
      </c>
      <c r="T2707" s="192">
        <f>S2707*H2707</f>
        <v>4.08</v>
      </c>
      <c r="AR2707" s="25" t="s">
        <v>283</v>
      </c>
      <c r="AT2707" s="25" t="s">
        <v>192</v>
      </c>
      <c r="AU2707" s="25" t="s">
        <v>80</v>
      </c>
      <c r="AY2707" s="25" t="s">
        <v>190</v>
      </c>
      <c r="BE2707" s="193">
        <f>IF(N2707="základní",J2707,0)</f>
        <v>0</v>
      </c>
      <c r="BF2707" s="193">
        <f>IF(N2707="snížená",J2707,0)</f>
        <v>0</v>
      </c>
      <c r="BG2707" s="193">
        <f>IF(N2707="zákl. přenesená",J2707,0)</f>
        <v>0</v>
      </c>
      <c r="BH2707" s="193">
        <f>IF(N2707="sníž. přenesená",J2707,0)</f>
        <v>0</v>
      </c>
      <c r="BI2707" s="193">
        <f>IF(N2707="nulová",J2707,0)</f>
        <v>0</v>
      </c>
      <c r="BJ2707" s="25" t="s">
        <v>17</v>
      </c>
      <c r="BK2707" s="193">
        <f>ROUND(I2707*H2707,2)</f>
        <v>0</v>
      </c>
      <c r="BL2707" s="25" t="s">
        <v>283</v>
      </c>
      <c r="BM2707" s="25" t="s">
        <v>3426</v>
      </c>
    </row>
    <row r="2708" spans="2:51" s="12" customFormat="1" ht="13.5">
      <c r="B2708" s="194"/>
      <c r="D2708" s="195" t="s">
        <v>198</v>
      </c>
      <c r="E2708" s="196" t="s">
        <v>5</v>
      </c>
      <c r="F2708" s="197" t="s">
        <v>2221</v>
      </c>
      <c r="H2708" s="196" t="s">
        <v>5</v>
      </c>
      <c r="I2708" s="198"/>
      <c r="L2708" s="194"/>
      <c r="M2708" s="199"/>
      <c r="N2708" s="200"/>
      <c r="O2708" s="200"/>
      <c r="P2708" s="200"/>
      <c r="Q2708" s="200"/>
      <c r="R2708" s="200"/>
      <c r="S2708" s="200"/>
      <c r="T2708" s="201"/>
      <c r="AT2708" s="196" t="s">
        <v>198</v>
      </c>
      <c r="AU2708" s="196" t="s">
        <v>80</v>
      </c>
      <c r="AV2708" s="12" t="s">
        <v>17</v>
      </c>
      <c r="AW2708" s="12" t="s">
        <v>35</v>
      </c>
      <c r="AX2708" s="12" t="s">
        <v>72</v>
      </c>
      <c r="AY2708" s="196" t="s">
        <v>190</v>
      </c>
    </row>
    <row r="2709" spans="2:51" s="13" customFormat="1" ht="13.5">
      <c r="B2709" s="202"/>
      <c r="D2709" s="195" t="s">
        <v>198</v>
      </c>
      <c r="E2709" s="203" t="s">
        <v>5</v>
      </c>
      <c r="F2709" s="204" t="s">
        <v>2259</v>
      </c>
      <c r="H2709" s="205">
        <v>150</v>
      </c>
      <c r="I2709" s="206"/>
      <c r="L2709" s="202"/>
      <c r="M2709" s="207"/>
      <c r="N2709" s="208"/>
      <c r="O2709" s="208"/>
      <c r="P2709" s="208"/>
      <c r="Q2709" s="208"/>
      <c r="R2709" s="208"/>
      <c r="S2709" s="208"/>
      <c r="T2709" s="209"/>
      <c r="AT2709" s="203" t="s">
        <v>198</v>
      </c>
      <c r="AU2709" s="203" t="s">
        <v>80</v>
      </c>
      <c r="AV2709" s="13" t="s">
        <v>80</v>
      </c>
      <c r="AW2709" s="13" t="s">
        <v>35</v>
      </c>
      <c r="AX2709" s="13" t="s">
        <v>17</v>
      </c>
      <c r="AY2709" s="203" t="s">
        <v>190</v>
      </c>
    </row>
    <row r="2710" spans="2:65" s="1" customFormat="1" ht="25.5" customHeight="1">
      <c r="B2710" s="181"/>
      <c r="C2710" s="182" t="s">
        <v>3427</v>
      </c>
      <c r="D2710" s="182" t="s">
        <v>192</v>
      </c>
      <c r="E2710" s="183" t="s">
        <v>3428</v>
      </c>
      <c r="F2710" s="184" t="s">
        <v>3429</v>
      </c>
      <c r="G2710" s="185" t="s">
        <v>275</v>
      </c>
      <c r="H2710" s="186">
        <v>156.082</v>
      </c>
      <c r="I2710" s="187"/>
      <c r="J2710" s="188">
        <f>ROUND(I2710*H2710,2)</f>
        <v>0</v>
      </c>
      <c r="K2710" s="184" t="s">
        <v>196</v>
      </c>
      <c r="L2710" s="42"/>
      <c r="M2710" s="189" t="s">
        <v>5</v>
      </c>
      <c r="N2710" s="190" t="s">
        <v>43</v>
      </c>
      <c r="O2710" s="43"/>
      <c r="P2710" s="191">
        <f>O2710*H2710</f>
        <v>0</v>
      </c>
      <c r="Q2710" s="191">
        <v>0.0036</v>
      </c>
      <c r="R2710" s="191">
        <f>Q2710*H2710</f>
        <v>0.5618951999999999</v>
      </c>
      <c r="S2710" s="191">
        <v>0</v>
      </c>
      <c r="T2710" s="192">
        <f>S2710*H2710</f>
        <v>0</v>
      </c>
      <c r="AR2710" s="25" t="s">
        <v>283</v>
      </c>
      <c r="AT2710" s="25" t="s">
        <v>192</v>
      </c>
      <c r="AU2710" s="25" t="s">
        <v>80</v>
      </c>
      <c r="AY2710" s="25" t="s">
        <v>190</v>
      </c>
      <c r="BE2710" s="193">
        <f>IF(N2710="základní",J2710,0)</f>
        <v>0</v>
      </c>
      <c r="BF2710" s="193">
        <f>IF(N2710="snížená",J2710,0)</f>
        <v>0</v>
      </c>
      <c r="BG2710" s="193">
        <f>IF(N2710="zákl. přenesená",J2710,0)</f>
        <v>0</v>
      </c>
      <c r="BH2710" s="193">
        <f>IF(N2710="sníž. přenesená",J2710,0)</f>
        <v>0</v>
      </c>
      <c r="BI2710" s="193">
        <f>IF(N2710="nulová",J2710,0)</f>
        <v>0</v>
      </c>
      <c r="BJ2710" s="25" t="s">
        <v>17</v>
      </c>
      <c r="BK2710" s="193">
        <f>ROUND(I2710*H2710,2)</f>
        <v>0</v>
      </c>
      <c r="BL2710" s="25" t="s">
        <v>283</v>
      </c>
      <c r="BM2710" s="25" t="s">
        <v>3430</v>
      </c>
    </row>
    <row r="2711" spans="2:51" s="12" customFormat="1" ht="13.5">
      <c r="B2711" s="194"/>
      <c r="D2711" s="195" t="s">
        <v>198</v>
      </c>
      <c r="E2711" s="196" t="s">
        <v>5</v>
      </c>
      <c r="F2711" s="197" t="s">
        <v>921</v>
      </c>
      <c r="H2711" s="196" t="s">
        <v>5</v>
      </c>
      <c r="I2711" s="198"/>
      <c r="L2711" s="194"/>
      <c r="M2711" s="199"/>
      <c r="N2711" s="200"/>
      <c r="O2711" s="200"/>
      <c r="P2711" s="200"/>
      <c r="Q2711" s="200"/>
      <c r="R2711" s="200"/>
      <c r="S2711" s="200"/>
      <c r="T2711" s="201"/>
      <c r="AT2711" s="196" t="s">
        <v>198</v>
      </c>
      <c r="AU2711" s="196" t="s">
        <v>80</v>
      </c>
      <c r="AV2711" s="12" t="s">
        <v>17</v>
      </c>
      <c r="AW2711" s="12" t="s">
        <v>35</v>
      </c>
      <c r="AX2711" s="12" t="s">
        <v>72</v>
      </c>
      <c r="AY2711" s="196" t="s">
        <v>190</v>
      </c>
    </row>
    <row r="2712" spans="2:51" s="13" customFormat="1" ht="13.5">
      <c r="B2712" s="202"/>
      <c r="D2712" s="195" t="s">
        <v>198</v>
      </c>
      <c r="E2712" s="203" t="s">
        <v>5</v>
      </c>
      <c r="F2712" s="204" t="s">
        <v>3431</v>
      </c>
      <c r="H2712" s="205">
        <v>23.92</v>
      </c>
      <c r="I2712" s="206"/>
      <c r="L2712" s="202"/>
      <c r="M2712" s="207"/>
      <c r="N2712" s="208"/>
      <c r="O2712" s="208"/>
      <c r="P2712" s="208"/>
      <c r="Q2712" s="208"/>
      <c r="R2712" s="208"/>
      <c r="S2712" s="208"/>
      <c r="T2712" s="209"/>
      <c r="AT2712" s="203" t="s">
        <v>198</v>
      </c>
      <c r="AU2712" s="203" t="s">
        <v>80</v>
      </c>
      <c r="AV2712" s="13" t="s">
        <v>80</v>
      </c>
      <c r="AW2712" s="13" t="s">
        <v>35</v>
      </c>
      <c r="AX2712" s="13" t="s">
        <v>72</v>
      </c>
      <c r="AY2712" s="203" t="s">
        <v>190</v>
      </c>
    </row>
    <row r="2713" spans="2:51" s="13" customFormat="1" ht="13.5">
      <c r="B2713" s="202"/>
      <c r="D2713" s="195" t="s">
        <v>198</v>
      </c>
      <c r="E2713" s="203" t="s">
        <v>5</v>
      </c>
      <c r="F2713" s="204" t="s">
        <v>3432</v>
      </c>
      <c r="H2713" s="205">
        <v>-1.6</v>
      </c>
      <c r="I2713" s="206"/>
      <c r="L2713" s="202"/>
      <c r="M2713" s="207"/>
      <c r="N2713" s="208"/>
      <c r="O2713" s="208"/>
      <c r="P2713" s="208"/>
      <c r="Q2713" s="208"/>
      <c r="R2713" s="208"/>
      <c r="S2713" s="208"/>
      <c r="T2713" s="209"/>
      <c r="AT2713" s="203" t="s">
        <v>198</v>
      </c>
      <c r="AU2713" s="203" t="s">
        <v>80</v>
      </c>
      <c r="AV2713" s="13" t="s">
        <v>80</v>
      </c>
      <c r="AW2713" s="13" t="s">
        <v>35</v>
      </c>
      <c r="AX2713" s="13" t="s">
        <v>72</v>
      </c>
      <c r="AY2713" s="203" t="s">
        <v>190</v>
      </c>
    </row>
    <row r="2714" spans="2:51" s="12" customFormat="1" ht="13.5">
      <c r="B2714" s="194"/>
      <c r="D2714" s="195" t="s">
        <v>198</v>
      </c>
      <c r="E2714" s="196" t="s">
        <v>5</v>
      </c>
      <c r="F2714" s="197" t="s">
        <v>927</v>
      </c>
      <c r="H2714" s="196" t="s">
        <v>5</v>
      </c>
      <c r="I2714" s="198"/>
      <c r="L2714" s="194"/>
      <c r="M2714" s="199"/>
      <c r="N2714" s="200"/>
      <c r="O2714" s="200"/>
      <c r="P2714" s="200"/>
      <c r="Q2714" s="200"/>
      <c r="R2714" s="200"/>
      <c r="S2714" s="200"/>
      <c r="T2714" s="201"/>
      <c r="AT2714" s="196" t="s">
        <v>198</v>
      </c>
      <c r="AU2714" s="196" t="s">
        <v>80</v>
      </c>
      <c r="AV2714" s="12" t="s">
        <v>17</v>
      </c>
      <c r="AW2714" s="12" t="s">
        <v>35</v>
      </c>
      <c r="AX2714" s="12" t="s">
        <v>72</v>
      </c>
      <c r="AY2714" s="196" t="s">
        <v>190</v>
      </c>
    </row>
    <row r="2715" spans="2:51" s="13" customFormat="1" ht="13.5">
      <c r="B2715" s="202"/>
      <c r="D2715" s="195" t="s">
        <v>198</v>
      </c>
      <c r="E2715" s="203" t="s">
        <v>5</v>
      </c>
      <c r="F2715" s="204" t="s">
        <v>3433</v>
      </c>
      <c r="H2715" s="205">
        <v>24.544</v>
      </c>
      <c r="I2715" s="206"/>
      <c r="L2715" s="202"/>
      <c r="M2715" s="207"/>
      <c r="N2715" s="208"/>
      <c r="O2715" s="208"/>
      <c r="P2715" s="208"/>
      <c r="Q2715" s="208"/>
      <c r="R2715" s="208"/>
      <c r="S2715" s="208"/>
      <c r="T2715" s="209"/>
      <c r="AT2715" s="203" t="s">
        <v>198</v>
      </c>
      <c r="AU2715" s="203" t="s">
        <v>80</v>
      </c>
      <c r="AV2715" s="13" t="s">
        <v>80</v>
      </c>
      <c r="AW2715" s="13" t="s">
        <v>35</v>
      </c>
      <c r="AX2715" s="13" t="s">
        <v>72</v>
      </c>
      <c r="AY2715" s="203" t="s">
        <v>190</v>
      </c>
    </row>
    <row r="2716" spans="2:51" s="13" customFormat="1" ht="13.5">
      <c r="B2716" s="202"/>
      <c r="D2716" s="195" t="s">
        <v>198</v>
      </c>
      <c r="E2716" s="203" t="s">
        <v>5</v>
      </c>
      <c r="F2716" s="204" t="s">
        <v>929</v>
      </c>
      <c r="H2716" s="205">
        <v>-2.31</v>
      </c>
      <c r="I2716" s="206"/>
      <c r="L2716" s="202"/>
      <c r="M2716" s="207"/>
      <c r="N2716" s="208"/>
      <c r="O2716" s="208"/>
      <c r="P2716" s="208"/>
      <c r="Q2716" s="208"/>
      <c r="R2716" s="208"/>
      <c r="S2716" s="208"/>
      <c r="T2716" s="209"/>
      <c r="AT2716" s="203" t="s">
        <v>198</v>
      </c>
      <c r="AU2716" s="203" t="s">
        <v>80</v>
      </c>
      <c r="AV2716" s="13" t="s">
        <v>80</v>
      </c>
      <c r="AW2716" s="13" t="s">
        <v>35</v>
      </c>
      <c r="AX2716" s="13" t="s">
        <v>72</v>
      </c>
      <c r="AY2716" s="203" t="s">
        <v>190</v>
      </c>
    </row>
    <row r="2717" spans="2:51" s="12" customFormat="1" ht="13.5">
      <c r="B2717" s="194"/>
      <c r="D2717" s="195" t="s">
        <v>198</v>
      </c>
      <c r="E2717" s="196" t="s">
        <v>5</v>
      </c>
      <c r="F2717" s="197" t="s">
        <v>931</v>
      </c>
      <c r="H2717" s="196" t="s">
        <v>5</v>
      </c>
      <c r="I2717" s="198"/>
      <c r="L2717" s="194"/>
      <c r="M2717" s="199"/>
      <c r="N2717" s="200"/>
      <c r="O2717" s="200"/>
      <c r="P2717" s="200"/>
      <c r="Q2717" s="200"/>
      <c r="R2717" s="200"/>
      <c r="S2717" s="200"/>
      <c r="T2717" s="201"/>
      <c r="AT2717" s="196" t="s">
        <v>198</v>
      </c>
      <c r="AU2717" s="196" t="s">
        <v>80</v>
      </c>
      <c r="AV2717" s="12" t="s">
        <v>17</v>
      </c>
      <c r="AW2717" s="12" t="s">
        <v>35</v>
      </c>
      <c r="AX2717" s="12" t="s">
        <v>72</v>
      </c>
      <c r="AY2717" s="196" t="s">
        <v>190</v>
      </c>
    </row>
    <row r="2718" spans="2:51" s="13" customFormat="1" ht="13.5">
      <c r="B2718" s="202"/>
      <c r="D2718" s="195" t="s">
        <v>198</v>
      </c>
      <c r="E2718" s="203" t="s">
        <v>5</v>
      </c>
      <c r="F2718" s="204" t="s">
        <v>3434</v>
      </c>
      <c r="H2718" s="205">
        <v>46.8</v>
      </c>
      <c r="I2718" s="206"/>
      <c r="L2718" s="202"/>
      <c r="M2718" s="207"/>
      <c r="N2718" s="208"/>
      <c r="O2718" s="208"/>
      <c r="P2718" s="208"/>
      <c r="Q2718" s="208"/>
      <c r="R2718" s="208"/>
      <c r="S2718" s="208"/>
      <c r="T2718" s="209"/>
      <c r="AT2718" s="203" t="s">
        <v>198</v>
      </c>
      <c r="AU2718" s="203" t="s">
        <v>80</v>
      </c>
      <c r="AV2718" s="13" t="s">
        <v>80</v>
      </c>
      <c r="AW2718" s="13" t="s">
        <v>35</v>
      </c>
      <c r="AX2718" s="13" t="s">
        <v>72</v>
      </c>
      <c r="AY2718" s="203" t="s">
        <v>190</v>
      </c>
    </row>
    <row r="2719" spans="2:51" s="13" customFormat="1" ht="13.5">
      <c r="B2719" s="202"/>
      <c r="D2719" s="195" t="s">
        <v>198</v>
      </c>
      <c r="E2719" s="203" t="s">
        <v>5</v>
      </c>
      <c r="F2719" s="204" t="s">
        <v>933</v>
      </c>
      <c r="H2719" s="205">
        <v>-3.3</v>
      </c>
      <c r="I2719" s="206"/>
      <c r="L2719" s="202"/>
      <c r="M2719" s="207"/>
      <c r="N2719" s="208"/>
      <c r="O2719" s="208"/>
      <c r="P2719" s="208"/>
      <c r="Q2719" s="208"/>
      <c r="R2719" s="208"/>
      <c r="S2719" s="208"/>
      <c r="T2719" s="209"/>
      <c r="AT2719" s="203" t="s">
        <v>198</v>
      </c>
      <c r="AU2719" s="203" t="s">
        <v>80</v>
      </c>
      <c r="AV2719" s="13" t="s">
        <v>80</v>
      </c>
      <c r="AW2719" s="13" t="s">
        <v>35</v>
      </c>
      <c r="AX2719" s="13" t="s">
        <v>72</v>
      </c>
      <c r="AY2719" s="203" t="s">
        <v>190</v>
      </c>
    </row>
    <row r="2720" spans="2:51" s="12" customFormat="1" ht="13.5">
      <c r="B2720" s="194"/>
      <c r="D2720" s="195" t="s">
        <v>198</v>
      </c>
      <c r="E2720" s="196" t="s">
        <v>5</v>
      </c>
      <c r="F2720" s="197" t="s">
        <v>957</v>
      </c>
      <c r="H2720" s="196" t="s">
        <v>5</v>
      </c>
      <c r="I2720" s="198"/>
      <c r="L2720" s="194"/>
      <c r="M2720" s="199"/>
      <c r="N2720" s="200"/>
      <c r="O2720" s="200"/>
      <c r="P2720" s="200"/>
      <c r="Q2720" s="200"/>
      <c r="R2720" s="200"/>
      <c r="S2720" s="200"/>
      <c r="T2720" s="201"/>
      <c r="AT2720" s="196" t="s">
        <v>198</v>
      </c>
      <c r="AU2720" s="196" t="s">
        <v>80</v>
      </c>
      <c r="AV2720" s="12" t="s">
        <v>17</v>
      </c>
      <c r="AW2720" s="12" t="s">
        <v>35</v>
      </c>
      <c r="AX2720" s="12" t="s">
        <v>72</v>
      </c>
      <c r="AY2720" s="196" t="s">
        <v>190</v>
      </c>
    </row>
    <row r="2721" spans="2:51" s="13" customFormat="1" ht="13.5">
      <c r="B2721" s="202"/>
      <c r="D2721" s="195" t="s">
        <v>198</v>
      </c>
      <c r="E2721" s="203" t="s">
        <v>5</v>
      </c>
      <c r="F2721" s="204" t="s">
        <v>3435</v>
      </c>
      <c r="H2721" s="205">
        <v>25.2</v>
      </c>
      <c r="I2721" s="206"/>
      <c r="L2721" s="202"/>
      <c r="M2721" s="207"/>
      <c r="N2721" s="208"/>
      <c r="O2721" s="208"/>
      <c r="P2721" s="208"/>
      <c r="Q2721" s="208"/>
      <c r="R2721" s="208"/>
      <c r="S2721" s="208"/>
      <c r="T2721" s="209"/>
      <c r="AT2721" s="203" t="s">
        <v>198</v>
      </c>
      <c r="AU2721" s="203" t="s">
        <v>80</v>
      </c>
      <c r="AV2721" s="13" t="s">
        <v>80</v>
      </c>
      <c r="AW2721" s="13" t="s">
        <v>35</v>
      </c>
      <c r="AX2721" s="13" t="s">
        <v>72</v>
      </c>
      <c r="AY2721" s="203" t="s">
        <v>190</v>
      </c>
    </row>
    <row r="2722" spans="2:51" s="13" customFormat="1" ht="13.5">
      <c r="B2722" s="202"/>
      <c r="D2722" s="195" t="s">
        <v>198</v>
      </c>
      <c r="E2722" s="203" t="s">
        <v>5</v>
      </c>
      <c r="F2722" s="204" t="s">
        <v>929</v>
      </c>
      <c r="H2722" s="205">
        <v>-2.31</v>
      </c>
      <c r="I2722" s="206"/>
      <c r="L2722" s="202"/>
      <c r="M2722" s="207"/>
      <c r="N2722" s="208"/>
      <c r="O2722" s="208"/>
      <c r="P2722" s="208"/>
      <c r="Q2722" s="208"/>
      <c r="R2722" s="208"/>
      <c r="S2722" s="208"/>
      <c r="T2722" s="209"/>
      <c r="AT2722" s="203" t="s">
        <v>198</v>
      </c>
      <c r="AU2722" s="203" t="s">
        <v>80</v>
      </c>
      <c r="AV2722" s="13" t="s">
        <v>80</v>
      </c>
      <c r="AW2722" s="13" t="s">
        <v>35</v>
      </c>
      <c r="AX2722" s="13" t="s">
        <v>72</v>
      </c>
      <c r="AY2722" s="203" t="s">
        <v>190</v>
      </c>
    </row>
    <row r="2723" spans="2:51" s="12" customFormat="1" ht="13.5">
      <c r="B2723" s="194"/>
      <c r="D2723" s="195" t="s">
        <v>198</v>
      </c>
      <c r="E2723" s="196" t="s">
        <v>5</v>
      </c>
      <c r="F2723" s="197" t="s">
        <v>959</v>
      </c>
      <c r="H2723" s="196" t="s">
        <v>5</v>
      </c>
      <c r="I2723" s="198"/>
      <c r="L2723" s="194"/>
      <c r="M2723" s="199"/>
      <c r="N2723" s="200"/>
      <c r="O2723" s="200"/>
      <c r="P2723" s="200"/>
      <c r="Q2723" s="200"/>
      <c r="R2723" s="200"/>
      <c r="S2723" s="200"/>
      <c r="T2723" s="201"/>
      <c r="AT2723" s="196" t="s">
        <v>198</v>
      </c>
      <c r="AU2723" s="196" t="s">
        <v>80</v>
      </c>
      <c r="AV2723" s="12" t="s">
        <v>17</v>
      </c>
      <c r="AW2723" s="12" t="s">
        <v>35</v>
      </c>
      <c r="AX2723" s="12" t="s">
        <v>72</v>
      </c>
      <c r="AY2723" s="196" t="s">
        <v>190</v>
      </c>
    </row>
    <row r="2724" spans="2:51" s="13" customFormat="1" ht="13.5">
      <c r="B2724" s="202"/>
      <c r="D2724" s="195" t="s">
        <v>198</v>
      </c>
      <c r="E2724" s="203" t="s">
        <v>5</v>
      </c>
      <c r="F2724" s="204" t="s">
        <v>3436</v>
      </c>
      <c r="H2724" s="205">
        <v>48.438</v>
      </c>
      <c r="I2724" s="206"/>
      <c r="L2724" s="202"/>
      <c r="M2724" s="207"/>
      <c r="N2724" s="208"/>
      <c r="O2724" s="208"/>
      <c r="P2724" s="208"/>
      <c r="Q2724" s="208"/>
      <c r="R2724" s="208"/>
      <c r="S2724" s="208"/>
      <c r="T2724" s="209"/>
      <c r="AT2724" s="203" t="s">
        <v>198</v>
      </c>
      <c r="AU2724" s="203" t="s">
        <v>80</v>
      </c>
      <c r="AV2724" s="13" t="s">
        <v>80</v>
      </c>
      <c r="AW2724" s="13" t="s">
        <v>35</v>
      </c>
      <c r="AX2724" s="13" t="s">
        <v>72</v>
      </c>
      <c r="AY2724" s="203" t="s">
        <v>190</v>
      </c>
    </row>
    <row r="2725" spans="2:51" s="13" customFormat="1" ht="13.5">
      <c r="B2725" s="202"/>
      <c r="D2725" s="195" t="s">
        <v>198</v>
      </c>
      <c r="E2725" s="203" t="s">
        <v>5</v>
      </c>
      <c r="F2725" s="204" t="s">
        <v>933</v>
      </c>
      <c r="H2725" s="205">
        <v>-3.3</v>
      </c>
      <c r="I2725" s="206"/>
      <c r="L2725" s="202"/>
      <c r="M2725" s="207"/>
      <c r="N2725" s="208"/>
      <c r="O2725" s="208"/>
      <c r="P2725" s="208"/>
      <c r="Q2725" s="208"/>
      <c r="R2725" s="208"/>
      <c r="S2725" s="208"/>
      <c r="T2725" s="209"/>
      <c r="AT2725" s="203" t="s">
        <v>198</v>
      </c>
      <c r="AU2725" s="203" t="s">
        <v>80</v>
      </c>
      <c r="AV2725" s="13" t="s">
        <v>80</v>
      </c>
      <c r="AW2725" s="13" t="s">
        <v>35</v>
      </c>
      <c r="AX2725" s="13" t="s">
        <v>72</v>
      </c>
      <c r="AY2725" s="203" t="s">
        <v>190</v>
      </c>
    </row>
    <row r="2726" spans="2:51" s="14" customFormat="1" ht="13.5">
      <c r="B2726" s="210"/>
      <c r="D2726" s="195" t="s">
        <v>198</v>
      </c>
      <c r="E2726" s="211" t="s">
        <v>5</v>
      </c>
      <c r="F2726" s="212" t="s">
        <v>221</v>
      </c>
      <c r="H2726" s="213">
        <v>156.082</v>
      </c>
      <c r="I2726" s="214"/>
      <c r="L2726" s="210"/>
      <c r="M2726" s="215"/>
      <c r="N2726" s="216"/>
      <c r="O2726" s="216"/>
      <c r="P2726" s="216"/>
      <c r="Q2726" s="216"/>
      <c r="R2726" s="216"/>
      <c r="S2726" s="216"/>
      <c r="T2726" s="217"/>
      <c r="AT2726" s="211" t="s">
        <v>198</v>
      </c>
      <c r="AU2726" s="211" t="s">
        <v>80</v>
      </c>
      <c r="AV2726" s="14" t="s">
        <v>92</v>
      </c>
      <c r="AW2726" s="14" t="s">
        <v>35</v>
      </c>
      <c r="AX2726" s="14" t="s">
        <v>17</v>
      </c>
      <c r="AY2726" s="211" t="s">
        <v>190</v>
      </c>
    </row>
    <row r="2727" spans="2:65" s="1" customFormat="1" ht="25.5" customHeight="1">
      <c r="B2727" s="181"/>
      <c r="C2727" s="218" t="s">
        <v>3437</v>
      </c>
      <c r="D2727" s="218" t="s">
        <v>465</v>
      </c>
      <c r="E2727" s="219" t="s">
        <v>3438</v>
      </c>
      <c r="F2727" s="220" t="s">
        <v>3439</v>
      </c>
      <c r="G2727" s="221" t="s">
        <v>275</v>
      </c>
      <c r="H2727" s="222">
        <v>210.711</v>
      </c>
      <c r="I2727" s="223"/>
      <c r="J2727" s="224">
        <f>ROUND(I2727*H2727,2)</f>
        <v>0</v>
      </c>
      <c r="K2727" s="220" t="s">
        <v>5</v>
      </c>
      <c r="L2727" s="225"/>
      <c r="M2727" s="226" t="s">
        <v>5</v>
      </c>
      <c r="N2727" s="227" t="s">
        <v>43</v>
      </c>
      <c r="O2727" s="43"/>
      <c r="P2727" s="191">
        <f>O2727*H2727</f>
        <v>0</v>
      </c>
      <c r="Q2727" s="191">
        <v>0.0126</v>
      </c>
      <c r="R2727" s="191">
        <f>Q2727*H2727</f>
        <v>2.6549586</v>
      </c>
      <c r="S2727" s="191">
        <v>0</v>
      </c>
      <c r="T2727" s="192">
        <f>S2727*H2727</f>
        <v>0</v>
      </c>
      <c r="AR2727" s="25" t="s">
        <v>407</v>
      </c>
      <c r="AT2727" s="25" t="s">
        <v>465</v>
      </c>
      <c r="AU2727" s="25" t="s">
        <v>80</v>
      </c>
      <c r="AY2727" s="25" t="s">
        <v>190</v>
      </c>
      <c r="BE2727" s="193">
        <f>IF(N2727="základní",J2727,0)</f>
        <v>0</v>
      </c>
      <c r="BF2727" s="193">
        <f>IF(N2727="snížená",J2727,0)</f>
        <v>0</v>
      </c>
      <c r="BG2727" s="193">
        <f>IF(N2727="zákl. přenesená",J2727,0)</f>
        <v>0</v>
      </c>
      <c r="BH2727" s="193">
        <f>IF(N2727="sníž. přenesená",J2727,0)</f>
        <v>0</v>
      </c>
      <c r="BI2727" s="193">
        <f>IF(N2727="nulová",J2727,0)</f>
        <v>0</v>
      </c>
      <c r="BJ2727" s="25" t="s">
        <v>17</v>
      </c>
      <c r="BK2727" s="193">
        <f>ROUND(I2727*H2727,2)</f>
        <v>0</v>
      </c>
      <c r="BL2727" s="25" t="s">
        <v>283</v>
      </c>
      <c r="BM2727" s="25" t="s">
        <v>3440</v>
      </c>
    </row>
    <row r="2728" spans="2:51" s="13" customFormat="1" ht="13.5">
      <c r="B2728" s="202"/>
      <c r="D2728" s="195" t="s">
        <v>198</v>
      </c>
      <c r="F2728" s="204" t="s">
        <v>3441</v>
      </c>
      <c r="H2728" s="205">
        <v>210.711</v>
      </c>
      <c r="I2728" s="206"/>
      <c r="L2728" s="202"/>
      <c r="M2728" s="207"/>
      <c r="N2728" s="208"/>
      <c r="O2728" s="208"/>
      <c r="P2728" s="208"/>
      <c r="Q2728" s="208"/>
      <c r="R2728" s="208"/>
      <c r="S2728" s="208"/>
      <c r="T2728" s="209"/>
      <c r="AT2728" s="203" t="s">
        <v>198</v>
      </c>
      <c r="AU2728" s="203" t="s">
        <v>80</v>
      </c>
      <c r="AV2728" s="13" t="s">
        <v>80</v>
      </c>
      <c r="AW2728" s="13" t="s">
        <v>6</v>
      </c>
      <c r="AX2728" s="13" t="s">
        <v>17</v>
      </c>
      <c r="AY2728" s="203" t="s">
        <v>190</v>
      </c>
    </row>
    <row r="2729" spans="2:65" s="1" customFormat="1" ht="16.5" customHeight="1">
      <c r="B2729" s="181"/>
      <c r="C2729" s="182" t="s">
        <v>3442</v>
      </c>
      <c r="D2729" s="182" t="s">
        <v>192</v>
      </c>
      <c r="E2729" s="183" t="s">
        <v>3443</v>
      </c>
      <c r="F2729" s="184" t="s">
        <v>3444</v>
      </c>
      <c r="G2729" s="185" t="s">
        <v>275</v>
      </c>
      <c r="H2729" s="186">
        <v>156.082</v>
      </c>
      <c r="I2729" s="187"/>
      <c r="J2729" s="188">
        <f>ROUND(I2729*H2729,2)</f>
        <v>0</v>
      </c>
      <c r="K2729" s="184" t="s">
        <v>196</v>
      </c>
      <c r="L2729" s="42"/>
      <c r="M2729" s="189" t="s">
        <v>5</v>
      </c>
      <c r="N2729" s="190" t="s">
        <v>43</v>
      </c>
      <c r="O2729" s="43"/>
      <c r="P2729" s="191">
        <f>O2729*H2729</f>
        <v>0</v>
      </c>
      <c r="Q2729" s="191">
        <v>0.0003</v>
      </c>
      <c r="R2729" s="191">
        <f>Q2729*H2729</f>
        <v>0.046824599999999994</v>
      </c>
      <c r="S2729" s="191">
        <v>0</v>
      </c>
      <c r="T2729" s="192">
        <f>S2729*H2729</f>
        <v>0</v>
      </c>
      <c r="AR2729" s="25" t="s">
        <v>283</v>
      </c>
      <c r="AT2729" s="25" t="s">
        <v>192</v>
      </c>
      <c r="AU2729" s="25" t="s">
        <v>80</v>
      </c>
      <c r="AY2729" s="25" t="s">
        <v>190</v>
      </c>
      <c r="BE2729" s="193">
        <f>IF(N2729="základní",J2729,0)</f>
        <v>0</v>
      </c>
      <c r="BF2729" s="193">
        <f>IF(N2729="snížená",J2729,0)</f>
        <v>0</v>
      </c>
      <c r="BG2729" s="193">
        <f>IF(N2729="zákl. přenesená",J2729,0)</f>
        <v>0</v>
      </c>
      <c r="BH2729" s="193">
        <f>IF(N2729="sníž. přenesená",J2729,0)</f>
        <v>0</v>
      </c>
      <c r="BI2729" s="193">
        <f>IF(N2729="nulová",J2729,0)</f>
        <v>0</v>
      </c>
      <c r="BJ2729" s="25" t="s">
        <v>17</v>
      </c>
      <c r="BK2729" s="193">
        <f>ROUND(I2729*H2729,2)</f>
        <v>0</v>
      </c>
      <c r="BL2729" s="25" t="s">
        <v>283</v>
      </c>
      <c r="BM2729" s="25" t="s">
        <v>3445</v>
      </c>
    </row>
    <row r="2730" spans="2:51" s="12" customFormat="1" ht="13.5">
      <c r="B2730" s="194"/>
      <c r="D2730" s="195" t="s">
        <v>198</v>
      </c>
      <c r="E2730" s="196" t="s">
        <v>5</v>
      </c>
      <c r="F2730" s="197" t="s">
        <v>3446</v>
      </c>
      <c r="H2730" s="196" t="s">
        <v>5</v>
      </c>
      <c r="I2730" s="198"/>
      <c r="L2730" s="194"/>
      <c r="M2730" s="199"/>
      <c r="N2730" s="200"/>
      <c r="O2730" s="200"/>
      <c r="P2730" s="200"/>
      <c r="Q2730" s="200"/>
      <c r="R2730" s="200"/>
      <c r="S2730" s="200"/>
      <c r="T2730" s="201"/>
      <c r="AT2730" s="196" t="s">
        <v>198</v>
      </c>
      <c r="AU2730" s="196" t="s">
        <v>80</v>
      </c>
      <c r="AV2730" s="12" t="s">
        <v>17</v>
      </c>
      <c r="AW2730" s="12" t="s">
        <v>35</v>
      </c>
      <c r="AX2730" s="12" t="s">
        <v>72</v>
      </c>
      <c r="AY2730" s="196" t="s">
        <v>190</v>
      </c>
    </row>
    <row r="2731" spans="2:51" s="13" customFormat="1" ht="13.5">
      <c r="B2731" s="202"/>
      <c r="D2731" s="195" t="s">
        <v>198</v>
      </c>
      <c r="E2731" s="203" t="s">
        <v>5</v>
      </c>
      <c r="F2731" s="204" t="s">
        <v>3447</v>
      </c>
      <c r="H2731" s="205">
        <v>156.082</v>
      </c>
      <c r="I2731" s="206"/>
      <c r="L2731" s="202"/>
      <c r="M2731" s="207"/>
      <c r="N2731" s="208"/>
      <c r="O2731" s="208"/>
      <c r="P2731" s="208"/>
      <c r="Q2731" s="208"/>
      <c r="R2731" s="208"/>
      <c r="S2731" s="208"/>
      <c r="T2731" s="209"/>
      <c r="AT2731" s="203" t="s">
        <v>198</v>
      </c>
      <c r="AU2731" s="203" t="s">
        <v>80</v>
      </c>
      <c r="AV2731" s="13" t="s">
        <v>80</v>
      </c>
      <c r="AW2731" s="13" t="s">
        <v>35</v>
      </c>
      <c r="AX2731" s="13" t="s">
        <v>17</v>
      </c>
      <c r="AY2731" s="203" t="s">
        <v>190</v>
      </c>
    </row>
    <row r="2732" spans="2:65" s="1" customFormat="1" ht="16.5" customHeight="1">
      <c r="B2732" s="181"/>
      <c r="C2732" s="182" t="s">
        <v>3448</v>
      </c>
      <c r="D2732" s="182" t="s">
        <v>192</v>
      </c>
      <c r="E2732" s="183" t="s">
        <v>3449</v>
      </c>
      <c r="F2732" s="184" t="s">
        <v>3450</v>
      </c>
      <c r="G2732" s="185" t="s">
        <v>625</v>
      </c>
      <c r="H2732" s="186">
        <v>167.88</v>
      </c>
      <c r="I2732" s="187"/>
      <c r="J2732" s="188">
        <f>ROUND(I2732*H2732,2)</f>
        <v>0</v>
      </c>
      <c r="K2732" s="184" t="s">
        <v>196</v>
      </c>
      <c r="L2732" s="42"/>
      <c r="M2732" s="189" t="s">
        <v>5</v>
      </c>
      <c r="N2732" s="190" t="s">
        <v>43</v>
      </c>
      <c r="O2732" s="43"/>
      <c r="P2732" s="191">
        <f>O2732*H2732</f>
        <v>0</v>
      </c>
      <c r="Q2732" s="191">
        <v>3E-05</v>
      </c>
      <c r="R2732" s="191">
        <f>Q2732*H2732</f>
        <v>0.0050364</v>
      </c>
      <c r="S2732" s="191">
        <v>0</v>
      </c>
      <c r="T2732" s="192">
        <f>S2732*H2732</f>
        <v>0</v>
      </c>
      <c r="AR2732" s="25" t="s">
        <v>283</v>
      </c>
      <c r="AT2732" s="25" t="s">
        <v>192</v>
      </c>
      <c r="AU2732" s="25" t="s">
        <v>80</v>
      </c>
      <c r="AY2732" s="25" t="s">
        <v>190</v>
      </c>
      <c r="BE2732" s="193">
        <f>IF(N2732="základní",J2732,0)</f>
        <v>0</v>
      </c>
      <c r="BF2732" s="193">
        <f>IF(N2732="snížená",J2732,0)</f>
        <v>0</v>
      </c>
      <c r="BG2732" s="193">
        <f>IF(N2732="zákl. přenesená",J2732,0)</f>
        <v>0</v>
      </c>
      <c r="BH2732" s="193">
        <f>IF(N2732="sníž. přenesená",J2732,0)</f>
        <v>0</v>
      </c>
      <c r="BI2732" s="193">
        <f>IF(N2732="nulová",J2732,0)</f>
        <v>0</v>
      </c>
      <c r="BJ2732" s="25" t="s">
        <v>17</v>
      </c>
      <c r="BK2732" s="193">
        <f>ROUND(I2732*H2732,2)</f>
        <v>0</v>
      </c>
      <c r="BL2732" s="25" t="s">
        <v>283</v>
      </c>
      <c r="BM2732" s="25" t="s">
        <v>3451</v>
      </c>
    </row>
    <row r="2733" spans="2:51" s="12" customFormat="1" ht="13.5">
      <c r="B2733" s="194"/>
      <c r="D2733" s="195" t="s">
        <v>198</v>
      </c>
      <c r="E2733" s="196" t="s">
        <v>5</v>
      </c>
      <c r="F2733" s="197" t="s">
        <v>3452</v>
      </c>
      <c r="H2733" s="196" t="s">
        <v>5</v>
      </c>
      <c r="I2733" s="198"/>
      <c r="L2733" s="194"/>
      <c r="M2733" s="199"/>
      <c r="N2733" s="200"/>
      <c r="O2733" s="200"/>
      <c r="P2733" s="200"/>
      <c r="Q2733" s="200"/>
      <c r="R2733" s="200"/>
      <c r="S2733" s="200"/>
      <c r="T2733" s="201"/>
      <c r="AT2733" s="196" t="s">
        <v>198</v>
      </c>
      <c r="AU2733" s="196" t="s">
        <v>80</v>
      </c>
      <c r="AV2733" s="12" t="s">
        <v>17</v>
      </c>
      <c r="AW2733" s="12" t="s">
        <v>35</v>
      </c>
      <c r="AX2733" s="12" t="s">
        <v>72</v>
      </c>
      <c r="AY2733" s="196" t="s">
        <v>190</v>
      </c>
    </row>
    <row r="2734" spans="2:51" s="12" customFormat="1" ht="13.5">
      <c r="B2734" s="194"/>
      <c r="D2734" s="195" t="s">
        <v>198</v>
      </c>
      <c r="E2734" s="196" t="s">
        <v>5</v>
      </c>
      <c r="F2734" s="197" t="s">
        <v>921</v>
      </c>
      <c r="H2734" s="196" t="s">
        <v>5</v>
      </c>
      <c r="I2734" s="198"/>
      <c r="L2734" s="194"/>
      <c r="M2734" s="199"/>
      <c r="N2734" s="200"/>
      <c r="O2734" s="200"/>
      <c r="P2734" s="200"/>
      <c r="Q2734" s="200"/>
      <c r="R2734" s="200"/>
      <c r="S2734" s="200"/>
      <c r="T2734" s="201"/>
      <c r="AT2734" s="196" t="s">
        <v>198</v>
      </c>
      <c r="AU2734" s="196" t="s">
        <v>80</v>
      </c>
      <c r="AV2734" s="12" t="s">
        <v>17</v>
      </c>
      <c r="AW2734" s="12" t="s">
        <v>35</v>
      </c>
      <c r="AX2734" s="12" t="s">
        <v>72</v>
      </c>
      <c r="AY2734" s="196" t="s">
        <v>190</v>
      </c>
    </row>
    <row r="2735" spans="2:51" s="13" customFormat="1" ht="13.5">
      <c r="B2735" s="202"/>
      <c r="D2735" s="195" t="s">
        <v>198</v>
      </c>
      <c r="E2735" s="203" t="s">
        <v>5</v>
      </c>
      <c r="F2735" s="204" t="s">
        <v>1374</v>
      </c>
      <c r="H2735" s="205">
        <v>9.2</v>
      </c>
      <c r="I2735" s="206"/>
      <c r="L2735" s="202"/>
      <c r="M2735" s="207"/>
      <c r="N2735" s="208"/>
      <c r="O2735" s="208"/>
      <c r="P2735" s="208"/>
      <c r="Q2735" s="208"/>
      <c r="R2735" s="208"/>
      <c r="S2735" s="208"/>
      <c r="T2735" s="209"/>
      <c r="AT2735" s="203" t="s">
        <v>198</v>
      </c>
      <c r="AU2735" s="203" t="s">
        <v>80</v>
      </c>
      <c r="AV2735" s="13" t="s">
        <v>80</v>
      </c>
      <c r="AW2735" s="13" t="s">
        <v>35</v>
      </c>
      <c r="AX2735" s="13" t="s">
        <v>72</v>
      </c>
      <c r="AY2735" s="203" t="s">
        <v>190</v>
      </c>
    </row>
    <row r="2736" spans="2:51" s="13" customFormat="1" ht="13.5">
      <c r="B2736" s="202"/>
      <c r="D2736" s="195" t="s">
        <v>198</v>
      </c>
      <c r="E2736" s="203" t="s">
        <v>5</v>
      </c>
      <c r="F2736" s="204" t="s">
        <v>3453</v>
      </c>
      <c r="H2736" s="205">
        <v>-0.8</v>
      </c>
      <c r="I2736" s="206"/>
      <c r="L2736" s="202"/>
      <c r="M2736" s="207"/>
      <c r="N2736" s="208"/>
      <c r="O2736" s="208"/>
      <c r="P2736" s="208"/>
      <c r="Q2736" s="208"/>
      <c r="R2736" s="208"/>
      <c r="S2736" s="208"/>
      <c r="T2736" s="209"/>
      <c r="AT2736" s="203" t="s">
        <v>198</v>
      </c>
      <c r="AU2736" s="203" t="s">
        <v>80</v>
      </c>
      <c r="AV2736" s="13" t="s">
        <v>80</v>
      </c>
      <c r="AW2736" s="13" t="s">
        <v>35</v>
      </c>
      <c r="AX2736" s="13" t="s">
        <v>72</v>
      </c>
      <c r="AY2736" s="203" t="s">
        <v>190</v>
      </c>
    </row>
    <row r="2737" spans="2:51" s="12" customFormat="1" ht="13.5">
      <c r="B2737" s="194"/>
      <c r="D2737" s="195" t="s">
        <v>198</v>
      </c>
      <c r="E2737" s="196" t="s">
        <v>5</v>
      </c>
      <c r="F2737" s="197" t="s">
        <v>927</v>
      </c>
      <c r="H2737" s="196" t="s">
        <v>5</v>
      </c>
      <c r="I2737" s="198"/>
      <c r="L2737" s="194"/>
      <c r="M2737" s="199"/>
      <c r="N2737" s="200"/>
      <c r="O2737" s="200"/>
      <c r="P2737" s="200"/>
      <c r="Q2737" s="200"/>
      <c r="R2737" s="200"/>
      <c r="S2737" s="200"/>
      <c r="T2737" s="201"/>
      <c r="AT2737" s="196" t="s">
        <v>198</v>
      </c>
      <c r="AU2737" s="196" t="s">
        <v>80</v>
      </c>
      <c r="AV2737" s="12" t="s">
        <v>17</v>
      </c>
      <c r="AW2737" s="12" t="s">
        <v>35</v>
      </c>
      <c r="AX2737" s="12" t="s">
        <v>72</v>
      </c>
      <c r="AY2737" s="196" t="s">
        <v>190</v>
      </c>
    </row>
    <row r="2738" spans="2:51" s="13" customFormat="1" ht="13.5">
      <c r="B2738" s="202"/>
      <c r="D2738" s="195" t="s">
        <v>198</v>
      </c>
      <c r="E2738" s="203" t="s">
        <v>5</v>
      </c>
      <c r="F2738" s="204" t="s">
        <v>3454</v>
      </c>
      <c r="H2738" s="205">
        <v>10.4</v>
      </c>
      <c r="I2738" s="206"/>
      <c r="L2738" s="202"/>
      <c r="M2738" s="207"/>
      <c r="N2738" s="208"/>
      <c r="O2738" s="208"/>
      <c r="P2738" s="208"/>
      <c r="Q2738" s="208"/>
      <c r="R2738" s="208"/>
      <c r="S2738" s="208"/>
      <c r="T2738" s="209"/>
      <c r="AT2738" s="203" t="s">
        <v>198</v>
      </c>
      <c r="AU2738" s="203" t="s">
        <v>80</v>
      </c>
      <c r="AV2738" s="13" t="s">
        <v>80</v>
      </c>
      <c r="AW2738" s="13" t="s">
        <v>35</v>
      </c>
      <c r="AX2738" s="13" t="s">
        <v>72</v>
      </c>
      <c r="AY2738" s="203" t="s">
        <v>190</v>
      </c>
    </row>
    <row r="2739" spans="2:51" s="13" customFormat="1" ht="13.5">
      <c r="B2739" s="202"/>
      <c r="D2739" s="195" t="s">
        <v>198</v>
      </c>
      <c r="E2739" s="203" t="s">
        <v>5</v>
      </c>
      <c r="F2739" s="204" t="s">
        <v>3455</v>
      </c>
      <c r="H2739" s="205">
        <v>-0.9</v>
      </c>
      <c r="I2739" s="206"/>
      <c r="L2739" s="202"/>
      <c r="M2739" s="207"/>
      <c r="N2739" s="208"/>
      <c r="O2739" s="208"/>
      <c r="P2739" s="208"/>
      <c r="Q2739" s="208"/>
      <c r="R2739" s="208"/>
      <c r="S2739" s="208"/>
      <c r="T2739" s="209"/>
      <c r="AT2739" s="203" t="s">
        <v>198</v>
      </c>
      <c r="AU2739" s="203" t="s">
        <v>80</v>
      </c>
      <c r="AV2739" s="13" t="s">
        <v>80</v>
      </c>
      <c r="AW2739" s="13" t="s">
        <v>35</v>
      </c>
      <c r="AX2739" s="13" t="s">
        <v>72</v>
      </c>
      <c r="AY2739" s="203" t="s">
        <v>190</v>
      </c>
    </row>
    <row r="2740" spans="2:51" s="12" customFormat="1" ht="13.5">
      <c r="B2740" s="194"/>
      <c r="D2740" s="195" t="s">
        <v>198</v>
      </c>
      <c r="E2740" s="196" t="s">
        <v>5</v>
      </c>
      <c r="F2740" s="197" t="s">
        <v>931</v>
      </c>
      <c r="H2740" s="196" t="s">
        <v>5</v>
      </c>
      <c r="I2740" s="198"/>
      <c r="L2740" s="194"/>
      <c r="M2740" s="199"/>
      <c r="N2740" s="200"/>
      <c r="O2740" s="200"/>
      <c r="P2740" s="200"/>
      <c r="Q2740" s="200"/>
      <c r="R2740" s="200"/>
      <c r="S2740" s="200"/>
      <c r="T2740" s="201"/>
      <c r="AT2740" s="196" t="s">
        <v>198</v>
      </c>
      <c r="AU2740" s="196" t="s">
        <v>80</v>
      </c>
      <c r="AV2740" s="12" t="s">
        <v>17</v>
      </c>
      <c r="AW2740" s="12" t="s">
        <v>35</v>
      </c>
      <c r="AX2740" s="12" t="s">
        <v>72</v>
      </c>
      <c r="AY2740" s="196" t="s">
        <v>190</v>
      </c>
    </row>
    <row r="2741" spans="2:51" s="13" customFormat="1" ht="13.5">
      <c r="B2741" s="202"/>
      <c r="D2741" s="195" t="s">
        <v>198</v>
      </c>
      <c r="E2741" s="203" t="s">
        <v>5</v>
      </c>
      <c r="F2741" s="204" t="s">
        <v>1882</v>
      </c>
      <c r="H2741" s="205">
        <v>20</v>
      </c>
      <c r="I2741" s="206"/>
      <c r="L2741" s="202"/>
      <c r="M2741" s="207"/>
      <c r="N2741" s="208"/>
      <c r="O2741" s="208"/>
      <c r="P2741" s="208"/>
      <c r="Q2741" s="208"/>
      <c r="R2741" s="208"/>
      <c r="S2741" s="208"/>
      <c r="T2741" s="209"/>
      <c r="AT2741" s="203" t="s">
        <v>198</v>
      </c>
      <c r="AU2741" s="203" t="s">
        <v>80</v>
      </c>
      <c r="AV2741" s="13" t="s">
        <v>80</v>
      </c>
      <c r="AW2741" s="13" t="s">
        <v>35</v>
      </c>
      <c r="AX2741" s="13" t="s">
        <v>72</v>
      </c>
      <c r="AY2741" s="203" t="s">
        <v>190</v>
      </c>
    </row>
    <row r="2742" spans="2:51" s="13" customFormat="1" ht="13.5">
      <c r="B2742" s="202"/>
      <c r="D2742" s="195" t="s">
        <v>198</v>
      </c>
      <c r="E2742" s="203" t="s">
        <v>5</v>
      </c>
      <c r="F2742" s="204" t="s">
        <v>3455</v>
      </c>
      <c r="H2742" s="205">
        <v>-0.9</v>
      </c>
      <c r="I2742" s="206"/>
      <c r="L2742" s="202"/>
      <c r="M2742" s="207"/>
      <c r="N2742" s="208"/>
      <c r="O2742" s="208"/>
      <c r="P2742" s="208"/>
      <c r="Q2742" s="208"/>
      <c r="R2742" s="208"/>
      <c r="S2742" s="208"/>
      <c r="T2742" s="209"/>
      <c r="AT2742" s="203" t="s">
        <v>198</v>
      </c>
      <c r="AU2742" s="203" t="s">
        <v>80</v>
      </c>
      <c r="AV2742" s="13" t="s">
        <v>80</v>
      </c>
      <c r="AW2742" s="13" t="s">
        <v>35</v>
      </c>
      <c r="AX2742" s="13" t="s">
        <v>72</v>
      </c>
      <c r="AY2742" s="203" t="s">
        <v>190</v>
      </c>
    </row>
    <row r="2743" spans="2:51" s="12" customFormat="1" ht="13.5">
      <c r="B2743" s="194"/>
      <c r="D2743" s="195" t="s">
        <v>198</v>
      </c>
      <c r="E2743" s="196" t="s">
        <v>5</v>
      </c>
      <c r="F2743" s="197" t="s">
        <v>957</v>
      </c>
      <c r="H2743" s="196" t="s">
        <v>5</v>
      </c>
      <c r="I2743" s="198"/>
      <c r="L2743" s="194"/>
      <c r="M2743" s="199"/>
      <c r="N2743" s="200"/>
      <c r="O2743" s="200"/>
      <c r="P2743" s="200"/>
      <c r="Q2743" s="200"/>
      <c r="R2743" s="200"/>
      <c r="S2743" s="200"/>
      <c r="T2743" s="201"/>
      <c r="AT2743" s="196" t="s">
        <v>198</v>
      </c>
      <c r="AU2743" s="196" t="s">
        <v>80</v>
      </c>
      <c r="AV2743" s="12" t="s">
        <v>17</v>
      </c>
      <c r="AW2743" s="12" t="s">
        <v>35</v>
      </c>
      <c r="AX2743" s="12" t="s">
        <v>72</v>
      </c>
      <c r="AY2743" s="196" t="s">
        <v>190</v>
      </c>
    </row>
    <row r="2744" spans="2:51" s="13" customFormat="1" ht="13.5">
      <c r="B2744" s="202"/>
      <c r="D2744" s="195" t="s">
        <v>198</v>
      </c>
      <c r="E2744" s="203" t="s">
        <v>5</v>
      </c>
      <c r="F2744" s="204" t="s">
        <v>1296</v>
      </c>
      <c r="H2744" s="205">
        <v>10.5</v>
      </c>
      <c r="I2744" s="206"/>
      <c r="L2744" s="202"/>
      <c r="M2744" s="207"/>
      <c r="N2744" s="208"/>
      <c r="O2744" s="208"/>
      <c r="P2744" s="208"/>
      <c r="Q2744" s="208"/>
      <c r="R2744" s="208"/>
      <c r="S2744" s="208"/>
      <c r="T2744" s="209"/>
      <c r="AT2744" s="203" t="s">
        <v>198</v>
      </c>
      <c r="AU2744" s="203" t="s">
        <v>80</v>
      </c>
      <c r="AV2744" s="13" t="s">
        <v>80</v>
      </c>
      <c r="AW2744" s="13" t="s">
        <v>35</v>
      </c>
      <c r="AX2744" s="13" t="s">
        <v>72</v>
      </c>
      <c r="AY2744" s="203" t="s">
        <v>190</v>
      </c>
    </row>
    <row r="2745" spans="2:51" s="13" customFormat="1" ht="13.5">
      <c r="B2745" s="202"/>
      <c r="D2745" s="195" t="s">
        <v>198</v>
      </c>
      <c r="E2745" s="203" t="s">
        <v>5</v>
      </c>
      <c r="F2745" s="204" t="s">
        <v>3455</v>
      </c>
      <c r="H2745" s="205">
        <v>-0.9</v>
      </c>
      <c r="I2745" s="206"/>
      <c r="L2745" s="202"/>
      <c r="M2745" s="207"/>
      <c r="N2745" s="208"/>
      <c r="O2745" s="208"/>
      <c r="P2745" s="208"/>
      <c r="Q2745" s="208"/>
      <c r="R2745" s="208"/>
      <c r="S2745" s="208"/>
      <c r="T2745" s="209"/>
      <c r="AT2745" s="203" t="s">
        <v>198</v>
      </c>
      <c r="AU2745" s="203" t="s">
        <v>80</v>
      </c>
      <c r="AV2745" s="13" t="s">
        <v>80</v>
      </c>
      <c r="AW2745" s="13" t="s">
        <v>35</v>
      </c>
      <c r="AX2745" s="13" t="s">
        <v>72</v>
      </c>
      <c r="AY2745" s="203" t="s">
        <v>190</v>
      </c>
    </row>
    <row r="2746" spans="2:51" s="12" customFormat="1" ht="13.5">
      <c r="B2746" s="194"/>
      <c r="D2746" s="195" t="s">
        <v>198</v>
      </c>
      <c r="E2746" s="196" t="s">
        <v>5</v>
      </c>
      <c r="F2746" s="197" t="s">
        <v>959</v>
      </c>
      <c r="H2746" s="196" t="s">
        <v>5</v>
      </c>
      <c r="I2746" s="198"/>
      <c r="L2746" s="194"/>
      <c r="M2746" s="199"/>
      <c r="N2746" s="200"/>
      <c r="O2746" s="200"/>
      <c r="P2746" s="200"/>
      <c r="Q2746" s="200"/>
      <c r="R2746" s="200"/>
      <c r="S2746" s="200"/>
      <c r="T2746" s="201"/>
      <c r="AT2746" s="196" t="s">
        <v>198</v>
      </c>
      <c r="AU2746" s="196" t="s">
        <v>80</v>
      </c>
      <c r="AV2746" s="12" t="s">
        <v>17</v>
      </c>
      <c r="AW2746" s="12" t="s">
        <v>35</v>
      </c>
      <c r="AX2746" s="12" t="s">
        <v>72</v>
      </c>
      <c r="AY2746" s="196" t="s">
        <v>190</v>
      </c>
    </row>
    <row r="2747" spans="2:51" s="13" customFormat="1" ht="13.5">
      <c r="B2747" s="202"/>
      <c r="D2747" s="195" t="s">
        <v>198</v>
      </c>
      <c r="E2747" s="203" t="s">
        <v>5</v>
      </c>
      <c r="F2747" s="204" t="s">
        <v>3456</v>
      </c>
      <c r="H2747" s="205">
        <v>20.7</v>
      </c>
      <c r="I2747" s="206"/>
      <c r="L2747" s="202"/>
      <c r="M2747" s="207"/>
      <c r="N2747" s="208"/>
      <c r="O2747" s="208"/>
      <c r="P2747" s="208"/>
      <c r="Q2747" s="208"/>
      <c r="R2747" s="208"/>
      <c r="S2747" s="208"/>
      <c r="T2747" s="209"/>
      <c r="AT2747" s="203" t="s">
        <v>198</v>
      </c>
      <c r="AU2747" s="203" t="s">
        <v>80</v>
      </c>
      <c r="AV2747" s="13" t="s">
        <v>80</v>
      </c>
      <c r="AW2747" s="13" t="s">
        <v>35</v>
      </c>
      <c r="AX2747" s="13" t="s">
        <v>72</v>
      </c>
      <c r="AY2747" s="203" t="s">
        <v>190</v>
      </c>
    </row>
    <row r="2748" spans="2:51" s="13" customFormat="1" ht="13.5">
      <c r="B2748" s="202"/>
      <c r="D2748" s="195" t="s">
        <v>198</v>
      </c>
      <c r="E2748" s="203" t="s">
        <v>5</v>
      </c>
      <c r="F2748" s="204" t="s">
        <v>3455</v>
      </c>
      <c r="H2748" s="205">
        <v>-0.9</v>
      </c>
      <c r="I2748" s="206"/>
      <c r="L2748" s="202"/>
      <c r="M2748" s="207"/>
      <c r="N2748" s="208"/>
      <c r="O2748" s="208"/>
      <c r="P2748" s="208"/>
      <c r="Q2748" s="208"/>
      <c r="R2748" s="208"/>
      <c r="S2748" s="208"/>
      <c r="T2748" s="209"/>
      <c r="AT2748" s="203" t="s">
        <v>198</v>
      </c>
      <c r="AU2748" s="203" t="s">
        <v>80</v>
      </c>
      <c r="AV2748" s="13" t="s">
        <v>80</v>
      </c>
      <c r="AW2748" s="13" t="s">
        <v>35</v>
      </c>
      <c r="AX2748" s="13" t="s">
        <v>72</v>
      </c>
      <c r="AY2748" s="203" t="s">
        <v>190</v>
      </c>
    </row>
    <row r="2749" spans="2:51" s="12" customFormat="1" ht="13.5">
      <c r="B2749" s="194"/>
      <c r="D2749" s="195" t="s">
        <v>198</v>
      </c>
      <c r="E2749" s="196" t="s">
        <v>5</v>
      </c>
      <c r="F2749" s="197" t="s">
        <v>3457</v>
      </c>
      <c r="H2749" s="196" t="s">
        <v>5</v>
      </c>
      <c r="I2749" s="198"/>
      <c r="L2749" s="194"/>
      <c r="M2749" s="199"/>
      <c r="N2749" s="200"/>
      <c r="O2749" s="200"/>
      <c r="P2749" s="200"/>
      <c r="Q2749" s="200"/>
      <c r="R2749" s="200"/>
      <c r="S2749" s="200"/>
      <c r="T2749" s="201"/>
      <c r="AT2749" s="196" t="s">
        <v>198</v>
      </c>
      <c r="AU2749" s="196" t="s">
        <v>80</v>
      </c>
      <c r="AV2749" s="12" t="s">
        <v>17</v>
      </c>
      <c r="AW2749" s="12" t="s">
        <v>35</v>
      </c>
      <c r="AX2749" s="12" t="s">
        <v>72</v>
      </c>
      <c r="AY2749" s="196" t="s">
        <v>190</v>
      </c>
    </row>
    <row r="2750" spans="2:51" s="13" customFormat="1" ht="13.5">
      <c r="B2750" s="202"/>
      <c r="D2750" s="195" t="s">
        <v>198</v>
      </c>
      <c r="E2750" s="203" t="s">
        <v>5</v>
      </c>
      <c r="F2750" s="204" t="s">
        <v>3458</v>
      </c>
      <c r="H2750" s="205">
        <v>10.4</v>
      </c>
      <c r="I2750" s="206"/>
      <c r="L2750" s="202"/>
      <c r="M2750" s="207"/>
      <c r="N2750" s="208"/>
      <c r="O2750" s="208"/>
      <c r="P2750" s="208"/>
      <c r="Q2750" s="208"/>
      <c r="R2750" s="208"/>
      <c r="S2750" s="208"/>
      <c r="T2750" s="209"/>
      <c r="AT2750" s="203" t="s">
        <v>198</v>
      </c>
      <c r="AU2750" s="203" t="s">
        <v>80</v>
      </c>
      <c r="AV2750" s="13" t="s">
        <v>80</v>
      </c>
      <c r="AW2750" s="13" t="s">
        <v>35</v>
      </c>
      <c r="AX2750" s="13" t="s">
        <v>72</v>
      </c>
      <c r="AY2750" s="203" t="s">
        <v>190</v>
      </c>
    </row>
    <row r="2751" spans="2:51" s="13" customFormat="1" ht="13.5">
      <c r="B2751" s="202"/>
      <c r="D2751" s="195" t="s">
        <v>198</v>
      </c>
      <c r="E2751" s="203" t="s">
        <v>5</v>
      </c>
      <c r="F2751" s="204" t="s">
        <v>3459</v>
      </c>
      <c r="H2751" s="205">
        <v>14.16</v>
      </c>
      <c r="I2751" s="206"/>
      <c r="L2751" s="202"/>
      <c r="M2751" s="207"/>
      <c r="N2751" s="208"/>
      <c r="O2751" s="208"/>
      <c r="P2751" s="208"/>
      <c r="Q2751" s="208"/>
      <c r="R2751" s="208"/>
      <c r="S2751" s="208"/>
      <c r="T2751" s="209"/>
      <c r="AT2751" s="203" t="s">
        <v>198</v>
      </c>
      <c r="AU2751" s="203" t="s">
        <v>80</v>
      </c>
      <c r="AV2751" s="13" t="s">
        <v>80</v>
      </c>
      <c r="AW2751" s="13" t="s">
        <v>35</v>
      </c>
      <c r="AX2751" s="13" t="s">
        <v>72</v>
      </c>
      <c r="AY2751" s="203" t="s">
        <v>190</v>
      </c>
    </row>
    <row r="2752" spans="2:51" s="13" customFormat="1" ht="13.5">
      <c r="B2752" s="202"/>
      <c r="D2752" s="195" t="s">
        <v>198</v>
      </c>
      <c r="E2752" s="203" t="s">
        <v>5</v>
      </c>
      <c r="F2752" s="204" t="s">
        <v>3460</v>
      </c>
      <c r="H2752" s="205">
        <v>18.72</v>
      </c>
      <c r="I2752" s="206"/>
      <c r="L2752" s="202"/>
      <c r="M2752" s="207"/>
      <c r="N2752" s="208"/>
      <c r="O2752" s="208"/>
      <c r="P2752" s="208"/>
      <c r="Q2752" s="208"/>
      <c r="R2752" s="208"/>
      <c r="S2752" s="208"/>
      <c r="T2752" s="209"/>
      <c r="AT2752" s="203" t="s">
        <v>198</v>
      </c>
      <c r="AU2752" s="203" t="s">
        <v>80</v>
      </c>
      <c r="AV2752" s="13" t="s">
        <v>80</v>
      </c>
      <c r="AW2752" s="13" t="s">
        <v>35</v>
      </c>
      <c r="AX2752" s="13" t="s">
        <v>72</v>
      </c>
      <c r="AY2752" s="203" t="s">
        <v>190</v>
      </c>
    </row>
    <row r="2753" spans="2:51" s="13" customFormat="1" ht="13.5">
      <c r="B2753" s="202"/>
      <c r="D2753" s="195" t="s">
        <v>198</v>
      </c>
      <c r="E2753" s="203" t="s">
        <v>5</v>
      </c>
      <c r="F2753" s="204" t="s">
        <v>3461</v>
      </c>
      <c r="H2753" s="205">
        <v>14.4</v>
      </c>
      <c r="I2753" s="206"/>
      <c r="L2753" s="202"/>
      <c r="M2753" s="207"/>
      <c r="N2753" s="208"/>
      <c r="O2753" s="208"/>
      <c r="P2753" s="208"/>
      <c r="Q2753" s="208"/>
      <c r="R2753" s="208"/>
      <c r="S2753" s="208"/>
      <c r="T2753" s="209"/>
      <c r="AT2753" s="203" t="s">
        <v>198</v>
      </c>
      <c r="AU2753" s="203" t="s">
        <v>80</v>
      </c>
      <c r="AV2753" s="13" t="s">
        <v>80</v>
      </c>
      <c r="AW2753" s="13" t="s">
        <v>35</v>
      </c>
      <c r="AX2753" s="13" t="s">
        <v>72</v>
      </c>
      <c r="AY2753" s="203" t="s">
        <v>190</v>
      </c>
    </row>
    <row r="2754" spans="2:51" s="13" customFormat="1" ht="13.5">
      <c r="B2754" s="202"/>
      <c r="D2754" s="195" t="s">
        <v>198</v>
      </c>
      <c r="E2754" s="203" t="s">
        <v>5</v>
      </c>
      <c r="F2754" s="204" t="s">
        <v>3462</v>
      </c>
      <c r="H2754" s="205">
        <v>23.4</v>
      </c>
      <c r="I2754" s="206"/>
      <c r="L2754" s="202"/>
      <c r="M2754" s="207"/>
      <c r="N2754" s="208"/>
      <c r="O2754" s="208"/>
      <c r="P2754" s="208"/>
      <c r="Q2754" s="208"/>
      <c r="R2754" s="208"/>
      <c r="S2754" s="208"/>
      <c r="T2754" s="209"/>
      <c r="AT2754" s="203" t="s">
        <v>198</v>
      </c>
      <c r="AU2754" s="203" t="s">
        <v>80</v>
      </c>
      <c r="AV2754" s="13" t="s">
        <v>80</v>
      </c>
      <c r="AW2754" s="13" t="s">
        <v>35</v>
      </c>
      <c r="AX2754" s="13" t="s">
        <v>72</v>
      </c>
      <c r="AY2754" s="203" t="s">
        <v>190</v>
      </c>
    </row>
    <row r="2755" spans="2:51" s="12" customFormat="1" ht="13.5">
      <c r="B2755" s="194"/>
      <c r="D2755" s="195" t="s">
        <v>198</v>
      </c>
      <c r="E2755" s="196" t="s">
        <v>5</v>
      </c>
      <c r="F2755" s="197" t="s">
        <v>3463</v>
      </c>
      <c r="H2755" s="196" t="s">
        <v>5</v>
      </c>
      <c r="I2755" s="198"/>
      <c r="L2755" s="194"/>
      <c r="M2755" s="199"/>
      <c r="N2755" s="200"/>
      <c r="O2755" s="200"/>
      <c r="P2755" s="200"/>
      <c r="Q2755" s="200"/>
      <c r="R2755" s="200"/>
      <c r="S2755" s="200"/>
      <c r="T2755" s="201"/>
      <c r="AT2755" s="196" t="s">
        <v>198</v>
      </c>
      <c r="AU2755" s="196" t="s">
        <v>80</v>
      </c>
      <c r="AV2755" s="12" t="s">
        <v>17</v>
      </c>
      <c r="AW2755" s="12" t="s">
        <v>35</v>
      </c>
      <c r="AX2755" s="12" t="s">
        <v>72</v>
      </c>
      <c r="AY2755" s="196" t="s">
        <v>190</v>
      </c>
    </row>
    <row r="2756" spans="2:51" s="13" customFormat="1" ht="13.5">
      <c r="B2756" s="202"/>
      <c r="D2756" s="195" t="s">
        <v>198</v>
      </c>
      <c r="E2756" s="203" t="s">
        <v>5</v>
      </c>
      <c r="F2756" s="204" t="s">
        <v>3464</v>
      </c>
      <c r="H2756" s="205">
        <v>10.2</v>
      </c>
      <c r="I2756" s="206"/>
      <c r="L2756" s="202"/>
      <c r="M2756" s="207"/>
      <c r="N2756" s="208"/>
      <c r="O2756" s="208"/>
      <c r="P2756" s="208"/>
      <c r="Q2756" s="208"/>
      <c r="R2756" s="208"/>
      <c r="S2756" s="208"/>
      <c r="T2756" s="209"/>
      <c r="AT2756" s="203" t="s">
        <v>198</v>
      </c>
      <c r="AU2756" s="203" t="s">
        <v>80</v>
      </c>
      <c r="AV2756" s="13" t="s">
        <v>80</v>
      </c>
      <c r="AW2756" s="13" t="s">
        <v>35</v>
      </c>
      <c r="AX2756" s="13" t="s">
        <v>72</v>
      </c>
      <c r="AY2756" s="203" t="s">
        <v>190</v>
      </c>
    </row>
    <row r="2757" spans="2:51" s="13" customFormat="1" ht="13.5">
      <c r="B2757" s="202"/>
      <c r="D2757" s="195" t="s">
        <v>198</v>
      </c>
      <c r="E2757" s="203" t="s">
        <v>5</v>
      </c>
      <c r="F2757" s="204" t="s">
        <v>3464</v>
      </c>
      <c r="H2757" s="205">
        <v>10.2</v>
      </c>
      <c r="I2757" s="206"/>
      <c r="L2757" s="202"/>
      <c r="M2757" s="207"/>
      <c r="N2757" s="208"/>
      <c r="O2757" s="208"/>
      <c r="P2757" s="208"/>
      <c r="Q2757" s="208"/>
      <c r="R2757" s="208"/>
      <c r="S2757" s="208"/>
      <c r="T2757" s="209"/>
      <c r="AT2757" s="203" t="s">
        <v>198</v>
      </c>
      <c r="AU2757" s="203" t="s">
        <v>80</v>
      </c>
      <c r="AV2757" s="13" t="s">
        <v>80</v>
      </c>
      <c r="AW2757" s="13" t="s">
        <v>35</v>
      </c>
      <c r="AX2757" s="13" t="s">
        <v>72</v>
      </c>
      <c r="AY2757" s="203" t="s">
        <v>190</v>
      </c>
    </row>
    <row r="2758" spans="2:51" s="14" customFormat="1" ht="13.5">
      <c r="B2758" s="210"/>
      <c r="D2758" s="195" t="s">
        <v>198</v>
      </c>
      <c r="E2758" s="211" t="s">
        <v>5</v>
      </c>
      <c r="F2758" s="212" t="s">
        <v>221</v>
      </c>
      <c r="H2758" s="213">
        <v>167.88</v>
      </c>
      <c r="I2758" s="214"/>
      <c r="L2758" s="210"/>
      <c r="M2758" s="215"/>
      <c r="N2758" s="216"/>
      <c r="O2758" s="216"/>
      <c r="P2758" s="216"/>
      <c r="Q2758" s="216"/>
      <c r="R2758" s="216"/>
      <c r="S2758" s="216"/>
      <c r="T2758" s="217"/>
      <c r="AT2758" s="211" t="s">
        <v>198</v>
      </c>
      <c r="AU2758" s="211" t="s">
        <v>80</v>
      </c>
      <c r="AV2758" s="14" t="s">
        <v>92</v>
      </c>
      <c r="AW2758" s="14" t="s">
        <v>35</v>
      </c>
      <c r="AX2758" s="14" t="s">
        <v>17</v>
      </c>
      <c r="AY2758" s="211" t="s">
        <v>190</v>
      </c>
    </row>
    <row r="2759" spans="2:65" s="1" customFormat="1" ht="38.25" customHeight="1">
      <c r="B2759" s="181"/>
      <c r="C2759" s="182" t="s">
        <v>3465</v>
      </c>
      <c r="D2759" s="182" t="s">
        <v>192</v>
      </c>
      <c r="E2759" s="183" t="s">
        <v>3466</v>
      </c>
      <c r="F2759" s="184" t="s">
        <v>3467</v>
      </c>
      <c r="G2759" s="185" t="s">
        <v>275</v>
      </c>
      <c r="H2759" s="186">
        <v>43.65</v>
      </c>
      <c r="I2759" s="187"/>
      <c r="J2759" s="188">
        <f>ROUND(I2759*H2759,2)</f>
        <v>0</v>
      </c>
      <c r="K2759" s="184" t="s">
        <v>5</v>
      </c>
      <c r="L2759" s="42"/>
      <c r="M2759" s="189" t="s">
        <v>5</v>
      </c>
      <c r="N2759" s="190" t="s">
        <v>43</v>
      </c>
      <c r="O2759" s="43"/>
      <c r="P2759" s="191">
        <f>O2759*H2759</f>
        <v>0</v>
      </c>
      <c r="Q2759" s="191">
        <v>0.00295</v>
      </c>
      <c r="R2759" s="191">
        <f>Q2759*H2759</f>
        <v>0.12876749999999998</v>
      </c>
      <c r="S2759" s="191">
        <v>0</v>
      </c>
      <c r="T2759" s="192">
        <f>S2759*H2759</f>
        <v>0</v>
      </c>
      <c r="AR2759" s="25" t="s">
        <v>283</v>
      </c>
      <c r="AT2759" s="25" t="s">
        <v>192</v>
      </c>
      <c r="AU2759" s="25" t="s">
        <v>80</v>
      </c>
      <c r="AY2759" s="25" t="s">
        <v>190</v>
      </c>
      <c r="BE2759" s="193">
        <f>IF(N2759="základní",J2759,0)</f>
        <v>0</v>
      </c>
      <c r="BF2759" s="193">
        <f>IF(N2759="snížená",J2759,0)</f>
        <v>0</v>
      </c>
      <c r="BG2759" s="193">
        <f>IF(N2759="zákl. přenesená",J2759,0)</f>
        <v>0</v>
      </c>
      <c r="BH2759" s="193">
        <f>IF(N2759="sníž. přenesená",J2759,0)</f>
        <v>0</v>
      </c>
      <c r="BI2759" s="193">
        <f>IF(N2759="nulová",J2759,0)</f>
        <v>0</v>
      </c>
      <c r="BJ2759" s="25" t="s">
        <v>17</v>
      </c>
      <c r="BK2759" s="193">
        <f>ROUND(I2759*H2759,2)</f>
        <v>0</v>
      </c>
      <c r="BL2759" s="25" t="s">
        <v>283</v>
      </c>
      <c r="BM2759" s="25" t="s">
        <v>3468</v>
      </c>
    </row>
    <row r="2760" spans="2:51" s="12" customFormat="1" ht="13.5">
      <c r="B2760" s="194"/>
      <c r="D2760" s="195" t="s">
        <v>198</v>
      </c>
      <c r="E2760" s="196" t="s">
        <v>5</v>
      </c>
      <c r="F2760" s="197" t="s">
        <v>3469</v>
      </c>
      <c r="H2760" s="196" t="s">
        <v>5</v>
      </c>
      <c r="I2760" s="198"/>
      <c r="L2760" s="194"/>
      <c r="M2760" s="199"/>
      <c r="N2760" s="200"/>
      <c r="O2760" s="200"/>
      <c r="P2760" s="200"/>
      <c r="Q2760" s="200"/>
      <c r="R2760" s="200"/>
      <c r="S2760" s="200"/>
      <c r="T2760" s="201"/>
      <c r="AT2760" s="196" t="s">
        <v>198</v>
      </c>
      <c r="AU2760" s="196" t="s">
        <v>80</v>
      </c>
      <c r="AV2760" s="12" t="s">
        <v>17</v>
      </c>
      <c r="AW2760" s="12" t="s">
        <v>35</v>
      </c>
      <c r="AX2760" s="12" t="s">
        <v>72</v>
      </c>
      <c r="AY2760" s="196" t="s">
        <v>190</v>
      </c>
    </row>
    <row r="2761" spans="2:51" s="12" customFormat="1" ht="13.5">
      <c r="B2761" s="194"/>
      <c r="D2761" s="195" t="s">
        <v>198</v>
      </c>
      <c r="E2761" s="196" t="s">
        <v>5</v>
      </c>
      <c r="F2761" s="197" t="s">
        <v>1151</v>
      </c>
      <c r="H2761" s="196" t="s">
        <v>5</v>
      </c>
      <c r="I2761" s="198"/>
      <c r="L2761" s="194"/>
      <c r="M2761" s="199"/>
      <c r="N2761" s="200"/>
      <c r="O2761" s="200"/>
      <c r="P2761" s="200"/>
      <c r="Q2761" s="200"/>
      <c r="R2761" s="200"/>
      <c r="S2761" s="200"/>
      <c r="T2761" s="201"/>
      <c r="AT2761" s="196" t="s">
        <v>198</v>
      </c>
      <c r="AU2761" s="196" t="s">
        <v>80</v>
      </c>
      <c r="AV2761" s="12" t="s">
        <v>17</v>
      </c>
      <c r="AW2761" s="12" t="s">
        <v>35</v>
      </c>
      <c r="AX2761" s="12" t="s">
        <v>72</v>
      </c>
      <c r="AY2761" s="196" t="s">
        <v>190</v>
      </c>
    </row>
    <row r="2762" spans="2:51" s="13" customFormat="1" ht="13.5">
      <c r="B2762" s="202"/>
      <c r="D2762" s="195" t="s">
        <v>198</v>
      </c>
      <c r="E2762" s="203" t="s">
        <v>5</v>
      </c>
      <c r="F2762" s="204" t="s">
        <v>3470</v>
      </c>
      <c r="H2762" s="205">
        <v>20</v>
      </c>
      <c r="I2762" s="206"/>
      <c r="L2762" s="202"/>
      <c r="M2762" s="207"/>
      <c r="N2762" s="208"/>
      <c r="O2762" s="208"/>
      <c r="P2762" s="208"/>
      <c r="Q2762" s="208"/>
      <c r="R2762" s="208"/>
      <c r="S2762" s="208"/>
      <c r="T2762" s="209"/>
      <c r="AT2762" s="203" t="s">
        <v>198</v>
      </c>
      <c r="AU2762" s="203" t="s">
        <v>80</v>
      </c>
      <c r="AV2762" s="13" t="s">
        <v>80</v>
      </c>
      <c r="AW2762" s="13" t="s">
        <v>35</v>
      </c>
      <c r="AX2762" s="13" t="s">
        <v>72</v>
      </c>
      <c r="AY2762" s="203" t="s">
        <v>190</v>
      </c>
    </row>
    <row r="2763" spans="2:51" s="13" customFormat="1" ht="13.5">
      <c r="B2763" s="202"/>
      <c r="D2763" s="195" t="s">
        <v>198</v>
      </c>
      <c r="E2763" s="203" t="s">
        <v>5</v>
      </c>
      <c r="F2763" s="204" t="s">
        <v>3471</v>
      </c>
      <c r="H2763" s="205">
        <v>-2.35</v>
      </c>
      <c r="I2763" s="206"/>
      <c r="L2763" s="202"/>
      <c r="M2763" s="207"/>
      <c r="N2763" s="208"/>
      <c r="O2763" s="208"/>
      <c r="P2763" s="208"/>
      <c r="Q2763" s="208"/>
      <c r="R2763" s="208"/>
      <c r="S2763" s="208"/>
      <c r="T2763" s="209"/>
      <c r="AT2763" s="203" t="s">
        <v>198</v>
      </c>
      <c r="AU2763" s="203" t="s">
        <v>80</v>
      </c>
      <c r="AV2763" s="13" t="s">
        <v>80</v>
      </c>
      <c r="AW2763" s="13" t="s">
        <v>35</v>
      </c>
      <c r="AX2763" s="13" t="s">
        <v>72</v>
      </c>
      <c r="AY2763" s="203" t="s">
        <v>190</v>
      </c>
    </row>
    <row r="2764" spans="2:51" s="12" customFormat="1" ht="13.5">
      <c r="B2764" s="194"/>
      <c r="D2764" s="195" t="s">
        <v>198</v>
      </c>
      <c r="E2764" s="196" t="s">
        <v>5</v>
      </c>
      <c r="F2764" s="197" t="s">
        <v>745</v>
      </c>
      <c r="H2764" s="196" t="s">
        <v>5</v>
      </c>
      <c r="I2764" s="198"/>
      <c r="L2764" s="194"/>
      <c r="M2764" s="199"/>
      <c r="N2764" s="200"/>
      <c r="O2764" s="200"/>
      <c r="P2764" s="200"/>
      <c r="Q2764" s="200"/>
      <c r="R2764" s="200"/>
      <c r="S2764" s="200"/>
      <c r="T2764" s="201"/>
      <c r="AT2764" s="196" t="s">
        <v>198</v>
      </c>
      <c r="AU2764" s="196" t="s">
        <v>80</v>
      </c>
      <c r="AV2764" s="12" t="s">
        <v>17</v>
      </c>
      <c r="AW2764" s="12" t="s">
        <v>35</v>
      </c>
      <c r="AX2764" s="12" t="s">
        <v>72</v>
      </c>
      <c r="AY2764" s="196" t="s">
        <v>190</v>
      </c>
    </row>
    <row r="2765" spans="2:51" s="13" customFormat="1" ht="13.5">
      <c r="B2765" s="202"/>
      <c r="D2765" s="195" t="s">
        <v>198</v>
      </c>
      <c r="E2765" s="203" t="s">
        <v>5</v>
      </c>
      <c r="F2765" s="204" t="s">
        <v>3472</v>
      </c>
      <c r="H2765" s="205">
        <v>26</v>
      </c>
      <c r="I2765" s="206"/>
      <c r="L2765" s="202"/>
      <c r="M2765" s="207"/>
      <c r="N2765" s="208"/>
      <c r="O2765" s="208"/>
      <c r="P2765" s="208"/>
      <c r="Q2765" s="208"/>
      <c r="R2765" s="208"/>
      <c r="S2765" s="208"/>
      <c r="T2765" s="209"/>
      <c r="AT2765" s="203" t="s">
        <v>198</v>
      </c>
      <c r="AU2765" s="203" t="s">
        <v>80</v>
      </c>
      <c r="AV2765" s="13" t="s">
        <v>80</v>
      </c>
      <c r="AW2765" s="13" t="s">
        <v>35</v>
      </c>
      <c r="AX2765" s="13" t="s">
        <v>72</v>
      </c>
      <c r="AY2765" s="203" t="s">
        <v>190</v>
      </c>
    </row>
    <row r="2766" spans="2:51" s="14" customFormat="1" ht="13.5">
      <c r="B2766" s="210"/>
      <c r="D2766" s="195" t="s">
        <v>198</v>
      </c>
      <c r="E2766" s="211" t="s">
        <v>5</v>
      </c>
      <c r="F2766" s="212" t="s">
        <v>221</v>
      </c>
      <c r="H2766" s="213">
        <v>43.65</v>
      </c>
      <c r="I2766" s="214"/>
      <c r="L2766" s="210"/>
      <c r="M2766" s="215"/>
      <c r="N2766" s="216"/>
      <c r="O2766" s="216"/>
      <c r="P2766" s="216"/>
      <c r="Q2766" s="216"/>
      <c r="R2766" s="216"/>
      <c r="S2766" s="216"/>
      <c r="T2766" s="217"/>
      <c r="AT2766" s="211" t="s">
        <v>198</v>
      </c>
      <c r="AU2766" s="211" t="s">
        <v>80</v>
      </c>
      <c r="AV2766" s="14" t="s">
        <v>92</v>
      </c>
      <c r="AW2766" s="14" t="s">
        <v>35</v>
      </c>
      <c r="AX2766" s="14" t="s">
        <v>17</v>
      </c>
      <c r="AY2766" s="211" t="s">
        <v>190</v>
      </c>
    </row>
    <row r="2767" spans="2:65" s="1" customFormat="1" ht="63.75" customHeight="1">
      <c r="B2767" s="181"/>
      <c r="C2767" s="218" t="s">
        <v>3473</v>
      </c>
      <c r="D2767" s="218" t="s">
        <v>465</v>
      </c>
      <c r="E2767" s="219" t="s">
        <v>3474</v>
      </c>
      <c r="F2767" s="220" t="s">
        <v>3475</v>
      </c>
      <c r="G2767" s="221" t="s">
        <v>275</v>
      </c>
      <c r="H2767" s="222">
        <v>54.563</v>
      </c>
      <c r="I2767" s="223"/>
      <c r="J2767" s="224">
        <f>ROUND(I2767*H2767,2)</f>
        <v>0</v>
      </c>
      <c r="K2767" s="220" t="s">
        <v>5</v>
      </c>
      <c r="L2767" s="225"/>
      <c r="M2767" s="226" t="s">
        <v>5</v>
      </c>
      <c r="N2767" s="227" t="s">
        <v>43</v>
      </c>
      <c r="O2767" s="43"/>
      <c r="P2767" s="191">
        <f>O2767*H2767</f>
        <v>0</v>
      </c>
      <c r="Q2767" s="191">
        <v>0.033</v>
      </c>
      <c r="R2767" s="191">
        <f>Q2767*H2767</f>
        <v>1.8005790000000002</v>
      </c>
      <c r="S2767" s="191">
        <v>0</v>
      </c>
      <c r="T2767" s="192">
        <f>S2767*H2767</f>
        <v>0</v>
      </c>
      <c r="AR2767" s="25" t="s">
        <v>407</v>
      </c>
      <c r="AT2767" s="25" t="s">
        <v>465</v>
      </c>
      <c r="AU2767" s="25" t="s">
        <v>80</v>
      </c>
      <c r="AY2767" s="25" t="s">
        <v>190</v>
      </c>
      <c r="BE2767" s="193">
        <f>IF(N2767="základní",J2767,0)</f>
        <v>0</v>
      </c>
      <c r="BF2767" s="193">
        <f>IF(N2767="snížená",J2767,0)</f>
        <v>0</v>
      </c>
      <c r="BG2767" s="193">
        <f>IF(N2767="zákl. přenesená",J2767,0)</f>
        <v>0</v>
      </c>
      <c r="BH2767" s="193">
        <f>IF(N2767="sníž. přenesená",J2767,0)</f>
        <v>0</v>
      </c>
      <c r="BI2767" s="193">
        <f>IF(N2767="nulová",J2767,0)</f>
        <v>0</v>
      </c>
      <c r="BJ2767" s="25" t="s">
        <v>17</v>
      </c>
      <c r="BK2767" s="193">
        <f>ROUND(I2767*H2767,2)</f>
        <v>0</v>
      </c>
      <c r="BL2767" s="25" t="s">
        <v>283</v>
      </c>
      <c r="BM2767" s="25" t="s">
        <v>3476</v>
      </c>
    </row>
    <row r="2768" spans="2:51" s="13" customFormat="1" ht="13.5">
      <c r="B2768" s="202"/>
      <c r="D2768" s="195" t="s">
        <v>198</v>
      </c>
      <c r="F2768" s="204" t="s">
        <v>3477</v>
      </c>
      <c r="H2768" s="205">
        <v>54.563</v>
      </c>
      <c r="I2768" s="206"/>
      <c r="L2768" s="202"/>
      <c r="M2768" s="207"/>
      <c r="N2768" s="208"/>
      <c r="O2768" s="208"/>
      <c r="P2768" s="208"/>
      <c r="Q2768" s="208"/>
      <c r="R2768" s="208"/>
      <c r="S2768" s="208"/>
      <c r="T2768" s="209"/>
      <c r="AT2768" s="203" t="s">
        <v>198</v>
      </c>
      <c r="AU2768" s="203" t="s">
        <v>80</v>
      </c>
      <c r="AV2768" s="13" t="s">
        <v>80</v>
      </c>
      <c r="AW2768" s="13" t="s">
        <v>6</v>
      </c>
      <c r="AX2768" s="13" t="s">
        <v>17</v>
      </c>
      <c r="AY2768" s="203" t="s">
        <v>190</v>
      </c>
    </row>
    <row r="2769" spans="2:65" s="1" customFormat="1" ht="16.5" customHeight="1">
      <c r="B2769" s="181"/>
      <c r="C2769" s="182" t="s">
        <v>3478</v>
      </c>
      <c r="D2769" s="182" t="s">
        <v>192</v>
      </c>
      <c r="E2769" s="183" t="s">
        <v>3479</v>
      </c>
      <c r="F2769" s="184" t="s">
        <v>3480</v>
      </c>
      <c r="G2769" s="185" t="s">
        <v>275</v>
      </c>
      <c r="H2769" s="186">
        <v>43.65</v>
      </c>
      <c r="I2769" s="187"/>
      <c r="J2769" s="188">
        <f>ROUND(I2769*H2769,2)</f>
        <v>0</v>
      </c>
      <c r="K2769" s="184" t="s">
        <v>5</v>
      </c>
      <c r="L2769" s="42"/>
      <c r="M2769" s="189" t="s">
        <v>5</v>
      </c>
      <c r="N2769" s="190" t="s">
        <v>43</v>
      </c>
      <c r="O2769" s="43"/>
      <c r="P2769" s="191">
        <f>O2769*H2769</f>
        <v>0</v>
      </c>
      <c r="Q2769" s="191">
        <v>0</v>
      </c>
      <c r="R2769" s="191">
        <f>Q2769*H2769</f>
        <v>0</v>
      </c>
      <c r="S2769" s="191">
        <v>0</v>
      </c>
      <c r="T2769" s="192">
        <f>S2769*H2769</f>
        <v>0</v>
      </c>
      <c r="AR2769" s="25" t="s">
        <v>283</v>
      </c>
      <c r="AT2769" s="25" t="s">
        <v>192</v>
      </c>
      <c r="AU2769" s="25" t="s">
        <v>80</v>
      </c>
      <c r="AY2769" s="25" t="s">
        <v>190</v>
      </c>
      <c r="BE2769" s="193">
        <f>IF(N2769="základní",J2769,0)</f>
        <v>0</v>
      </c>
      <c r="BF2769" s="193">
        <f>IF(N2769="snížená",J2769,0)</f>
        <v>0</v>
      </c>
      <c r="BG2769" s="193">
        <f>IF(N2769="zákl. přenesená",J2769,0)</f>
        <v>0</v>
      </c>
      <c r="BH2769" s="193">
        <f>IF(N2769="sníž. přenesená",J2769,0)</f>
        <v>0</v>
      </c>
      <c r="BI2769" s="193">
        <f>IF(N2769="nulová",J2769,0)</f>
        <v>0</v>
      </c>
      <c r="BJ2769" s="25" t="s">
        <v>17</v>
      </c>
      <c r="BK2769" s="193">
        <f>ROUND(I2769*H2769,2)</f>
        <v>0</v>
      </c>
      <c r="BL2769" s="25" t="s">
        <v>283</v>
      </c>
      <c r="BM2769" s="25" t="s">
        <v>3481</v>
      </c>
    </row>
    <row r="2770" spans="2:51" s="12" customFormat="1" ht="13.5">
      <c r="B2770" s="194"/>
      <c r="D2770" s="195" t="s">
        <v>198</v>
      </c>
      <c r="E2770" s="196" t="s">
        <v>5</v>
      </c>
      <c r="F2770" s="197" t="s">
        <v>3469</v>
      </c>
      <c r="H2770" s="196" t="s">
        <v>5</v>
      </c>
      <c r="I2770" s="198"/>
      <c r="L2770" s="194"/>
      <c r="M2770" s="199"/>
      <c r="N2770" s="200"/>
      <c r="O2770" s="200"/>
      <c r="P2770" s="200"/>
      <c r="Q2770" s="200"/>
      <c r="R2770" s="200"/>
      <c r="S2770" s="200"/>
      <c r="T2770" s="201"/>
      <c r="AT2770" s="196" t="s">
        <v>198</v>
      </c>
      <c r="AU2770" s="196" t="s">
        <v>80</v>
      </c>
      <c r="AV2770" s="12" t="s">
        <v>17</v>
      </c>
      <c r="AW2770" s="12" t="s">
        <v>35</v>
      </c>
      <c r="AX2770" s="12" t="s">
        <v>72</v>
      </c>
      <c r="AY2770" s="196" t="s">
        <v>190</v>
      </c>
    </row>
    <row r="2771" spans="2:51" s="12" customFormat="1" ht="13.5">
      <c r="B2771" s="194"/>
      <c r="D2771" s="195" t="s">
        <v>198</v>
      </c>
      <c r="E2771" s="196" t="s">
        <v>5</v>
      </c>
      <c r="F2771" s="197" t="s">
        <v>1151</v>
      </c>
      <c r="H2771" s="196" t="s">
        <v>5</v>
      </c>
      <c r="I2771" s="198"/>
      <c r="L2771" s="194"/>
      <c r="M2771" s="199"/>
      <c r="N2771" s="200"/>
      <c r="O2771" s="200"/>
      <c r="P2771" s="200"/>
      <c r="Q2771" s="200"/>
      <c r="R2771" s="200"/>
      <c r="S2771" s="200"/>
      <c r="T2771" s="201"/>
      <c r="AT2771" s="196" t="s">
        <v>198</v>
      </c>
      <c r="AU2771" s="196" t="s">
        <v>80</v>
      </c>
      <c r="AV2771" s="12" t="s">
        <v>17</v>
      </c>
      <c r="AW2771" s="12" t="s">
        <v>35</v>
      </c>
      <c r="AX2771" s="12" t="s">
        <v>72</v>
      </c>
      <c r="AY2771" s="196" t="s">
        <v>190</v>
      </c>
    </row>
    <row r="2772" spans="2:51" s="13" customFormat="1" ht="13.5">
      <c r="B2772" s="202"/>
      <c r="D2772" s="195" t="s">
        <v>198</v>
      </c>
      <c r="E2772" s="203" t="s">
        <v>5</v>
      </c>
      <c r="F2772" s="204" t="s">
        <v>3470</v>
      </c>
      <c r="H2772" s="205">
        <v>20</v>
      </c>
      <c r="I2772" s="206"/>
      <c r="L2772" s="202"/>
      <c r="M2772" s="207"/>
      <c r="N2772" s="208"/>
      <c r="O2772" s="208"/>
      <c r="P2772" s="208"/>
      <c r="Q2772" s="208"/>
      <c r="R2772" s="208"/>
      <c r="S2772" s="208"/>
      <c r="T2772" s="209"/>
      <c r="AT2772" s="203" t="s">
        <v>198</v>
      </c>
      <c r="AU2772" s="203" t="s">
        <v>80</v>
      </c>
      <c r="AV2772" s="13" t="s">
        <v>80</v>
      </c>
      <c r="AW2772" s="13" t="s">
        <v>35</v>
      </c>
      <c r="AX2772" s="13" t="s">
        <v>72</v>
      </c>
      <c r="AY2772" s="203" t="s">
        <v>190</v>
      </c>
    </row>
    <row r="2773" spans="2:51" s="13" customFormat="1" ht="13.5">
      <c r="B2773" s="202"/>
      <c r="D2773" s="195" t="s">
        <v>198</v>
      </c>
      <c r="E2773" s="203" t="s">
        <v>5</v>
      </c>
      <c r="F2773" s="204" t="s">
        <v>3471</v>
      </c>
      <c r="H2773" s="205">
        <v>-2.35</v>
      </c>
      <c r="I2773" s="206"/>
      <c r="L2773" s="202"/>
      <c r="M2773" s="207"/>
      <c r="N2773" s="208"/>
      <c r="O2773" s="208"/>
      <c r="P2773" s="208"/>
      <c r="Q2773" s="208"/>
      <c r="R2773" s="208"/>
      <c r="S2773" s="208"/>
      <c r="T2773" s="209"/>
      <c r="AT2773" s="203" t="s">
        <v>198</v>
      </c>
      <c r="AU2773" s="203" t="s">
        <v>80</v>
      </c>
      <c r="AV2773" s="13" t="s">
        <v>80</v>
      </c>
      <c r="AW2773" s="13" t="s">
        <v>35</v>
      </c>
      <c r="AX2773" s="13" t="s">
        <v>72</v>
      </c>
      <c r="AY2773" s="203" t="s">
        <v>190</v>
      </c>
    </row>
    <row r="2774" spans="2:51" s="12" customFormat="1" ht="13.5">
      <c r="B2774" s="194"/>
      <c r="D2774" s="195" t="s">
        <v>198</v>
      </c>
      <c r="E2774" s="196" t="s">
        <v>5</v>
      </c>
      <c r="F2774" s="197" t="s">
        <v>745</v>
      </c>
      <c r="H2774" s="196" t="s">
        <v>5</v>
      </c>
      <c r="I2774" s="198"/>
      <c r="L2774" s="194"/>
      <c r="M2774" s="199"/>
      <c r="N2774" s="200"/>
      <c r="O2774" s="200"/>
      <c r="P2774" s="200"/>
      <c r="Q2774" s="200"/>
      <c r="R2774" s="200"/>
      <c r="S2774" s="200"/>
      <c r="T2774" s="201"/>
      <c r="AT2774" s="196" t="s">
        <v>198</v>
      </c>
      <c r="AU2774" s="196" t="s">
        <v>80</v>
      </c>
      <c r="AV2774" s="12" t="s">
        <v>17</v>
      </c>
      <c r="AW2774" s="12" t="s">
        <v>35</v>
      </c>
      <c r="AX2774" s="12" t="s">
        <v>72</v>
      </c>
      <c r="AY2774" s="196" t="s">
        <v>190</v>
      </c>
    </row>
    <row r="2775" spans="2:51" s="13" customFormat="1" ht="13.5">
      <c r="B2775" s="202"/>
      <c r="D2775" s="195" t="s">
        <v>198</v>
      </c>
      <c r="E2775" s="203" t="s">
        <v>5</v>
      </c>
      <c r="F2775" s="204" t="s">
        <v>3472</v>
      </c>
      <c r="H2775" s="205">
        <v>26</v>
      </c>
      <c r="I2775" s="206"/>
      <c r="L2775" s="202"/>
      <c r="M2775" s="207"/>
      <c r="N2775" s="208"/>
      <c r="O2775" s="208"/>
      <c r="P2775" s="208"/>
      <c r="Q2775" s="208"/>
      <c r="R2775" s="208"/>
      <c r="S2775" s="208"/>
      <c r="T2775" s="209"/>
      <c r="AT2775" s="203" t="s">
        <v>198</v>
      </c>
      <c r="AU2775" s="203" t="s">
        <v>80</v>
      </c>
      <c r="AV2775" s="13" t="s">
        <v>80</v>
      </c>
      <c r="AW2775" s="13" t="s">
        <v>35</v>
      </c>
      <c r="AX2775" s="13" t="s">
        <v>72</v>
      </c>
      <c r="AY2775" s="203" t="s">
        <v>190</v>
      </c>
    </row>
    <row r="2776" spans="2:51" s="14" customFormat="1" ht="13.5">
      <c r="B2776" s="210"/>
      <c r="D2776" s="195" t="s">
        <v>198</v>
      </c>
      <c r="E2776" s="211" t="s">
        <v>5</v>
      </c>
      <c r="F2776" s="212" t="s">
        <v>221</v>
      </c>
      <c r="H2776" s="213">
        <v>43.65</v>
      </c>
      <c r="I2776" s="214"/>
      <c r="L2776" s="210"/>
      <c r="M2776" s="215"/>
      <c r="N2776" s="216"/>
      <c r="O2776" s="216"/>
      <c r="P2776" s="216"/>
      <c r="Q2776" s="216"/>
      <c r="R2776" s="216"/>
      <c r="S2776" s="216"/>
      <c r="T2776" s="217"/>
      <c r="AT2776" s="211" t="s">
        <v>198</v>
      </c>
      <c r="AU2776" s="211" t="s">
        <v>80</v>
      </c>
      <c r="AV2776" s="14" t="s">
        <v>92</v>
      </c>
      <c r="AW2776" s="14" t="s">
        <v>35</v>
      </c>
      <c r="AX2776" s="14" t="s">
        <v>17</v>
      </c>
      <c r="AY2776" s="211" t="s">
        <v>190</v>
      </c>
    </row>
    <row r="2777" spans="2:65" s="1" customFormat="1" ht="25.5" customHeight="1">
      <c r="B2777" s="181"/>
      <c r="C2777" s="182" t="s">
        <v>3482</v>
      </c>
      <c r="D2777" s="182" t="s">
        <v>192</v>
      </c>
      <c r="E2777" s="183" t="s">
        <v>3483</v>
      </c>
      <c r="F2777" s="184" t="s">
        <v>3484</v>
      </c>
      <c r="G2777" s="185" t="s">
        <v>275</v>
      </c>
      <c r="H2777" s="186">
        <v>193.5</v>
      </c>
      <c r="I2777" s="187"/>
      <c r="J2777" s="188">
        <f>ROUND(I2777*H2777,2)</f>
        <v>0</v>
      </c>
      <c r="K2777" s="184" t="s">
        <v>5</v>
      </c>
      <c r="L2777" s="42"/>
      <c r="M2777" s="189" t="s">
        <v>5</v>
      </c>
      <c r="N2777" s="190" t="s">
        <v>43</v>
      </c>
      <c r="O2777" s="43"/>
      <c r="P2777" s="191">
        <f>O2777*H2777</f>
        <v>0</v>
      </c>
      <c r="Q2777" s="191">
        <v>0.00295</v>
      </c>
      <c r="R2777" s="191">
        <f>Q2777*H2777</f>
        <v>0.570825</v>
      </c>
      <c r="S2777" s="191">
        <v>0</v>
      </c>
      <c r="T2777" s="192">
        <f>S2777*H2777</f>
        <v>0</v>
      </c>
      <c r="AR2777" s="25" t="s">
        <v>283</v>
      </c>
      <c r="AT2777" s="25" t="s">
        <v>192</v>
      </c>
      <c r="AU2777" s="25" t="s">
        <v>80</v>
      </c>
      <c r="AY2777" s="25" t="s">
        <v>190</v>
      </c>
      <c r="BE2777" s="193">
        <f>IF(N2777="základní",J2777,0)</f>
        <v>0</v>
      </c>
      <c r="BF2777" s="193">
        <f>IF(N2777="snížená",J2777,0)</f>
        <v>0</v>
      </c>
      <c r="BG2777" s="193">
        <f>IF(N2777="zákl. přenesená",J2777,0)</f>
        <v>0</v>
      </c>
      <c r="BH2777" s="193">
        <f>IF(N2777="sníž. přenesená",J2777,0)</f>
        <v>0</v>
      </c>
      <c r="BI2777" s="193">
        <f>IF(N2777="nulová",J2777,0)</f>
        <v>0</v>
      </c>
      <c r="BJ2777" s="25" t="s">
        <v>17</v>
      </c>
      <c r="BK2777" s="193">
        <f>ROUND(I2777*H2777,2)</f>
        <v>0</v>
      </c>
      <c r="BL2777" s="25" t="s">
        <v>283</v>
      </c>
      <c r="BM2777" s="25" t="s">
        <v>3485</v>
      </c>
    </row>
    <row r="2778" spans="2:51" s="12" customFormat="1" ht="13.5">
      <c r="B2778" s="194"/>
      <c r="D2778" s="195" t="s">
        <v>198</v>
      </c>
      <c r="E2778" s="196" t="s">
        <v>5</v>
      </c>
      <c r="F2778" s="197" t="s">
        <v>3486</v>
      </c>
      <c r="H2778" s="196" t="s">
        <v>5</v>
      </c>
      <c r="I2778" s="198"/>
      <c r="L2778" s="194"/>
      <c r="M2778" s="199"/>
      <c r="N2778" s="200"/>
      <c r="O2778" s="200"/>
      <c r="P2778" s="200"/>
      <c r="Q2778" s="200"/>
      <c r="R2778" s="200"/>
      <c r="S2778" s="200"/>
      <c r="T2778" s="201"/>
      <c r="AT2778" s="196" t="s">
        <v>198</v>
      </c>
      <c r="AU2778" s="196" t="s">
        <v>80</v>
      </c>
      <c r="AV2778" s="12" t="s">
        <v>17</v>
      </c>
      <c r="AW2778" s="12" t="s">
        <v>35</v>
      </c>
      <c r="AX2778" s="12" t="s">
        <v>72</v>
      </c>
      <c r="AY2778" s="196" t="s">
        <v>190</v>
      </c>
    </row>
    <row r="2779" spans="2:51" s="12" customFormat="1" ht="13.5">
      <c r="B2779" s="194"/>
      <c r="D2779" s="195" t="s">
        <v>198</v>
      </c>
      <c r="E2779" s="196" t="s">
        <v>5</v>
      </c>
      <c r="F2779" s="197" t="s">
        <v>738</v>
      </c>
      <c r="H2779" s="196" t="s">
        <v>5</v>
      </c>
      <c r="I2779" s="198"/>
      <c r="L2779" s="194"/>
      <c r="M2779" s="199"/>
      <c r="N2779" s="200"/>
      <c r="O2779" s="200"/>
      <c r="P2779" s="200"/>
      <c r="Q2779" s="200"/>
      <c r="R2779" s="200"/>
      <c r="S2779" s="200"/>
      <c r="T2779" s="201"/>
      <c r="AT2779" s="196" t="s">
        <v>198</v>
      </c>
      <c r="AU2779" s="196" t="s">
        <v>80</v>
      </c>
      <c r="AV2779" s="12" t="s">
        <v>17</v>
      </c>
      <c r="AW2779" s="12" t="s">
        <v>35</v>
      </c>
      <c r="AX2779" s="12" t="s">
        <v>72</v>
      </c>
      <c r="AY2779" s="196" t="s">
        <v>190</v>
      </c>
    </row>
    <row r="2780" spans="2:51" s="13" customFormat="1" ht="13.5">
      <c r="B2780" s="202"/>
      <c r="D2780" s="195" t="s">
        <v>198</v>
      </c>
      <c r="E2780" s="203" t="s">
        <v>5</v>
      </c>
      <c r="F2780" s="204" t="s">
        <v>3487</v>
      </c>
      <c r="H2780" s="205">
        <v>44</v>
      </c>
      <c r="I2780" s="206"/>
      <c r="L2780" s="202"/>
      <c r="M2780" s="207"/>
      <c r="N2780" s="208"/>
      <c r="O2780" s="208"/>
      <c r="P2780" s="208"/>
      <c r="Q2780" s="208"/>
      <c r="R2780" s="208"/>
      <c r="S2780" s="208"/>
      <c r="T2780" s="209"/>
      <c r="AT2780" s="203" t="s">
        <v>198</v>
      </c>
      <c r="AU2780" s="203" t="s">
        <v>80</v>
      </c>
      <c r="AV2780" s="13" t="s">
        <v>80</v>
      </c>
      <c r="AW2780" s="13" t="s">
        <v>35</v>
      </c>
      <c r="AX2780" s="13" t="s">
        <v>72</v>
      </c>
      <c r="AY2780" s="203" t="s">
        <v>190</v>
      </c>
    </row>
    <row r="2781" spans="2:51" s="12" customFormat="1" ht="13.5">
      <c r="B2781" s="194"/>
      <c r="D2781" s="195" t="s">
        <v>198</v>
      </c>
      <c r="E2781" s="196" t="s">
        <v>5</v>
      </c>
      <c r="F2781" s="197" t="s">
        <v>1151</v>
      </c>
      <c r="H2781" s="196" t="s">
        <v>5</v>
      </c>
      <c r="I2781" s="198"/>
      <c r="L2781" s="194"/>
      <c r="M2781" s="199"/>
      <c r="N2781" s="200"/>
      <c r="O2781" s="200"/>
      <c r="P2781" s="200"/>
      <c r="Q2781" s="200"/>
      <c r="R2781" s="200"/>
      <c r="S2781" s="200"/>
      <c r="T2781" s="201"/>
      <c r="AT2781" s="196" t="s">
        <v>198</v>
      </c>
      <c r="AU2781" s="196" t="s">
        <v>80</v>
      </c>
      <c r="AV2781" s="12" t="s">
        <v>17</v>
      </c>
      <c r="AW2781" s="12" t="s">
        <v>35</v>
      </c>
      <c r="AX2781" s="12" t="s">
        <v>72</v>
      </c>
      <c r="AY2781" s="196" t="s">
        <v>190</v>
      </c>
    </row>
    <row r="2782" spans="2:51" s="13" customFormat="1" ht="13.5">
      <c r="B2782" s="202"/>
      <c r="D2782" s="195" t="s">
        <v>198</v>
      </c>
      <c r="E2782" s="203" t="s">
        <v>5</v>
      </c>
      <c r="F2782" s="204" t="s">
        <v>3488</v>
      </c>
      <c r="H2782" s="205">
        <v>78</v>
      </c>
      <c r="I2782" s="206"/>
      <c r="L2782" s="202"/>
      <c r="M2782" s="207"/>
      <c r="N2782" s="208"/>
      <c r="O2782" s="208"/>
      <c r="P2782" s="208"/>
      <c r="Q2782" s="208"/>
      <c r="R2782" s="208"/>
      <c r="S2782" s="208"/>
      <c r="T2782" s="209"/>
      <c r="AT2782" s="203" t="s">
        <v>198</v>
      </c>
      <c r="AU2782" s="203" t="s">
        <v>80</v>
      </c>
      <c r="AV2782" s="13" t="s">
        <v>80</v>
      </c>
      <c r="AW2782" s="13" t="s">
        <v>35</v>
      </c>
      <c r="AX2782" s="13" t="s">
        <v>72</v>
      </c>
      <c r="AY2782" s="203" t="s">
        <v>190</v>
      </c>
    </row>
    <row r="2783" spans="2:51" s="12" customFormat="1" ht="13.5">
      <c r="B2783" s="194"/>
      <c r="D2783" s="195" t="s">
        <v>198</v>
      </c>
      <c r="E2783" s="196" t="s">
        <v>5</v>
      </c>
      <c r="F2783" s="197" t="s">
        <v>743</v>
      </c>
      <c r="H2783" s="196" t="s">
        <v>5</v>
      </c>
      <c r="I2783" s="198"/>
      <c r="L2783" s="194"/>
      <c r="M2783" s="199"/>
      <c r="N2783" s="200"/>
      <c r="O2783" s="200"/>
      <c r="P2783" s="200"/>
      <c r="Q2783" s="200"/>
      <c r="R2783" s="200"/>
      <c r="S2783" s="200"/>
      <c r="T2783" s="201"/>
      <c r="AT2783" s="196" t="s">
        <v>198</v>
      </c>
      <c r="AU2783" s="196" t="s">
        <v>80</v>
      </c>
      <c r="AV2783" s="12" t="s">
        <v>17</v>
      </c>
      <c r="AW2783" s="12" t="s">
        <v>35</v>
      </c>
      <c r="AX2783" s="12" t="s">
        <v>72</v>
      </c>
      <c r="AY2783" s="196" t="s">
        <v>190</v>
      </c>
    </row>
    <row r="2784" spans="2:51" s="13" customFormat="1" ht="13.5">
      <c r="B2784" s="202"/>
      <c r="D2784" s="195" t="s">
        <v>198</v>
      </c>
      <c r="E2784" s="203" t="s">
        <v>5</v>
      </c>
      <c r="F2784" s="204" t="s">
        <v>3489</v>
      </c>
      <c r="H2784" s="205">
        <v>60</v>
      </c>
      <c r="I2784" s="206"/>
      <c r="L2784" s="202"/>
      <c r="M2784" s="207"/>
      <c r="N2784" s="208"/>
      <c r="O2784" s="208"/>
      <c r="P2784" s="208"/>
      <c r="Q2784" s="208"/>
      <c r="R2784" s="208"/>
      <c r="S2784" s="208"/>
      <c r="T2784" s="209"/>
      <c r="AT2784" s="203" t="s">
        <v>198</v>
      </c>
      <c r="AU2784" s="203" t="s">
        <v>80</v>
      </c>
      <c r="AV2784" s="13" t="s">
        <v>80</v>
      </c>
      <c r="AW2784" s="13" t="s">
        <v>35</v>
      </c>
      <c r="AX2784" s="13" t="s">
        <v>72</v>
      </c>
      <c r="AY2784" s="203" t="s">
        <v>190</v>
      </c>
    </row>
    <row r="2785" spans="2:51" s="12" customFormat="1" ht="13.5">
      <c r="B2785" s="194"/>
      <c r="D2785" s="195" t="s">
        <v>198</v>
      </c>
      <c r="E2785" s="196" t="s">
        <v>5</v>
      </c>
      <c r="F2785" s="197" t="s">
        <v>745</v>
      </c>
      <c r="H2785" s="196" t="s">
        <v>5</v>
      </c>
      <c r="I2785" s="198"/>
      <c r="L2785" s="194"/>
      <c r="M2785" s="199"/>
      <c r="N2785" s="200"/>
      <c r="O2785" s="200"/>
      <c r="P2785" s="200"/>
      <c r="Q2785" s="200"/>
      <c r="R2785" s="200"/>
      <c r="S2785" s="200"/>
      <c r="T2785" s="201"/>
      <c r="AT2785" s="196" t="s">
        <v>198</v>
      </c>
      <c r="AU2785" s="196" t="s">
        <v>80</v>
      </c>
      <c r="AV2785" s="12" t="s">
        <v>17</v>
      </c>
      <c r="AW2785" s="12" t="s">
        <v>35</v>
      </c>
      <c r="AX2785" s="12" t="s">
        <v>72</v>
      </c>
      <c r="AY2785" s="196" t="s">
        <v>190</v>
      </c>
    </row>
    <row r="2786" spans="2:51" s="13" customFormat="1" ht="13.5">
      <c r="B2786" s="202"/>
      <c r="D2786" s="195" t="s">
        <v>198</v>
      </c>
      <c r="E2786" s="203" t="s">
        <v>5</v>
      </c>
      <c r="F2786" s="204" t="s">
        <v>3490</v>
      </c>
      <c r="H2786" s="205">
        <v>11.5</v>
      </c>
      <c r="I2786" s="206"/>
      <c r="L2786" s="202"/>
      <c r="M2786" s="207"/>
      <c r="N2786" s="208"/>
      <c r="O2786" s="208"/>
      <c r="P2786" s="208"/>
      <c r="Q2786" s="208"/>
      <c r="R2786" s="208"/>
      <c r="S2786" s="208"/>
      <c r="T2786" s="209"/>
      <c r="AT2786" s="203" t="s">
        <v>198</v>
      </c>
      <c r="AU2786" s="203" t="s">
        <v>80</v>
      </c>
      <c r="AV2786" s="13" t="s">
        <v>80</v>
      </c>
      <c r="AW2786" s="13" t="s">
        <v>35</v>
      </c>
      <c r="AX2786" s="13" t="s">
        <v>72</v>
      </c>
      <c r="AY2786" s="203" t="s">
        <v>190</v>
      </c>
    </row>
    <row r="2787" spans="2:51" s="14" customFormat="1" ht="13.5">
      <c r="B2787" s="210"/>
      <c r="D2787" s="195" t="s">
        <v>198</v>
      </c>
      <c r="E2787" s="211" t="s">
        <v>5</v>
      </c>
      <c r="F2787" s="212" t="s">
        <v>221</v>
      </c>
      <c r="H2787" s="213">
        <v>193.5</v>
      </c>
      <c r="I2787" s="214"/>
      <c r="L2787" s="210"/>
      <c r="M2787" s="215"/>
      <c r="N2787" s="216"/>
      <c r="O2787" s="216"/>
      <c r="P2787" s="216"/>
      <c r="Q2787" s="216"/>
      <c r="R2787" s="216"/>
      <c r="S2787" s="216"/>
      <c r="T2787" s="217"/>
      <c r="AT2787" s="211" t="s">
        <v>198</v>
      </c>
      <c r="AU2787" s="211" t="s">
        <v>80</v>
      </c>
      <c r="AV2787" s="14" t="s">
        <v>92</v>
      </c>
      <c r="AW2787" s="14" t="s">
        <v>35</v>
      </c>
      <c r="AX2787" s="14" t="s">
        <v>17</v>
      </c>
      <c r="AY2787" s="211" t="s">
        <v>190</v>
      </c>
    </row>
    <row r="2788" spans="2:65" s="1" customFormat="1" ht="63.75" customHeight="1">
      <c r="B2788" s="181"/>
      <c r="C2788" s="218" t="s">
        <v>3491</v>
      </c>
      <c r="D2788" s="218" t="s">
        <v>465</v>
      </c>
      <c r="E2788" s="219" t="s">
        <v>3492</v>
      </c>
      <c r="F2788" s="220" t="s">
        <v>3493</v>
      </c>
      <c r="G2788" s="221" t="s">
        <v>275</v>
      </c>
      <c r="H2788" s="222">
        <v>212.85</v>
      </c>
      <c r="I2788" s="223"/>
      <c r="J2788" s="224">
        <f>ROUND(I2788*H2788,2)</f>
        <v>0</v>
      </c>
      <c r="K2788" s="220" t="s">
        <v>5</v>
      </c>
      <c r="L2788" s="225"/>
      <c r="M2788" s="226" t="s">
        <v>5</v>
      </c>
      <c r="N2788" s="227" t="s">
        <v>43</v>
      </c>
      <c r="O2788" s="43"/>
      <c r="P2788" s="191">
        <f>O2788*H2788</f>
        <v>0</v>
      </c>
      <c r="Q2788" s="191">
        <v>0.033</v>
      </c>
      <c r="R2788" s="191">
        <f>Q2788*H2788</f>
        <v>7.02405</v>
      </c>
      <c r="S2788" s="191">
        <v>0</v>
      </c>
      <c r="T2788" s="192">
        <f>S2788*H2788</f>
        <v>0</v>
      </c>
      <c r="AR2788" s="25" t="s">
        <v>407</v>
      </c>
      <c r="AT2788" s="25" t="s">
        <v>465</v>
      </c>
      <c r="AU2788" s="25" t="s">
        <v>80</v>
      </c>
      <c r="AY2788" s="25" t="s">
        <v>190</v>
      </c>
      <c r="BE2788" s="193">
        <f>IF(N2788="základní",J2788,0)</f>
        <v>0</v>
      </c>
      <c r="BF2788" s="193">
        <f>IF(N2788="snížená",J2788,0)</f>
        <v>0</v>
      </c>
      <c r="BG2788" s="193">
        <f>IF(N2788="zákl. přenesená",J2788,0)</f>
        <v>0</v>
      </c>
      <c r="BH2788" s="193">
        <f>IF(N2788="sníž. přenesená",J2788,0)</f>
        <v>0</v>
      </c>
      <c r="BI2788" s="193">
        <f>IF(N2788="nulová",J2788,0)</f>
        <v>0</v>
      </c>
      <c r="BJ2788" s="25" t="s">
        <v>17</v>
      </c>
      <c r="BK2788" s="193">
        <f>ROUND(I2788*H2788,2)</f>
        <v>0</v>
      </c>
      <c r="BL2788" s="25" t="s">
        <v>283</v>
      </c>
      <c r="BM2788" s="25" t="s">
        <v>3494</v>
      </c>
    </row>
    <row r="2789" spans="2:51" s="13" customFormat="1" ht="13.5">
      <c r="B2789" s="202"/>
      <c r="D2789" s="195" t="s">
        <v>198</v>
      </c>
      <c r="F2789" s="204" t="s">
        <v>3495</v>
      </c>
      <c r="H2789" s="205">
        <v>212.85</v>
      </c>
      <c r="I2789" s="206"/>
      <c r="L2789" s="202"/>
      <c r="M2789" s="207"/>
      <c r="N2789" s="208"/>
      <c r="O2789" s="208"/>
      <c r="P2789" s="208"/>
      <c r="Q2789" s="208"/>
      <c r="R2789" s="208"/>
      <c r="S2789" s="208"/>
      <c r="T2789" s="209"/>
      <c r="AT2789" s="203" t="s">
        <v>198</v>
      </c>
      <c r="AU2789" s="203" t="s">
        <v>80</v>
      </c>
      <c r="AV2789" s="13" t="s">
        <v>80</v>
      </c>
      <c r="AW2789" s="13" t="s">
        <v>6</v>
      </c>
      <c r="AX2789" s="13" t="s">
        <v>17</v>
      </c>
      <c r="AY2789" s="203" t="s">
        <v>190</v>
      </c>
    </row>
    <row r="2790" spans="2:65" s="1" customFormat="1" ht="25.5" customHeight="1">
      <c r="B2790" s="181"/>
      <c r="C2790" s="182" t="s">
        <v>3496</v>
      </c>
      <c r="D2790" s="182" t="s">
        <v>192</v>
      </c>
      <c r="E2790" s="183" t="s">
        <v>3497</v>
      </c>
      <c r="F2790" s="184" t="s">
        <v>3498</v>
      </c>
      <c r="G2790" s="185" t="s">
        <v>275</v>
      </c>
      <c r="H2790" s="186">
        <v>15.836</v>
      </c>
      <c r="I2790" s="187"/>
      <c r="J2790" s="188">
        <f>ROUND(I2790*H2790,2)</f>
        <v>0</v>
      </c>
      <c r="K2790" s="184" t="s">
        <v>5</v>
      </c>
      <c r="L2790" s="42"/>
      <c r="M2790" s="189" t="s">
        <v>5</v>
      </c>
      <c r="N2790" s="190" t="s">
        <v>43</v>
      </c>
      <c r="O2790" s="43"/>
      <c r="P2790" s="191">
        <f>O2790*H2790</f>
        <v>0</v>
      </c>
      <c r="Q2790" s="191">
        <v>0.00295</v>
      </c>
      <c r="R2790" s="191">
        <f>Q2790*H2790</f>
        <v>0.0467162</v>
      </c>
      <c r="S2790" s="191">
        <v>0</v>
      </c>
      <c r="T2790" s="192">
        <f>S2790*H2790</f>
        <v>0</v>
      </c>
      <c r="AR2790" s="25" t="s">
        <v>283</v>
      </c>
      <c r="AT2790" s="25" t="s">
        <v>192</v>
      </c>
      <c r="AU2790" s="25" t="s">
        <v>80</v>
      </c>
      <c r="AY2790" s="25" t="s">
        <v>190</v>
      </c>
      <c r="BE2790" s="193">
        <f>IF(N2790="základní",J2790,0)</f>
        <v>0</v>
      </c>
      <c r="BF2790" s="193">
        <f>IF(N2790="snížená",J2790,0)</f>
        <v>0</v>
      </c>
      <c r="BG2790" s="193">
        <f>IF(N2790="zákl. přenesená",J2790,0)</f>
        <v>0</v>
      </c>
      <c r="BH2790" s="193">
        <f>IF(N2790="sníž. přenesená",J2790,0)</f>
        <v>0</v>
      </c>
      <c r="BI2790" s="193">
        <f>IF(N2790="nulová",J2790,0)</f>
        <v>0</v>
      </c>
      <c r="BJ2790" s="25" t="s">
        <v>17</v>
      </c>
      <c r="BK2790" s="193">
        <f>ROUND(I2790*H2790,2)</f>
        <v>0</v>
      </c>
      <c r="BL2790" s="25" t="s">
        <v>283</v>
      </c>
      <c r="BM2790" s="25" t="s">
        <v>3499</v>
      </c>
    </row>
    <row r="2791" spans="2:51" s="12" customFormat="1" ht="13.5">
      <c r="B2791" s="194"/>
      <c r="D2791" s="195" t="s">
        <v>198</v>
      </c>
      <c r="E2791" s="196" t="s">
        <v>5</v>
      </c>
      <c r="F2791" s="197" t="s">
        <v>3486</v>
      </c>
      <c r="H2791" s="196" t="s">
        <v>5</v>
      </c>
      <c r="I2791" s="198"/>
      <c r="L2791" s="194"/>
      <c r="M2791" s="199"/>
      <c r="N2791" s="200"/>
      <c r="O2791" s="200"/>
      <c r="P2791" s="200"/>
      <c r="Q2791" s="200"/>
      <c r="R2791" s="200"/>
      <c r="S2791" s="200"/>
      <c r="T2791" s="201"/>
      <c r="AT2791" s="196" t="s">
        <v>198</v>
      </c>
      <c r="AU2791" s="196" t="s">
        <v>80</v>
      </c>
      <c r="AV2791" s="12" t="s">
        <v>17</v>
      </c>
      <c r="AW2791" s="12" t="s">
        <v>35</v>
      </c>
      <c r="AX2791" s="12" t="s">
        <v>72</v>
      </c>
      <c r="AY2791" s="196" t="s">
        <v>190</v>
      </c>
    </row>
    <row r="2792" spans="2:51" s="12" customFormat="1" ht="13.5">
      <c r="B2792" s="194"/>
      <c r="D2792" s="195" t="s">
        <v>198</v>
      </c>
      <c r="E2792" s="196" t="s">
        <v>5</v>
      </c>
      <c r="F2792" s="197" t="s">
        <v>3500</v>
      </c>
      <c r="H2792" s="196" t="s">
        <v>5</v>
      </c>
      <c r="I2792" s="198"/>
      <c r="L2792" s="194"/>
      <c r="M2792" s="199"/>
      <c r="N2792" s="200"/>
      <c r="O2792" s="200"/>
      <c r="P2792" s="200"/>
      <c r="Q2792" s="200"/>
      <c r="R2792" s="200"/>
      <c r="S2792" s="200"/>
      <c r="T2792" s="201"/>
      <c r="AT2792" s="196" t="s">
        <v>198</v>
      </c>
      <c r="AU2792" s="196" t="s">
        <v>80</v>
      </c>
      <c r="AV2792" s="12" t="s">
        <v>17</v>
      </c>
      <c r="AW2792" s="12" t="s">
        <v>35</v>
      </c>
      <c r="AX2792" s="12" t="s">
        <v>72</v>
      </c>
      <c r="AY2792" s="196" t="s">
        <v>190</v>
      </c>
    </row>
    <row r="2793" spans="2:51" s="13" customFormat="1" ht="13.5">
      <c r="B2793" s="202"/>
      <c r="D2793" s="195" t="s">
        <v>198</v>
      </c>
      <c r="E2793" s="203" t="s">
        <v>5</v>
      </c>
      <c r="F2793" s="204" t="s">
        <v>3501</v>
      </c>
      <c r="H2793" s="205">
        <v>1.872</v>
      </c>
      <c r="I2793" s="206"/>
      <c r="L2793" s="202"/>
      <c r="M2793" s="207"/>
      <c r="N2793" s="208"/>
      <c r="O2793" s="208"/>
      <c r="P2793" s="208"/>
      <c r="Q2793" s="208"/>
      <c r="R2793" s="208"/>
      <c r="S2793" s="208"/>
      <c r="T2793" s="209"/>
      <c r="AT2793" s="203" t="s">
        <v>198</v>
      </c>
      <c r="AU2793" s="203" t="s">
        <v>80</v>
      </c>
      <c r="AV2793" s="13" t="s">
        <v>80</v>
      </c>
      <c r="AW2793" s="13" t="s">
        <v>35</v>
      </c>
      <c r="AX2793" s="13" t="s">
        <v>72</v>
      </c>
      <c r="AY2793" s="203" t="s">
        <v>190</v>
      </c>
    </row>
    <row r="2794" spans="2:51" s="13" customFormat="1" ht="13.5">
      <c r="B2794" s="202"/>
      <c r="D2794" s="195" t="s">
        <v>198</v>
      </c>
      <c r="E2794" s="203" t="s">
        <v>5</v>
      </c>
      <c r="F2794" s="204" t="s">
        <v>3502</v>
      </c>
      <c r="H2794" s="205">
        <v>0.936</v>
      </c>
      <c r="I2794" s="206"/>
      <c r="L2794" s="202"/>
      <c r="M2794" s="207"/>
      <c r="N2794" s="208"/>
      <c r="O2794" s="208"/>
      <c r="P2794" s="208"/>
      <c r="Q2794" s="208"/>
      <c r="R2794" s="208"/>
      <c r="S2794" s="208"/>
      <c r="T2794" s="209"/>
      <c r="AT2794" s="203" t="s">
        <v>198</v>
      </c>
      <c r="AU2794" s="203" t="s">
        <v>80</v>
      </c>
      <c r="AV2794" s="13" t="s">
        <v>80</v>
      </c>
      <c r="AW2794" s="13" t="s">
        <v>35</v>
      </c>
      <c r="AX2794" s="13" t="s">
        <v>72</v>
      </c>
      <c r="AY2794" s="203" t="s">
        <v>190</v>
      </c>
    </row>
    <row r="2795" spans="2:51" s="13" customFormat="1" ht="13.5">
      <c r="B2795" s="202"/>
      <c r="D2795" s="195" t="s">
        <v>198</v>
      </c>
      <c r="E2795" s="203" t="s">
        <v>5</v>
      </c>
      <c r="F2795" s="204" t="s">
        <v>3502</v>
      </c>
      <c r="H2795" s="205">
        <v>0.936</v>
      </c>
      <c r="I2795" s="206"/>
      <c r="L2795" s="202"/>
      <c r="M2795" s="207"/>
      <c r="N2795" s="208"/>
      <c r="O2795" s="208"/>
      <c r="P2795" s="208"/>
      <c r="Q2795" s="208"/>
      <c r="R2795" s="208"/>
      <c r="S2795" s="208"/>
      <c r="T2795" s="209"/>
      <c r="AT2795" s="203" t="s">
        <v>198</v>
      </c>
      <c r="AU2795" s="203" t="s">
        <v>80</v>
      </c>
      <c r="AV2795" s="13" t="s">
        <v>80</v>
      </c>
      <c r="AW2795" s="13" t="s">
        <v>35</v>
      </c>
      <c r="AX2795" s="13" t="s">
        <v>72</v>
      </c>
      <c r="AY2795" s="203" t="s">
        <v>190</v>
      </c>
    </row>
    <row r="2796" spans="2:51" s="13" customFormat="1" ht="13.5">
      <c r="B2796" s="202"/>
      <c r="D2796" s="195" t="s">
        <v>198</v>
      </c>
      <c r="E2796" s="203" t="s">
        <v>5</v>
      </c>
      <c r="F2796" s="204" t="s">
        <v>3503</v>
      </c>
      <c r="H2796" s="205">
        <v>0.352</v>
      </c>
      <c r="I2796" s="206"/>
      <c r="L2796" s="202"/>
      <c r="M2796" s="207"/>
      <c r="N2796" s="208"/>
      <c r="O2796" s="208"/>
      <c r="P2796" s="208"/>
      <c r="Q2796" s="208"/>
      <c r="R2796" s="208"/>
      <c r="S2796" s="208"/>
      <c r="T2796" s="209"/>
      <c r="AT2796" s="203" t="s">
        <v>198</v>
      </c>
      <c r="AU2796" s="203" t="s">
        <v>80</v>
      </c>
      <c r="AV2796" s="13" t="s">
        <v>80</v>
      </c>
      <c r="AW2796" s="13" t="s">
        <v>35</v>
      </c>
      <c r="AX2796" s="13" t="s">
        <v>72</v>
      </c>
      <c r="AY2796" s="203" t="s">
        <v>190</v>
      </c>
    </row>
    <row r="2797" spans="2:51" s="13" customFormat="1" ht="13.5">
      <c r="B2797" s="202"/>
      <c r="D2797" s="195" t="s">
        <v>198</v>
      </c>
      <c r="E2797" s="203" t="s">
        <v>5</v>
      </c>
      <c r="F2797" s="204" t="s">
        <v>3504</v>
      </c>
      <c r="H2797" s="205">
        <v>0.52</v>
      </c>
      <c r="I2797" s="206"/>
      <c r="L2797" s="202"/>
      <c r="M2797" s="207"/>
      <c r="N2797" s="208"/>
      <c r="O2797" s="208"/>
      <c r="P2797" s="208"/>
      <c r="Q2797" s="208"/>
      <c r="R2797" s="208"/>
      <c r="S2797" s="208"/>
      <c r="T2797" s="209"/>
      <c r="AT2797" s="203" t="s">
        <v>198</v>
      </c>
      <c r="AU2797" s="203" t="s">
        <v>80</v>
      </c>
      <c r="AV2797" s="13" t="s">
        <v>80</v>
      </c>
      <c r="AW2797" s="13" t="s">
        <v>35</v>
      </c>
      <c r="AX2797" s="13" t="s">
        <v>72</v>
      </c>
      <c r="AY2797" s="203" t="s">
        <v>190</v>
      </c>
    </row>
    <row r="2798" spans="2:51" s="13" customFormat="1" ht="13.5">
      <c r="B2798" s="202"/>
      <c r="D2798" s="195" t="s">
        <v>198</v>
      </c>
      <c r="E2798" s="203" t="s">
        <v>5</v>
      </c>
      <c r="F2798" s="204" t="s">
        <v>3502</v>
      </c>
      <c r="H2798" s="205">
        <v>0.936</v>
      </c>
      <c r="I2798" s="206"/>
      <c r="L2798" s="202"/>
      <c r="M2798" s="207"/>
      <c r="N2798" s="208"/>
      <c r="O2798" s="208"/>
      <c r="P2798" s="208"/>
      <c r="Q2798" s="208"/>
      <c r="R2798" s="208"/>
      <c r="S2798" s="208"/>
      <c r="T2798" s="209"/>
      <c r="AT2798" s="203" t="s">
        <v>198</v>
      </c>
      <c r="AU2798" s="203" t="s">
        <v>80</v>
      </c>
      <c r="AV2798" s="13" t="s">
        <v>80</v>
      </c>
      <c r="AW2798" s="13" t="s">
        <v>35</v>
      </c>
      <c r="AX2798" s="13" t="s">
        <v>72</v>
      </c>
      <c r="AY2798" s="203" t="s">
        <v>190</v>
      </c>
    </row>
    <row r="2799" spans="2:51" s="13" customFormat="1" ht="13.5">
      <c r="B2799" s="202"/>
      <c r="D2799" s="195" t="s">
        <v>198</v>
      </c>
      <c r="E2799" s="203" t="s">
        <v>5</v>
      </c>
      <c r="F2799" s="204" t="s">
        <v>3505</v>
      </c>
      <c r="H2799" s="205">
        <v>0.6</v>
      </c>
      <c r="I2799" s="206"/>
      <c r="L2799" s="202"/>
      <c r="M2799" s="207"/>
      <c r="N2799" s="208"/>
      <c r="O2799" s="208"/>
      <c r="P2799" s="208"/>
      <c r="Q2799" s="208"/>
      <c r="R2799" s="208"/>
      <c r="S2799" s="208"/>
      <c r="T2799" s="209"/>
      <c r="AT2799" s="203" t="s">
        <v>198</v>
      </c>
      <c r="AU2799" s="203" t="s">
        <v>80</v>
      </c>
      <c r="AV2799" s="13" t="s">
        <v>80</v>
      </c>
      <c r="AW2799" s="13" t="s">
        <v>35</v>
      </c>
      <c r="AX2799" s="13" t="s">
        <v>72</v>
      </c>
      <c r="AY2799" s="203" t="s">
        <v>190</v>
      </c>
    </row>
    <row r="2800" spans="2:51" s="13" customFormat="1" ht="13.5">
      <c r="B2800" s="202"/>
      <c r="D2800" s="195" t="s">
        <v>198</v>
      </c>
      <c r="E2800" s="203" t="s">
        <v>5</v>
      </c>
      <c r="F2800" s="204" t="s">
        <v>3506</v>
      </c>
      <c r="H2800" s="205">
        <v>0.67</v>
      </c>
      <c r="I2800" s="206"/>
      <c r="L2800" s="202"/>
      <c r="M2800" s="207"/>
      <c r="N2800" s="208"/>
      <c r="O2800" s="208"/>
      <c r="P2800" s="208"/>
      <c r="Q2800" s="208"/>
      <c r="R2800" s="208"/>
      <c r="S2800" s="208"/>
      <c r="T2800" s="209"/>
      <c r="AT2800" s="203" t="s">
        <v>198</v>
      </c>
      <c r="AU2800" s="203" t="s">
        <v>80</v>
      </c>
      <c r="AV2800" s="13" t="s">
        <v>80</v>
      </c>
      <c r="AW2800" s="13" t="s">
        <v>35</v>
      </c>
      <c r="AX2800" s="13" t="s">
        <v>72</v>
      </c>
      <c r="AY2800" s="203" t="s">
        <v>190</v>
      </c>
    </row>
    <row r="2801" spans="2:51" s="13" customFormat="1" ht="13.5">
      <c r="B2801" s="202"/>
      <c r="D2801" s="195" t="s">
        <v>198</v>
      </c>
      <c r="E2801" s="203" t="s">
        <v>5</v>
      </c>
      <c r="F2801" s="204" t="s">
        <v>3507</v>
      </c>
      <c r="H2801" s="205">
        <v>1.92</v>
      </c>
      <c r="I2801" s="206"/>
      <c r="L2801" s="202"/>
      <c r="M2801" s="207"/>
      <c r="N2801" s="208"/>
      <c r="O2801" s="208"/>
      <c r="P2801" s="208"/>
      <c r="Q2801" s="208"/>
      <c r="R2801" s="208"/>
      <c r="S2801" s="208"/>
      <c r="T2801" s="209"/>
      <c r="AT2801" s="203" t="s">
        <v>198</v>
      </c>
      <c r="AU2801" s="203" t="s">
        <v>80</v>
      </c>
      <c r="AV2801" s="13" t="s">
        <v>80</v>
      </c>
      <c r="AW2801" s="13" t="s">
        <v>35</v>
      </c>
      <c r="AX2801" s="13" t="s">
        <v>72</v>
      </c>
      <c r="AY2801" s="203" t="s">
        <v>190</v>
      </c>
    </row>
    <row r="2802" spans="2:51" s="13" customFormat="1" ht="13.5">
      <c r="B2802" s="202"/>
      <c r="D2802" s="195" t="s">
        <v>198</v>
      </c>
      <c r="E2802" s="203" t="s">
        <v>5</v>
      </c>
      <c r="F2802" s="204" t="s">
        <v>3508</v>
      </c>
      <c r="H2802" s="205">
        <v>0.96</v>
      </c>
      <c r="I2802" s="206"/>
      <c r="L2802" s="202"/>
      <c r="M2802" s="207"/>
      <c r="N2802" s="208"/>
      <c r="O2802" s="208"/>
      <c r="P2802" s="208"/>
      <c r="Q2802" s="208"/>
      <c r="R2802" s="208"/>
      <c r="S2802" s="208"/>
      <c r="T2802" s="209"/>
      <c r="AT2802" s="203" t="s">
        <v>198</v>
      </c>
      <c r="AU2802" s="203" t="s">
        <v>80</v>
      </c>
      <c r="AV2802" s="13" t="s">
        <v>80</v>
      </c>
      <c r="AW2802" s="13" t="s">
        <v>35</v>
      </c>
      <c r="AX2802" s="13" t="s">
        <v>72</v>
      </c>
      <c r="AY2802" s="203" t="s">
        <v>190</v>
      </c>
    </row>
    <row r="2803" spans="2:51" s="13" customFormat="1" ht="13.5">
      <c r="B2803" s="202"/>
      <c r="D2803" s="195" t="s">
        <v>198</v>
      </c>
      <c r="E2803" s="203" t="s">
        <v>5</v>
      </c>
      <c r="F2803" s="204" t="s">
        <v>3502</v>
      </c>
      <c r="H2803" s="205">
        <v>0.936</v>
      </c>
      <c r="I2803" s="206"/>
      <c r="L2803" s="202"/>
      <c r="M2803" s="207"/>
      <c r="N2803" s="208"/>
      <c r="O2803" s="208"/>
      <c r="P2803" s="208"/>
      <c r="Q2803" s="208"/>
      <c r="R2803" s="208"/>
      <c r="S2803" s="208"/>
      <c r="T2803" s="209"/>
      <c r="AT2803" s="203" t="s">
        <v>198</v>
      </c>
      <c r="AU2803" s="203" t="s">
        <v>80</v>
      </c>
      <c r="AV2803" s="13" t="s">
        <v>80</v>
      </c>
      <c r="AW2803" s="13" t="s">
        <v>35</v>
      </c>
      <c r="AX2803" s="13" t="s">
        <v>72</v>
      </c>
      <c r="AY2803" s="203" t="s">
        <v>190</v>
      </c>
    </row>
    <row r="2804" spans="2:51" s="13" customFormat="1" ht="13.5">
      <c r="B2804" s="202"/>
      <c r="D2804" s="195" t="s">
        <v>198</v>
      </c>
      <c r="E2804" s="203" t="s">
        <v>5</v>
      </c>
      <c r="F2804" s="204" t="s">
        <v>3503</v>
      </c>
      <c r="H2804" s="205">
        <v>0.352</v>
      </c>
      <c r="I2804" s="206"/>
      <c r="L2804" s="202"/>
      <c r="M2804" s="207"/>
      <c r="N2804" s="208"/>
      <c r="O2804" s="208"/>
      <c r="P2804" s="208"/>
      <c r="Q2804" s="208"/>
      <c r="R2804" s="208"/>
      <c r="S2804" s="208"/>
      <c r="T2804" s="209"/>
      <c r="AT2804" s="203" t="s">
        <v>198</v>
      </c>
      <c r="AU2804" s="203" t="s">
        <v>80</v>
      </c>
      <c r="AV2804" s="13" t="s">
        <v>80</v>
      </c>
      <c r="AW2804" s="13" t="s">
        <v>35</v>
      </c>
      <c r="AX2804" s="13" t="s">
        <v>72</v>
      </c>
      <c r="AY2804" s="203" t="s">
        <v>190</v>
      </c>
    </row>
    <row r="2805" spans="2:51" s="13" customFormat="1" ht="13.5">
      <c r="B2805" s="202"/>
      <c r="D2805" s="195" t="s">
        <v>198</v>
      </c>
      <c r="E2805" s="203" t="s">
        <v>5</v>
      </c>
      <c r="F2805" s="204" t="s">
        <v>3509</v>
      </c>
      <c r="H2805" s="205">
        <v>0.66</v>
      </c>
      <c r="I2805" s="206"/>
      <c r="L2805" s="202"/>
      <c r="M2805" s="207"/>
      <c r="N2805" s="208"/>
      <c r="O2805" s="208"/>
      <c r="P2805" s="208"/>
      <c r="Q2805" s="208"/>
      <c r="R2805" s="208"/>
      <c r="S2805" s="208"/>
      <c r="T2805" s="209"/>
      <c r="AT2805" s="203" t="s">
        <v>198</v>
      </c>
      <c r="AU2805" s="203" t="s">
        <v>80</v>
      </c>
      <c r="AV2805" s="13" t="s">
        <v>80</v>
      </c>
      <c r="AW2805" s="13" t="s">
        <v>35</v>
      </c>
      <c r="AX2805" s="13" t="s">
        <v>72</v>
      </c>
      <c r="AY2805" s="203" t="s">
        <v>190</v>
      </c>
    </row>
    <row r="2806" spans="2:51" s="13" customFormat="1" ht="13.5">
      <c r="B2806" s="202"/>
      <c r="D2806" s="195" t="s">
        <v>198</v>
      </c>
      <c r="E2806" s="203" t="s">
        <v>5</v>
      </c>
      <c r="F2806" s="204" t="s">
        <v>3508</v>
      </c>
      <c r="H2806" s="205">
        <v>0.96</v>
      </c>
      <c r="I2806" s="206"/>
      <c r="L2806" s="202"/>
      <c r="M2806" s="207"/>
      <c r="N2806" s="208"/>
      <c r="O2806" s="208"/>
      <c r="P2806" s="208"/>
      <c r="Q2806" s="208"/>
      <c r="R2806" s="208"/>
      <c r="S2806" s="208"/>
      <c r="T2806" s="209"/>
      <c r="AT2806" s="203" t="s">
        <v>198</v>
      </c>
      <c r="AU2806" s="203" t="s">
        <v>80</v>
      </c>
      <c r="AV2806" s="13" t="s">
        <v>80</v>
      </c>
      <c r="AW2806" s="13" t="s">
        <v>35</v>
      </c>
      <c r="AX2806" s="13" t="s">
        <v>72</v>
      </c>
      <c r="AY2806" s="203" t="s">
        <v>190</v>
      </c>
    </row>
    <row r="2807" spans="2:51" s="13" customFormat="1" ht="13.5">
      <c r="B2807" s="202"/>
      <c r="D2807" s="195" t="s">
        <v>198</v>
      </c>
      <c r="E2807" s="203" t="s">
        <v>5</v>
      </c>
      <c r="F2807" s="204" t="s">
        <v>3508</v>
      </c>
      <c r="H2807" s="205">
        <v>0.96</v>
      </c>
      <c r="I2807" s="206"/>
      <c r="L2807" s="202"/>
      <c r="M2807" s="207"/>
      <c r="N2807" s="208"/>
      <c r="O2807" s="208"/>
      <c r="P2807" s="208"/>
      <c r="Q2807" s="208"/>
      <c r="R2807" s="208"/>
      <c r="S2807" s="208"/>
      <c r="T2807" s="209"/>
      <c r="AT2807" s="203" t="s">
        <v>198</v>
      </c>
      <c r="AU2807" s="203" t="s">
        <v>80</v>
      </c>
      <c r="AV2807" s="13" t="s">
        <v>80</v>
      </c>
      <c r="AW2807" s="13" t="s">
        <v>35</v>
      </c>
      <c r="AX2807" s="13" t="s">
        <v>72</v>
      </c>
      <c r="AY2807" s="203" t="s">
        <v>190</v>
      </c>
    </row>
    <row r="2808" spans="2:51" s="13" customFormat="1" ht="13.5">
      <c r="B2808" s="202"/>
      <c r="D2808" s="195" t="s">
        <v>198</v>
      </c>
      <c r="E2808" s="203" t="s">
        <v>5</v>
      </c>
      <c r="F2808" s="204" t="s">
        <v>3505</v>
      </c>
      <c r="H2808" s="205">
        <v>0.6</v>
      </c>
      <c r="I2808" s="206"/>
      <c r="L2808" s="202"/>
      <c r="M2808" s="207"/>
      <c r="N2808" s="208"/>
      <c r="O2808" s="208"/>
      <c r="P2808" s="208"/>
      <c r="Q2808" s="208"/>
      <c r="R2808" s="208"/>
      <c r="S2808" s="208"/>
      <c r="T2808" s="209"/>
      <c r="AT2808" s="203" t="s">
        <v>198</v>
      </c>
      <c r="AU2808" s="203" t="s">
        <v>80</v>
      </c>
      <c r="AV2808" s="13" t="s">
        <v>80</v>
      </c>
      <c r="AW2808" s="13" t="s">
        <v>35</v>
      </c>
      <c r="AX2808" s="13" t="s">
        <v>72</v>
      </c>
      <c r="AY2808" s="203" t="s">
        <v>190</v>
      </c>
    </row>
    <row r="2809" spans="2:51" s="13" customFormat="1" ht="13.5">
      <c r="B2809" s="202"/>
      <c r="D2809" s="195" t="s">
        <v>198</v>
      </c>
      <c r="E2809" s="203" t="s">
        <v>5</v>
      </c>
      <c r="F2809" s="204" t="s">
        <v>3510</v>
      </c>
      <c r="H2809" s="205">
        <v>0.73</v>
      </c>
      <c r="I2809" s="206"/>
      <c r="L2809" s="202"/>
      <c r="M2809" s="207"/>
      <c r="N2809" s="208"/>
      <c r="O2809" s="208"/>
      <c r="P2809" s="208"/>
      <c r="Q2809" s="208"/>
      <c r="R2809" s="208"/>
      <c r="S2809" s="208"/>
      <c r="T2809" s="209"/>
      <c r="AT2809" s="203" t="s">
        <v>198</v>
      </c>
      <c r="AU2809" s="203" t="s">
        <v>80</v>
      </c>
      <c r="AV2809" s="13" t="s">
        <v>80</v>
      </c>
      <c r="AW2809" s="13" t="s">
        <v>35</v>
      </c>
      <c r="AX2809" s="13" t="s">
        <v>72</v>
      </c>
      <c r="AY2809" s="203" t="s">
        <v>190</v>
      </c>
    </row>
    <row r="2810" spans="2:51" s="13" customFormat="1" ht="13.5">
      <c r="B2810" s="202"/>
      <c r="D2810" s="195" t="s">
        <v>198</v>
      </c>
      <c r="E2810" s="203" t="s">
        <v>5</v>
      </c>
      <c r="F2810" s="204" t="s">
        <v>3502</v>
      </c>
      <c r="H2810" s="205">
        <v>0.936</v>
      </c>
      <c r="I2810" s="206"/>
      <c r="L2810" s="202"/>
      <c r="M2810" s="207"/>
      <c r="N2810" s="208"/>
      <c r="O2810" s="208"/>
      <c r="P2810" s="208"/>
      <c r="Q2810" s="208"/>
      <c r="R2810" s="208"/>
      <c r="S2810" s="208"/>
      <c r="T2810" s="209"/>
      <c r="AT2810" s="203" t="s">
        <v>198</v>
      </c>
      <c r="AU2810" s="203" t="s">
        <v>80</v>
      </c>
      <c r="AV2810" s="13" t="s">
        <v>80</v>
      </c>
      <c r="AW2810" s="13" t="s">
        <v>35</v>
      </c>
      <c r="AX2810" s="13" t="s">
        <v>72</v>
      </c>
      <c r="AY2810" s="203" t="s">
        <v>190</v>
      </c>
    </row>
    <row r="2811" spans="2:51" s="14" customFormat="1" ht="13.5">
      <c r="B2811" s="210"/>
      <c r="D2811" s="195" t="s">
        <v>198</v>
      </c>
      <c r="E2811" s="211" t="s">
        <v>5</v>
      </c>
      <c r="F2811" s="212" t="s">
        <v>221</v>
      </c>
      <c r="H2811" s="213">
        <v>15.836</v>
      </c>
      <c r="I2811" s="214"/>
      <c r="L2811" s="210"/>
      <c r="M2811" s="215"/>
      <c r="N2811" s="216"/>
      <c r="O2811" s="216"/>
      <c r="P2811" s="216"/>
      <c r="Q2811" s="216"/>
      <c r="R2811" s="216"/>
      <c r="S2811" s="216"/>
      <c r="T2811" s="217"/>
      <c r="AT2811" s="211" t="s">
        <v>198</v>
      </c>
      <c r="AU2811" s="211" t="s">
        <v>80</v>
      </c>
      <c r="AV2811" s="14" t="s">
        <v>92</v>
      </c>
      <c r="AW2811" s="14" t="s">
        <v>35</v>
      </c>
      <c r="AX2811" s="14" t="s">
        <v>17</v>
      </c>
      <c r="AY2811" s="211" t="s">
        <v>190</v>
      </c>
    </row>
    <row r="2812" spans="2:65" s="1" customFormat="1" ht="51" customHeight="1">
      <c r="B2812" s="181"/>
      <c r="C2812" s="218" t="s">
        <v>3511</v>
      </c>
      <c r="D2812" s="218" t="s">
        <v>465</v>
      </c>
      <c r="E2812" s="219" t="s">
        <v>3512</v>
      </c>
      <c r="F2812" s="220" t="s">
        <v>3513</v>
      </c>
      <c r="G2812" s="221" t="s">
        <v>275</v>
      </c>
      <c r="H2812" s="222">
        <v>18.211</v>
      </c>
      <c r="I2812" s="223"/>
      <c r="J2812" s="224">
        <f>ROUND(I2812*H2812,2)</f>
        <v>0</v>
      </c>
      <c r="K2812" s="220" t="s">
        <v>5</v>
      </c>
      <c r="L2812" s="225"/>
      <c r="M2812" s="226" t="s">
        <v>5</v>
      </c>
      <c r="N2812" s="227" t="s">
        <v>43</v>
      </c>
      <c r="O2812" s="43"/>
      <c r="P2812" s="191">
        <f>O2812*H2812</f>
        <v>0</v>
      </c>
      <c r="Q2812" s="191">
        <v>0.033</v>
      </c>
      <c r="R2812" s="191">
        <f>Q2812*H2812</f>
        <v>0.600963</v>
      </c>
      <c r="S2812" s="191">
        <v>0</v>
      </c>
      <c r="T2812" s="192">
        <f>S2812*H2812</f>
        <v>0</v>
      </c>
      <c r="AR2812" s="25" t="s">
        <v>407</v>
      </c>
      <c r="AT2812" s="25" t="s">
        <v>465</v>
      </c>
      <c r="AU2812" s="25" t="s">
        <v>80</v>
      </c>
      <c r="AY2812" s="25" t="s">
        <v>190</v>
      </c>
      <c r="BE2812" s="193">
        <f>IF(N2812="základní",J2812,0)</f>
        <v>0</v>
      </c>
      <c r="BF2812" s="193">
        <f>IF(N2812="snížená",J2812,0)</f>
        <v>0</v>
      </c>
      <c r="BG2812" s="193">
        <f>IF(N2812="zákl. přenesená",J2812,0)</f>
        <v>0</v>
      </c>
      <c r="BH2812" s="193">
        <f>IF(N2812="sníž. přenesená",J2812,0)</f>
        <v>0</v>
      </c>
      <c r="BI2812" s="193">
        <f>IF(N2812="nulová",J2812,0)</f>
        <v>0</v>
      </c>
      <c r="BJ2812" s="25" t="s">
        <v>17</v>
      </c>
      <c r="BK2812" s="193">
        <f>ROUND(I2812*H2812,2)</f>
        <v>0</v>
      </c>
      <c r="BL2812" s="25" t="s">
        <v>283</v>
      </c>
      <c r="BM2812" s="25" t="s">
        <v>3514</v>
      </c>
    </row>
    <row r="2813" spans="2:51" s="13" customFormat="1" ht="13.5">
      <c r="B2813" s="202"/>
      <c r="D2813" s="195" t="s">
        <v>198</v>
      </c>
      <c r="F2813" s="204" t="s">
        <v>3515</v>
      </c>
      <c r="H2813" s="205">
        <v>18.211</v>
      </c>
      <c r="I2813" s="206"/>
      <c r="L2813" s="202"/>
      <c r="M2813" s="207"/>
      <c r="N2813" s="208"/>
      <c r="O2813" s="208"/>
      <c r="P2813" s="208"/>
      <c r="Q2813" s="208"/>
      <c r="R2813" s="208"/>
      <c r="S2813" s="208"/>
      <c r="T2813" s="209"/>
      <c r="AT2813" s="203" t="s">
        <v>198</v>
      </c>
      <c r="AU2813" s="203" t="s">
        <v>80</v>
      </c>
      <c r="AV2813" s="13" t="s">
        <v>80</v>
      </c>
      <c r="AW2813" s="13" t="s">
        <v>6</v>
      </c>
      <c r="AX2813" s="13" t="s">
        <v>17</v>
      </c>
      <c r="AY2813" s="203" t="s">
        <v>190</v>
      </c>
    </row>
    <row r="2814" spans="2:65" s="1" customFormat="1" ht="16.5" customHeight="1">
      <c r="B2814" s="181"/>
      <c r="C2814" s="182" t="s">
        <v>3516</v>
      </c>
      <c r="D2814" s="182" t="s">
        <v>192</v>
      </c>
      <c r="E2814" s="183" t="s">
        <v>3517</v>
      </c>
      <c r="F2814" s="184" t="s">
        <v>3518</v>
      </c>
      <c r="G2814" s="185" t="s">
        <v>275</v>
      </c>
      <c r="H2814" s="186">
        <v>3.903</v>
      </c>
      <c r="I2814" s="187"/>
      <c r="J2814" s="188">
        <f>ROUND(I2814*H2814,2)</f>
        <v>0</v>
      </c>
      <c r="K2814" s="184" t="s">
        <v>5</v>
      </c>
      <c r="L2814" s="42"/>
      <c r="M2814" s="189" t="s">
        <v>5</v>
      </c>
      <c r="N2814" s="190" t="s">
        <v>43</v>
      </c>
      <c r="O2814" s="43"/>
      <c r="P2814" s="191">
        <f>O2814*H2814</f>
        <v>0</v>
      </c>
      <c r="Q2814" s="191">
        <v>0</v>
      </c>
      <c r="R2814" s="191">
        <f>Q2814*H2814</f>
        <v>0</v>
      </c>
      <c r="S2814" s="191">
        <v>0</v>
      </c>
      <c r="T2814" s="192">
        <f>S2814*H2814</f>
        <v>0</v>
      </c>
      <c r="AR2814" s="25" t="s">
        <v>283</v>
      </c>
      <c r="AT2814" s="25" t="s">
        <v>192</v>
      </c>
      <c r="AU2814" s="25" t="s">
        <v>80</v>
      </c>
      <c r="AY2814" s="25" t="s">
        <v>190</v>
      </c>
      <c r="BE2814" s="193">
        <f>IF(N2814="základní",J2814,0)</f>
        <v>0</v>
      </c>
      <c r="BF2814" s="193">
        <f>IF(N2814="snížená",J2814,0)</f>
        <v>0</v>
      </c>
      <c r="BG2814" s="193">
        <f>IF(N2814="zákl. přenesená",J2814,0)</f>
        <v>0</v>
      </c>
      <c r="BH2814" s="193">
        <f>IF(N2814="sníž. přenesená",J2814,0)</f>
        <v>0</v>
      </c>
      <c r="BI2814" s="193">
        <f>IF(N2814="nulová",J2814,0)</f>
        <v>0</v>
      </c>
      <c r="BJ2814" s="25" t="s">
        <v>17</v>
      </c>
      <c r="BK2814" s="193">
        <f>ROUND(I2814*H2814,2)</f>
        <v>0</v>
      </c>
      <c r="BL2814" s="25" t="s">
        <v>283</v>
      </c>
      <c r="BM2814" s="25" t="s">
        <v>3519</v>
      </c>
    </row>
    <row r="2815" spans="2:51" s="12" customFormat="1" ht="13.5">
      <c r="B2815" s="194"/>
      <c r="D2815" s="195" t="s">
        <v>198</v>
      </c>
      <c r="E2815" s="196" t="s">
        <v>5</v>
      </c>
      <c r="F2815" s="197" t="s">
        <v>3520</v>
      </c>
      <c r="H2815" s="196" t="s">
        <v>5</v>
      </c>
      <c r="I2815" s="198"/>
      <c r="L2815" s="194"/>
      <c r="M2815" s="199"/>
      <c r="N2815" s="200"/>
      <c r="O2815" s="200"/>
      <c r="P2815" s="200"/>
      <c r="Q2815" s="200"/>
      <c r="R2815" s="200"/>
      <c r="S2815" s="200"/>
      <c r="T2815" s="201"/>
      <c r="AT2815" s="196" t="s">
        <v>198</v>
      </c>
      <c r="AU2815" s="196" t="s">
        <v>80</v>
      </c>
      <c r="AV2815" s="12" t="s">
        <v>17</v>
      </c>
      <c r="AW2815" s="12" t="s">
        <v>35</v>
      </c>
      <c r="AX2815" s="12" t="s">
        <v>72</v>
      </c>
      <c r="AY2815" s="196" t="s">
        <v>190</v>
      </c>
    </row>
    <row r="2816" spans="2:51" s="12" customFormat="1" ht="13.5">
      <c r="B2816" s="194"/>
      <c r="D2816" s="195" t="s">
        <v>198</v>
      </c>
      <c r="E2816" s="196" t="s">
        <v>5</v>
      </c>
      <c r="F2816" s="197" t="s">
        <v>372</v>
      </c>
      <c r="H2816" s="196" t="s">
        <v>5</v>
      </c>
      <c r="I2816" s="198"/>
      <c r="L2816" s="194"/>
      <c r="M2816" s="199"/>
      <c r="N2816" s="200"/>
      <c r="O2816" s="200"/>
      <c r="P2816" s="200"/>
      <c r="Q2816" s="200"/>
      <c r="R2816" s="200"/>
      <c r="S2816" s="200"/>
      <c r="T2816" s="201"/>
      <c r="AT2816" s="196" t="s">
        <v>198</v>
      </c>
      <c r="AU2816" s="196" t="s">
        <v>80</v>
      </c>
      <c r="AV2816" s="12" t="s">
        <v>17</v>
      </c>
      <c r="AW2816" s="12" t="s">
        <v>35</v>
      </c>
      <c r="AX2816" s="12" t="s">
        <v>72</v>
      </c>
      <c r="AY2816" s="196" t="s">
        <v>190</v>
      </c>
    </row>
    <row r="2817" spans="2:51" s="13" customFormat="1" ht="13.5">
      <c r="B2817" s="202"/>
      <c r="D2817" s="195" t="s">
        <v>198</v>
      </c>
      <c r="E2817" s="203" t="s">
        <v>5</v>
      </c>
      <c r="F2817" s="204" t="s">
        <v>3521</v>
      </c>
      <c r="H2817" s="205">
        <v>1.05</v>
      </c>
      <c r="I2817" s="206"/>
      <c r="L2817" s="202"/>
      <c r="M2817" s="207"/>
      <c r="N2817" s="208"/>
      <c r="O2817" s="208"/>
      <c r="P2817" s="208"/>
      <c r="Q2817" s="208"/>
      <c r="R2817" s="208"/>
      <c r="S2817" s="208"/>
      <c r="T2817" s="209"/>
      <c r="AT2817" s="203" t="s">
        <v>198</v>
      </c>
      <c r="AU2817" s="203" t="s">
        <v>80</v>
      </c>
      <c r="AV2817" s="13" t="s">
        <v>80</v>
      </c>
      <c r="AW2817" s="13" t="s">
        <v>35</v>
      </c>
      <c r="AX2817" s="13" t="s">
        <v>72</v>
      </c>
      <c r="AY2817" s="203" t="s">
        <v>190</v>
      </c>
    </row>
    <row r="2818" spans="2:51" s="12" customFormat="1" ht="13.5">
      <c r="B2818" s="194"/>
      <c r="D2818" s="195" t="s">
        <v>198</v>
      </c>
      <c r="E2818" s="196" t="s">
        <v>5</v>
      </c>
      <c r="F2818" s="197" t="s">
        <v>376</v>
      </c>
      <c r="H2818" s="196" t="s">
        <v>5</v>
      </c>
      <c r="I2818" s="198"/>
      <c r="L2818" s="194"/>
      <c r="M2818" s="199"/>
      <c r="N2818" s="200"/>
      <c r="O2818" s="200"/>
      <c r="P2818" s="200"/>
      <c r="Q2818" s="200"/>
      <c r="R2818" s="200"/>
      <c r="S2818" s="200"/>
      <c r="T2818" s="201"/>
      <c r="AT2818" s="196" t="s">
        <v>198</v>
      </c>
      <c r="AU2818" s="196" t="s">
        <v>80</v>
      </c>
      <c r="AV2818" s="12" t="s">
        <v>17</v>
      </c>
      <c r="AW2818" s="12" t="s">
        <v>35</v>
      </c>
      <c r="AX2818" s="12" t="s">
        <v>72</v>
      </c>
      <c r="AY2818" s="196" t="s">
        <v>190</v>
      </c>
    </row>
    <row r="2819" spans="2:51" s="13" customFormat="1" ht="13.5">
      <c r="B2819" s="202"/>
      <c r="D2819" s="195" t="s">
        <v>198</v>
      </c>
      <c r="E2819" s="203" t="s">
        <v>5</v>
      </c>
      <c r="F2819" s="204" t="s">
        <v>3522</v>
      </c>
      <c r="H2819" s="205">
        <v>2.853</v>
      </c>
      <c r="I2819" s="206"/>
      <c r="L2819" s="202"/>
      <c r="M2819" s="207"/>
      <c r="N2819" s="208"/>
      <c r="O2819" s="208"/>
      <c r="P2819" s="208"/>
      <c r="Q2819" s="208"/>
      <c r="R2819" s="208"/>
      <c r="S2819" s="208"/>
      <c r="T2819" s="209"/>
      <c r="AT2819" s="203" t="s">
        <v>198</v>
      </c>
      <c r="AU2819" s="203" t="s">
        <v>80</v>
      </c>
      <c r="AV2819" s="13" t="s">
        <v>80</v>
      </c>
      <c r="AW2819" s="13" t="s">
        <v>35</v>
      </c>
      <c r="AX2819" s="13" t="s">
        <v>72</v>
      </c>
      <c r="AY2819" s="203" t="s">
        <v>190</v>
      </c>
    </row>
    <row r="2820" spans="2:51" s="14" customFormat="1" ht="13.5">
      <c r="B2820" s="210"/>
      <c r="D2820" s="195" t="s">
        <v>198</v>
      </c>
      <c r="E2820" s="211" t="s">
        <v>5</v>
      </c>
      <c r="F2820" s="212" t="s">
        <v>221</v>
      </c>
      <c r="H2820" s="213">
        <v>3.903</v>
      </c>
      <c r="I2820" s="214"/>
      <c r="L2820" s="210"/>
      <c r="M2820" s="215"/>
      <c r="N2820" s="216"/>
      <c r="O2820" s="216"/>
      <c r="P2820" s="216"/>
      <c r="Q2820" s="216"/>
      <c r="R2820" s="216"/>
      <c r="S2820" s="216"/>
      <c r="T2820" s="217"/>
      <c r="AT2820" s="211" t="s">
        <v>198</v>
      </c>
      <c r="AU2820" s="211" t="s">
        <v>80</v>
      </c>
      <c r="AV2820" s="14" t="s">
        <v>92</v>
      </c>
      <c r="AW2820" s="14" t="s">
        <v>35</v>
      </c>
      <c r="AX2820" s="14" t="s">
        <v>17</v>
      </c>
      <c r="AY2820" s="211" t="s">
        <v>190</v>
      </c>
    </row>
    <row r="2821" spans="2:65" s="1" customFormat="1" ht="16.5" customHeight="1">
      <c r="B2821" s="181"/>
      <c r="C2821" s="182" t="s">
        <v>3523</v>
      </c>
      <c r="D2821" s="182" t="s">
        <v>192</v>
      </c>
      <c r="E2821" s="183" t="s">
        <v>3524</v>
      </c>
      <c r="F2821" s="184" t="s">
        <v>3525</v>
      </c>
      <c r="G2821" s="185" t="s">
        <v>625</v>
      </c>
      <c r="H2821" s="186">
        <v>32.92</v>
      </c>
      <c r="I2821" s="187"/>
      <c r="J2821" s="188">
        <f>ROUND(I2821*H2821,2)</f>
        <v>0</v>
      </c>
      <c r="K2821" s="184" t="s">
        <v>5</v>
      </c>
      <c r="L2821" s="42"/>
      <c r="M2821" s="189" t="s">
        <v>5</v>
      </c>
      <c r="N2821" s="190" t="s">
        <v>43</v>
      </c>
      <c r="O2821" s="43"/>
      <c r="P2821" s="191">
        <f>O2821*H2821</f>
        <v>0</v>
      </c>
      <c r="Q2821" s="191">
        <v>0</v>
      </c>
      <c r="R2821" s="191">
        <f>Q2821*H2821</f>
        <v>0</v>
      </c>
      <c r="S2821" s="191">
        <v>0</v>
      </c>
      <c r="T2821" s="192">
        <f>S2821*H2821</f>
        <v>0</v>
      </c>
      <c r="AR2821" s="25" t="s">
        <v>283</v>
      </c>
      <c r="AT2821" s="25" t="s">
        <v>192</v>
      </c>
      <c r="AU2821" s="25" t="s">
        <v>80</v>
      </c>
      <c r="AY2821" s="25" t="s">
        <v>190</v>
      </c>
      <c r="BE2821" s="193">
        <f>IF(N2821="základní",J2821,0)</f>
        <v>0</v>
      </c>
      <c r="BF2821" s="193">
        <f>IF(N2821="snížená",J2821,0)</f>
        <v>0</v>
      </c>
      <c r="BG2821" s="193">
        <f>IF(N2821="zákl. přenesená",J2821,0)</f>
        <v>0</v>
      </c>
      <c r="BH2821" s="193">
        <f>IF(N2821="sníž. přenesená",J2821,0)</f>
        <v>0</v>
      </c>
      <c r="BI2821" s="193">
        <f>IF(N2821="nulová",J2821,0)</f>
        <v>0</v>
      </c>
      <c r="BJ2821" s="25" t="s">
        <v>17</v>
      </c>
      <c r="BK2821" s="193">
        <f>ROUND(I2821*H2821,2)</f>
        <v>0</v>
      </c>
      <c r="BL2821" s="25" t="s">
        <v>283</v>
      </c>
      <c r="BM2821" s="25" t="s">
        <v>3526</v>
      </c>
    </row>
    <row r="2822" spans="2:51" s="12" customFormat="1" ht="13.5">
      <c r="B2822" s="194"/>
      <c r="D2822" s="195" t="s">
        <v>198</v>
      </c>
      <c r="E2822" s="196" t="s">
        <v>5</v>
      </c>
      <c r="F2822" s="197" t="s">
        <v>372</v>
      </c>
      <c r="H2822" s="196" t="s">
        <v>5</v>
      </c>
      <c r="I2822" s="198"/>
      <c r="L2822" s="194"/>
      <c r="M2822" s="199"/>
      <c r="N2822" s="200"/>
      <c r="O2822" s="200"/>
      <c r="P2822" s="200"/>
      <c r="Q2822" s="200"/>
      <c r="R2822" s="200"/>
      <c r="S2822" s="200"/>
      <c r="T2822" s="201"/>
      <c r="AT2822" s="196" t="s">
        <v>198</v>
      </c>
      <c r="AU2822" s="196" t="s">
        <v>80</v>
      </c>
      <c r="AV2822" s="12" t="s">
        <v>17</v>
      </c>
      <c r="AW2822" s="12" t="s">
        <v>35</v>
      </c>
      <c r="AX2822" s="12" t="s">
        <v>72</v>
      </c>
      <c r="AY2822" s="196" t="s">
        <v>190</v>
      </c>
    </row>
    <row r="2823" spans="2:51" s="13" customFormat="1" ht="13.5">
      <c r="B2823" s="202"/>
      <c r="D2823" s="195" t="s">
        <v>198</v>
      </c>
      <c r="E2823" s="203" t="s">
        <v>5</v>
      </c>
      <c r="F2823" s="204" t="s">
        <v>3527</v>
      </c>
      <c r="H2823" s="205">
        <v>4.72</v>
      </c>
      <c r="I2823" s="206"/>
      <c r="L2823" s="202"/>
      <c r="M2823" s="207"/>
      <c r="N2823" s="208"/>
      <c r="O2823" s="208"/>
      <c r="P2823" s="208"/>
      <c r="Q2823" s="208"/>
      <c r="R2823" s="208"/>
      <c r="S2823" s="208"/>
      <c r="T2823" s="209"/>
      <c r="AT2823" s="203" t="s">
        <v>198</v>
      </c>
      <c r="AU2823" s="203" t="s">
        <v>80</v>
      </c>
      <c r="AV2823" s="13" t="s">
        <v>80</v>
      </c>
      <c r="AW2823" s="13" t="s">
        <v>35</v>
      </c>
      <c r="AX2823" s="13" t="s">
        <v>72</v>
      </c>
      <c r="AY2823" s="203" t="s">
        <v>190</v>
      </c>
    </row>
    <row r="2824" spans="2:51" s="13" customFormat="1" ht="13.5">
      <c r="B2824" s="202"/>
      <c r="D2824" s="195" t="s">
        <v>198</v>
      </c>
      <c r="E2824" s="203" t="s">
        <v>5</v>
      </c>
      <c r="F2824" s="204" t="s">
        <v>3528</v>
      </c>
      <c r="H2824" s="205">
        <v>9.36</v>
      </c>
      <c r="I2824" s="206"/>
      <c r="L2824" s="202"/>
      <c r="M2824" s="207"/>
      <c r="N2824" s="208"/>
      <c r="O2824" s="208"/>
      <c r="P2824" s="208"/>
      <c r="Q2824" s="208"/>
      <c r="R2824" s="208"/>
      <c r="S2824" s="208"/>
      <c r="T2824" s="209"/>
      <c r="AT2824" s="203" t="s">
        <v>198</v>
      </c>
      <c r="AU2824" s="203" t="s">
        <v>80</v>
      </c>
      <c r="AV2824" s="13" t="s">
        <v>80</v>
      </c>
      <c r="AW2824" s="13" t="s">
        <v>35</v>
      </c>
      <c r="AX2824" s="13" t="s">
        <v>72</v>
      </c>
      <c r="AY2824" s="203" t="s">
        <v>190</v>
      </c>
    </row>
    <row r="2825" spans="2:51" s="12" customFormat="1" ht="13.5">
      <c r="B2825" s="194"/>
      <c r="D2825" s="195" t="s">
        <v>198</v>
      </c>
      <c r="E2825" s="196" t="s">
        <v>5</v>
      </c>
      <c r="F2825" s="197" t="s">
        <v>376</v>
      </c>
      <c r="H2825" s="196" t="s">
        <v>5</v>
      </c>
      <c r="I2825" s="198"/>
      <c r="L2825" s="194"/>
      <c r="M2825" s="199"/>
      <c r="N2825" s="200"/>
      <c r="O2825" s="200"/>
      <c r="P2825" s="200"/>
      <c r="Q2825" s="200"/>
      <c r="R2825" s="200"/>
      <c r="S2825" s="200"/>
      <c r="T2825" s="201"/>
      <c r="AT2825" s="196" t="s">
        <v>198</v>
      </c>
      <c r="AU2825" s="196" t="s">
        <v>80</v>
      </c>
      <c r="AV2825" s="12" t="s">
        <v>17</v>
      </c>
      <c r="AW2825" s="12" t="s">
        <v>35</v>
      </c>
      <c r="AX2825" s="12" t="s">
        <v>72</v>
      </c>
      <c r="AY2825" s="196" t="s">
        <v>190</v>
      </c>
    </row>
    <row r="2826" spans="2:51" s="13" customFormat="1" ht="13.5">
      <c r="B2826" s="202"/>
      <c r="D2826" s="195" t="s">
        <v>198</v>
      </c>
      <c r="E2826" s="203" t="s">
        <v>5</v>
      </c>
      <c r="F2826" s="204" t="s">
        <v>3529</v>
      </c>
      <c r="H2826" s="205">
        <v>4.8</v>
      </c>
      <c r="I2826" s="206"/>
      <c r="L2826" s="202"/>
      <c r="M2826" s="207"/>
      <c r="N2826" s="208"/>
      <c r="O2826" s="208"/>
      <c r="P2826" s="208"/>
      <c r="Q2826" s="208"/>
      <c r="R2826" s="208"/>
      <c r="S2826" s="208"/>
      <c r="T2826" s="209"/>
      <c r="AT2826" s="203" t="s">
        <v>198</v>
      </c>
      <c r="AU2826" s="203" t="s">
        <v>80</v>
      </c>
      <c r="AV2826" s="13" t="s">
        <v>80</v>
      </c>
      <c r="AW2826" s="13" t="s">
        <v>35</v>
      </c>
      <c r="AX2826" s="13" t="s">
        <v>72</v>
      </c>
      <c r="AY2826" s="203" t="s">
        <v>190</v>
      </c>
    </row>
    <row r="2827" spans="2:51" s="13" customFormat="1" ht="13.5">
      <c r="B2827" s="202"/>
      <c r="D2827" s="195" t="s">
        <v>198</v>
      </c>
      <c r="E2827" s="203" t="s">
        <v>5</v>
      </c>
      <c r="F2827" s="204" t="s">
        <v>3530</v>
      </c>
      <c r="H2827" s="205">
        <v>14.04</v>
      </c>
      <c r="I2827" s="206"/>
      <c r="L2827" s="202"/>
      <c r="M2827" s="207"/>
      <c r="N2827" s="208"/>
      <c r="O2827" s="208"/>
      <c r="P2827" s="208"/>
      <c r="Q2827" s="208"/>
      <c r="R2827" s="208"/>
      <c r="S2827" s="208"/>
      <c r="T2827" s="209"/>
      <c r="AT2827" s="203" t="s">
        <v>198</v>
      </c>
      <c r="AU2827" s="203" t="s">
        <v>80</v>
      </c>
      <c r="AV2827" s="13" t="s">
        <v>80</v>
      </c>
      <c r="AW2827" s="13" t="s">
        <v>35</v>
      </c>
      <c r="AX2827" s="13" t="s">
        <v>72</v>
      </c>
      <c r="AY2827" s="203" t="s">
        <v>190</v>
      </c>
    </row>
    <row r="2828" spans="2:51" s="14" customFormat="1" ht="13.5">
      <c r="B2828" s="210"/>
      <c r="D2828" s="195" t="s">
        <v>198</v>
      </c>
      <c r="E2828" s="211" t="s">
        <v>5</v>
      </c>
      <c r="F2828" s="212" t="s">
        <v>221</v>
      </c>
      <c r="H2828" s="213">
        <v>32.92</v>
      </c>
      <c r="I2828" s="214"/>
      <c r="L2828" s="210"/>
      <c r="M2828" s="215"/>
      <c r="N2828" s="216"/>
      <c r="O2828" s="216"/>
      <c r="P2828" s="216"/>
      <c r="Q2828" s="216"/>
      <c r="R2828" s="216"/>
      <c r="S2828" s="216"/>
      <c r="T2828" s="217"/>
      <c r="AT2828" s="211" t="s">
        <v>198</v>
      </c>
      <c r="AU2828" s="211" t="s">
        <v>80</v>
      </c>
      <c r="AV2828" s="14" t="s">
        <v>92</v>
      </c>
      <c r="AW2828" s="14" t="s">
        <v>35</v>
      </c>
      <c r="AX2828" s="14" t="s">
        <v>17</v>
      </c>
      <c r="AY2828" s="211" t="s">
        <v>190</v>
      </c>
    </row>
    <row r="2829" spans="2:65" s="1" customFormat="1" ht="38.25" customHeight="1">
      <c r="B2829" s="181"/>
      <c r="C2829" s="182" t="s">
        <v>3531</v>
      </c>
      <c r="D2829" s="182" t="s">
        <v>192</v>
      </c>
      <c r="E2829" s="183" t="s">
        <v>3532</v>
      </c>
      <c r="F2829" s="184" t="s">
        <v>3533</v>
      </c>
      <c r="G2829" s="185" t="s">
        <v>316</v>
      </c>
      <c r="H2829" s="186">
        <v>13.441</v>
      </c>
      <c r="I2829" s="187"/>
      <c r="J2829" s="188">
        <f>ROUND(I2829*H2829,2)</f>
        <v>0</v>
      </c>
      <c r="K2829" s="184" t="s">
        <v>196</v>
      </c>
      <c r="L2829" s="42"/>
      <c r="M2829" s="189" t="s">
        <v>5</v>
      </c>
      <c r="N2829" s="190" t="s">
        <v>43</v>
      </c>
      <c r="O2829" s="43"/>
      <c r="P2829" s="191">
        <f>O2829*H2829</f>
        <v>0</v>
      </c>
      <c r="Q2829" s="191">
        <v>0</v>
      </c>
      <c r="R2829" s="191">
        <f>Q2829*H2829</f>
        <v>0</v>
      </c>
      <c r="S2829" s="191">
        <v>0</v>
      </c>
      <c r="T2829" s="192">
        <f>S2829*H2829</f>
        <v>0</v>
      </c>
      <c r="AR2829" s="25" t="s">
        <v>283</v>
      </c>
      <c r="AT2829" s="25" t="s">
        <v>192</v>
      </c>
      <c r="AU2829" s="25" t="s">
        <v>80</v>
      </c>
      <c r="AY2829" s="25" t="s">
        <v>190</v>
      </c>
      <c r="BE2829" s="193">
        <f>IF(N2829="základní",J2829,0)</f>
        <v>0</v>
      </c>
      <c r="BF2829" s="193">
        <f>IF(N2829="snížená",J2829,0)</f>
        <v>0</v>
      </c>
      <c r="BG2829" s="193">
        <f>IF(N2829="zákl. přenesená",J2829,0)</f>
        <v>0</v>
      </c>
      <c r="BH2829" s="193">
        <f>IF(N2829="sníž. přenesená",J2829,0)</f>
        <v>0</v>
      </c>
      <c r="BI2829" s="193">
        <f>IF(N2829="nulová",J2829,0)</f>
        <v>0</v>
      </c>
      <c r="BJ2829" s="25" t="s">
        <v>17</v>
      </c>
      <c r="BK2829" s="193">
        <f>ROUND(I2829*H2829,2)</f>
        <v>0</v>
      </c>
      <c r="BL2829" s="25" t="s">
        <v>283</v>
      </c>
      <c r="BM2829" s="25" t="s">
        <v>3534</v>
      </c>
    </row>
    <row r="2830" spans="2:63" s="11" customFormat="1" ht="29.85" customHeight="1">
      <c r="B2830" s="168"/>
      <c r="D2830" s="169" t="s">
        <v>71</v>
      </c>
      <c r="E2830" s="179" t="s">
        <v>3535</v>
      </c>
      <c r="F2830" s="179" t="s">
        <v>3536</v>
      </c>
      <c r="I2830" s="171"/>
      <c r="J2830" s="180">
        <f>BK2830</f>
        <v>0</v>
      </c>
      <c r="L2830" s="168"/>
      <c r="M2830" s="173"/>
      <c r="N2830" s="174"/>
      <c r="O2830" s="174"/>
      <c r="P2830" s="175">
        <f>SUM(P2831:P2842)</f>
        <v>0</v>
      </c>
      <c r="Q2830" s="174"/>
      <c r="R2830" s="175">
        <f>SUM(R2831:R2842)</f>
        <v>0.04153875</v>
      </c>
      <c r="S2830" s="174"/>
      <c r="T2830" s="176">
        <f>SUM(T2831:T2842)</f>
        <v>0</v>
      </c>
      <c r="AR2830" s="169" t="s">
        <v>80</v>
      </c>
      <c r="AT2830" s="177" t="s">
        <v>71</v>
      </c>
      <c r="AU2830" s="177" t="s">
        <v>17</v>
      </c>
      <c r="AY2830" s="169" t="s">
        <v>190</v>
      </c>
      <c r="BK2830" s="178">
        <f>SUM(BK2831:BK2842)</f>
        <v>0</v>
      </c>
    </row>
    <row r="2831" spans="2:65" s="1" customFormat="1" ht="38.25" customHeight="1">
      <c r="B2831" s="181"/>
      <c r="C2831" s="182" t="s">
        <v>3537</v>
      </c>
      <c r="D2831" s="182" t="s">
        <v>192</v>
      </c>
      <c r="E2831" s="183" t="s">
        <v>3538</v>
      </c>
      <c r="F2831" s="184" t="s">
        <v>3539</v>
      </c>
      <c r="G2831" s="185" t="s">
        <v>275</v>
      </c>
      <c r="H2831" s="186">
        <v>3.975</v>
      </c>
      <c r="I2831" s="187"/>
      <c r="J2831" s="188">
        <f>ROUND(I2831*H2831,2)</f>
        <v>0</v>
      </c>
      <c r="K2831" s="184" t="s">
        <v>196</v>
      </c>
      <c r="L2831" s="42"/>
      <c r="M2831" s="189" t="s">
        <v>5</v>
      </c>
      <c r="N2831" s="190" t="s">
        <v>43</v>
      </c>
      <c r="O2831" s="43"/>
      <c r="P2831" s="191">
        <f>O2831*H2831</f>
        <v>0</v>
      </c>
      <c r="Q2831" s="191">
        <v>0.01045</v>
      </c>
      <c r="R2831" s="191">
        <f>Q2831*H2831</f>
        <v>0.04153875</v>
      </c>
      <c r="S2831" s="191">
        <v>0</v>
      </c>
      <c r="T2831" s="192">
        <f>S2831*H2831</f>
        <v>0</v>
      </c>
      <c r="AR2831" s="25" t="s">
        <v>283</v>
      </c>
      <c r="AT2831" s="25" t="s">
        <v>192</v>
      </c>
      <c r="AU2831" s="25" t="s">
        <v>80</v>
      </c>
      <c r="AY2831" s="25" t="s">
        <v>190</v>
      </c>
      <c r="BE2831" s="193">
        <f>IF(N2831="základní",J2831,0)</f>
        <v>0</v>
      </c>
      <c r="BF2831" s="193">
        <f>IF(N2831="snížená",J2831,0)</f>
        <v>0</v>
      </c>
      <c r="BG2831" s="193">
        <f>IF(N2831="zákl. přenesená",J2831,0)</f>
        <v>0</v>
      </c>
      <c r="BH2831" s="193">
        <f>IF(N2831="sníž. přenesená",J2831,0)</f>
        <v>0</v>
      </c>
      <c r="BI2831" s="193">
        <f>IF(N2831="nulová",J2831,0)</f>
        <v>0</v>
      </c>
      <c r="BJ2831" s="25" t="s">
        <v>17</v>
      </c>
      <c r="BK2831" s="193">
        <f>ROUND(I2831*H2831,2)</f>
        <v>0</v>
      </c>
      <c r="BL2831" s="25" t="s">
        <v>283</v>
      </c>
      <c r="BM2831" s="25" t="s">
        <v>3540</v>
      </c>
    </row>
    <row r="2832" spans="2:51" s="12" customFormat="1" ht="13.5">
      <c r="B2832" s="194"/>
      <c r="D2832" s="195" t="s">
        <v>198</v>
      </c>
      <c r="E2832" s="196" t="s">
        <v>5</v>
      </c>
      <c r="F2832" s="197" t="s">
        <v>1032</v>
      </c>
      <c r="H2832" s="196" t="s">
        <v>5</v>
      </c>
      <c r="I2832" s="198"/>
      <c r="L2832" s="194"/>
      <c r="M2832" s="199"/>
      <c r="N2832" s="200"/>
      <c r="O2832" s="200"/>
      <c r="P2832" s="200"/>
      <c r="Q2832" s="200"/>
      <c r="R2832" s="200"/>
      <c r="S2832" s="200"/>
      <c r="T2832" s="201"/>
      <c r="AT2832" s="196" t="s">
        <v>198</v>
      </c>
      <c r="AU2832" s="196" t="s">
        <v>80</v>
      </c>
      <c r="AV2832" s="12" t="s">
        <v>17</v>
      </c>
      <c r="AW2832" s="12" t="s">
        <v>35</v>
      </c>
      <c r="AX2832" s="12" t="s">
        <v>72</v>
      </c>
      <c r="AY2832" s="196" t="s">
        <v>190</v>
      </c>
    </row>
    <row r="2833" spans="2:51" s="13" customFormat="1" ht="13.5">
      <c r="B2833" s="202"/>
      <c r="D2833" s="195" t="s">
        <v>198</v>
      </c>
      <c r="E2833" s="203" t="s">
        <v>5</v>
      </c>
      <c r="F2833" s="204" t="s">
        <v>2063</v>
      </c>
      <c r="H2833" s="205">
        <v>3.975</v>
      </c>
      <c r="I2833" s="206"/>
      <c r="L2833" s="202"/>
      <c r="M2833" s="207"/>
      <c r="N2833" s="208"/>
      <c r="O2833" s="208"/>
      <c r="P2833" s="208"/>
      <c r="Q2833" s="208"/>
      <c r="R2833" s="208"/>
      <c r="S2833" s="208"/>
      <c r="T2833" s="209"/>
      <c r="AT2833" s="203" t="s">
        <v>198</v>
      </c>
      <c r="AU2833" s="203" t="s">
        <v>80</v>
      </c>
      <c r="AV2833" s="13" t="s">
        <v>80</v>
      </c>
      <c r="AW2833" s="13" t="s">
        <v>35</v>
      </c>
      <c r="AX2833" s="13" t="s">
        <v>17</v>
      </c>
      <c r="AY2833" s="203" t="s">
        <v>190</v>
      </c>
    </row>
    <row r="2834" spans="2:65" s="1" customFormat="1" ht="38.25" customHeight="1">
      <c r="B2834" s="181"/>
      <c r="C2834" s="218" t="s">
        <v>3541</v>
      </c>
      <c r="D2834" s="218" t="s">
        <v>465</v>
      </c>
      <c r="E2834" s="219" t="s">
        <v>3542</v>
      </c>
      <c r="F2834" s="220" t="s">
        <v>3543</v>
      </c>
      <c r="G2834" s="221" t="s">
        <v>410</v>
      </c>
      <c r="H2834" s="222">
        <v>1</v>
      </c>
      <c r="I2834" s="223"/>
      <c r="J2834" s="224">
        <f aca="true" t="shared" si="50" ref="J2834:J2842">ROUND(I2834*H2834,2)</f>
        <v>0</v>
      </c>
      <c r="K2834" s="220" t="s">
        <v>5</v>
      </c>
      <c r="L2834" s="225"/>
      <c r="M2834" s="226" t="s">
        <v>5</v>
      </c>
      <c r="N2834" s="227" t="s">
        <v>43</v>
      </c>
      <c r="O2834" s="43"/>
      <c r="P2834" s="191">
        <f aca="true" t="shared" si="51" ref="P2834:P2842">O2834*H2834</f>
        <v>0</v>
      </c>
      <c r="Q2834" s="191">
        <v>0</v>
      </c>
      <c r="R2834" s="191">
        <f aca="true" t="shared" si="52" ref="R2834:R2842">Q2834*H2834</f>
        <v>0</v>
      </c>
      <c r="S2834" s="191">
        <v>0</v>
      </c>
      <c r="T2834" s="192">
        <f aca="true" t="shared" si="53" ref="T2834:T2842">S2834*H2834</f>
        <v>0</v>
      </c>
      <c r="AR2834" s="25" t="s">
        <v>407</v>
      </c>
      <c r="AT2834" s="25" t="s">
        <v>465</v>
      </c>
      <c r="AU2834" s="25" t="s">
        <v>80</v>
      </c>
      <c r="AY2834" s="25" t="s">
        <v>190</v>
      </c>
      <c r="BE2834" s="193">
        <f aca="true" t="shared" si="54" ref="BE2834:BE2842">IF(N2834="základní",J2834,0)</f>
        <v>0</v>
      </c>
      <c r="BF2834" s="193">
        <f aca="true" t="shared" si="55" ref="BF2834:BF2842">IF(N2834="snížená",J2834,0)</f>
        <v>0</v>
      </c>
      <c r="BG2834" s="193">
        <f aca="true" t="shared" si="56" ref="BG2834:BG2842">IF(N2834="zákl. přenesená",J2834,0)</f>
        <v>0</v>
      </c>
      <c r="BH2834" s="193">
        <f aca="true" t="shared" si="57" ref="BH2834:BH2842">IF(N2834="sníž. přenesená",J2834,0)</f>
        <v>0</v>
      </c>
      <c r="BI2834" s="193">
        <f aca="true" t="shared" si="58" ref="BI2834:BI2842">IF(N2834="nulová",J2834,0)</f>
        <v>0</v>
      </c>
      <c r="BJ2834" s="25" t="s">
        <v>17</v>
      </c>
      <c r="BK2834" s="193">
        <f aca="true" t="shared" si="59" ref="BK2834:BK2842">ROUND(I2834*H2834,2)</f>
        <v>0</v>
      </c>
      <c r="BL2834" s="25" t="s">
        <v>283</v>
      </c>
      <c r="BM2834" s="25" t="s">
        <v>3544</v>
      </c>
    </row>
    <row r="2835" spans="2:65" s="1" customFormat="1" ht="38.25" customHeight="1">
      <c r="B2835" s="181"/>
      <c r="C2835" s="218" t="s">
        <v>3545</v>
      </c>
      <c r="D2835" s="218" t="s">
        <v>465</v>
      </c>
      <c r="E2835" s="219" t="s">
        <v>3546</v>
      </c>
      <c r="F2835" s="220" t="s">
        <v>3547</v>
      </c>
      <c r="G2835" s="221" t="s">
        <v>410</v>
      </c>
      <c r="H2835" s="222">
        <v>1</v>
      </c>
      <c r="I2835" s="223"/>
      <c r="J2835" s="224">
        <f t="shared" si="50"/>
        <v>0</v>
      </c>
      <c r="K2835" s="220" t="s">
        <v>5</v>
      </c>
      <c r="L2835" s="225"/>
      <c r="M2835" s="226" t="s">
        <v>5</v>
      </c>
      <c r="N2835" s="227" t="s">
        <v>43</v>
      </c>
      <c r="O2835" s="43"/>
      <c r="P2835" s="191">
        <f t="shared" si="51"/>
        <v>0</v>
      </c>
      <c r="Q2835" s="191">
        <v>0</v>
      </c>
      <c r="R2835" s="191">
        <f t="shared" si="52"/>
        <v>0</v>
      </c>
      <c r="S2835" s="191">
        <v>0</v>
      </c>
      <c r="T2835" s="192">
        <f t="shared" si="53"/>
        <v>0</v>
      </c>
      <c r="AR2835" s="25" t="s">
        <v>407</v>
      </c>
      <c r="AT2835" s="25" t="s">
        <v>465</v>
      </c>
      <c r="AU2835" s="25" t="s">
        <v>80</v>
      </c>
      <c r="AY2835" s="25" t="s">
        <v>190</v>
      </c>
      <c r="BE2835" s="193">
        <f t="shared" si="54"/>
        <v>0</v>
      </c>
      <c r="BF2835" s="193">
        <f t="shared" si="55"/>
        <v>0</v>
      </c>
      <c r="BG2835" s="193">
        <f t="shared" si="56"/>
        <v>0</v>
      </c>
      <c r="BH2835" s="193">
        <f t="shared" si="57"/>
        <v>0</v>
      </c>
      <c r="BI2835" s="193">
        <f t="shared" si="58"/>
        <v>0</v>
      </c>
      <c r="BJ2835" s="25" t="s">
        <v>17</v>
      </c>
      <c r="BK2835" s="193">
        <f t="shared" si="59"/>
        <v>0</v>
      </c>
      <c r="BL2835" s="25" t="s">
        <v>283</v>
      </c>
      <c r="BM2835" s="25" t="s">
        <v>3548</v>
      </c>
    </row>
    <row r="2836" spans="2:65" s="1" customFormat="1" ht="38.25" customHeight="1">
      <c r="B2836" s="181"/>
      <c r="C2836" s="218" t="s">
        <v>3549</v>
      </c>
      <c r="D2836" s="218" t="s">
        <v>465</v>
      </c>
      <c r="E2836" s="219" t="s">
        <v>3550</v>
      </c>
      <c r="F2836" s="220" t="s">
        <v>3551</v>
      </c>
      <c r="G2836" s="221" t="s">
        <v>410</v>
      </c>
      <c r="H2836" s="222">
        <v>1</v>
      </c>
      <c r="I2836" s="223"/>
      <c r="J2836" s="224">
        <f t="shared" si="50"/>
        <v>0</v>
      </c>
      <c r="K2836" s="220" t="s">
        <v>5</v>
      </c>
      <c r="L2836" s="225"/>
      <c r="M2836" s="226" t="s">
        <v>5</v>
      </c>
      <c r="N2836" s="227" t="s">
        <v>43</v>
      </c>
      <c r="O2836" s="43"/>
      <c r="P2836" s="191">
        <f t="shared" si="51"/>
        <v>0</v>
      </c>
      <c r="Q2836" s="191">
        <v>0</v>
      </c>
      <c r="R2836" s="191">
        <f t="shared" si="52"/>
        <v>0</v>
      </c>
      <c r="S2836" s="191">
        <v>0</v>
      </c>
      <c r="T2836" s="192">
        <f t="shared" si="53"/>
        <v>0</v>
      </c>
      <c r="AR2836" s="25" t="s">
        <v>407</v>
      </c>
      <c r="AT2836" s="25" t="s">
        <v>465</v>
      </c>
      <c r="AU2836" s="25" t="s">
        <v>80</v>
      </c>
      <c r="AY2836" s="25" t="s">
        <v>190</v>
      </c>
      <c r="BE2836" s="193">
        <f t="shared" si="54"/>
        <v>0</v>
      </c>
      <c r="BF2836" s="193">
        <f t="shared" si="55"/>
        <v>0</v>
      </c>
      <c r="BG2836" s="193">
        <f t="shared" si="56"/>
        <v>0</v>
      </c>
      <c r="BH2836" s="193">
        <f t="shared" si="57"/>
        <v>0</v>
      </c>
      <c r="BI2836" s="193">
        <f t="shared" si="58"/>
        <v>0</v>
      </c>
      <c r="BJ2836" s="25" t="s">
        <v>17</v>
      </c>
      <c r="BK2836" s="193">
        <f t="shared" si="59"/>
        <v>0</v>
      </c>
      <c r="BL2836" s="25" t="s">
        <v>283</v>
      </c>
      <c r="BM2836" s="25" t="s">
        <v>3552</v>
      </c>
    </row>
    <row r="2837" spans="2:65" s="1" customFormat="1" ht="38.25" customHeight="1">
      <c r="B2837" s="181"/>
      <c r="C2837" s="218" t="s">
        <v>3553</v>
      </c>
      <c r="D2837" s="218" t="s">
        <v>465</v>
      </c>
      <c r="E2837" s="219" t="s">
        <v>3554</v>
      </c>
      <c r="F2837" s="220" t="s">
        <v>3555</v>
      </c>
      <c r="G2837" s="221" t="s">
        <v>410</v>
      </c>
      <c r="H2837" s="222">
        <v>1</v>
      </c>
      <c r="I2837" s="223"/>
      <c r="J2837" s="224">
        <f t="shared" si="50"/>
        <v>0</v>
      </c>
      <c r="K2837" s="220" t="s">
        <v>5</v>
      </c>
      <c r="L2837" s="225"/>
      <c r="M2837" s="226" t="s">
        <v>5</v>
      </c>
      <c r="N2837" s="227" t="s">
        <v>43</v>
      </c>
      <c r="O2837" s="43"/>
      <c r="P2837" s="191">
        <f t="shared" si="51"/>
        <v>0</v>
      </c>
      <c r="Q2837" s="191">
        <v>0</v>
      </c>
      <c r="R2837" s="191">
        <f t="shared" si="52"/>
        <v>0</v>
      </c>
      <c r="S2837" s="191">
        <v>0</v>
      </c>
      <c r="T2837" s="192">
        <f t="shared" si="53"/>
        <v>0</v>
      </c>
      <c r="AR2837" s="25" t="s">
        <v>407</v>
      </c>
      <c r="AT2837" s="25" t="s">
        <v>465</v>
      </c>
      <c r="AU2837" s="25" t="s">
        <v>80</v>
      </c>
      <c r="AY2837" s="25" t="s">
        <v>190</v>
      </c>
      <c r="BE2837" s="193">
        <f t="shared" si="54"/>
        <v>0</v>
      </c>
      <c r="BF2837" s="193">
        <f t="shared" si="55"/>
        <v>0</v>
      </c>
      <c r="BG2837" s="193">
        <f t="shared" si="56"/>
        <v>0</v>
      </c>
      <c r="BH2837" s="193">
        <f t="shared" si="57"/>
        <v>0</v>
      </c>
      <c r="BI2837" s="193">
        <f t="shared" si="58"/>
        <v>0</v>
      </c>
      <c r="BJ2837" s="25" t="s">
        <v>17</v>
      </c>
      <c r="BK2837" s="193">
        <f t="shared" si="59"/>
        <v>0</v>
      </c>
      <c r="BL2837" s="25" t="s">
        <v>283</v>
      </c>
      <c r="BM2837" s="25" t="s">
        <v>3556</v>
      </c>
    </row>
    <row r="2838" spans="2:65" s="1" customFormat="1" ht="38.25" customHeight="1">
      <c r="B2838" s="181"/>
      <c r="C2838" s="218" t="s">
        <v>3557</v>
      </c>
      <c r="D2838" s="218" t="s">
        <v>465</v>
      </c>
      <c r="E2838" s="219" t="s">
        <v>3558</v>
      </c>
      <c r="F2838" s="220" t="s">
        <v>3559</v>
      </c>
      <c r="G2838" s="221" t="s">
        <v>410</v>
      </c>
      <c r="H2838" s="222">
        <v>1</v>
      </c>
      <c r="I2838" s="223"/>
      <c r="J2838" s="224">
        <f t="shared" si="50"/>
        <v>0</v>
      </c>
      <c r="K2838" s="220" t="s">
        <v>5</v>
      </c>
      <c r="L2838" s="225"/>
      <c r="M2838" s="226" t="s">
        <v>5</v>
      </c>
      <c r="N2838" s="227" t="s">
        <v>43</v>
      </c>
      <c r="O2838" s="43"/>
      <c r="P2838" s="191">
        <f t="shared" si="51"/>
        <v>0</v>
      </c>
      <c r="Q2838" s="191">
        <v>0</v>
      </c>
      <c r="R2838" s="191">
        <f t="shared" si="52"/>
        <v>0</v>
      </c>
      <c r="S2838" s="191">
        <v>0</v>
      </c>
      <c r="T2838" s="192">
        <f t="shared" si="53"/>
        <v>0</v>
      </c>
      <c r="AR2838" s="25" t="s">
        <v>407</v>
      </c>
      <c r="AT2838" s="25" t="s">
        <v>465</v>
      </c>
      <c r="AU2838" s="25" t="s">
        <v>80</v>
      </c>
      <c r="AY2838" s="25" t="s">
        <v>190</v>
      </c>
      <c r="BE2838" s="193">
        <f t="shared" si="54"/>
        <v>0</v>
      </c>
      <c r="BF2838" s="193">
        <f t="shared" si="55"/>
        <v>0</v>
      </c>
      <c r="BG2838" s="193">
        <f t="shared" si="56"/>
        <v>0</v>
      </c>
      <c r="BH2838" s="193">
        <f t="shared" si="57"/>
        <v>0</v>
      </c>
      <c r="BI2838" s="193">
        <f t="shared" si="58"/>
        <v>0</v>
      </c>
      <c r="BJ2838" s="25" t="s">
        <v>17</v>
      </c>
      <c r="BK2838" s="193">
        <f t="shared" si="59"/>
        <v>0</v>
      </c>
      <c r="BL2838" s="25" t="s">
        <v>283</v>
      </c>
      <c r="BM2838" s="25" t="s">
        <v>3560</v>
      </c>
    </row>
    <row r="2839" spans="2:65" s="1" customFormat="1" ht="38.25" customHeight="1">
      <c r="B2839" s="181"/>
      <c r="C2839" s="218" t="s">
        <v>3561</v>
      </c>
      <c r="D2839" s="218" t="s">
        <v>465</v>
      </c>
      <c r="E2839" s="219" t="s">
        <v>3562</v>
      </c>
      <c r="F2839" s="220" t="s">
        <v>3563</v>
      </c>
      <c r="G2839" s="221" t="s">
        <v>410</v>
      </c>
      <c r="H2839" s="222">
        <v>1</v>
      </c>
      <c r="I2839" s="223"/>
      <c r="J2839" s="224">
        <f t="shared" si="50"/>
        <v>0</v>
      </c>
      <c r="K2839" s="220" t="s">
        <v>5</v>
      </c>
      <c r="L2839" s="225"/>
      <c r="M2839" s="226" t="s">
        <v>5</v>
      </c>
      <c r="N2839" s="227" t="s">
        <v>43</v>
      </c>
      <c r="O2839" s="43"/>
      <c r="P2839" s="191">
        <f t="shared" si="51"/>
        <v>0</v>
      </c>
      <c r="Q2839" s="191">
        <v>0</v>
      </c>
      <c r="R2839" s="191">
        <f t="shared" si="52"/>
        <v>0</v>
      </c>
      <c r="S2839" s="191">
        <v>0</v>
      </c>
      <c r="T2839" s="192">
        <f t="shared" si="53"/>
        <v>0</v>
      </c>
      <c r="AR2839" s="25" t="s">
        <v>407</v>
      </c>
      <c r="AT2839" s="25" t="s">
        <v>465</v>
      </c>
      <c r="AU2839" s="25" t="s">
        <v>80</v>
      </c>
      <c r="AY2839" s="25" t="s">
        <v>190</v>
      </c>
      <c r="BE2839" s="193">
        <f t="shared" si="54"/>
        <v>0</v>
      </c>
      <c r="BF2839" s="193">
        <f t="shared" si="55"/>
        <v>0</v>
      </c>
      <c r="BG2839" s="193">
        <f t="shared" si="56"/>
        <v>0</v>
      </c>
      <c r="BH2839" s="193">
        <f t="shared" si="57"/>
        <v>0</v>
      </c>
      <c r="BI2839" s="193">
        <f t="shared" si="58"/>
        <v>0</v>
      </c>
      <c r="BJ2839" s="25" t="s">
        <v>17</v>
      </c>
      <c r="BK2839" s="193">
        <f t="shared" si="59"/>
        <v>0</v>
      </c>
      <c r="BL2839" s="25" t="s">
        <v>283</v>
      </c>
      <c r="BM2839" s="25" t="s">
        <v>3564</v>
      </c>
    </row>
    <row r="2840" spans="2:65" s="1" customFormat="1" ht="38.25" customHeight="1">
      <c r="B2840" s="181"/>
      <c r="C2840" s="218" t="s">
        <v>3565</v>
      </c>
      <c r="D2840" s="218" t="s">
        <v>465</v>
      </c>
      <c r="E2840" s="219" t="s">
        <v>3566</v>
      </c>
      <c r="F2840" s="220" t="s">
        <v>3567</v>
      </c>
      <c r="G2840" s="221" t="s">
        <v>410</v>
      </c>
      <c r="H2840" s="222">
        <v>1</v>
      </c>
      <c r="I2840" s="223"/>
      <c r="J2840" s="224">
        <f t="shared" si="50"/>
        <v>0</v>
      </c>
      <c r="K2840" s="220" t="s">
        <v>5</v>
      </c>
      <c r="L2840" s="225"/>
      <c r="M2840" s="226" t="s">
        <v>5</v>
      </c>
      <c r="N2840" s="227" t="s">
        <v>43</v>
      </c>
      <c r="O2840" s="43"/>
      <c r="P2840" s="191">
        <f t="shared" si="51"/>
        <v>0</v>
      </c>
      <c r="Q2840" s="191">
        <v>0</v>
      </c>
      <c r="R2840" s="191">
        <f t="shared" si="52"/>
        <v>0</v>
      </c>
      <c r="S2840" s="191">
        <v>0</v>
      </c>
      <c r="T2840" s="192">
        <f t="shared" si="53"/>
        <v>0</v>
      </c>
      <c r="AR2840" s="25" t="s">
        <v>407</v>
      </c>
      <c r="AT2840" s="25" t="s">
        <v>465</v>
      </c>
      <c r="AU2840" s="25" t="s">
        <v>80</v>
      </c>
      <c r="AY2840" s="25" t="s">
        <v>190</v>
      </c>
      <c r="BE2840" s="193">
        <f t="shared" si="54"/>
        <v>0</v>
      </c>
      <c r="BF2840" s="193">
        <f t="shared" si="55"/>
        <v>0</v>
      </c>
      <c r="BG2840" s="193">
        <f t="shared" si="56"/>
        <v>0</v>
      </c>
      <c r="BH2840" s="193">
        <f t="shared" si="57"/>
        <v>0</v>
      </c>
      <c r="BI2840" s="193">
        <f t="shared" si="58"/>
        <v>0</v>
      </c>
      <c r="BJ2840" s="25" t="s">
        <v>17</v>
      </c>
      <c r="BK2840" s="193">
        <f t="shared" si="59"/>
        <v>0</v>
      </c>
      <c r="BL2840" s="25" t="s">
        <v>283</v>
      </c>
      <c r="BM2840" s="25" t="s">
        <v>3568</v>
      </c>
    </row>
    <row r="2841" spans="2:65" s="1" customFormat="1" ht="38.25" customHeight="1">
      <c r="B2841" s="181"/>
      <c r="C2841" s="218" t="s">
        <v>3569</v>
      </c>
      <c r="D2841" s="218" t="s">
        <v>465</v>
      </c>
      <c r="E2841" s="219" t="s">
        <v>3570</v>
      </c>
      <c r="F2841" s="220" t="s">
        <v>3571</v>
      </c>
      <c r="G2841" s="221" t="s">
        <v>410</v>
      </c>
      <c r="H2841" s="222">
        <v>1</v>
      </c>
      <c r="I2841" s="223"/>
      <c r="J2841" s="224">
        <f t="shared" si="50"/>
        <v>0</v>
      </c>
      <c r="K2841" s="220" t="s">
        <v>5</v>
      </c>
      <c r="L2841" s="225"/>
      <c r="M2841" s="226" t="s">
        <v>5</v>
      </c>
      <c r="N2841" s="227" t="s">
        <v>43</v>
      </c>
      <c r="O2841" s="43"/>
      <c r="P2841" s="191">
        <f t="shared" si="51"/>
        <v>0</v>
      </c>
      <c r="Q2841" s="191">
        <v>0</v>
      </c>
      <c r="R2841" s="191">
        <f t="shared" si="52"/>
        <v>0</v>
      </c>
      <c r="S2841" s="191">
        <v>0</v>
      </c>
      <c r="T2841" s="192">
        <f t="shared" si="53"/>
        <v>0</v>
      </c>
      <c r="AR2841" s="25" t="s">
        <v>407</v>
      </c>
      <c r="AT2841" s="25" t="s">
        <v>465</v>
      </c>
      <c r="AU2841" s="25" t="s">
        <v>80</v>
      </c>
      <c r="AY2841" s="25" t="s">
        <v>190</v>
      </c>
      <c r="BE2841" s="193">
        <f t="shared" si="54"/>
        <v>0</v>
      </c>
      <c r="BF2841" s="193">
        <f t="shared" si="55"/>
        <v>0</v>
      </c>
      <c r="BG2841" s="193">
        <f t="shared" si="56"/>
        <v>0</v>
      </c>
      <c r="BH2841" s="193">
        <f t="shared" si="57"/>
        <v>0</v>
      </c>
      <c r="BI2841" s="193">
        <f t="shared" si="58"/>
        <v>0</v>
      </c>
      <c r="BJ2841" s="25" t="s">
        <v>17</v>
      </c>
      <c r="BK2841" s="193">
        <f t="shared" si="59"/>
        <v>0</v>
      </c>
      <c r="BL2841" s="25" t="s">
        <v>283</v>
      </c>
      <c r="BM2841" s="25" t="s">
        <v>3572</v>
      </c>
    </row>
    <row r="2842" spans="2:65" s="1" customFormat="1" ht="38.25" customHeight="1">
      <c r="B2842" s="181"/>
      <c r="C2842" s="182" t="s">
        <v>3573</v>
      </c>
      <c r="D2842" s="182" t="s">
        <v>192</v>
      </c>
      <c r="E2842" s="183" t="s">
        <v>3574</v>
      </c>
      <c r="F2842" s="184" t="s">
        <v>3575</v>
      </c>
      <c r="G2842" s="185" t="s">
        <v>316</v>
      </c>
      <c r="H2842" s="186">
        <v>0.35</v>
      </c>
      <c r="I2842" s="187"/>
      <c r="J2842" s="188">
        <f t="shared" si="50"/>
        <v>0</v>
      </c>
      <c r="K2842" s="184" t="s">
        <v>196</v>
      </c>
      <c r="L2842" s="42"/>
      <c r="M2842" s="189" t="s">
        <v>5</v>
      </c>
      <c r="N2842" s="190" t="s">
        <v>43</v>
      </c>
      <c r="O2842" s="43"/>
      <c r="P2842" s="191">
        <f t="shared" si="51"/>
        <v>0</v>
      </c>
      <c r="Q2842" s="191">
        <v>0</v>
      </c>
      <c r="R2842" s="191">
        <f t="shared" si="52"/>
        <v>0</v>
      </c>
      <c r="S2842" s="191">
        <v>0</v>
      </c>
      <c r="T2842" s="192">
        <f t="shared" si="53"/>
        <v>0</v>
      </c>
      <c r="AR2842" s="25" t="s">
        <v>283</v>
      </c>
      <c r="AT2842" s="25" t="s">
        <v>192</v>
      </c>
      <c r="AU2842" s="25" t="s">
        <v>80</v>
      </c>
      <c r="AY2842" s="25" t="s">
        <v>190</v>
      </c>
      <c r="BE2842" s="193">
        <f t="shared" si="54"/>
        <v>0</v>
      </c>
      <c r="BF2842" s="193">
        <f t="shared" si="55"/>
        <v>0</v>
      </c>
      <c r="BG2842" s="193">
        <f t="shared" si="56"/>
        <v>0</v>
      </c>
      <c r="BH2842" s="193">
        <f t="shared" si="57"/>
        <v>0</v>
      </c>
      <c r="BI2842" s="193">
        <f t="shared" si="58"/>
        <v>0</v>
      </c>
      <c r="BJ2842" s="25" t="s">
        <v>17</v>
      </c>
      <c r="BK2842" s="193">
        <f t="shared" si="59"/>
        <v>0</v>
      </c>
      <c r="BL2842" s="25" t="s">
        <v>283</v>
      </c>
      <c r="BM2842" s="25" t="s">
        <v>3576</v>
      </c>
    </row>
    <row r="2843" spans="2:63" s="11" customFormat="1" ht="29.85" customHeight="1">
      <c r="B2843" s="168"/>
      <c r="D2843" s="169" t="s">
        <v>71</v>
      </c>
      <c r="E2843" s="179" t="s">
        <v>3577</v>
      </c>
      <c r="F2843" s="179" t="s">
        <v>3578</v>
      </c>
      <c r="I2843" s="171"/>
      <c r="J2843" s="180">
        <f>BK2843</f>
        <v>0</v>
      </c>
      <c r="L2843" s="168"/>
      <c r="M2843" s="173"/>
      <c r="N2843" s="174"/>
      <c r="O2843" s="174"/>
      <c r="P2843" s="175">
        <f>SUM(P2844:P2868)</f>
        <v>0</v>
      </c>
      <c r="Q2843" s="174"/>
      <c r="R2843" s="175">
        <f>SUM(R2844:R2868)</f>
        <v>0.11515848000000001</v>
      </c>
      <c r="S2843" s="174"/>
      <c r="T2843" s="176">
        <f>SUM(T2844:T2868)</f>
        <v>0</v>
      </c>
      <c r="AR2843" s="169" t="s">
        <v>80</v>
      </c>
      <c r="AT2843" s="177" t="s">
        <v>71</v>
      </c>
      <c r="AU2843" s="177" t="s">
        <v>17</v>
      </c>
      <c r="AY2843" s="169" t="s">
        <v>190</v>
      </c>
      <c r="BK2843" s="178">
        <f>SUM(BK2844:BK2868)</f>
        <v>0</v>
      </c>
    </row>
    <row r="2844" spans="2:65" s="1" customFormat="1" ht="25.5" customHeight="1">
      <c r="B2844" s="181"/>
      <c r="C2844" s="182" t="s">
        <v>3579</v>
      </c>
      <c r="D2844" s="182" t="s">
        <v>192</v>
      </c>
      <c r="E2844" s="183" t="s">
        <v>3580</v>
      </c>
      <c r="F2844" s="184" t="s">
        <v>3581</v>
      </c>
      <c r="G2844" s="185" t="s">
        <v>275</v>
      </c>
      <c r="H2844" s="186">
        <v>437.084</v>
      </c>
      <c r="I2844" s="187"/>
      <c r="J2844" s="188">
        <f>ROUND(I2844*H2844,2)</f>
        <v>0</v>
      </c>
      <c r="K2844" s="184" t="s">
        <v>196</v>
      </c>
      <c r="L2844" s="42"/>
      <c r="M2844" s="189" t="s">
        <v>5</v>
      </c>
      <c r="N2844" s="190" t="s">
        <v>43</v>
      </c>
      <c r="O2844" s="43"/>
      <c r="P2844" s="191">
        <f>O2844*H2844</f>
        <v>0</v>
      </c>
      <c r="Q2844" s="191">
        <v>0.00022</v>
      </c>
      <c r="R2844" s="191">
        <f>Q2844*H2844</f>
        <v>0.09615848</v>
      </c>
      <c r="S2844" s="191">
        <v>0</v>
      </c>
      <c r="T2844" s="192">
        <f>S2844*H2844</f>
        <v>0</v>
      </c>
      <c r="AR2844" s="25" t="s">
        <v>283</v>
      </c>
      <c r="AT2844" s="25" t="s">
        <v>192</v>
      </c>
      <c r="AU2844" s="25" t="s">
        <v>80</v>
      </c>
      <c r="AY2844" s="25" t="s">
        <v>190</v>
      </c>
      <c r="BE2844" s="193">
        <f>IF(N2844="základní",J2844,0)</f>
        <v>0</v>
      </c>
      <c r="BF2844" s="193">
        <f>IF(N2844="snížená",J2844,0)</f>
        <v>0</v>
      </c>
      <c r="BG2844" s="193">
        <f>IF(N2844="zákl. přenesená",J2844,0)</f>
        <v>0</v>
      </c>
      <c r="BH2844" s="193">
        <f>IF(N2844="sníž. přenesená",J2844,0)</f>
        <v>0</v>
      </c>
      <c r="BI2844" s="193">
        <f>IF(N2844="nulová",J2844,0)</f>
        <v>0</v>
      </c>
      <c r="BJ2844" s="25" t="s">
        <v>17</v>
      </c>
      <c r="BK2844" s="193">
        <f>ROUND(I2844*H2844,2)</f>
        <v>0</v>
      </c>
      <c r="BL2844" s="25" t="s">
        <v>283</v>
      </c>
      <c r="BM2844" s="25" t="s">
        <v>3582</v>
      </c>
    </row>
    <row r="2845" spans="2:51" s="12" customFormat="1" ht="13.5">
      <c r="B2845" s="194"/>
      <c r="D2845" s="195" t="s">
        <v>198</v>
      </c>
      <c r="E2845" s="196" t="s">
        <v>5</v>
      </c>
      <c r="F2845" s="197" t="s">
        <v>3583</v>
      </c>
      <c r="H2845" s="196" t="s">
        <v>5</v>
      </c>
      <c r="I2845" s="198"/>
      <c r="L2845" s="194"/>
      <c r="M2845" s="199"/>
      <c r="N2845" s="200"/>
      <c r="O2845" s="200"/>
      <c r="P2845" s="200"/>
      <c r="Q2845" s="200"/>
      <c r="R2845" s="200"/>
      <c r="S2845" s="200"/>
      <c r="T2845" s="201"/>
      <c r="AT2845" s="196" t="s">
        <v>198</v>
      </c>
      <c r="AU2845" s="196" t="s">
        <v>80</v>
      </c>
      <c r="AV2845" s="12" t="s">
        <v>17</v>
      </c>
      <c r="AW2845" s="12" t="s">
        <v>35</v>
      </c>
      <c r="AX2845" s="12" t="s">
        <v>72</v>
      </c>
      <c r="AY2845" s="196" t="s">
        <v>190</v>
      </c>
    </row>
    <row r="2846" spans="2:51" s="12" customFormat="1" ht="13.5">
      <c r="B2846" s="194"/>
      <c r="D2846" s="195" t="s">
        <v>198</v>
      </c>
      <c r="E2846" s="196" t="s">
        <v>5</v>
      </c>
      <c r="F2846" s="197" t="s">
        <v>3584</v>
      </c>
      <c r="H2846" s="196" t="s">
        <v>5</v>
      </c>
      <c r="I2846" s="198"/>
      <c r="L2846" s="194"/>
      <c r="M2846" s="199"/>
      <c r="N2846" s="200"/>
      <c r="O2846" s="200"/>
      <c r="P2846" s="200"/>
      <c r="Q2846" s="200"/>
      <c r="R2846" s="200"/>
      <c r="S2846" s="200"/>
      <c r="T2846" s="201"/>
      <c r="AT2846" s="196" t="s">
        <v>198</v>
      </c>
      <c r="AU2846" s="196" t="s">
        <v>80</v>
      </c>
      <c r="AV2846" s="12" t="s">
        <v>17</v>
      </c>
      <c r="AW2846" s="12" t="s">
        <v>35</v>
      </c>
      <c r="AX2846" s="12" t="s">
        <v>72</v>
      </c>
      <c r="AY2846" s="196" t="s">
        <v>190</v>
      </c>
    </row>
    <row r="2847" spans="2:51" s="13" customFormat="1" ht="13.5">
      <c r="B2847" s="202"/>
      <c r="D2847" s="195" t="s">
        <v>198</v>
      </c>
      <c r="E2847" s="203" t="s">
        <v>5</v>
      </c>
      <c r="F2847" s="204" t="s">
        <v>3585</v>
      </c>
      <c r="H2847" s="205">
        <v>217</v>
      </c>
      <c r="I2847" s="206"/>
      <c r="L2847" s="202"/>
      <c r="M2847" s="207"/>
      <c r="N2847" s="208"/>
      <c r="O2847" s="208"/>
      <c r="P2847" s="208"/>
      <c r="Q2847" s="208"/>
      <c r="R2847" s="208"/>
      <c r="S2847" s="208"/>
      <c r="T2847" s="209"/>
      <c r="AT2847" s="203" t="s">
        <v>198</v>
      </c>
      <c r="AU2847" s="203" t="s">
        <v>80</v>
      </c>
      <c r="AV2847" s="13" t="s">
        <v>80</v>
      </c>
      <c r="AW2847" s="13" t="s">
        <v>35</v>
      </c>
      <c r="AX2847" s="13" t="s">
        <v>72</v>
      </c>
      <c r="AY2847" s="203" t="s">
        <v>190</v>
      </c>
    </row>
    <row r="2848" spans="2:51" s="12" customFormat="1" ht="13.5">
      <c r="B2848" s="194"/>
      <c r="D2848" s="195" t="s">
        <v>198</v>
      </c>
      <c r="E2848" s="196" t="s">
        <v>5</v>
      </c>
      <c r="F2848" s="197" t="s">
        <v>3586</v>
      </c>
      <c r="H2848" s="196" t="s">
        <v>5</v>
      </c>
      <c r="I2848" s="198"/>
      <c r="L2848" s="194"/>
      <c r="M2848" s="199"/>
      <c r="N2848" s="200"/>
      <c r="O2848" s="200"/>
      <c r="P2848" s="200"/>
      <c r="Q2848" s="200"/>
      <c r="R2848" s="200"/>
      <c r="S2848" s="200"/>
      <c r="T2848" s="201"/>
      <c r="AT2848" s="196" t="s">
        <v>198</v>
      </c>
      <c r="AU2848" s="196" t="s">
        <v>80</v>
      </c>
      <c r="AV2848" s="12" t="s">
        <v>17</v>
      </c>
      <c r="AW2848" s="12" t="s">
        <v>35</v>
      </c>
      <c r="AX2848" s="12" t="s">
        <v>72</v>
      </c>
      <c r="AY2848" s="196" t="s">
        <v>190</v>
      </c>
    </row>
    <row r="2849" spans="2:51" s="13" customFormat="1" ht="13.5">
      <c r="B2849" s="202"/>
      <c r="D2849" s="195" t="s">
        <v>198</v>
      </c>
      <c r="E2849" s="203" t="s">
        <v>5</v>
      </c>
      <c r="F2849" s="204" t="s">
        <v>3587</v>
      </c>
      <c r="H2849" s="205">
        <v>34.02</v>
      </c>
      <c r="I2849" s="206"/>
      <c r="L2849" s="202"/>
      <c r="M2849" s="207"/>
      <c r="N2849" s="208"/>
      <c r="O2849" s="208"/>
      <c r="P2849" s="208"/>
      <c r="Q2849" s="208"/>
      <c r="R2849" s="208"/>
      <c r="S2849" s="208"/>
      <c r="T2849" s="209"/>
      <c r="AT2849" s="203" t="s">
        <v>198</v>
      </c>
      <c r="AU2849" s="203" t="s">
        <v>80</v>
      </c>
      <c r="AV2849" s="13" t="s">
        <v>80</v>
      </c>
      <c r="AW2849" s="13" t="s">
        <v>35</v>
      </c>
      <c r="AX2849" s="13" t="s">
        <v>72</v>
      </c>
      <c r="AY2849" s="203" t="s">
        <v>190</v>
      </c>
    </row>
    <row r="2850" spans="2:51" s="13" customFormat="1" ht="13.5">
      <c r="B2850" s="202"/>
      <c r="D2850" s="195" t="s">
        <v>198</v>
      </c>
      <c r="E2850" s="203" t="s">
        <v>5</v>
      </c>
      <c r="F2850" s="204" t="s">
        <v>3588</v>
      </c>
      <c r="H2850" s="205">
        <v>18.928</v>
      </c>
      <c r="I2850" s="206"/>
      <c r="L2850" s="202"/>
      <c r="M2850" s="207"/>
      <c r="N2850" s="208"/>
      <c r="O2850" s="208"/>
      <c r="P2850" s="208"/>
      <c r="Q2850" s="208"/>
      <c r="R2850" s="208"/>
      <c r="S2850" s="208"/>
      <c r="T2850" s="209"/>
      <c r="AT2850" s="203" t="s">
        <v>198</v>
      </c>
      <c r="AU2850" s="203" t="s">
        <v>80</v>
      </c>
      <c r="AV2850" s="13" t="s">
        <v>80</v>
      </c>
      <c r="AW2850" s="13" t="s">
        <v>35</v>
      </c>
      <c r="AX2850" s="13" t="s">
        <v>72</v>
      </c>
      <c r="AY2850" s="203" t="s">
        <v>190</v>
      </c>
    </row>
    <row r="2851" spans="2:51" s="13" customFormat="1" ht="13.5">
      <c r="B2851" s="202"/>
      <c r="D2851" s="195" t="s">
        <v>198</v>
      </c>
      <c r="E2851" s="203" t="s">
        <v>5</v>
      </c>
      <c r="F2851" s="204" t="s">
        <v>3589</v>
      </c>
      <c r="H2851" s="205">
        <v>16.33</v>
      </c>
      <c r="I2851" s="206"/>
      <c r="L2851" s="202"/>
      <c r="M2851" s="207"/>
      <c r="N2851" s="208"/>
      <c r="O2851" s="208"/>
      <c r="P2851" s="208"/>
      <c r="Q2851" s="208"/>
      <c r="R2851" s="208"/>
      <c r="S2851" s="208"/>
      <c r="T2851" s="209"/>
      <c r="AT2851" s="203" t="s">
        <v>198</v>
      </c>
      <c r="AU2851" s="203" t="s">
        <v>80</v>
      </c>
      <c r="AV2851" s="13" t="s">
        <v>80</v>
      </c>
      <c r="AW2851" s="13" t="s">
        <v>35</v>
      </c>
      <c r="AX2851" s="13" t="s">
        <v>72</v>
      </c>
      <c r="AY2851" s="203" t="s">
        <v>190</v>
      </c>
    </row>
    <row r="2852" spans="2:51" s="13" customFormat="1" ht="13.5">
      <c r="B2852" s="202"/>
      <c r="D2852" s="195" t="s">
        <v>198</v>
      </c>
      <c r="E2852" s="203" t="s">
        <v>5</v>
      </c>
      <c r="F2852" s="204" t="s">
        <v>3590</v>
      </c>
      <c r="H2852" s="205">
        <v>4.266</v>
      </c>
      <c r="I2852" s="206"/>
      <c r="L2852" s="202"/>
      <c r="M2852" s="207"/>
      <c r="N2852" s="208"/>
      <c r="O2852" s="208"/>
      <c r="P2852" s="208"/>
      <c r="Q2852" s="208"/>
      <c r="R2852" s="208"/>
      <c r="S2852" s="208"/>
      <c r="T2852" s="209"/>
      <c r="AT2852" s="203" t="s">
        <v>198</v>
      </c>
      <c r="AU2852" s="203" t="s">
        <v>80</v>
      </c>
      <c r="AV2852" s="13" t="s">
        <v>80</v>
      </c>
      <c r="AW2852" s="13" t="s">
        <v>35</v>
      </c>
      <c r="AX2852" s="13" t="s">
        <v>72</v>
      </c>
      <c r="AY2852" s="203" t="s">
        <v>190</v>
      </c>
    </row>
    <row r="2853" spans="2:51" s="13" customFormat="1" ht="13.5">
      <c r="B2853" s="202"/>
      <c r="D2853" s="195" t="s">
        <v>198</v>
      </c>
      <c r="E2853" s="203" t="s">
        <v>5</v>
      </c>
      <c r="F2853" s="204" t="s">
        <v>3591</v>
      </c>
      <c r="H2853" s="205">
        <v>5.508</v>
      </c>
      <c r="I2853" s="206"/>
      <c r="L2853" s="202"/>
      <c r="M2853" s="207"/>
      <c r="N2853" s="208"/>
      <c r="O2853" s="208"/>
      <c r="P2853" s="208"/>
      <c r="Q2853" s="208"/>
      <c r="R2853" s="208"/>
      <c r="S2853" s="208"/>
      <c r="T2853" s="209"/>
      <c r="AT2853" s="203" t="s">
        <v>198</v>
      </c>
      <c r="AU2853" s="203" t="s">
        <v>80</v>
      </c>
      <c r="AV2853" s="13" t="s">
        <v>80</v>
      </c>
      <c r="AW2853" s="13" t="s">
        <v>35</v>
      </c>
      <c r="AX2853" s="13" t="s">
        <v>72</v>
      </c>
      <c r="AY2853" s="203" t="s">
        <v>190</v>
      </c>
    </row>
    <row r="2854" spans="2:51" s="13" customFormat="1" ht="13.5">
      <c r="B2854" s="202"/>
      <c r="D2854" s="195" t="s">
        <v>198</v>
      </c>
      <c r="E2854" s="203" t="s">
        <v>5</v>
      </c>
      <c r="F2854" s="204" t="s">
        <v>3592</v>
      </c>
      <c r="H2854" s="205">
        <v>0.84</v>
      </c>
      <c r="I2854" s="206"/>
      <c r="L2854" s="202"/>
      <c r="M2854" s="207"/>
      <c r="N2854" s="208"/>
      <c r="O2854" s="208"/>
      <c r="P2854" s="208"/>
      <c r="Q2854" s="208"/>
      <c r="R2854" s="208"/>
      <c r="S2854" s="208"/>
      <c r="T2854" s="209"/>
      <c r="AT2854" s="203" t="s">
        <v>198</v>
      </c>
      <c r="AU2854" s="203" t="s">
        <v>80</v>
      </c>
      <c r="AV2854" s="13" t="s">
        <v>80</v>
      </c>
      <c r="AW2854" s="13" t="s">
        <v>35</v>
      </c>
      <c r="AX2854" s="13" t="s">
        <v>72</v>
      </c>
      <c r="AY2854" s="203" t="s">
        <v>190</v>
      </c>
    </row>
    <row r="2855" spans="2:51" s="13" customFormat="1" ht="13.5">
      <c r="B2855" s="202"/>
      <c r="D2855" s="195" t="s">
        <v>198</v>
      </c>
      <c r="E2855" s="203" t="s">
        <v>5</v>
      </c>
      <c r="F2855" s="204" t="s">
        <v>3593</v>
      </c>
      <c r="H2855" s="205">
        <v>4.536</v>
      </c>
      <c r="I2855" s="206"/>
      <c r="L2855" s="202"/>
      <c r="M2855" s="207"/>
      <c r="N2855" s="208"/>
      <c r="O2855" s="208"/>
      <c r="P2855" s="208"/>
      <c r="Q2855" s="208"/>
      <c r="R2855" s="208"/>
      <c r="S2855" s="208"/>
      <c r="T2855" s="209"/>
      <c r="AT2855" s="203" t="s">
        <v>198</v>
      </c>
      <c r="AU2855" s="203" t="s">
        <v>80</v>
      </c>
      <c r="AV2855" s="13" t="s">
        <v>80</v>
      </c>
      <c r="AW2855" s="13" t="s">
        <v>35</v>
      </c>
      <c r="AX2855" s="13" t="s">
        <v>72</v>
      </c>
      <c r="AY2855" s="203" t="s">
        <v>190</v>
      </c>
    </row>
    <row r="2856" spans="2:51" s="13" customFormat="1" ht="13.5">
      <c r="B2856" s="202"/>
      <c r="D2856" s="195" t="s">
        <v>198</v>
      </c>
      <c r="E2856" s="203" t="s">
        <v>5</v>
      </c>
      <c r="F2856" s="204" t="s">
        <v>3594</v>
      </c>
      <c r="H2856" s="205">
        <v>0.728</v>
      </c>
      <c r="I2856" s="206"/>
      <c r="L2856" s="202"/>
      <c r="M2856" s="207"/>
      <c r="N2856" s="208"/>
      <c r="O2856" s="208"/>
      <c r="P2856" s="208"/>
      <c r="Q2856" s="208"/>
      <c r="R2856" s="208"/>
      <c r="S2856" s="208"/>
      <c r="T2856" s="209"/>
      <c r="AT2856" s="203" t="s">
        <v>198</v>
      </c>
      <c r="AU2856" s="203" t="s">
        <v>80</v>
      </c>
      <c r="AV2856" s="13" t="s">
        <v>80</v>
      </c>
      <c r="AW2856" s="13" t="s">
        <v>35</v>
      </c>
      <c r="AX2856" s="13" t="s">
        <v>72</v>
      </c>
      <c r="AY2856" s="203" t="s">
        <v>190</v>
      </c>
    </row>
    <row r="2857" spans="2:51" s="13" customFormat="1" ht="13.5">
      <c r="B2857" s="202"/>
      <c r="D2857" s="195" t="s">
        <v>198</v>
      </c>
      <c r="E2857" s="203" t="s">
        <v>5</v>
      </c>
      <c r="F2857" s="204" t="s">
        <v>3595</v>
      </c>
      <c r="H2857" s="205">
        <v>4.784</v>
      </c>
      <c r="I2857" s="206"/>
      <c r="L2857" s="202"/>
      <c r="M2857" s="207"/>
      <c r="N2857" s="208"/>
      <c r="O2857" s="208"/>
      <c r="P2857" s="208"/>
      <c r="Q2857" s="208"/>
      <c r="R2857" s="208"/>
      <c r="S2857" s="208"/>
      <c r="T2857" s="209"/>
      <c r="AT2857" s="203" t="s">
        <v>198</v>
      </c>
      <c r="AU2857" s="203" t="s">
        <v>80</v>
      </c>
      <c r="AV2857" s="13" t="s">
        <v>80</v>
      </c>
      <c r="AW2857" s="13" t="s">
        <v>35</v>
      </c>
      <c r="AX2857" s="13" t="s">
        <v>72</v>
      </c>
      <c r="AY2857" s="203" t="s">
        <v>190</v>
      </c>
    </row>
    <row r="2858" spans="2:51" s="13" customFormat="1" ht="13.5">
      <c r="B2858" s="202"/>
      <c r="D2858" s="195" t="s">
        <v>198</v>
      </c>
      <c r="E2858" s="203" t="s">
        <v>5</v>
      </c>
      <c r="F2858" s="204" t="s">
        <v>3596</v>
      </c>
      <c r="H2858" s="205">
        <v>77.28</v>
      </c>
      <c r="I2858" s="206"/>
      <c r="L2858" s="202"/>
      <c r="M2858" s="207"/>
      <c r="N2858" s="208"/>
      <c r="O2858" s="208"/>
      <c r="P2858" s="208"/>
      <c r="Q2858" s="208"/>
      <c r="R2858" s="208"/>
      <c r="S2858" s="208"/>
      <c r="T2858" s="209"/>
      <c r="AT2858" s="203" t="s">
        <v>198</v>
      </c>
      <c r="AU2858" s="203" t="s">
        <v>80</v>
      </c>
      <c r="AV2858" s="13" t="s">
        <v>80</v>
      </c>
      <c r="AW2858" s="13" t="s">
        <v>35</v>
      </c>
      <c r="AX2858" s="13" t="s">
        <v>72</v>
      </c>
      <c r="AY2858" s="203" t="s">
        <v>190</v>
      </c>
    </row>
    <row r="2859" spans="2:51" s="13" customFormat="1" ht="13.5">
      <c r="B2859" s="202"/>
      <c r="D2859" s="195" t="s">
        <v>198</v>
      </c>
      <c r="E2859" s="203" t="s">
        <v>5</v>
      </c>
      <c r="F2859" s="204" t="s">
        <v>3597</v>
      </c>
      <c r="H2859" s="205">
        <v>52.864</v>
      </c>
      <c r="I2859" s="206"/>
      <c r="L2859" s="202"/>
      <c r="M2859" s="207"/>
      <c r="N2859" s="208"/>
      <c r="O2859" s="208"/>
      <c r="P2859" s="208"/>
      <c r="Q2859" s="208"/>
      <c r="R2859" s="208"/>
      <c r="S2859" s="208"/>
      <c r="T2859" s="209"/>
      <c r="AT2859" s="203" t="s">
        <v>198</v>
      </c>
      <c r="AU2859" s="203" t="s">
        <v>80</v>
      </c>
      <c r="AV2859" s="13" t="s">
        <v>80</v>
      </c>
      <c r="AW2859" s="13" t="s">
        <v>35</v>
      </c>
      <c r="AX2859" s="13" t="s">
        <v>72</v>
      </c>
      <c r="AY2859" s="203" t="s">
        <v>190</v>
      </c>
    </row>
    <row r="2860" spans="2:51" s="14" customFormat="1" ht="13.5">
      <c r="B2860" s="210"/>
      <c r="D2860" s="195" t="s">
        <v>198</v>
      </c>
      <c r="E2860" s="211" t="s">
        <v>5</v>
      </c>
      <c r="F2860" s="212" t="s">
        <v>221</v>
      </c>
      <c r="H2860" s="213">
        <v>437.084</v>
      </c>
      <c r="I2860" s="214"/>
      <c r="L2860" s="210"/>
      <c r="M2860" s="215"/>
      <c r="N2860" s="216"/>
      <c r="O2860" s="216"/>
      <c r="P2860" s="216"/>
      <c r="Q2860" s="216"/>
      <c r="R2860" s="216"/>
      <c r="S2860" s="216"/>
      <c r="T2860" s="217"/>
      <c r="AT2860" s="211" t="s">
        <v>198</v>
      </c>
      <c r="AU2860" s="211" t="s">
        <v>80</v>
      </c>
      <c r="AV2860" s="14" t="s">
        <v>92</v>
      </c>
      <c r="AW2860" s="14" t="s">
        <v>35</v>
      </c>
      <c r="AX2860" s="14" t="s">
        <v>17</v>
      </c>
      <c r="AY2860" s="211" t="s">
        <v>190</v>
      </c>
    </row>
    <row r="2861" spans="2:65" s="1" customFormat="1" ht="16.5" customHeight="1">
      <c r="B2861" s="181"/>
      <c r="C2861" s="182" t="s">
        <v>3598</v>
      </c>
      <c r="D2861" s="182" t="s">
        <v>192</v>
      </c>
      <c r="E2861" s="183" t="s">
        <v>3599</v>
      </c>
      <c r="F2861" s="184" t="s">
        <v>3600</v>
      </c>
      <c r="G2861" s="185" t="s">
        <v>275</v>
      </c>
      <c r="H2861" s="186">
        <v>40</v>
      </c>
      <c r="I2861" s="187"/>
      <c r="J2861" s="188">
        <f>ROUND(I2861*H2861,2)</f>
        <v>0</v>
      </c>
      <c r="K2861" s="184" t="s">
        <v>196</v>
      </c>
      <c r="L2861" s="42"/>
      <c r="M2861" s="189" t="s">
        <v>5</v>
      </c>
      <c r="N2861" s="190" t="s">
        <v>43</v>
      </c>
      <c r="O2861" s="43"/>
      <c r="P2861" s="191">
        <f>O2861*H2861</f>
        <v>0</v>
      </c>
      <c r="Q2861" s="191">
        <v>0.00034</v>
      </c>
      <c r="R2861" s="191">
        <f>Q2861*H2861</f>
        <v>0.013600000000000001</v>
      </c>
      <c r="S2861" s="191">
        <v>0</v>
      </c>
      <c r="T2861" s="192">
        <f>S2861*H2861</f>
        <v>0</v>
      </c>
      <c r="AR2861" s="25" t="s">
        <v>283</v>
      </c>
      <c r="AT2861" s="25" t="s">
        <v>192</v>
      </c>
      <c r="AU2861" s="25" t="s">
        <v>80</v>
      </c>
      <c r="AY2861" s="25" t="s">
        <v>190</v>
      </c>
      <c r="BE2861" s="193">
        <f>IF(N2861="základní",J2861,0)</f>
        <v>0</v>
      </c>
      <c r="BF2861" s="193">
        <f>IF(N2861="snížená",J2861,0)</f>
        <v>0</v>
      </c>
      <c r="BG2861" s="193">
        <f>IF(N2861="zákl. přenesená",J2861,0)</f>
        <v>0</v>
      </c>
      <c r="BH2861" s="193">
        <f>IF(N2861="sníž. přenesená",J2861,0)</f>
        <v>0</v>
      </c>
      <c r="BI2861" s="193">
        <f>IF(N2861="nulová",J2861,0)</f>
        <v>0</v>
      </c>
      <c r="BJ2861" s="25" t="s">
        <v>17</v>
      </c>
      <c r="BK2861" s="193">
        <f>ROUND(I2861*H2861,2)</f>
        <v>0</v>
      </c>
      <c r="BL2861" s="25" t="s">
        <v>283</v>
      </c>
      <c r="BM2861" s="25" t="s">
        <v>3601</v>
      </c>
    </row>
    <row r="2862" spans="2:51" s="12" customFormat="1" ht="13.5">
      <c r="B2862" s="194"/>
      <c r="D2862" s="195" t="s">
        <v>198</v>
      </c>
      <c r="E2862" s="196" t="s">
        <v>5</v>
      </c>
      <c r="F2862" s="197" t="s">
        <v>2328</v>
      </c>
      <c r="H2862" s="196" t="s">
        <v>5</v>
      </c>
      <c r="I2862" s="198"/>
      <c r="L2862" s="194"/>
      <c r="M2862" s="199"/>
      <c r="N2862" s="200"/>
      <c r="O2862" s="200"/>
      <c r="P2862" s="200"/>
      <c r="Q2862" s="200"/>
      <c r="R2862" s="200"/>
      <c r="S2862" s="200"/>
      <c r="T2862" s="201"/>
      <c r="AT2862" s="196" t="s">
        <v>198</v>
      </c>
      <c r="AU2862" s="196" t="s">
        <v>80</v>
      </c>
      <c r="AV2862" s="12" t="s">
        <v>17</v>
      </c>
      <c r="AW2862" s="12" t="s">
        <v>35</v>
      </c>
      <c r="AX2862" s="12" t="s">
        <v>72</v>
      </c>
      <c r="AY2862" s="196" t="s">
        <v>190</v>
      </c>
    </row>
    <row r="2863" spans="2:51" s="13" customFormat="1" ht="13.5">
      <c r="B2863" s="202"/>
      <c r="D2863" s="195" t="s">
        <v>198</v>
      </c>
      <c r="E2863" s="203" t="s">
        <v>5</v>
      </c>
      <c r="F2863" s="204" t="s">
        <v>2329</v>
      </c>
      <c r="H2863" s="205">
        <v>40</v>
      </c>
      <c r="I2863" s="206"/>
      <c r="L2863" s="202"/>
      <c r="M2863" s="207"/>
      <c r="N2863" s="208"/>
      <c r="O2863" s="208"/>
      <c r="P2863" s="208"/>
      <c r="Q2863" s="208"/>
      <c r="R2863" s="208"/>
      <c r="S2863" s="208"/>
      <c r="T2863" s="209"/>
      <c r="AT2863" s="203" t="s">
        <v>198</v>
      </c>
      <c r="AU2863" s="203" t="s">
        <v>80</v>
      </c>
      <c r="AV2863" s="13" t="s">
        <v>80</v>
      </c>
      <c r="AW2863" s="13" t="s">
        <v>35</v>
      </c>
      <c r="AX2863" s="13" t="s">
        <v>17</v>
      </c>
      <c r="AY2863" s="203" t="s">
        <v>190</v>
      </c>
    </row>
    <row r="2864" spans="2:65" s="1" customFormat="1" ht="25.5" customHeight="1">
      <c r="B2864" s="181"/>
      <c r="C2864" s="182" t="s">
        <v>3602</v>
      </c>
      <c r="D2864" s="182" t="s">
        <v>192</v>
      </c>
      <c r="E2864" s="183" t="s">
        <v>3603</v>
      </c>
      <c r="F2864" s="184" t="s">
        <v>3604</v>
      </c>
      <c r="G2864" s="185" t="s">
        <v>275</v>
      </c>
      <c r="H2864" s="186">
        <v>7.5</v>
      </c>
      <c r="I2864" s="187"/>
      <c r="J2864" s="188">
        <f>ROUND(I2864*H2864,2)</f>
        <v>0</v>
      </c>
      <c r="K2864" s="184" t="s">
        <v>196</v>
      </c>
      <c r="L2864" s="42"/>
      <c r="M2864" s="189" t="s">
        <v>5</v>
      </c>
      <c r="N2864" s="190" t="s">
        <v>43</v>
      </c>
      <c r="O2864" s="43"/>
      <c r="P2864" s="191">
        <f>O2864*H2864</f>
        <v>0</v>
      </c>
      <c r="Q2864" s="191">
        <v>0.00072</v>
      </c>
      <c r="R2864" s="191">
        <f>Q2864*H2864</f>
        <v>0.0054</v>
      </c>
      <c r="S2864" s="191">
        <v>0</v>
      </c>
      <c r="T2864" s="192">
        <f>S2864*H2864</f>
        <v>0</v>
      </c>
      <c r="AR2864" s="25" t="s">
        <v>283</v>
      </c>
      <c r="AT2864" s="25" t="s">
        <v>192</v>
      </c>
      <c r="AU2864" s="25" t="s">
        <v>80</v>
      </c>
      <c r="AY2864" s="25" t="s">
        <v>190</v>
      </c>
      <c r="BE2864" s="193">
        <f>IF(N2864="základní",J2864,0)</f>
        <v>0</v>
      </c>
      <c r="BF2864" s="193">
        <f>IF(N2864="snížená",J2864,0)</f>
        <v>0</v>
      </c>
      <c r="BG2864" s="193">
        <f>IF(N2864="zákl. přenesená",J2864,0)</f>
        <v>0</v>
      </c>
      <c r="BH2864" s="193">
        <f>IF(N2864="sníž. přenesená",J2864,0)</f>
        <v>0</v>
      </c>
      <c r="BI2864" s="193">
        <f>IF(N2864="nulová",J2864,0)</f>
        <v>0</v>
      </c>
      <c r="BJ2864" s="25" t="s">
        <v>17</v>
      </c>
      <c r="BK2864" s="193">
        <f>ROUND(I2864*H2864,2)</f>
        <v>0</v>
      </c>
      <c r="BL2864" s="25" t="s">
        <v>283</v>
      </c>
      <c r="BM2864" s="25" t="s">
        <v>3605</v>
      </c>
    </row>
    <row r="2865" spans="2:51" s="13" customFormat="1" ht="13.5">
      <c r="B2865" s="202"/>
      <c r="D2865" s="195" t="s">
        <v>198</v>
      </c>
      <c r="E2865" s="203" t="s">
        <v>5</v>
      </c>
      <c r="F2865" s="204" t="s">
        <v>3314</v>
      </c>
      <c r="H2865" s="205">
        <v>7.5</v>
      </c>
      <c r="I2865" s="206"/>
      <c r="L2865" s="202"/>
      <c r="M2865" s="207"/>
      <c r="N2865" s="208"/>
      <c r="O2865" s="208"/>
      <c r="P2865" s="208"/>
      <c r="Q2865" s="208"/>
      <c r="R2865" s="208"/>
      <c r="S2865" s="208"/>
      <c r="T2865" s="209"/>
      <c r="AT2865" s="203" t="s">
        <v>198</v>
      </c>
      <c r="AU2865" s="203" t="s">
        <v>80</v>
      </c>
      <c r="AV2865" s="13" t="s">
        <v>80</v>
      </c>
      <c r="AW2865" s="13" t="s">
        <v>35</v>
      </c>
      <c r="AX2865" s="13" t="s">
        <v>17</v>
      </c>
      <c r="AY2865" s="203" t="s">
        <v>190</v>
      </c>
    </row>
    <row r="2866" spans="2:65" s="1" customFormat="1" ht="16.5" customHeight="1">
      <c r="B2866" s="181"/>
      <c r="C2866" s="182" t="s">
        <v>3606</v>
      </c>
      <c r="D2866" s="182" t="s">
        <v>192</v>
      </c>
      <c r="E2866" s="183" t="s">
        <v>3607</v>
      </c>
      <c r="F2866" s="184" t="s">
        <v>3608</v>
      </c>
      <c r="G2866" s="185" t="s">
        <v>275</v>
      </c>
      <c r="H2866" s="186">
        <v>2.246</v>
      </c>
      <c r="I2866" s="187"/>
      <c r="J2866" s="188">
        <f>ROUND(I2866*H2866,2)</f>
        <v>0</v>
      </c>
      <c r="K2866" s="184" t="s">
        <v>5</v>
      </c>
      <c r="L2866" s="42"/>
      <c r="M2866" s="189" t="s">
        <v>5</v>
      </c>
      <c r="N2866" s="190" t="s">
        <v>43</v>
      </c>
      <c r="O2866" s="43"/>
      <c r="P2866" s="191">
        <f>O2866*H2866</f>
        <v>0</v>
      </c>
      <c r="Q2866" s="191">
        <v>0</v>
      </c>
      <c r="R2866" s="191">
        <f>Q2866*H2866</f>
        <v>0</v>
      </c>
      <c r="S2866" s="191">
        <v>0</v>
      </c>
      <c r="T2866" s="192">
        <f>S2866*H2866</f>
        <v>0</v>
      </c>
      <c r="AR2866" s="25" t="s">
        <v>283</v>
      </c>
      <c r="AT2866" s="25" t="s">
        <v>192</v>
      </c>
      <c r="AU2866" s="25" t="s">
        <v>80</v>
      </c>
      <c r="AY2866" s="25" t="s">
        <v>190</v>
      </c>
      <c r="BE2866" s="193">
        <f>IF(N2866="základní",J2866,0)</f>
        <v>0</v>
      </c>
      <c r="BF2866" s="193">
        <f>IF(N2866="snížená",J2866,0)</f>
        <v>0</v>
      </c>
      <c r="BG2866" s="193">
        <f>IF(N2866="zákl. přenesená",J2866,0)</f>
        <v>0</v>
      </c>
      <c r="BH2866" s="193">
        <f>IF(N2866="sníž. přenesená",J2866,0)</f>
        <v>0</v>
      </c>
      <c r="BI2866" s="193">
        <f>IF(N2866="nulová",J2866,0)</f>
        <v>0</v>
      </c>
      <c r="BJ2866" s="25" t="s">
        <v>17</v>
      </c>
      <c r="BK2866" s="193">
        <f>ROUND(I2866*H2866,2)</f>
        <v>0</v>
      </c>
      <c r="BL2866" s="25" t="s">
        <v>283</v>
      </c>
      <c r="BM2866" s="25" t="s">
        <v>3609</v>
      </c>
    </row>
    <row r="2867" spans="2:51" s="12" customFormat="1" ht="13.5">
      <c r="B2867" s="194"/>
      <c r="D2867" s="195" t="s">
        <v>198</v>
      </c>
      <c r="E2867" s="196" t="s">
        <v>5</v>
      </c>
      <c r="F2867" s="197" t="s">
        <v>3610</v>
      </c>
      <c r="H2867" s="196" t="s">
        <v>5</v>
      </c>
      <c r="I2867" s="198"/>
      <c r="L2867" s="194"/>
      <c r="M2867" s="199"/>
      <c r="N2867" s="200"/>
      <c r="O2867" s="200"/>
      <c r="P2867" s="200"/>
      <c r="Q2867" s="200"/>
      <c r="R2867" s="200"/>
      <c r="S2867" s="200"/>
      <c r="T2867" s="201"/>
      <c r="AT2867" s="196" t="s">
        <v>198</v>
      </c>
      <c r="AU2867" s="196" t="s">
        <v>80</v>
      </c>
      <c r="AV2867" s="12" t="s">
        <v>17</v>
      </c>
      <c r="AW2867" s="12" t="s">
        <v>35</v>
      </c>
      <c r="AX2867" s="12" t="s">
        <v>72</v>
      </c>
      <c r="AY2867" s="196" t="s">
        <v>190</v>
      </c>
    </row>
    <row r="2868" spans="2:51" s="13" customFormat="1" ht="13.5">
      <c r="B2868" s="202"/>
      <c r="D2868" s="195" t="s">
        <v>198</v>
      </c>
      <c r="E2868" s="203" t="s">
        <v>5</v>
      </c>
      <c r="F2868" s="204" t="s">
        <v>3611</v>
      </c>
      <c r="H2868" s="205">
        <v>2.246</v>
      </c>
      <c r="I2868" s="206"/>
      <c r="L2868" s="202"/>
      <c r="M2868" s="207"/>
      <c r="N2868" s="208"/>
      <c r="O2868" s="208"/>
      <c r="P2868" s="208"/>
      <c r="Q2868" s="208"/>
      <c r="R2868" s="208"/>
      <c r="S2868" s="208"/>
      <c r="T2868" s="209"/>
      <c r="AT2868" s="203" t="s">
        <v>198</v>
      </c>
      <c r="AU2868" s="203" t="s">
        <v>80</v>
      </c>
      <c r="AV2868" s="13" t="s">
        <v>80</v>
      </c>
      <c r="AW2868" s="13" t="s">
        <v>35</v>
      </c>
      <c r="AX2868" s="13" t="s">
        <v>17</v>
      </c>
      <c r="AY2868" s="203" t="s">
        <v>190</v>
      </c>
    </row>
    <row r="2869" spans="2:63" s="11" customFormat="1" ht="29.85" customHeight="1">
      <c r="B2869" s="168"/>
      <c r="D2869" s="169" t="s">
        <v>71</v>
      </c>
      <c r="E2869" s="179" t="s">
        <v>3612</v>
      </c>
      <c r="F2869" s="179" t="s">
        <v>3613</v>
      </c>
      <c r="I2869" s="171"/>
      <c r="J2869" s="180">
        <f>BK2869</f>
        <v>0</v>
      </c>
      <c r="L2869" s="168"/>
      <c r="M2869" s="173"/>
      <c r="N2869" s="174"/>
      <c r="O2869" s="174"/>
      <c r="P2869" s="175">
        <f>SUM(P2870:P2912)</f>
        <v>0</v>
      </c>
      <c r="Q2869" s="174"/>
      <c r="R2869" s="175">
        <f>SUM(R2870:R2912)</f>
        <v>0.5482710099999999</v>
      </c>
      <c r="S2869" s="174"/>
      <c r="T2869" s="176">
        <f>SUM(T2870:T2912)</f>
        <v>0</v>
      </c>
      <c r="AR2869" s="169" t="s">
        <v>80</v>
      </c>
      <c r="AT2869" s="177" t="s">
        <v>71</v>
      </c>
      <c r="AU2869" s="177" t="s">
        <v>17</v>
      </c>
      <c r="AY2869" s="169" t="s">
        <v>190</v>
      </c>
      <c r="BK2869" s="178">
        <f>SUM(BK2870:BK2912)</f>
        <v>0</v>
      </c>
    </row>
    <row r="2870" spans="2:65" s="1" customFormat="1" ht="25.5" customHeight="1">
      <c r="B2870" s="181"/>
      <c r="C2870" s="182" t="s">
        <v>3614</v>
      </c>
      <c r="D2870" s="182" t="s">
        <v>192</v>
      </c>
      <c r="E2870" s="183" t="s">
        <v>3615</v>
      </c>
      <c r="F2870" s="184" t="s">
        <v>3616</v>
      </c>
      <c r="G2870" s="185" t="s">
        <v>275</v>
      </c>
      <c r="H2870" s="186">
        <v>367.8</v>
      </c>
      <c r="I2870" s="187"/>
      <c r="J2870" s="188">
        <f>ROUND(I2870*H2870,2)</f>
        <v>0</v>
      </c>
      <c r="K2870" s="184" t="s">
        <v>196</v>
      </c>
      <c r="L2870" s="42"/>
      <c r="M2870" s="189" t="s">
        <v>5</v>
      </c>
      <c r="N2870" s="190" t="s">
        <v>43</v>
      </c>
      <c r="O2870" s="43"/>
      <c r="P2870" s="191">
        <f>O2870*H2870</f>
        <v>0</v>
      </c>
      <c r="Q2870" s="191">
        <v>0</v>
      </c>
      <c r="R2870" s="191">
        <f>Q2870*H2870</f>
        <v>0</v>
      </c>
      <c r="S2870" s="191">
        <v>0</v>
      </c>
      <c r="T2870" s="192">
        <f>S2870*H2870</f>
        <v>0</v>
      </c>
      <c r="AR2870" s="25" t="s">
        <v>283</v>
      </c>
      <c r="AT2870" s="25" t="s">
        <v>192</v>
      </c>
      <c r="AU2870" s="25" t="s">
        <v>80</v>
      </c>
      <c r="AY2870" s="25" t="s">
        <v>190</v>
      </c>
      <c r="BE2870" s="193">
        <f>IF(N2870="základní",J2870,0)</f>
        <v>0</v>
      </c>
      <c r="BF2870" s="193">
        <f>IF(N2870="snížená",J2870,0)</f>
        <v>0</v>
      </c>
      <c r="BG2870" s="193">
        <f>IF(N2870="zákl. přenesená",J2870,0)</f>
        <v>0</v>
      </c>
      <c r="BH2870" s="193">
        <f>IF(N2870="sníž. přenesená",J2870,0)</f>
        <v>0</v>
      </c>
      <c r="BI2870" s="193">
        <f>IF(N2870="nulová",J2870,0)</f>
        <v>0</v>
      </c>
      <c r="BJ2870" s="25" t="s">
        <v>17</v>
      </c>
      <c r="BK2870" s="193">
        <f>ROUND(I2870*H2870,2)</f>
        <v>0</v>
      </c>
      <c r="BL2870" s="25" t="s">
        <v>283</v>
      </c>
      <c r="BM2870" s="25" t="s">
        <v>3617</v>
      </c>
    </row>
    <row r="2871" spans="2:51" s="12" customFormat="1" ht="13.5">
      <c r="B2871" s="194"/>
      <c r="D2871" s="195" t="s">
        <v>198</v>
      </c>
      <c r="E2871" s="196" t="s">
        <v>5</v>
      </c>
      <c r="F2871" s="197" t="s">
        <v>425</v>
      </c>
      <c r="H2871" s="196" t="s">
        <v>5</v>
      </c>
      <c r="I2871" s="198"/>
      <c r="L2871" s="194"/>
      <c r="M2871" s="199"/>
      <c r="N2871" s="200"/>
      <c r="O2871" s="200"/>
      <c r="P2871" s="200"/>
      <c r="Q2871" s="200"/>
      <c r="R2871" s="200"/>
      <c r="S2871" s="200"/>
      <c r="T2871" s="201"/>
      <c r="AT2871" s="196" t="s">
        <v>198</v>
      </c>
      <c r="AU2871" s="196" t="s">
        <v>80</v>
      </c>
      <c r="AV2871" s="12" t="s">
        <v>17</v>
      </c>
      <c r="AW2871" s="12" t="s">
        <v>35</v>
      </c>
      <c r="AX2871" s="12" t="s">
        <v>72</v>
      </c>
      <c r="AY2871" s="196" t="s">
        <v>190</v>
      </c>
    </row>
    <row r="2872" spans="2:51" s="13" customFormat="1" ht="13.5">
      <c r="B2872" s="202"/>
      <c r="D2872" s="195" t="s">
        <v>198</v>
      </c>
      <c r="E2872" s="203" t="s">
        <v>5</v>
      </c>
      <c r="F2872" s="204" t="s">
        <v>1469</v>
      </c>
      <c r="H2872" s="205">
        <v>31.9</v>
      </c>
      <c r="I2872" s="206"/>
      <c r="L2872" s="202"/>
      <c r="M2872" s="207"/>
      <c r="N2872" s="208"/>
      <c r="O2872" s="208"/>
      <c r="P2872" s="208"/>
      <c r="Q2872" s="208"/>
      <c r="R2872" s="208"/>
      <c r="S2872" s="208"/>
      <c r="T2872" s="209"/>
      <c r="AT2872" s="203" t="s">
        <v>198</v>
      </c>
      <c r="AU2872" s="203" t="s">
        <v>80</v>
      </c>
      <c r="AV2872" s="13" t="s">
        <v>80</v>
      </c>
      <c r="AW2872" s="13" t="s">
        <v>35</v>
      </c>
      <c r="AX2872" s="13" t="s">
        <v>72</v>
      </c>
      <c r="AY2872" s="203" t="s">
        <v>190</v>
      </c>
    </row>
    <row r="2873" spans="2:51" s="12" customFormat="1" ht="13.5">
      <c r="B2873" s="194"/>
      <c r="D2873" s="195" t="s">
        <v>198</v>
      </c>
      <c r="E2873" s="196" t="s">
        <v>5</v>
      </c>
      <c r="F2873" s="197" t="s">
        <v>372</v>
      </c>
      <c r="H2873" s="196" t="s">
        <v>5</v>
      </c>
      <c r="I2873" s="198"/>
      <c r="L2873" s="194"/>
      <c r="M2873" s="199"/>
      <c r="N2873" s="200"/>
      <c r="O2873" s="200"/>
      <c r="P2873" s="200"/>
      <c r="Q2873" s="200"/>
      <c r="R2873" s="200"/>
      <c r="S2873" s="200"/>
      <c r="T2873" s="201"/>
      <c r="AT2873" s="196" t="s">
        <v>198</v>
      </c>
      <c r="AU2873" s="196" t="s">
        <v>80</v>
      </c>
      <c r="AV2873" s="12" t="s">
        <v>17</v>
      </c>
      <c r="AW2873" s="12" t="s">
        <v>35</v>
      </c>
      <c r="AX2873" s="12" t="s">
        <v>72</v>
      </c>
      <c r="AY2873" s="196" t="s">
        <v>190</v>
      </c>
    </row>
    <row r="2874" spans="2:51" s="13" customFormat="1" ht="13.5">
      <c r="B2874" s="202"/>
      <c r="D2874" s="195" t="s">
        <v>198</v>
      </c>
      <c r="E2874" s="203" t="s">
        <v>5</v>
      </c>
      <c r="F2874" s="204" t="s">
        <v>1470</v>
      </c>
      <c r="H2874" s="205">
        <v>164.05</v>
      </c>
      <c r="I2874" s="206"/>
      <c r="L2874" s="202"/>
      <c r="M2874" s="207"/>
      <c r="N2874" s="208"/>
      <c r="O2874" s="208"/>
      <c r="P2874" s="208"/>
      <c r="Q2874" s="208"/>
      <c r="R2874" s="208"/>
      <c r="S2874" s="208"/>
      <c r="T2874" s="209"/>
      <c r="AT2874" s="203" t="s">
        <v>198</v>
      </c>
      <c r="AU2874" s="203" t="s">
        <v>80</v>
      </c>
      <c r="AV2874" s="13" t="s">
        <v>80</v>
      </c>
      <c r="AW2874" s="13" t="s">
        <v>35</v>
      </c>
      <c r="AX2874" s="13" t="s">
        <v>72</v>
      </c>
      <c r="AY2874" s="203" t="s">
        <v>190</v>
      </c>
    </row>
    <row r="2875" spans="2:51" s="12" customFormat="1" ht="13.5">
      <c r="B2875" s="194"/>
      <c r="D2875" s="195" t="s">
        <v>198</v>
      </c>
      <c r="E2875" s="196" t="s">
        <v>5</v>
      </c>
      <c r="F2875" s="197" t="s">
        <v>376</v>
      </c>
      <c r="H2875" s="196" t="s">
        <v>5</v>
      </c>
      <c r="I2875" s="198"/>
      <c r="L2875" s="194"/>
      <c r="M2875" s="199"/>
      <c r="N2875" s="200"/>
      <c r="O2875" s="200"/>
      <c r="P2875" s="200"/>
      <c r="Q2875" s="200"/>
      <c r="R2875" s="200"/>
      <c r="S2875" s="200"/>
      <c r="T2875" s="201"/>
      <c r="AT2875" s="196" t="s">
        <v>198</v>
      </c>
      <c r="AU2875" s="196" t="s">
        <v>80</v>
      </c>
      <c r="AV2875" s="12" t="s">
        <v>17</v>
      </c>
      <c r="AW2875" s="12" t="s">
        <v>35</v>
      </c>
      <c r="AX2875" s="12" t="s">
        <v>72</v>
      </c>
      <c r="AY2875" s="196" t="s">
        <v>190</v>
      </c>
    </row>
    <row r="2876" spans="2:51" s="13" customFormat="1" ht="13.5">
      <c r="B2876" s="202"/>
      <c r="D2876" s="195" t="s">
        <v>198</v>
      </c>
      <c r="E2876" s="203" t="s">
        <v>5</v>
      </c>
      <c r="F2876" s="204" t="s">
        <v>1471</v>
      </c>
      <c r="H2876" s="205">
        <v>168.55</v>
      </c>
      <c r="I2876" s="206"/>
      <c r="L2876" s="202"/>
      <c r="M2876" s="207"/>
      <c r="N2876" s="208"/>
      <c r="O2876" s="208"/>
      <c r="P2876" s="208"/>
      <c r="Q2876" s="208"/>
      <c r="R2876" s="208"/>
      <c r="S2876" s="208"/>
      <c r="T2876" s="209"/>
      <c r="AT2876" s="203" t="s">
        <v>198</v>
      </c>
      <c r="AU2876" s="203" t="s">
        <v>80</v>
      </c>
      <c r="AV2876" s="13" t="s">
        <v>80</v>
      </c>
      <c r="AW2876" s="13" t="s">
        <v>35</v>
      </c>
      <c r="AX2876" s="13" t="s">
        <v>72</v>
      </c>
      <c r="AY2876" s="203" t="s">
        <v>190</v>
      </c>
    </row>
    <row r="2877" spans="2:51" s="12" customFormat="1" ht="13.5">
      <c r="B2877" s="194"/>
      <c r="D2877" s="195" t="s">
        <v>198</v>
      </c>
      <c r="E2877" s="196" t="s">
        <v>5</v>
      </c>
      <c r="F2877" s="197" t="s">
        <v>1476</v>
      </c>
      <c r="H2877" s="196" t="s">
        <v>5</v>
      </c>
      <c r="I2877" s="198"/>
      <c r="L2877" s="194"/>
      <c r="M2877" s="199"/>
      <c r="N2877" s="200"/>
      <c r="O2877" s="200"/>
      <c r="P2877" s="200"/>
      <c r="Q2877" s="200"/>
      <c r="R2877" s="200"/>
      <c r="S2877" s="200"/>
      <c r="T2877" s="201"/>
      <c r="AT2877" s="196" t="s">
        <v>198</v>
      </c>
      <c r="AU2877" s="196" t="s">
        <v>80</v>
      </c>
      <c r="AV2877" s="12" t="s">
        <v>17</v>
      </c>
      <c r="AW2877" s="12" t="s">
        <v>35</v>
      </c>
      <c r="AX2877" s="12" t="s">
        <v>72</v>
      </c>
      <c r="AY2877" s="196" t="s">
        <v>190</v>
      </c>
    </row>
    <row r="2878" spans="2:51" s="13" customFormat="1" ht="13.5">
      <c r="B2878" s="202"/>
      <c r="D2878" s="195" t="s">
        <v>198</v>
      </c>
      <c r="E2878" s="203" t="s">
        <v>5</v>
      </c>
      <c r="F2878" s="204" t="s">
        <v>3618</v>
      </c>
      <c r="H2878" s="205">
        <v>3.3</v>
      </c>
      <c r="I2878" s="206"/>
      <c r="L2878" s="202"/>
      <c r="M2878" s="207"/>
      <c r="N2878" s="208"/>
      <c r="O2878" s="208"/>
      <c r="P2878" s="208"/>
      <c r="Q2878" s="208"/>
      <c r="R2878" s="208"/>
      <c r="S2878" s="208"/>
      <c r="T2878" s="209"/>
      <c r="AT2878" s="203" t="s">
        <v>198</v>
      </c>
      <c r="AU2878" s="203" t="s">
        <v>80</v>
      </c>
      <c r="AV2878" s="13" t="s">
        <v>80</v>
      </c>
      <c r="AW2878" s="13" t="s">
        <v>35</v>
      </c>
      <c r="AX2878" s="13" t="s">
        <v>72</v>
      </c>
      <c r="AY2878" s="203" t="s">
        <v>190</v>
      </c>
    </row>
    <row r="2879" spans="2:51" s="13" customFormat="1" ht="13.5">
      <c r="B2879" s="202"/>
      <c r="D2879" s="195" t="s">
        <v>198</v>
      </c>
      <c r="E2879" s="203" t="s">
        <v>5</v>
      </c>
      <c r="F2879" s="204" t="s">
        <v>5</v>
      </c>
      <c r="H2879" s="205">
        <v>0</v>
      </c>
      <c r="I2879" s="206"/>
      <c r="L2879" s="202"/>
      <c r="M2879" s="207"/>
      <c r="N2879" s="208"/>
      <c r="O2879" s="208"/>
      <c r="P2879" s="208"/>
      <c r="Q2879" s="208"/>
      <c r="R2879" s="208"/>
      <c r="S2879" s="208"/>
      <c r="T2879" s="209"/>
      <c r="AT2879" s="203" t="s">
        <v>198</v>
      </c>
      <c r="AU2879" s="203" t="s">
        <v>80</v>
      </c>
      <c r="AV2879" s="13" t="s">
        <v>80</v>
      </c>
      <c r="AW2879" s="13" t="s">
        <v>35</v>
      </c>
      <c r="AX2879" s="13" t="s">
        <v>72</v>
      </c>
      <c r="AY2879" s="203" t="s">
        <v>190</v>
      </c>
    </row>
    <row r="2880" spans="2:51" s="14" customFormat="1" ht="13.5">
      <c r="B2880" s="210"/>
      <c r="D2880" s="195" t="s">
        <v>198</v>
      </c>
      <c r="E2880" s="211" t="s">
        <v>5</v>
      </c>
      <c r="F2880" s="212" t="s">
        <v>221</v>
      </c>
      <c r="H2880" s="213">
        <v>367.8</v>
      </c>
      <c r="I2880" s="214"/>
      <c r="L2880" s="210"/>
      <c r="M2880" s="215"/>
      <c r="N2880" s="216"/>
      <c r="O2880" s="216"/>
      <c r="P2880" s="216"/>
      <c r="Q2880" s="216"/>
      <c r="R2880" s="216"/>
      <c r="S2880" s="216"/>
      <c r="T2880" s="217"/>
      <c r="AT2880" s="211" t="s">
        <v>198</v>
      </c>
      <c r="AU2880" s="211" t="s">
        <v>80</v>
      </c>
      <c r="AV2880" s="14" t="s">
        <v>92</v>
      </c>
      <c r="AW2880" s="14" t="s">
        <v>35</v>
      </c>
      <c r="AX2880" s="14" t="s">
        <v>17</v>
      </c>
      <c r="AY2880" s="211" t="s">
        <v>190</v>
      </c>
    </row>
    <row r="2881" spans="2:65" s="1" customFormat="1" ht="16.5" customHeight="1">
      <c r="B2881" s="181"/>
      <c r="C2881" s="218" t="s">
        <v>3619</v>
      </c>
      <c r="D2881" s="218" t="s">
        <v>465</v>
      </c>
      <c r="E2881" s="219" t="s">
        <v>3620</v>
      </c>
      <c r="F2881" s="220" t="s">
        <v>3621</v>
      </c>
      <c r="G2881" s="221" t="s">
        <v>275</v>
      </c>
      <c r="H2881" s="222">
        <v>386.19</v>
      </c>
      <c r="I2881" s="223"/>
      <c r="J2881" s="224">
        <f>ROUND(I2881*H2881,2)</f>
        <v>0</v>
      </c>
      <c r="K2881" s="220" t="s">
        <v>196</v>
      </c>
      <c r="L2881" s="225"/>
      <c r="M2881" s="226" t="s">
        <v>5</v>
      </c>
      <c r="N2881" s="227" t="s">
        <v>43</v>
      </c>
      <c r="O2881" s="43"/>
      <c r="P2881" s="191">
        <f>O2881*H2881</f>
        <v>0</v>
      </c>
      <c r="Q2881" s="191">
        <v>0</v>
      </c>
      <c r="R2881" s="191">
        <f>Q2881*H2881</f>
        <v>0</v>
      </c>
      <c r="S2881" s="191">
        <v>0</v>
      </c>
      <c r="T2881" s="192">
        <f>S2881*H2881</f>
        <v>0</v>
      </c>
      <c r="AR2881" s="25" t="s">
        <v>407</v>
      </c>
      <c r="AT2881" s="25" t="s">
        <v>465</v>
      </c>
      <c r="AU2881" s="25" t="s">
        <v>80</v>
      </c>
      <c r="AY2881" s="25" t="s">
        <v>190</v>
      </c>
      <c r="BE2881" s="193">
        <f>IF(N2881="základní",J2881,0)</f>
        <v>0</v>
      </c>
      <c r="BF2881" s="193">
        <f>IF(N2881="snížená",J2881,0)</f>
        <v>0</v>
      </c>
      <c r="BG2881" s="193">
        <f>IF(N2881="zákl. přenesená",J2881,0)</f>
        <v>0</v>
      </c>
      <c r="BH2881" s="193">
        <f>IF(N2881="sníž. přenesená",J2881,0)</f>
        <v>0</v>
      </c>
      <c r="BI2881" s="193">
        <f>IF(N2881="nulová",J2881,0)</f>
        <v>0</v>
      </c>
      <c r="BJ2881" s="25" t="s">
        <v>17</v>
      </c>
      <c r="BK2881" s="193">
        <f>ROUND(I2881*H2881,2)</f>
        <v>0</v>
      </c>
      <c r="BL2881" s="25" t="s">
        <v>283</v>
      </c>
      <c r="BM2881" s="25" t="s">
        <v>3622</v>
      </c>
    </row>
    <row r="2882" spans="2:51" s="13" customFormat="1" ht="13.5">
      <c r="B2882" s="202"/>
      <c r="D2882" s="195" t="s">
        <v>198</v>
      </c>
      <c r="F2882" s="204" t="s">
        <v>3623</v>
      </c>
      <c r="H2882" s="205">
        <v>386.19</v>
      </c>
      <c r="I2882" s="206"/>
      <c r="L2882" s="202"/>
      <c r="M2882" s="207"/>
      <c r="N2882" s="208"/>
      <c r="O2882" s="208"/>
      <c r="P2882" s="208"/>
      <c r="Q2882" s="208"/>
      <c r="R2882" s="208"/>
      <c r="S2882" s="208"/>
      <c r="T2882" s="209"/>
      <c r="AT2882" s="203" t="s">
        <v>198</v>
      </c>
      <c r="AU2882" s="203" t="s">
        <v>80</v>
      </c>
      <c r="AV2882" s="13" t="s">
        <v>80</v>
      </c>
      <c r="AW2882" s="13" t="s">
        <v>6</v>
      </c>
      <c r="AX2882" s="13" t="s">
        <v>17</v>
      </c>
      <c r="AY2882" s="203" t="s">
        <v>190</v>
      </c>
    </row>
    <row r="2883" spans="2:65" s="1" customFormat="1" ht="25.5" customHeight="1">
      <c r="B2883" s="181"/>
      <c r="C2883" s="182" t="s">
        <v>3624</v>
      </c>
      <c r="D2883" s="182" t="s">
        <v>192</v>
      </c>
      <c r="E2883" s="183" t="s">
        <v>3625</v>
      </c>
      <c r="F2883" s="184" t="s">
        <v>3626</v>
      </c>
      <c r="G2883" s="185" t="s">
        <v>275</v>
      </c>
      <c r="H2883" s="186">
        <v>1059.781</v>
      </c>
      <c r="I2883" s="187"/>
      <c r="J2883" s="188">
        <f>ROUND(I2883*H2883,2)</f>
        <v>0</v>
      </c>
      <c r="K2883" s="184" t="s">
        <v>196</v>
      </c>
      <c r="L2883" s="42"/>
      <c r="M2883" s="189" t="s">
        <v>5</v>
      </c>
      <c r="N2883" s="190" t="s">
        <v>43</v>
      </c>
      <c r="O2883" s="43"/>
      <c r="P2883" s="191">
        <f>O2883*H2883</f>
        <v>0</v>
      </c>
      <c r="Q2883" s="191">
        <v>0.00021</v>
      </c>
      <c r="R2883" s="191">
        <f>Q2883*H2883</f>
        <v>0.22255401</v>
      </c>
      <c r="S2883" s="191">
        <v>0</v>
      </c>
      <c r="T2883" s="192">
        <f>S2883*H2883</f>
        <v>0</v>
      </c>
      <c r="AR2883" s="25" t="s">
        <v>283</v>
      </c>
      <c r="AT2883" s="25" t="s">
        <v>192</v>
      </c>
      <c r="AU2883" s="25" t="s">
        <v>80</v>
      </c>
      <c r="AY2883" s="25" t="s">
        <v>190</v>
      </c>
      <c r="BE2883" s="193">
        <f>IF(N2883="základní",J2883,0)</f>
        <v>0</v>
      </c>
      <c r="BF2883" s="193">
        <f>IF(N2883="snížená",J2883,0)</f>
        <v>0</v>
      </c>
      <c r="BG2883" s="193">
        <f>IF(N2883="zákl. přenesená",J2883,0)</f>
        <v>0</v>
      </c>
      <c r="BH2883" s="193">
        <f>IF(N2883="sníž. přenesená",J2883,0)</f>
        <v>0</v>
      </c>
      <c r="BI2883" s="193">
        <f>IF(N2883="nulová",J2883,0)</f>
        <v>0</v>
      </c>
      <c r="BJ2883" s="25" t="s">
        <v>17</v>
      </c>
      <c r="BK2883" s="193">
        <f>ROUND(I2883*H2883,2)</f>
        <v>0</v>
      </c>
      <c r="BL2883" s="25" t="s">
        <v>283</v>
      </c>
      <c r="BM2883" s="25" t="s">
        <v>3627</v>
      </c>
    </row>
    <row r="2884" spans="2:51" s="12" customFormat="1" ht="13.5">
      <c r="B2884" s="194"/>
      <c r="D2884" s="195" t="s">
        <v>198</v>
      </c>
      <c r="E2884" s="196" t="s">
        <v>5</v>
      </c>
      <c r="F2884" s="197" t="s">
        <v>3628</v>
      </c>
      <c r="H2884" s="196" t="s">
        <v>5</v>
      </c>
      <c r="I2884" s="198"/>
      <c r="L2884" s="194"/>
      <c r="M2884" s="199"/>
      <c r="N2884" s="200"/>
      <c r="O2884" s="200"/>
      <c r="P2884" s="200"/>
      <c r="Q2884" s="200"/>
      <c r="R2884" s="200"/>
      <c r="S2884" s="200"/>
      <c r="T2884" s="201"/>
      <c r="AT2884" s="196" t="s">
        <v>198</v>
      </c>
      <c r="AU2884" s="196" t="s">
        <v>80</v>
      </c>
      <c r="AV2884" s="12" t="s">
        <v>17</v>
      </c>
      <c r="AW2884" s="12" t="s">
        <v>35</v>
      </c>
      <c r="AX2884" s="12" t="s">
        <v>72</v>
      </c>
      <c r="AY2884" s="196" t="s">
        <v>190</v>
      </c>
    </row>
    <row r="2885" spans="2:51" s="13" customFormat="1" ht="13.5">
      <c r="B2885" s="202"/>
      <c r="D2885" s="195" t="s">
        <v>198</v>
      </c>
      <c r="E2885" s="203" t="s">
        <v>5</v>
      </c>
      <c r="F2885" s="204" t="s">
        <v>903</v>
      </c>
      <c r="H2885" s="205">
        <v>842.463</v>
      </c>
      <c r="I2885" s="206"/>
      <c r="L2885" s="202"/>
      <c r="M2885" s="207"/>
      <c r="N2885" s="208"/>
      <c r="O2885" s="208"/>
      <c r="P2885" s="208"/>
      <c r="Q2885" s="208"/>
      <c r="R2885" s="208"/>
      <c r="S2885" s="208"/>
      <c r="T2885" s="209"/>
      <c r="AT2885" s="203" t="s">
        <v>198</v>
      </c>
      <c r="AU2885" s="203" t="s">
        <v>80</v>
      </c>
      <c r="AV2885" s="13" t="s">
        <v>80</v>
      </c>
      <c r="AW2885" s="13" t="s">
        <v>35</v>
      </c>
      <c r="AX2885" s="13" t="s">
        <v>72</v>
      </c>
      <c r="AY2885" s="203" t="s">
        <v>190</v>
      </c>
    </row>
    <row r="2886" spans="2:51" s="12" customFormat="1" ht="13.5">
      <c r="B2886" s="194"/>
      <c r="D2886" s="195" t="s">
        <v>198</v>
      </c>
      <c r="E2886" s="196" t="s">
        <v>5</v>
      </c>
      <c r="F2886" s="197" t="s">
        <v>3629</v>
      </c>
      <c r="H2886" s="196" t="s">
        <v>5</v>
      </c>
      <c r="I2886" s="198"/>
      <c r="L2886" s="194"/>
      <c r="M2886" s="199"/>
      <c r="N2886" s="200"/>
      <c r="O2886" s="200"/>
      <c r="P2886" s="200"/>
      <c r="Q2886" s="200"/>
      <c r="R2886" s="200"/>
      <c r="S2886" s="200"/>
      <c r="T2886" s="201"/>
      <c r="AT2886" s="196" t="s">
        <v>198</v>
      </c>
      <c r="AU2886" s="196" t="s">
        <v>80</v>
      </c>
      <c r="AV2886" s="12" t="s">
        <v>17</v>
      </c>
      <c r="AW2886" s="12" t="s">
        <v>35</v>
      </c>
      <c r="AX2886" s="12" t="s">
        <v>72</v>
      </c>
      <c r="AY2886" s="196" t="s">
        <v>190</v>
      </c>
    </row>
    <row r="2887" spans="2:51" s="13" customFormat="1" ht="13.5">
      <c r="B2887" s="202"/>
      <c r="D2887" s="195" t="s">
        <v>198</v>
      </c>
      <c r="E2887" s="203" t="s">
        <v>5</v>
      </c>
      <c r="F2887" s="204" t="s">
        <v>3630</v>
      </c>
      <c r="H2887" s="205">
        <v>240.85</v>
      </c>
      <c r="I2887" s="206"/>
      <c r="L2887" s="202"/>
      <c r="M2887" s="207"/>
      <c r="N2887" s="208"/>
      <c r="O2887" s="208"/>
      <c r="P2887" s="208"/>
      <c r="Q2887" s="208"/>
      <c r="R2887" s="208"/>
      <c r="S2887" s="208"/>
      <c r="T2887" s="209"/>
      <c r="AT2887" s="203" t="s">
        <v>198</v>
      </c>
      <c r="AU2887" s="203" t="s">
        <v>80</v>
      </c>
      <c r="AV2887" s="13" t="s">
        <v>80</v>
      </c>
      <c r="AW2887" s="13" t="s">
        <v>35</v>
      </c>
      <c r="AX2887" s="13" t="s">
        <v>72</v>
      </c>
      <c r="AY2887" s="203" t="s">
        <v>190</v>
      </c>
    </row>
    <row r="2888" spans="2:51" s="12" customFormat="1" ht="13.5">
      <c r="B2888" s="194"/>
      <c r="D2888" s="195" t="s">
        <v>198</v>
      </c>
      <c r="E2888" s="196" t="s">
        <v>5</v>
      </c>
      <c r="F2888" s="197" t="s">
        <v>3631</v>
      </c>
      <c r="H2888" s="196" t="s">
        <v>5</v>
      </c>
      <c r="I2888" s="198"/>
      <c r="L2888" s="194"/>
      <c r="M2888" s="199"/>
      <c r="N2888" s="200"/>
      <c r="O2888" s="200"/>
      <c r="P2888" s="200"/>
      <c r="Q2888" s="200"/>
      <c r="R2888" s="200"/>
      <c r="S2888" s="200"/>
      <c r="T2888" s="201"/>
      <c r="AT2888" s="196" t="s">
        <v>198</v>
      </c>
      <c r="AU2888" s="196" t="s">
        <v>80</v>
      </c>
      <c r="AV2888" s="12" t="s">
        <v>17</v>
      </c>
      <c r="AW2888" s="12" t="s">
        <v>35</v>
      </c>
      <c r="AX2888" s="12" t="s">
        <v>72</v>
      </c>
      <c r="AY2888" s="196" t="s">
        <v>190</v>
      </c>
    </row>
    <row r="2889" spans="2:51" s="13" customFormat="1" ht="13.5">
      <c r="B2889" s="202"/>
      <c r="D2889" s="195" t="s">
        <v>198</v>
      </c>
      <c r="E2889" s="203" t="s">
        <v>5</v>
      </c>
      <c r="F2889" s="204" t="s">
        <v>893</v>
      </c>
      <c r="H2889" s="205">
        <v>132.55</v>
      </c>
      <c r="I2889" s="206"/>
      <c r="L2889" s="202"/>
      <c r="M2889" s="207"/>
      <c r="N2889" s="208"/>
      <c r="O2889" s="208"/>
      <c r="P2889" s="208"/>
      <c r="Q2889" s="208"/>
      <c r="R2889" s="208"/>
      <c r="S2889" s="208"/>
      <c r="T2889" s="209"/>
      <c r="AT2889" s="203" t="s">
        <v>198</v>
      </c>
      <c r="AU2889" s="203" t="s">
        <v>80</v>
      </c>
      <c r="AV2889" s="13" t="s">
        <v>80</v>
      </c>
      <c r="AW2889" s="13" t="s">
        <v>35</v>
      </c>
      <c r="AX2889" s="13" t="s">
        <v>72</v>
      </c>
      <c r="AY2889" s="203" t="s">
        <v>190</v>
      </c>
    </row>
    <row r="2890" spans="2:51" s="12" customFormat="1" ht="13.5">
      <c r="B2890" s="194"/>
      <c r="D2890" s="195" t="s">
        <v>198</v>
      </c>
      <c r="E2890" s="196" t="s">
        <v>5</v>
      </c>
      <c r="F2890" s="197" t="s">
        <v>3632</v>
      </c>
      <c r="H2890" s="196" t="s">
        <v>5</v>
      </c>
      <c r="I2890" s="198"/>
      <c r="L2890" s="194"/>
      <c r="M2890" s="199"/>
      <c r="N2890" s="200"/>
      <c r="O2890" s="200"/>
      <c r="P2890" s="200"/>
      <c r="Q2890" s="200"/>
      <c r="R2890" s="200"/>
      <c r="S2890" s="200"/>
      <c r="T2890" s="201"/>
      <c r="AT2890" s="196" t="s">
        <v>198</v>
      </c>
      <c r="AU2890" s="196" t="s">
        <v>80</v>
      </c>
      <c r="AV2890" s="12" t="s">
        <v>17</v>
      </c>
      <c r="AW2890" s="12" t="s">
        <v>35</v>
      </c>
      <c r="AX2890" s="12" t="s">
        <v>72</v>
      </c>
      <c r="AY2890" s="196" t="s">
        <v>190</v>
      </c>
    </row>
    <row r="2891" spans="2:51" s="13" customFormat="1" ht="13.5">
      <c r="B2891" s="202"/>
      <c r="D2891" s="195" t="s">
        <v>198</v>
      </c>
      <c r="E2891" s="203" t="s">
        <v>5</v>
      </c>
      <c r="F2891" s="204" t="s">
        <v>3633</v>
      </c>
      <c r="H2891" s="205">
        <v>-156.082</v>
      </c>
      <c r="I2891" s="206"/>
      <c r="L2891" s="202"/>
      <c r="M2891" s="207"/>
      <c r="N2891" s="208"/>
      <c r="O2891" s="208"/>
      <c r="P2891" s="208"/>
      <c r="Q2891" s="208"/>
      <c r="R2891" s="208"/>
      <c r="S2891" s="208"/>
      <c r="T2891" s="209"/>
      <c r="AT2891" s="203" t="s">
        <v>198</v>
      </c>
      <c r="AU2891" s="203" t="s">
        <v>80</v>
      </c>
      <c r="AV2891" s="13" t="s">
        <v>80</v>
      </c>
      <c r="AW2891" s="13" t="s">
        <v>35</v>
      </c>
      <c r="AX2891" s="13" t="s">
        <v>72</v>
      </c>
      <c r="AY2891" s="203" t="s">
        <v>190</v>
      </c>
    </row>
    <row r="2892" spans="2:51" s="14" customFormat="1" ht="13.5">
      <c r="B2892" s="210"/>
      <c r="D2892" s="195" t="s">
        <v>198</v>
      </c>
      <c r="E2892" s="211" t="s">
        <v>5</v>
      </c>
      <c r="F2892" s="212" t="s">
        <v>221</v>
      </c>
      <c r="H2892" s="213">
        <v>1059.781</v>
      </c>
      <c r="I2892" s="214"/>
      <c r="L2892" s="210"/>
      <c r="M2892" s="215"/>
      <c r="N2892" s="216"/>
      <c r="O2892" s="216"/>
      <c r="P2892" s="216"/>
      <c r="Q2892" s="216"/>
      <c r="R2892" s="216"/>
      <c r="S2892" s="216"/>
      <c r="T2892" s="217"/>
      <c r="AT2892" s="211" t="s">
        <v>198</v>
      </c>
      <c r="AU2892" s="211" t="s">
        <v>80</v>
      </c>
      <c r="AV2892" s="14" t="s">
        <v>92</v>
      </c>
      <c r="AW2892" s="14" t="s">
        <v>35</v>
      </c>
      <c r="AX2892" s="14" t="s">
        <v>17</v>
      </c>
      <c r="AY2892" s="211" t="s">
        <v>190</v>
      </c>
    </row>
    <row r="2893" spans="2:65" s="1" customFormat="1" ht="25.5" customHeight="1">
      <c r="B2893" s="181"/>
      <c r="C2893" s="182" t="s">
        <v>3634</v>
      </c>
      <c r="D2893" s="182" t="s">
        <v>192</v>
      </c>
      <c r="E2893" s="183" t="s">
        <v>3635</v>
      </c>
      <c r="F2893" s="184" t="s">
        <v>3636</v>
      </c>
      <c r="G2893" s="185" t="s">
        <v>275</v>
      </c>
      <c r="H2893" s="186">
        <v>61.656</v>
      </c>
      <c r="I2893" s="187"/>
      <c r="J2893" s="188">
        <f>ROUND(I2893*H2893,2)</f>
        <v>0</v>
      </c>
      <c r="K2893" s="184" t="s">
        <v>196</v>
      </c>
      <c r="L2893" s="42"/>
      <c r="M2893" s="189" t="s">
        <v>5</v>
      </c>
      <c r="N2893" s="190" t="s">
        <v>43</v>
      </c>
      <c r="O2893" s="43"/>
      <c r="P2893" s="191">
        <f>O2893*H2893</f>
        <v>0</v>
      </c>
      <c r="Q2893" s="191">
        <v>0.00021</v>
      </c>
      <c r="R2893" s="191">
        <f>Q2893*H2893</f>
        <v>0.01294776</v>
      </c>
      <c r="S2893" s="191">
        <v>0</v>
      </c>
      <c r="T2893" s="192">
        <f>S2893*H2893</f>
        <v>0</v>
      </c>
      <c r="AR2893" s="25" t="s">
        <v>283</v>
      </c>
      <c r="AT2893" s="25" t="s">
        <v>192</v>
      </c>
      <c r="AU2893" s="25" t="s">
        <v>80</v>
      </c>
      <c r="AY2893" s="25" t="s">
        <v>190</v>
      </c>
      <c r="BE2893" s="193">
        <f>IF(N2893="základní",J2893,0)</f>
        <v>0</v>
      </c>
      <c r="BF2893" s="193">
        <f>IF(N2893="snížená",J2893,0)</f>
        <v>0</v>
      </c>
      <c r="BG2893" s="193">
        <f>IF(N2893="zákl. přenesená",J2893,0)</f>
        <v>0</v>
      </c>
      <c r="BH2893" s="193">
        <f>IF(N2893="sníž. přenesená",J2893,0)</f>
        <v>0</v>
      </c>
      <c r="BI2893" s="193">
        <f>IF(N2893="nulová",J2893,0)</f>
        <v>0</v>
      </c>
      <c r="BJ2893" s="25" t="s">
        <v>17</v>
      </c>
      <c r="BK2893" s="193">
        <f>ROUND(I2893*H2893,2)</f>
        <v>0</v>
      </c>
      <c r="BL2893" s="25" t="s">
        <v>283</v>
      </c>
      <c r="BM2893" s="25" t="s">
        <v>3637</v>
      </c>
    </row>
    <row r="2894" spans="2:51" s="12" customFormat="1" ht="13.5">
      <c r="B2894" s="194"/>
      <c r="D2894" s="195" t="s">
        <v>198</v>
      </c>
      <c r="E2894" s="196" t="s">
        <v>5</v>
      </c>
      <c r="F2894" s="197" t="s">
        <v>1476</v>
      </c>
      <c r="H2894" s="196" t="s">
        <v>5</v>
      </c>
      <c r="I2894" s="198"/>
      <c r="L2894" s="194"/>
      <c r="M2894" s="199"/>
      <c r="N2894" s="200"/>
      <c r="O2894" s="200"/>
      <c r="P2894" s="200"/>
      <c r="Q2894" s="200"/>
      <c r="R2894" s="200"/>
      <c r="S2894" s="200"/>
      <c r="T2894" s="201"/>
      <c r="AT2894" s="196" t="s">
        <v>198</v>
      </c>
      <c r="AU2894" s="196" t="s">
        <v>80</v>
      </c>
      <c r="AV2894" s="12" t="s">
        <v>17</v>
      </c>
      <c r="AW2894" s="12" t="s">
        <v>35</v>
      </c>
      <c r="AX2894" s="12" t="s">
        <v>72</v>
      </c>
      <c r="AY2894" s="196" t="s">
        <v>190</v>
      </c>
    </row>
    <row r="2895" spans="2:51" s="13" customFormat="1" ht="13.5">
      <c r="B2895" s="202"/>
      <c r="D2895" s="195" t="s">
        <v>198</v>
      </c>
      <c r="E2895" s="203" t="s">
        <v>5</v>
      </c>
      <c r="F2895" s="204" t="s">
        <v>3618</v>
      </c>
      <c r="H2895" s="205">
        <v>3.3</v>
      </c>
      <c r="I2895" s="206"/>
      <c r="L2895" s="202"/>
      <c r="M2895" s="207"/>
      <c r="N2895" s="208"/>
      <c r="O2895" s="208"/>
      <c r="P2895" s="208"/>
      <c r="Q2895" s="208"/>
      <c r="R2895" s="208"/>
      <c r="S2895" s="208"/>
      <c r="T2895" s="209"/>
      <c r="AT2895" s="203" t="s">
        <v>198</v>
      </c>
      <c r="AU2895" s="203" t="s">
        <v>80</v>
      </c>
      <c r="AV2895" s="13" t="s">
        <v>80</v>
      </c>
      <c r="AW2895" s="13" t="s">
        <v>35</v>
      </c>
      <c r="AX2895" s="13" t="s">
        <v>72</v>
      </c>
      <c r="AY2895" s="203" t="s">
        <v>190</v>
      </c>
    </row>
    <row r="2896" spans="2:51" s="13" customFormat="1" ht="13.5">
      <c r="B2896" s="202"/>
      <c r="D2896" s="195" t="s">
        <v>198</v>
      </c>
      <c r="E2896" s="203" t="s">
        <v>5</v>
      </c>
      <c r="F2896" s="204" t="s">
        <v>3638</v>
      </c>
      <c r="H2896" s="205">
        <v>61.2</v>
      </c>
      <c r="I2896" s="206"/>
      <c r="L2896" s="202"/>
      <c r="M2896" s="207"/>
      <c r="N2896" s="208"/>
      <c r="O2896" s="208"/>
      <c r="P2896" s="208"/>
      <c r="Q2896" s="208"/>
      <c r="R2896" s="208"/>
      <c r="S2896" s="208"/>
      <c r="T2896" s="209"/>
      <c r="AT2896" s="203" t="s">
        <v>198</v>
      </c>
      <c r="AU2896" s="203" t="s">
        <v>80</v>
      </c>
      <c r="AV2896" s="13" t="s">
        <v>80</v>
      </c>
      <c r="AW2896" s="13" t="s">
        <v>35</v>
      </c>
      <c r="AX2896" s="13" t="s">
        <v>72</v>
      </c>
      <c r="AY2896" s="203" t="s">
        <v>190</v>
      </c>
    </row>
    <row r="2897" spans="2:51" s="13" customFormat="1" ht="13.5">
      <c r="B2897" s="202"/>
      <c r="D2897" s="195" t="s">
        <v>198</v>
      </c>
      <c r="E2897" s="203" t="s">
        <v>5</v>
      </c>
      <c r="F2897" s="204" t="s">
        <v>3639</v>
      </c>
      <c r="H2897" s="205">
        <v>-7.848</v>
      </c>
      <c r="I2897" s="206"/>
      <c r="L2897" s="202"/>
      <c r="M2897" s="207"/>
      <c r="N2897" s="208"/>
      <c r="O2897" s="208"/>
      <c r="P2897" s="208"/>
      <c r="Q2897" s="208"/>
      <c r="R2897" s="208"/>
      <c r="S2897" s="208"/>
      <c r="T2897" s="209"/>
      <c r="AT2897" s="203" t="s">
        <v>198</v>
      </c>
      <c r="AU2897" s="203" t="s">
        <v>80</v>
      </c>
      <c r="AV2897" s="13" t="s">
        <v>80</v>
      </c>
      <c r="AW2897" s="13" t="s">
        <v>35</v>
      </c>
      <c r="AX2897" s="13" t="s">
        <v>72</v>
      </c>
      <c r="AY2897" s="203" t="s">
        <v>190</v>
      </c>
    </row>
    <row r="2898" spans="2:51" s="13" customFormat="1" ht="13.5">
      <c r="B2898" s="202"/>
      <c r="D2898" s="195" t="s">
        <v>198</v>
      </c>
      <c r="E2898" s="203" t="s">
        <v>5</v>
      </c>
      <c r="F2898" s="204" t="s">
        <v>3640</v>
      </c>
      <c r="H2898" s="205">
        <v>5.004</v>
      </c>
      <c r="I2898" s="206"/>
      <c r="L2898" s="202"/>
      <c r="M2898" s="207"/>
      <c r="N2898" s="208"/>
      <c r="O2898" s="208"/>
      <c r="P2898" s="208"/>
      <c r="Q2898" s="208"/>
      <c r="R2898" s="208"/>
      <c r="S2898" s="208"/>
      <c r="T2898" s="209"/>
      <c r="AT2898" s="203" t="s">
        <v>198</v>
      </c>
      <c r="AU2898" s="203" t="s">
        <v>80</v>
      </c>
      <c r="AV2898" s="13" t="s">
        <v>80</v>
      </c>
      <c r="AW2898" s="13" t="s">
        <v>35</v>
      </c>
      <c r="AX2898" s="13" t="s">
        <v>72</v>
      </c>
      <c r="AY2898" s="203" t="s">
        <v>190</v>
      </c>
    </row>
    <row r="2899" spans="2:51" s="14" customFormat="1" ht="13.5">
      <c r="B2899" s="210"/>
      <c r="D2899" s="195" t="s">
        <v>198</v>
      </c>
      <c r="E2899" s="211" t="s">
        <v>5</v>
      </c>
      <c r="F2899" s="212" t="s">
        <v>221</v>
      </c>
      <c r="H2899" s="213">
        <v>61.656</v>
      </c>
      <c r="I2899" s="214"/>
      <c r="L2899" s="210"/>
      <c r="M2899" s="215"/>
      <c r="N2899" s="216"/>
      <c r="O2899" s="216"/>
      <c r="P2899" s="216"/>
      <c r="Q2899" s="216"/>
      <c r="R2899" s="216"/>
      <c r="S2899" s="216"/>
      <c r="T2899" s="217"/>
      <c r="AT2899" s="211" t="s">
        <v>198</v>
      </c>
      <c r="AU2899" s="211" t="s">
        <v>80</v>
      </c>
      <c r="AV2899" s="14" t="s">
        <v>92</v>
      </c>
      <c r="AW2899" s="14" t="s">
        <v>35</v>
      </c>
      <c r="AX2899" s="14" t="s">
        <v>17</v>
      </c>
      <c r="AY2899" s="211" t="s">
        <v>190</v>
      </c>
    </row>
    <row r="2900" spans="2:65" s="1" customFormat="1" ht="25.5" customHeight="1">
      <c r="B2900" s="181"/>
      <c r="C2900" s="182" t="s">
        <v>3641</v>
      </c>
      <c r="D2900" s="182" t="s">
        <v>192</v>
      </c>
      <c r="E2900" s="183" t="s">
        <v>3642</v>
      </c>
      <c r="F2900" s="184" t="s">
        <v>3643</v>
      </c>
      <c r="G2900" s="185" t="s">
        <v>275</v>
      </c>
      <c r="H2900" s="186">
        <v>1059.781</v>
      </c>
      <c r="I2900" s="187"/>
      <c r="J2900" s="188">
        <f>ROUND(I2900*H2900,2)</f>
        <v>0</v>
      </c>
      <c r="K2900" s="184" t="s">
        <v>196</v>
      </c>
      <c r="L2900" s="42"/>
      <c r="M2900" s="189" t="s">
        <v>5</v>
      </c>
      <c r="N2900" s="190" t="s">
        <v>43</v>
      </c>
      <c r="O2900" s="43"/>
      <c r="P2900" s="191">
        <f>O2900*H2900</f>
        <v>0</v>
      </c>
      <c r="Q2900" s="191">
        <v>0.00026</v>
      </c>
      <c r="R2900" s="191">
        <f>Q2900*H2900</f>
        <v>0.27554305999999995</v>
      </c>
      <c r="S2900" s="191">
        <v>0</v>
      </c>
      <c r="T2900" s="192">
        <f>S2900*H2900</f>
        <v>0</v>
      </c>
      <c r="AR2900" s="25" t="s">
        <v>283</v>
      </c>
      <c r="AT2900" s="25" t="s">
        <v>192</v>
      </c>
      <c r="AU2900" s="25" t="s">
        <v>80</v>
      </c>
      <c r="AY2900" s="25" t="s">
        <v>190</v>
      </c>
      <c r="BE2900" s="193">
        <f>IF(N2900="základní",J2900,0)</f>
        <v>0</v>
      </c>
      <c r="BF2900" s="193">
        <f>IF(N2900="snížená",J2900,0)</f>
        <v>0</v>
      </c>
      <c r="BG2900" s="193">
        <f>IF(N2900="zákl. přenesená",J2900,0)</f>
        <v>0</v>
      </c>
      <c r="BH2900" s="193">
        <f>IF(N2900="sníž. přenesená",J2900,0)</f>
        <v>0</v>
      </c>
      <c r="BI2900" s="193">
        <f>IF(N2900="nulová",J2900,0)</f>
        <v>0</v>
      </c>
      <c r="BJ2900" s="25" t="s">
        <v>17</v>
      </c>
      <c r="BK2900" s="193">
        <f>ROUND(I2900*H2900,2)</f>
        <v>0</v>
      </c>
      <c r="BL2900" s="25" t="s">
        <v>283</v>
      </c>
      <c r="BM2900" s="25" t="s">
        <v>3644</v>
      </c>
    </row>
    <row r="2901" spans="2:51" s="12" customFormat="1" ht="13.5">
      <c r="B2901" s="194"/>
      <c r="D2901" s="195" t="s">
        <v>198</v>
      </c>
      <c r="E2901" s="196" t="s">
        <v>5</v>
      </c>
      <c r="F2901" s="197" t="s">
        <v>3645</v>
      </c>
      <c r="H2901" s="196" t="s">
        <v>5</v>
      </c>
      <c r="I2901" s="198"/>
      <c r="L2901" s="194"/>
      <c r="M2901" s="199"/>
      <c r="N2901" s="200"/>
      <c r="O2901" s="200"/>
      <c r="P2901" s="200"/>
      <c r="Q2901" s="200"/>
      <c r="R2901" s="200"/>
      <c r="S2901" s="200"/>
      <c r="T2901" s="201"/>
      <c r="AT2901" s="196" t="s">
        <v>198</v>
      </c>
      <c r="AU2901" s="196" t="s">
        <v>80</v>
      </c>
      <c r="AV2901" s="12" t="s">
        <v>17</v>
      </c>
      <c r="AW2901" s="12" t="s">
        <v>35</v>
      </c>
      <c r="AX2901" s="12" t="s">
        <v>72</v>
      </c>
      <c r="AY2901" s="196" t="s">
        <v>190</v>
      </c>
    </row>
    <row r="2902" spans="2:51" s="13" customFormat="1" ht="13.5">
      <c r="B2902" s="202"/>
      <c r="D2902" s="195" t="s">
        <v>198</v>
      </c>
      <c r="E2902" s="203" t="s">
        <v>5</v>
      </c>
      <c r="F2902" s="204" t="s">
        <v>3646</v>
      </c>
      <c r="H2902" s="205">
        <v>1059.781</v>
      </c>
      <c r="I2902" s="206"/>
      <c r="L2902" s="202"/>
      <c r="M2902" s="207"/>
      <c r="N2902" s="208"/>
      <c r="O2902" s="208"/>
      <c r="P2902" s="208"/>
      <c r="Q2902" s="208"/>
      <c r="R2902" s="208"/>
      <c r="S2902" s="208"/>
      <c r="T2902" s="209"/>
      <c r="AT2902" s="203" t="s">
        <v>198</v>
      </c>
      <c r="AU2902" s="203" t="s">
        <v>80</v>
      </c>
      <c r="AV2902" s="13" t="s">
        <v>80</v>
      </c>
      <c r="AW2902" s="13" t="s">
        <v>35</v>
      </c>
      <c r="AX2902" s="13" t="s">
        <v>17</v>
      </c>
      <c r="AY2902" s="203" t="s">
        <v>190</v>
      </c>
    </row>
    <row r="2903" spans="2:65" s="1" customFormat="1" ht="25.5" customHeight="1">
      <c r="B2903" s="181"/>
      <c r="C2903" s="182" t="s">
        <v>3647</v>
      </c>
      <c r="D2903" s="182" t="s">
        <v>192</v>
      </c>
      <c r="E2903" s="183" t="s">
        <v>3648</v>
      </c>
      <c r="F2903" s="184" t="s">
        <v>3649</v>
      </c>
      <c r="G2903" s="185" t="s">
        <v>275</v>
      </c>
      <c r="H2903" s="186">
        <v>61.656</v>
      </c>
      <c r="I2903" s="187"/>
      <c r="J2903" s="188">
        <f>ROUND(I2903*H2903,2)</f>
        <v>0</v>
      </c>
      <c r="K2903" s="184" t="s">
        <v>196</v>
      </c>
      <c r="L2903" s="42"/>
      <c r="M2903" s="189" t="s">
        <v>5</v>
      </c>
      <c r="N2903" s="190" t="s">
        <v>43</v>
      </c>
      <c r="O2903" s="43"/>
      <c r="P2903" s="191">
        <f>O2903*H2903</f>
        <v>0</v>
      </c>
      <c r="Q2903" s="191">
        <v>0.00026</v>
      </c>
      <c r="R2903" s="191">
        <f>Q2903*H2903</f>
        <v>0.01603056</v>
      </c>
      <c r="S2903" s="191">
        <v>0</v>
      </c>
      <c r="T2903" s="192">
        <f>S2903*H2903</f>
        <v>0</v>
      </c>
      <c r="AR2903" s="25" t="s">
        <v>283</v>
      </c>
      <c r="AT2903" s="25" t="s">
        <v>192</v>
      </c>
      <c r="AU2903" s="25" t="s">
        <v>80</v>
      </c>
      <c r="AY2903" s="25" t="s">
        <v>190</v>
      </c>
      <c r="BE2903" s="193">
        <f>IF(N2903="základní",J2903,0)</f>
        <v>0</v>
      </c>
      <c r="BF2903" s="193">
        <f>IF(N2903="snížená",J2903,0)</f>
        <v>0</v>
      </c>
      <c r="BG2903" s="193">
        <f>IF(N2903="zákl. přenesená",J2903,0)</f>
        <v>0</v>
      </c>
      <c r="BH2903" s="193">
        <f>IF(N2903="sníž. přenesená",J2903,0)</f>
        <v>0</v>
      </c>
      <c r="BI2903" s="193">
        <f>IF(N2903="nulová",J2903,0)</f>
        <v>0</v>
      </c>
      <c r="BJ2903" s="25" t="s">
        <v>17</v>
      </c>
      <c r="BK2903" s="193">
        <f>ROUND(I2903*H2903,2)</f>
        <v>0</v>
      </c>
      <c r="BL2903" s="25" t="s">
        <v>283</v>
      </c>
      <c r="BM2903" s="25" t="s">
        <v>3650</v>
      </c>
    </row>
    <row r="2904" spans="2:51" s="12" customFormat="1" ht="13.5">
      <c r="B2904" s="194"/>
      <c r="D2904" s="195" t="s">
        <v>198</v>
      </c>
      <c r="E2904" s="196" t="s">
        <v>5</v>
      </c>
      <c r="F2904" s="197" t="s">
        <v>1476</v>
      </c>
      <c r="H2904" s="196" t="s">
        <v>5</v>
      </c>
      <c r="I2904" s="198"/>
      <c r="L2904" s="194"/>
      <c r="M2904" s="199"/>
      <c r="N2904" s="200"/>
      <c r="O2904" s="200"/>
      <c r="P2904" s="200"/>
      <c r="Q2904" s="200"/>
      <c r="R2904" s="200"/>
      <c r="S2904" s="200"/>
      <c r="T2904" s="201"/>
      <c r="AT2904" s="196" t="s">
        <v>198</v>
      </c>
      <c r="AU2904" s="196" t="s">
        <v>80</v>
      </c>
      <c r="AV2904" s="12" t="s">
        <v>17</v>
      </c>
      <c r="AW2904" s="12" t="s">
        <v>35</v>
      </c>
      <c r="AX2904" s="12" t="s">
        <v>72</v>
      </c>
      <c r="AY2904" s="196" t="s">
        <v>190</v>
      </c>
    </row>
    <row r="2905" spans="2:51" s="13" customFormat="1" ht="13.5">
      <c r="B2905" s="202"/>
      <c r="D2905" s="195" t="s">
        <v>198</v>
      </c>
      <c r="E2905" s="203" t="s">
        <v>5</v>
      </c>
      <c r="F2905" s="204" t="s">
        <v>3618</v>
      </c>
      <c r="H2905" s="205">
        <v>3.3</v>
      </c>
      <c r="I2905" s="206"/>
      <c r="L2905" s="202"/>
      <c r="M2905" s="207"/>
      <c r="N2905" s="208"/>
      <c r="O2905" s="208"/>
      <c r="P2905" s="208"/>
      <c r="Q2905" s="208"/>
      <c r="R2905" s="208"/>
      <c r="S2905" s="208"/>
      <c r="T2905" s="209"/>
      <c r="AT2905" s="203" t="s">
        <v>198</v>
      </c>
      <c r="AU2905" s="203" t="s">
        <v>80</v>
      </c>
      <c r="AV2905" s="13" t="s">
        <v>80</v>
      </c>
      <c r="AW2905" s="13" t="s">
        <v>35</v>
      </c>
      <c r="AX2905" s="13" t="s">
        <v>72</v>
      </c>
      <c r="AY2905" s="203" t="s">
        <v>190</v>
      </c>
    </row>
    <row r="2906" spans="2:51" s="13" customFormat="1" ht="13.5">
      <c r="B2906" s="202"/>
      <c r="D2906" s="195" t="s">
        <v>198</v>
      </c>
      <c r="E2906" s="203" t="s">
        <v>5</v>
      </c>
      <c r="F2906" s="204" t="s">
        <v>3638</v>
      </c>
      <c r="H2906" s="205">
        <v>61.2</v>
      </c>
      <c r="I2906" s="206"/>
      <c r="L2906" s="202"/>
      <c r="M2906" s="207"/>
      <c r="N2906" s="208"/>
      <c r="O2906" s="208"/>
      <c r="P2906" s="208"/>
      <c r="Q2906" s="208"/>
      <c r="R2906" s="208"/>
      <c r="S2906" s="208"/>
      <c r="T2906" s="209"/>
      <c r="AT2906" s="203" t="s">
        <v>198</v>
      </c>
      <c r="AU2906" s="203" t="s">
        <v>80</v>
      </c>
      <c r="AV2906" s="13" t="s">
        <v>80</v>
      </c>
      <c r="AW2906" s="13" t="s">
        <v>35</v>
      </c>
      <c r="AX2906" s="13" t="s">
        <v>72</v>
      </c>
      <c r="AY2906" s="203" t="s">
        <v>190</v>
      </c>
    </row>
    <row r="2907" spans="2:51" s="13" customFormat="1" ht="13.5">
      <c r="B2907" s="202"/>
      <c r="D2907" s="195" t="s">
        <v>198</v>
      </c>
      <c r="E2907" s="203" t="s">
        <v>5</v>
      </c>
      <c r="F2907" s="204" t="s">
        <v>3639</v>
      </c>
      <c r="H2907" s="205">
        <v>-7.848</v>
      </c>
      <c r="I2907" s="206"/>
      <c r="L2907" s="202"/>
      <c r="M2907" s="207"/>
      <c r="N2907" s="208"/>
      <c r="O2907" s="208"/>
      <c r="P2907" s="208"/>
      <c r="Q2907" s="208"/>
      <c r="R2907" s="208"/>
      <c r="S2907" s="208"/>
      <c r="T2907" s="209"/>
      <c r="AT2907" s="203" t="s">
        <v>198</v>
      </c>
      <c r="AU2907" s="203" t="s">
        <v>80</v>
      </c>
      <c r="AV2907" s="13" t="s">
        <v>80</v>
      </c>
      <c r="AW2907" s="13" t="s">
        <v>35</v>
      </c>
      <c r="AX2907" s="13" t="s">
        <v>72</v>
      </c>
      <c r="AY2907" s="203" t="s">
        <v>190</v>
      </c>
    </row>
    <row r="2908" spans="2:51" s="13" customFormat="1" ht="13.5">
      <c r="B2908" s="202"/>
      <c r="D2908" s="195" t="s">
        <v>198</v>
      </c>
      <c r="E2908" s="203" t="s">
        <v>5</v>
      </c>
      <c r="F2908" s="204" t="s">
        <v>3640</v>
      </c>
      <c r="H2908" s="205">
        <v>5.004</v>
      </c>
      <c r="I2908" s="206"/>
      <c r="L2908" s="202"/>
      <c r="M2908" s="207"/>
      <c r="N2908" s="208"/>
      <c r="O2908" s="208"/>
      <c r="P2908" s="208"/>
      <c r="Q2908" s="208"/>
      <c r="R2908" s="208"/>
      <c r="S2908" s="208"/>
      <c r="T2908" s="209"/>
      <c r="AT2908" s="203" t="s">
        <v>198</v>
      </c>
      <c r="AU2908" s="203" t="s">
        <v>80</v>
      </c>
      <c r="AV2908" s="13" t="s">
        <v>80</v>
      </c>
      <c r="AW2908" s="13" t="s">
        <v>35</v>
      </c>
      <c r="AX2908" s="13" t="s">
        <v>72</v>
      </c>
      <c r="AY2908" s="203" t="s">
        <v>190</v>
      </c>
    </row>
    <row r="2909" spans="2:51" s="14" customFormat="1" ht="13.5">
      <c r="B2909" s="210"/>
      <c r="D2909" s="195" t="s">
        <v>198</v>
      </c>
      <c r="E2909" s="211" t="s">
        <v>5</v>
      </c>
      <c r="F2909" s="212" t="s">
        <v>221</v>
      </c>
      <c r="H2909" s="213">
        <v>61.656</v>
      </c>
      <c r="I2909" s="214"/>
      <c r="L2909" s="210"/>
      <c r="M2909" s="215"/>
      <c r="N2909" s="216"/>
      <c r="O2909" s="216"/>
      <c r="P2909" s="216"/>
      <c r="Q2909" s="216"/>
      <c r="R2909" s="216"/>
      <c r="S2909" s="216"/>
      <c r="T2909" s="217"/>
      <c r="AT2909" s="211" t="s">
        <v>198</v>
      </c>
      <c r="AU2909" s="211" t="s">
        <v>80</v>
      </c>
      <c r="AV2909" s="14" t="s">
        <v>92</v>
      </c>
      <c r="AW2909" s="14" t="s">
        <v>35</v>
      </c>
      <c r="AX2909" s="14" t="s">
        <v>17</v>
      </c>
      <c r="AY2909" s="211" t="s">
        <v>190</v>
      </c>
    </row>
    <row r="2910" spans="2:65" s="1" customFormat="1" ht="38.25" customHeight="1">
      <c r="B2910" s="181"/>
      <c r="C2910" s="182" t="s">
        <v>3651</v>
      </c>
      <c r="D2910" s="182" t="s">
        <v>192</v>
      </c>
      <c r="E2910" s="183" t="s">
        <v>3652</v>
      </c>
      <c r="F2910" s="184" t="s">
        <v>3653</v>
      </c>
      <c r="G2910" s="185" t="s">
        <v>275</v>
      </c>
      <c r="H2910" s="186">
        <v>1059.781</v>
      </c>
      <c r="I2910" s="187"/>
      <c r="J2910" s="188">
        <f>ROUND(I2910*H2910,2)</f>
        <v>0</v>
      </c>
      <c r="K2910" s="184" t="s">
        <v>196</v>
      </c>
      <c r="L2910" s="42"/>
      <c r="M2910" s="189" t="s">
        <v>5</v>
      </c>
      <c r="N2910" s="190" t="s">
        <v>43</v>
      </c>
      <c r="O2910" s="43"/>
      <c r="P2910" s="191">
        <f>O2910*H2910</f>
        <v>0</v>
      </c>
      <c r="Q2910" s="191">
        <v>2E-05</v>
      </c>
      <c r="R2910" s="191">
        <f>Q2910*H2910</f>
        <v>0.021195620000000002</v>
      </c>
      <c r="S2910" s="191">
        <v>0</v>
      </c>
      <c r="T2910" s="192">
        <f>S2910*H2910</f>
        <v>0</v>
      </c>
      <c r="AR2910" s="25" t="s">
        <v>283</v>
      </c>
      <c r="AT2910" s="25" t="s">
        <v>192</v>
      </c>
      <c r="AU2910" s="25" t="s">
        <v>80</v>
      </c>
      <c r="AY2910" s="25" t="s">
        <v>190</v>
      </c>
      <c r="BE2910" s="193">
        <f>IF(N2910="základní",J2910,0)</f>
        <v>0</v>
      </c>
      <c r="BF2910" s="193">
        <f>IF(N2910="snížená",J2910,0)</f>
        <v>0</v>
      </c>
      <c r="BG2910" s="193">
        <f>IF(N2910="zákl. přenesená",J2910,0)</f>
        <v>0</v>
      </c>
      <c r="BH2910" s="193">
        <f>IF(N2910="sníž. přenesená",J2910,0)</f>
        <v>0</v>
      </c>
      <c r="BI2910" s="193">
        <f>IF(N2910="nulová",J2910,0)</f>
        <v>0</v>
      </c>
      <c r="BJ2910" s="25" t="s">
        <v>17</v>
      </c>
      <c r="BK2910" s="193">
        <f>ROUND(I2910*H2910,2)</f>
        <v>0</v>
      </c>
      <c r="BL2910" s="25" t="s">
        <v>283</v>
      </c>
      <c r="BM2910" s="25" t="s">
        <v>3654</v>
      </c>
    </row>
    <row r="2911" spans="2:51" s="12" customFormat="1" ht="13.5">
      <c r="B2911" s="194"/>
      <c r="D2911" s="195" t="s">
        <v>198</v>
      </c>
      <c r="E2911" s="196" t="s">
        <v>5</v>
      </c>
      <c r="F2911" s="197" t="s">
        <v>3645</v>
      </c>
      <c r="H2911" s="196" t="s">
        <v>5</v>
      </c>
      <c r="I2911" s="198"/>
      <c r="L2911" s="194"/>
      <c r="M2911" s="199"/>
      <c r="N2911" s="200"/>
      <c r="O2911" s="200"/>
      <c r="P2911" s="200"/>
      <c r="Q2911" s="200"/>
      <c r="R2911" s="200"/>
      <c r="S2911" s="200"/>
      <c r="T2911" s="201"/>
      <c r="AT2911" s="196" t="s">
        <v>198</v>
      </c>
      <c r="AU2911" s="196" t="s">
        <v>80</v>
      </c>
      <c r="AV2911" s="12" t="s">
        <v>17</v>
      </c>
      <c r="AW2911" s="12" t="s">
        <v>35</v>
      </c>
      <c r="AX2911" s="12" t="s">
        <v>72</v>
      </c>
      <c r="AY2911" s="196" t="s">
        <v>190</v>
      </c>
    </row>
    <row r="2912" spans="2:51" s="13" customFormat="1" ht="13.5">
      <c r="B2912" s="202"/>
      <c r="D2912" s="195" t="s">
        <v>198</v>
      </c>
      <c r="E2912" s="203" t="s">
        <v>5</v>
      </c>
      <c r="F2912" s="204" t="s">
        <v>3646</v>
      </c>
      <c r="H2912" s="205">
        <v>1059.781</v>
      </c>
      <c r="I2912" s="206"/>
      <c r="L2912" s="202"/>
      <c r="M2912" s="207"/>
      <c r="N2912" s="208"/>
      <c r="O2912" s="208"/>
      <c r="P2912" s="208"/>
      <c r="Q2912" s="208"/>
      <c r="R2912" s="208"/>
      <c r="S2912" s="208"/>
      <c r="T2912" s="209"/>
      <c r="AT2912" s="203" t="s">
        <v>198</v>
      </c>
      <c r="AU2912" s="203" t="s">
        <v>80</v>
      </c>
      <c r="AV2912" s="13" t="s">
        <v>80</v>
      </c>
      <c r="AW2912" s="13" t="s">
        <v>35</v>
      </c>
      <c r="AX2912" s="13" t="s">
        <v>17</v>
      </c>
      <c r="AY2912" s="203" t="s">
        <v>190</v>
      </c>
    </row>
    <row r="2913" spans="2:63" s="11" customFormat="1" ht="29.85" customHeight="1">
      <c r="B2913" s="168"/>
      <c r="D2913" s="169" t="s">
        <v>71</v>
      </c>
      <c r="E2913" s="179" t="s">
        <v>3655</v>
      </c>
      <c r="F2913" s="179" t="s">
        <v>3656</v>
      </c>
      <c r="I2913" s="171"/>
      <c r="J2913" s="180">
        <f>BK2913</f>
        <v>0</v>
      </c>
      <c r="L2913" s="168"/>
      <c r="M2913" s="173"/>
      <c r="N2913" s="174"/>
      <c r="O2913" s="174"/>
      <c r="P2913" s="175">
        <f>SUM(P2914:P2932)</f>
        <v>0</v>
      </c>
      <c r="Q2913" s="174"/>
      <c r="R2913" s="175">
        <f>SUM(R2914:R2932)</f>
        <v>0</v>
      </c>
      <c r="S2913" s="174"/>
      <c r="T2913" s="176">
        <f>SUM(T2914:T2932)</f>
        <v>0</v>
      </c>
      <c r="AR2913" s="169" t="s">
        <v>80</v>
      </c>
      <c r="AT2913" s="177" t="s">
        <v>71</v>
      </c>
      <c r="AU2913" s="177" t="s">
        <v>17</v>
      </c>
      <c r="AY2913" s="169" t="s">
        <v>190</v>
      </c>
      <c r="BK2913" s="178">
        <f>SUM(BK2914:BK2932)</f>
        <v>0</v>
      </c>
    </row>
    <row r="2914" spans="2:65" s="1" customFormat="1" ht="16.5" customHeight="1">
      <c r="B2914" s="181"/>
      <c r="C2914" s="182" t="s">
        <v>3657</v>
      </c>
      <c r="D2914" s="182" t="s">
        <v>192</v>
      </c>
      <c r="E2914" s="183" t="s">
        <v>3658</v>
      </c>
      <c r="F2914" s="184" t="s">
        <v>3659</v>
      </c>
      <c r="G2914" s="185" t="s">
        <v>275</v>
      </c>
      <c r="H2914" s="186">
        <v>58.294</v>
      </c>
      <c r="I2914" s="187"/>
      <c r="J2914" s="188">
        <f>ROUND(I2914*H2914,2)</f>
        <v>0</v>
      </c>
      <c r="K2914" s="184" t="s">
        <v>196</v>
      </c>
      <c r="L2914" s="42"/>
      <c r="M2914" s="189" t="s">
        <v>5</v>
      </c>
      <c r="N2914" s="190" t="s">
        <v>43</v>
      </c>
      <c r="O2914" s="43"/>
      <c r="P2914" s="191">
        <f>O2914*H2914</f>
        <v>0</v>
      </c>
      <c r="Q2914" s="191">
        <v>0</v>
      </c>
      <c r="R2914" s="191">
        <f>Q2914*H2914</f>
        <v>0</v>
      </c>
      <c r="S2914" s="191">
        <v>0</v>
      </c>
      <c r="T2914" s="192">
        <f>S2914*H2914</f>
        <v>0</v>
      </c>
      <c r="AR2914" s="25" t="s">
        <v>283</v>
      </c>
      <c r="AT2914" s="25" t="s">
        <v>192</v>
      </c>
      <c r="AU2914" s="25" t="s">
        <v>80</v>
      </c>
      <c r="AY2914" s="25" t="s">
        <v>190</v>
      </c>
      <c r="BE2914" s="193">
        <f>IF(N2914="základní",J2914,0)</f>
        <v>0</v>
      </c>
      <c r="BF2914" s="193">
        <f>IF(N2914="snížená",J2914,0)</f>
        <v>0</v>
      </c>
      <c r="BG2914" s="193">
        <f>IF(N2914="zákl. přenesená",J2914,0)</f>
        <v>0</v>
      </c>
      <c r="BH2914" s="193">
        <f>IF(N2914="sníž. přenesená",J2914,0)</f>
        <v>0</v>
      </c>
      <c r="BI2914" s="193">
        <f>IF(N2914="nulová",J2914,0)</f>
        <v>0</v>
      </c>
      <c r="BJ2914" s="25" t="s">
        <v>17</v>
      </c>
      <c r="BK2914" s="193">
        <f>ROUND(I2914*H2914,2)</f>
        <v>0</v>
      </c>
      <c r="BL2914" s="25" t="s">
        <v>283</v>
      </c>
      <c r="BM2914" s="25" t="s">
        <v>3660</v>
      </c>
    </row>
    <row r="2915" spans="2:51" s="12" customFormat="1" ht="13.5">
      <c r="B2915" s="194"/>
      <c r="D2915" s="195" t="s">
        <v>198</v>
      </c>
      <c r="E2915" s="196" t="s">
        <v>5</v>
      </c>
      <c r="F2915" s="197" t="s">
        <v>3661</v>
      </c>
      <c r="H2915" s="196" t="s">
        <v>5</v>
      </c>
      <c r="I2915" s="198"/>
      <c r="L2915" s="194"/>
      <c r="M2915" s="199"/>
      <c r="N2915" s="200"/>
      <c r="O2915" s="200"/>
      <c r="P2915" s="200"/>
      <c r="Q2915" s="200"/>
      <c r="R2915" s="200"/>
      <c r="S2915" s="200"/>
      <c r="T2915" s="201"/>
      <c r="AT2915" s="196" t="s">
        <v>198</v>
      </c>
      <c r="AU2915" s="196" t="s">
        <v>80</v>
      </c>
      <c r="AV2915" s="12" t="s">
        <v>17</v>
      </c>
      <c r="AW2915" s="12" t="s">
        <v>35</v>
      </c>
      <c r="AX2915" s="12" t="s">
        <v>72</v>
      </c>
      <c r="AY2915" s="196" t="s">
        <v>190</v>
      </c>
    </row>
    <row r="2916" spans="2:51" s="13" customFormat="1" ht="13.5">
      <c r="B2916" s="202"/>
      <c r="D2916" s="195" t="s">
        <v>198</v>
      </c>
      <c r="E2916" s="203" t="s">
        <v>5</v>
      </c>
      <c r="F2916" s="204" t="s">
        <v>3662</v>
      </c>
      <c r="H2916" s="205">
        <v>31.452</v>
      </c>
      <c r="I2916" s="206"/>
      <c r="L2916" s="202"/>
      <c r="M2916" s="207"/>
      <c r="N2916" s="208"/>
      <c r="O2916" s="208"/>
      <c r="P2916" s="208"/>
      <c r="Q2916" s="208"/>
      <c r="R2916" s="208"/>
      <c r="S2916" s="208"/>
      <c r="T2916" s="209"/>
      <c r="AT2916" s="203" t="s">
        <v>198</v>
      </c>
      <c r="AU2916" s="203" t="s">
        <v>80</v>
      </c>
      <c r="AV2916" s="13" t="s">
        <v>80</v>
      </c>
      <c r="AW2916" s="13" t="s">
        <v>35</v>
      </c>
      <c r="AX2916" s="13" t="s">
        <v>72</v>
      </c>
      <c r="AY2916" s="203" t="s">
        <v>190</v>
      </c>
    </row>
    <row r="2917" spans="2:51" s="12" customFormat="1" ht="13.5">
      <c r="B2917" s="194"/>
      <c r="D2917" s="195" t="s">
        <v>198</v>
      </c>
      <c r="E2917" s="196" t="s">
        <v>5</v>
      </c>
      <c r="F2917" s="197" t="s">
        <v>3663</v>
      </c>
      <c r="H2917" s="196" t="s">
        <v>5</v>
      </c>
      <c r="I2917" s="198"/>
      <c r="L2917" s="194"/>
      <c r="M2917" s="199"/>
      <c r="N2917" s="200"/>
      <c r="O2917" s="200"/>
      <c r="P2917" s="200"/>
      <c r="Q2917" s="200"/>
      <c r="R2917" s="200"/>
      <c r="S2917" s="200"/>
      <c r="T2917" s="201"/>
      <c r="AT2917" s="196" t="s">
        <v>198</v>
      </c>
      <c r="AU2917" s="196" t="s">
        <v>80</v>
      </c>
      <c r="AV2917" s="12" t="s">
        <v>17</v>
      </c>
      <c r="AW2917" s="12" t="s">
        <v>35</v>
      </c>
      <c r="AX2917" s="12" t="s">
        <v>72</v>
      </c>
      <c r="AY2917" s="196" t="s">
        <v>190</v>
      </c>
    </row>
    <row r="2918" spans="2:51" s="13" customFormat="1" ht="13.5">
      <c r="B2918" s="202"/>
      <c r="D2918" s="195" t="s">
        <v>198</v>
      </c>
      <c r="E2918" s="203" t="s">
        <v>5</v>
      </c>
      <c r="F2918" s="204" t="s">
        <v>3664</v>
      </c>
      <c r="H2918" s="205">
        <v>26.842</v>
      </c>
      <c r="I2918" s="206"/>
      <c r="L2918" s="202"/>
      <c r="M2918" s="207"/>
      <c r="N2918" s="208"/>
      <c r="O2918" s="208"/>
      <c r="P2918" s="208"/>
      <c r="Q2918" s="208"/>
      <c r="R2918" s="208"/>
      <c r="S2918" s="208"/>
      <c r="T2918" s="209"/>
      <c r="AT2918" s="203" t="s">
        <v>198</v>
      </c>
      <c r="AU2918" s="203" t="s">
        <v>80</v>
      </c>
      <c r="AV2918" s="13" t="s">
        <v>80</v>
      </c>
      <c r="AW2918" s="13" t="s">
        <v>35</v>
      </c>
      <c r="AX2918" s="13" t="s">
        <v>72</v>
      </c>
      <c r="AY2918" s="203" t="s">
        <v>190</v>
      </c>
    </row>
    <row r="2919" spans="2:51" s="14" customFormat="1" ht="13.5">
      <c r="B2919" s="210"/>
      <c r="D2919" s="195" t="s">
        <v>198</v>
      </c>
      <c r="E2919" s="211" t="s">
        <v>5</v>
      </c>
      <c r="F2919" s="212" t="s">
        <v>221</v>
      </c>
      <c r="H2919" s="213">
        <v>58.294</v>
      </c>
      <c r="I2919" s="214"/>
      <c r="L2919" s="210"/>
      <c r="M2919" s="215"/>
      <c r="N2919" s="216"/>
      <c r="O2919" s="216"/>
      <c r="P2919" s="216"/>
      <c r="Q2919" s="216"/>
      <c r="R2919" s="216"/>
      <c r="S2919" s="216"/>
      <c r="T2919" s="217"/>
      <c r="AT2919" s="211" t="s">
        <v>198</v>
      </c>
      <c r="AU2919" s="211" t="s">
        <v>80</v>
      </c>
      <c r="AV2919" s="14" t="s">
        <v>92</v>
      </c>
      <c r="AW2919" s="14" t="s">
        <v>35</v>
      </c>
      <c r="AX2919" s="14" t="s">
        <v>17</v>
      </c>
      <c r="AY2919" s="211" t="s">
        <v>190</v>
      </c>
    </row>
    <row r="2920" spans="2:65" s="1" customFormat="1" ht="16.5" customHeight="1">
      <c r="B2920" s="181"/>
      <c r="C2920" s="218" t="s">
        <v>3665</v>
      </c>
      <c r="D2920" s="218" t="s">
        <v>465</v>
      </c>
      <c r="E2920" s="219" t="s">
        <v>3666</v>
      </c>
      <c r="F2920" s="220" t="s">
        <v>3667</v>
      </c>
      <c r="G2920" s="221" t="s">
        <v>410</v>
      </c>
      <c r="H2920" s="222">
        <v>1</v>
      </c>
      <c r="I2920" s="223"/>
      <c r="J2920" s="224">
        <f aca="true" t="shared" si="60" ref="J2920:J2932">ROUND(I2920*H2920,2)</f>
        <v>0</v>
      </c>
      <c r="K2920" s="220" t="s">
        <v>5</v>
      </c>
      <c r="L2920" s="225"/>
      <c r="M2920" s="226" t="s">
        <v>5</v>
      </c>
      <c r="N2920" s="227" t="s">
        <v>43</v>
      </c>
      <c r="O2920" s="43"/>
      <c r="P2920" s="191">
        <f aca="true" t="shared" si="61" ref="P2920:P2932">O2920*H2920</f>
        <v>0</v>
      </c>
      <c r="Q2920" s="191">
        <v>0</v>
      </c>
      <c r="R2920" s="191">
        <f aca="true" t="shared" si="62" ref="R2920:R2932">Q2920*H2920</f>
        <v>0</v>
      </c>
      <c r="S2920" s="191">
        <v>0</v>
      </c>
      <c r="T2920" s="192">
        <f aca="true" t="shared" si="63" ref="T2920:T2932">S2920*H2920</f>
        <v>0</v>
      </c>
      <c r="AR2920" s="25" t="s">
        <v>407</v>
      </c>
      <c r="AT2920" s="25" t="s">
        <v>465</v>
      </c>
      <c r="AU2920" s="25" t="s">
        <v>80</v>
      </c>
      <c r="AY2920" s="25" t="s">
        <v>190</v>
      </c>
      <c r="BE2920" s="193">
        <f aca="true" t="shared" si="64" ref="BE2920:BE2932">IF(N2920="základní",J2920,0)</f>
        <v>0</v>
      </c>
      <c r="BF2920" s="193">
        <f aca="true" t="shared" si="65" ref="BF2920:BF2932">IF(N2920="snížená",J2920,0)</f>
        <v>0</v>
      </c>
      <c r="BG2920" s="193">
        <f aca="true" t="shared" si="66" ref="BG2920:BG2932">IF(N2920="zákl. přenesená",J2920,0)</f>
        <v>0</v>
      </c>
      <c r="BH2920" s="193">
        <f aca="true" t="shared" si="67" ref="BH2920:BH2932">IF(N2920="sníž. přenesená",J2920,0)</f>
        <v>0</v>
      </c>
      <c r="BI2920" s="193">
        <f aca="true" t="shared" si="68" ref="BI2920:BI2932">IF(N2920="nulová",J2920,0)</f>
        <v>0</v>
      </c>
      <c r="BJ2920" s="25" t="s">
        <v>17</v>
      </c>
      <c r="BK2920" s="193">
        <f aca="true" t="shared" si="69" ref="BK2920:BK2932">ROUND(I2920*H2920,2)</f>
        <v>0</v>
      </c>
      <c r="BL2920" s="25" t="s">
        <v>283</v>
      </c>
      <c r="BM2920" s="25" t="s">
        <v>3668</v>
      </c>
    </row>
    <row r="2921" spans="2:65" s="1" customFormat="1" ht="16.5" customHeight="1">
      <c r="B2921" s="181"/>
      <c r="C2921" s="218" t="s">
        <v>3669</v>
      </c>
      <c r="D2921" s="218" t="s">
        <v>465</v>
      </c>
      <c r="E2921" s="219" t="s">
        <v>3670</v>
      </c>
      <c r="F2921" s="220" t="s">
        <v>3671</v>
      </c>
      <c r="G2921" s="221" t="s">
        <v>410</v>
      </c>
      <c r="H2921" s="222">
        <v>1</v>
      </c>
      <c r="I2921" s="223"/>
      <c r="J2921" s="224">
        <f t="shared" si="60"/>
        <v>0</v>
      </c>
      <c r="K2921" s="220" t="s">
        <v>5</v>
      </c>
      <c r="L2921" s="225"/>
      <c r="M2921" s="226" t="s">
        <v>5</v>
      </c>
      <c r="N2921" s="227" t="s">
        <v>43</v>
      </c>
      <c r="O2921" s="43"/>
      <c r="P2921" s="191">
        <f t="shared" si="61"/>
        <v>0</v>
      </c>
      <c r="Q2921" s="191">
        <v>0</v>
      </c>
      <c r="R2921" s="191">
        <f t="shared" si="62"/>
        <v>0</v>
      </c>
      <c r="S2921" s="191">
        <v>0</v>
      </c>
      <c r="T2921" s="192">
        <f t="shared" si="63"/>
        <v>0</v>
      </c>
      <c r="AR2921" s="25" t="s">
        <v>407</v>
      </c>
      <c r="AT2921" s="25" t="s">
        <v>465</v>
      </c>
      <c r="AU2921" s="25" t="s">
        <v>80</v>
      </c>
      <c r="AY2921" s="25" t="s">
        <v>190</v>
      </c>
      <c r="BE2921" s="193">
        <f t="shared" si="64"/>
        <v>0</v>
      </c>
      <c r="BF2921" s="193">
        <f t="shared" si="65"/>
        <v>0</v>
      </c>
      <c r="BG2921" s="193">
        <f t="shared" si="66"/>
        <v>0</v>
      </c>
      <c r="BH2921" s="193">
        <f t="shared" si="67"/>
        <v>0</v>
      </c>
      <c r="BI2921" s="193">
        <f t="shared" si="68"/>
        <v>0</v>
      </c>
      <c r="BJ2921" s="25" t="s">
        <v>17</v>
      </c>
      <c r="BK2921" s="193">
        <f t="shared" si="69"/>
        <v>0</v>
      </c>
      <c r="BL2921" s="25" t="s">
        <v>283</v>
      </c>
      <c r="BM2921" s="25" t="s">
        <v>3672</v>
      </c>
    </row>
    <row r="2922" spans="2:65" s="1" customFormat="1" ht="16.5" customHeight="1">
      <c r="B2922" s="181"/>
      <c r="C2922" s="218" t="s">
        <v>3673</v>
      </c>
      <c r="D2922" s="218" t="s">
        <v>465</v>
      </c>
      <c r="E2922" s="219" t="s">
        <v>3674</v>
      </c>
      <c r="F2922" s="220" t="s">
        <v>3675</v>
      </c>
      <c r="G2922" s="221" t="s">
        <v>410</v>
      </c>
      <c r="H2922" s="222">
        <v>1</v>
      </c>
      <c r="I2922" s="223"/>
      <c r="J2922" s="224">
        <f t="shared" si="60"/>
        <v>0</v>
      </c>
      <c r="K2922" s="220" t="s">
        <v>5</v>
      </c>
      <c r="L2922" s="225"/>
      <c r="M2922" s="226" t="s">
        <v>5</v>
      </c>
      <c r="N2922" s="227" t="s">
        <v>43</v>
      </c>
      <c r="O2922" s="43"/>
      <c r="P2922" s="191">
        <f t="shared" si="61"/>
        <v>0</v>
      </c>
      <c r="Q2922" s="191">
        <v>0</v>
      </c>
      <c r="R2922" s="191">
        <f t="shared" si="62"/>
        <v>0</v>
      </c>
      <c r="S2922" s="191">
        <v>0</v>
      </c>
      <c r="T2922" s="192">
        <f t="shared" si="63"/>
        <v>0</v>
      </c>
      <c r="AR2922" s="25" t="s">
        <v>407</v>
      </c>
      <c r="AT2922" s="25" t="s">
        <v>465</v>
      </c>
      <c r="AU2922" s="25" t="s">
        <v>80</v>
      </c>
      <c r="AY2922" s="25" t="s">
        <v>190</v>
      </c>
      <c r="BE2922" s="193">
        <f t="shared" si="64"/>
        <v>0</v>
      </c>
      <c r="BF2922" s="193">
        <f t="shared" si="65"/>
        <v>0</v>
      </c>
      <c r="BG2922" s="193">
        <f t="shared" si="66"/>
        <v>0</v>
      </c>
      <c r="BH2922" s="193">
        <f t="shared" si="67"/>
        <v>0</v>
      </c>
      <c r="BI2922" s="193">
        <f t="shared" si="68"/>
        <v>0</v>
      </c>
      <c r="BJ2922" s="25" t="s">
        <v>17</v>
      </c>
      <c r="BK2922" s="193">
        <f t="shared" si="69"/>
        <v>0</v>
      </c>
      <c r="BL2922" s="25" t="s">
        <v>283</v>
      </c>
      <c r="BM2922" s="25" t="s">
        <v>3676</v>
      </c>
    </row>
    <row r="2923" spans="2:65" s="1" customFormat="1" ht="16.5" customHeight="1">
      <c r="B2923" s="181"/>
      <c r="C2923" s="218" t="s">
        <v>3677</v>
      </c>
      <c r="D2923" s="218" t="s">
        <v>465</v>
      </c>
      <c r="E2923" s="219" t="s">
        <v>3678</v>
      </c>
      <c r="F2923" s="220" t="s">
        <v>3679</v>
      </c>
      <c r="G2923" s="221" t="s">
        <v>410</v>
      </c>
      <c r="H2923" s="222">
        <v>1</v>
      </c>
      <c r="I2923" s="223"/>
      <c r="J2923" s="224">
        <f t="shared" si="60"/>
        <v>0</v>
      </c>
      <c r="K2923" s="220" t="s">
        <v>5</v>
      </c>
      <c r="L2923" s="225"/>
      <c r="M2923" s="226" t="s">
        <v>5</v>
      </c>
      <c r="N2923" s="227" t="s">
        <v>43</v>
      </c>
      <c r="O2923" s="43"/>
      <c r="P2923" s="191">
        <f t="shared" si="61"/>
        <v>0</v>
      </c>
      <c r="Q2923" s="191">
        <v>0</v>
      </c>
      <c r="R2923" s="191">
        <f t="shared" si="62"/>
        <v>0</v>
      </c>
      <c r="S2923" s="191">
        <v>0</v>
      </c>
      <c r="T2923" s="192">
        <f t="shared" si="63"/>
        <v>0</v>
      </c>
      <c r="AR2923" s="25" t="s">
        <v>407</v>
      </c>
      <c r="AT2923" s="25" t="s">
        <v>465</v>
      </c>
      <c r="AU2923" s="25" t="s">
        <v>80</v>
      </c>
      <c r="AY2923" s="25" t="s">
        <v>190</v>
      </c>
      <c r="BE2923" s="193">
        <f t="shared" si="64"/>
        <v>0</v>
      </c>
      <c r="BF2923" s="193">
        <f t="shared" si="65"/>
        <v>0</v>
      </c>
      <c r="BG2923" s="193">
        <f t="shared" si="66"/>
        <v>0</v>
      </c>
      <c r="BH2923" s="193">
        <f t="shared" si="67"/>
        <v>0</v>
      </c>
      <c r="BI2923" s="193">
        <f t="shared" si="68"/>
        <v>0</v>
      </c>
      <c r="BJ2923" s="25" t="s">
        <v>17</v>
      </c>
      <c r="BK2923" s="193">
        <f t="shared" si="69"/>
        <v>0</v>
      </c>
      <c r="BL2923" s="25" t="s">
        <v>283</v>
      </c>
      <c r="BM2923" s="25" t="s">
        <v>3680</v>
      </c>
    </row>
    <row r="2924" spans="2:65" s="1" customFormat="1" ht="16.5" customHeight="1">
      <c r="B2924" s="181"/>
      <c r="C2924" s="218" t="s">
        <v>3681</v>
      </c>
      <c r="D2924" s="218" t="s">
        <v>465</v>
      </c>
      <c r="E2924" s="219" t="s">
        <v>3682</v>
      </c>
      <c r="F2924" s="220" t="s">
        <v>3683</v>
      </c>
      <c r="G2924" s="221" t="s">
        <v>410</v>
      </c>
      <c r="H2924" s="222">
        <v>1</v>
      </c>
      <c r="I2924" s="223"/>
      <c r="J2924" s="224">
        <f t="shared" si="60"/>
        <v>0</v>
      </c>
      <c r="K2924" s="220" t="s">
        <v>5</v>
      </c>
      <c r="L2924" s="225"/>
      <c r="M2924" s="226" t="s">
        <v>5</v>
      </c>
      <c r="N2924" s="227" t="s">
        <v>43</v>
      </c>
      <c r="O2924" s="43"/>
      <c r="P2924" s="191">
        <f t="shared" si="61"/>
        <v>0</v>
      </c>
      <c r="Q2924" s="191">
        <v>0</v>
      </c>
      <c r="R2924" s="191">
        <f t="shared" si="62"/>
        <v>0</v>
      </c>
      <c r="S2924" s="191">
        <v>0</v>
      </c>
      <c r="T2924" s="192">
        <f t="shared" si="63"/>
        <v>0</v>
      </c>
      <c r="AR2924" s="25" t="s">
        <v>407</v>
      </c>
      <c r="AT2924" s="25" t="s">
        <v>465</v>
      </c>
      <c r="AU2924" s="25" t="s">
        <v>80</v>
      </c>
      <c r="AY2924" s="25" t="s">
        <v>190</v>
      </c>
      <c r="BE2924" s="193">
        <f t="shared" si="64"/>
        <v>0</v>
      </c>
      <c r="BF2924" s="193">
        <f t="shared" si="65"/>
        <v>0</v>
      </c>
      <c r="BG2924" s="193">
        <f t="shared" si="66"/>
        <v>0</v>
      </c>
      <c r="BH2924" s="193">
        <f t="shared" si="67"/>
        <v>0</v>
      </c>
      <c r="BI2924" s="193">
        <f t="shared" si="68"/>
        <v>0</v>
      </c>
      <c r="BJ2924" s="25" t="s">
        <v>17</v>
      </c>
      <c r="BK2924" s="193">
        <f t="shared" si="69"/>
        <v>0</v>
      </c>
      <c r="BL2924" s="25" t="s">
        <v>283</v>
      </c>
      <c r="BM2924" s="25" t="s">
        <v>3684</v>
      </c>
    </row>
    <row r="2925" spans="2:65" s="1" customFormat="1" ht="16.5" customHeight="1">
      <c r="B2925" s="181"/>
      <c r="C2925" s="218" t="s">
        <v>3685</v>
      </c>
      <c r="D2925" s="218" t="s">
        <v>465</v>
      </c>
      <c r="E2925" s="219" t="s">
        <v>3686</v>
      </c>
      <c r="F2925" s="220" t="s">
        <v>3687</v>
      </c>
      <c r="G2925" s="221" t="s">
        <v>410</v>
      </c>
      <c r="H2925" s="222">
        <v>1</v>
      </c>
      <c r="I2925" s="223"/>
      <c r="J2925" s="224">
        <f t="shared" si="60"/>
        <v>0</v>
      </c>
      <c r="K2925" s="220" t="s">
        <v>5</v>
      </c>
      <c r="L2925" s="225"/>
      <c r="M2925" s="226" t="s">
        <v>5</v>
      </c>
      <c r="N2925" s="227" t="s">
        <v>43</v>
      </c>
      <c r="O2925" s="43"/>
      <c r="P2925" s="191">
        <f t="shared" si="61"/>
        <v>0</v>
      </c>
      <c r="Q2925" s="191">
        <v>0</v>
      </c>
      <c r="R2925" s="191">
        <f t="shared" si="62"/>
        <v>0</v>
      </c>
      <c r="S2925" s="191">
        <v>0</v>
      </c>
      <c r="T2925" s="192">
        <f t="shared" si="63"/>
        <v>0</v>
      </c>
      <c r="AR2925" s="25" t="s">
        <v>407</v>
      </c>
      <c r="AT2925" s="25" t="s">
        <v>465</v>
      </c>
      <c r="AU2925" s="25" t="s">
        <v>80</v>
      </c>
      <c r="AY2925" s="25" t="s">
        <v>190</v>
      </c>
      <c r="BE2925" s="193">
        <f t="shared" si="64"/>
        <v>0</v>
      </c>
      <c r="BF2925" s="193">
        <f t="shared" si="65"/>
        <v>0</v>
      </c>
      <c r="BG2925" s="193">
        <f t="shared" si="66"/>
        <v>0</v>
      </c>
      <c r="BH2925" s="193">
        <f t="shared" si="67"/>
        <v>0</v>
      </c>
      <c r="BI2925" s="193">
        <f t="shared" si="68"/>
        <v>0</v>
      </c>
      <c r="BJ2925" s="25" t="s">
        <v>17</v>
      </c>
      <c r="BK2925" s="193">
        <f t="shared" si="69"/>
        <v>0</v>
      </c>
      <c r="BL2925" s="25" t="s">
        <v>283</v>
      </c>
      <c r="BM2925" s="25" t="s">
        <v>3688</v>
      </c>
    </row>
    <row r="2926" spans="2:65" s="1" customFormat="1" ht="16.5" customHeight="1">
      <c r="B2926" s="181"/>
      <c r="C2926" s="218" t="s">
        <v>3689</v>
      </c>
      <c r="D2926" s="218" t="s">
        <v>465</v>
      </c>
      <c r="E2926" s="219" t="s">
        <v>3690</v>
      </c>
      <c r="F2926" s="220" t="s">
        <v>3691</v>
      </c>
      <c r="G2926" s="221" t="s">
        <v>410</v>
      </c>
      <c r="H2926" s="222">
        <v>1</v>
      </c>
      <c r="I2926" s="223"/>
      <c r="J2926" s="224">
        <f t="shared" si="60"/>
        <v>0</v>
      </c>
      <c r="K2926" s="220" t="s">
        <v>5</v>
      </c>
      <c r="L2926" s="225"/>
      <c r="M2926" s="226" t="s">
        <v>5</v>
      </c>
      <c r="N2926" s="227" t="s">
        <v>43</v>
      </c>
      <c r="O2926" s="43"/>
      <c r="P2926" s="191">
        <f t="shared" si="61"/>
        <v>0</v>
      </c>
      <c r="Q2926" s="191">
        <v>0</v>
      </c>
      <c r="R2926" s="191">
        <f t="shared" si="62"/>
        <v>0</v>
      </c>
      <c r="S2926" s="191">
        <v>0</v>
      </c>
      <c r="T2926" s="192">
        <f t="shared" si="63"/>
        <v>0</v>
      </c>
      <c r="AR2926" s="25" t="s">
        <v>407</v>
      </c>
      <c r="AT2926" s="25" t="s">
        <v>465</v>
      </c>
      <c r="AU2926" s="25" t="s">
        <v>80</v>
      </c>
      <c r="AY2926" s="25" t="s">
        <v>190</v>
      </c>
      <c r="BE2926" s="193">
        <f t="shared" si="64"/>
        <v>0</v>
      </c>
      <c r="BF2926" s="193">
        <f t="shared" si="65"/>
        <v>0</v>
      </c>
      <c r="BG2926" s="193">
        <f t="shared" si="66"/>
        <v>0</v>
      </c>
      <c r="BH2926" s="193">
        <f t="shared" si="67"/>
        <v>0</v>
      </c>
      <c r="BI2926" s="193">
        <f t="shared" si="68"/>
        <v>0</v>
      </c>
      <c r="BJ2926" s="25" t="s">
        <v>17</v>
      </c>
      <c r="BK2926" s="193">
        <f t="shared" si="69"/>
        <v>0</v>
      </c>
      <c r="BL2926" s="25" t="s">
        <v>283</v>
      </c>
      <c r="BM2926" s="25" t="s">
        <v>3692</v>
      </c>
    </row>
    <row r="2927" spans="2:65" s="1" customFormat="1" ht="16.5" customHeight="1">
      <c r="B2927" s="181"/>
      <c r="C2927" s="218" t="s">
        <v>3693</v>
      </c>
      <c r="D2927" s="218" t="s">
        <v>465</v>
      </c>
      <c r="E2927" s="219" t="s">
        <v>3694</v>
      </c>
      <c r="F2927" s="220" t="s">
        <v>3695</v>
      </c>
      <c r="G2927" s="221" t="s">
        <v>410</v>
      </c>
      <c r="H2927" s="222">
        <v>1</v>
      </c>
      <c r="I2927" s="223"/>
      <c r="J2927" s="224">
        <f t="shared" si="60"/>
        <v>0</v>
      </c>
      <c r="K2927" s="220" t="s">
        <v>5</v>
      </c>
      <c r="L2927" s="225"/>
      <c r="M2927" s="226" t="s">
        <v>5</v>
      </c>
      <c r="N2927" s="227" t="s">
        <v>43</v>
      </c>
      <c r="O2927" s="43"/>
      <c r="P2927" s="191">
        <f t="shared" si="61"/>
        <v>0</v>
      </c>
      <c r="Q2927" s="191">
        <v>0</v>
      </c>
      <c r="R2927" s="191">
        <f t="shared" si="62"/>
        <v>0</v>
      </c>
      <c r="S2927" s="191">
        <v>0</v>
      </c>
      <c r="T2927" s="192">
        <f t="shared" si="63"/>
        <v>0</v>
      </c>
      <c r="AR2927" s="25" t="s">
        <v>407</v>
      </c>
      <c r="AT2927" s="25" t="s">
        <v>465</v>
      </c>
      <c r="AU2927" s="25" t="s">
        <v>80</v>
      </c>
      <c r="AY2927" s="25" t="s">
        <v>190</v>
      </c>
      <c r="BE2927" s="193">
        <f t="shared" si="64"/>
        <v>0</v>
      </c>
      <c r="BF2927" s="193">
        <f t="shared" si="65"/>
        <v>0</v>
      </c>
      <c r="BG2927" s="193">
        <f t="shared" si="66"/>
        <v>0</v>
      </c>
      <c r="BH2927" s="193">
        <f t="shared" si="67"/>
        <v>0</v>
      </c>
      <c r="BI2927" s="193">
        <f t="shared" si="68"/>
        <v>0</v>
      </c>
      <c r="BJ2927" s="25" t="s">
        <v>17</v>
      </c>
      <c r="BK2927" s="193">
        <f t="shared" si="69"/>
        <v>0</v>
      </c>
      <c r="BL2927" s="25" t="s">
        <v>283</v>
      </c>
      <c r="BM2927" s="25" t="s">
        <v>3696</v>
      </c>
    </row>
    <row r="2928" spans="2:65" s="1" customFormat="1" ht="16.5" customHeight="1">
      <c r="B2928" s="181"/>
      <c r="C2928" s="218" t="s">
        <v>3697</v>
      </c>
      <c r="D2928" s="218" t="s">
        <v>465</v>
      </c>
      <c r="E2928" s="219" t="s">
        <v>3698</v>
      </c>
      <c r="F2928" s="220" t="s">
        <v>3699</v>
      </c>
      <c r="G2928" s="221" t="s">
        <v>410</v>
      </c>
      <c r="H2928" s="222">
        <v>1</v>
      </c>
      <c r="I2928" s="223"/>
      <c r="J2928" s="224">
        <f t="shared" si="60"/>
        <v>0</v>
      </c>
      <c r="K2928" s="220" t="s">
        <v>5</v>
      </c>
      <c r="L2928" s="225"/>
      <c r="M2928" s="226" t="s">
        <v>5</v>
      </c>
      <c r="N2928" s="227" t="s">
        <v>43</v>
      </c>
      <c r="O2928" s="43"/>
      <c r="P2928" s="191">
        <f t="shared" si="61"/>
        <v>0</v>
      </c>
      <c r="Q2928" s="191">
        <v>0</v>
      </c>
      <c r="R2928" s="191">
        <f t="shared" si="62"/>
        <v>0</v>
      </c>
      <c r="S2928" s="191">
        <v>0</v>
      </c>
      <c r="T2928" s="192">
        <f t="shared" si="63"/>
        <v>0</v>
      </c>
      <c r="AR2928" s="25" t="s">
        <v>407</v>
      </c>
      <c r="AT2928" s="25" t="s">
        <v>465</v>
      </c>
      <c r="AU2928" s="25" t="s">
        <v>80</v>
      </c>
      <c r="AY2928" s="25" t="s">
        <v>190</v>
      </c>
      <c r="BE2928" s="193">
        <f t="shared" si="64"/>
        <v>0</v>
      </c>
      <c r="BF2928" s="193">
        <f t="shared" si="65"/>
        <v>0</v>
      </c>
      <c r="BG2928" s="193">
        <f t="shared" si="66"/>
        <v>0</v>
      </c>
      <c r="BH2928" s="193">
        <f t="shared" si="67"/>
        <v>0</v>
      </c>
      <c r="BI2928" s="193">
        <f t="shared" si="68"/>
        <v>0</v>
      </c>
      <c r="BJ2928" s="25" t="s">
        <v>17</v>
      </c>
      <c r="BK2928" s="193">
        <f t="shared" si="69"/>
        <v>0</v>
      </c>
      <c r="BL2928" s="25" t="s">
        <v>283</v>
      </c>
      <c r="BM2928" s="25" t="s">
        <v>3700</v>
      </c>
    </row>
    <row r="2929" spans="2:65" s="1" customFormat="1" ht="16.5" customHeight="1">
      <c r="B2929" s="181"/>
      <c r="C2929" s="218" t="s">
        <v>3701</v>
      </c>
      <c r="D2929" s="218" t="s">
        <v>465</v>
      </c>
      <c r="E2929" s="219" t="s">
        <v>3702</v>
      </c>
      <c r="F2929" s="220" t="s">
        <v>3703</v>
      </c>
      <c r="G2929" s="221" t="s">
        <v>410</v>
      </c>
      <c r="H2929" s="222">
        <v>1</v>
      </c>
      <c r="I2929" s="223"/>
      <c r="J2929" s="224">
        <f t="shared" si="60"/>
        <v>0</v>
      </c>
      <c r="K2929" s="220" t="s">
        <v>5</v>
      </c>
      <c r="L2929" s="225"/>
      <c r="M2929" s="226" t="s">
        <v>5</v>
      </c>
      <c r="N2929" s="227" t="s">
        <v>43</v>
      </c>
      <c r="O2929" s="43"/>
      <c r="P2929" s="191">
        <f t="shared" si="61"/>
        <v>0</v>
      </c>
      <c r="Q2929" s="191">
        <v>0</v>
      </c>
      <c r="R2929" s="191">
        <f t="shared" si="62"/>
        <v>0</v>
      </c>
      <c r="S2929" s="191">
        <v>0</v>
      </c>
      <c r="T2929" s="192">
        <f t="shared" si="63"/>
        <v>0</v>
      </c>
      <c r="AR2929" s="25" t="s">
        <v>407</v>
      </c>
      <c r="AT2929" s="25" t="s">
        <v>465</v>
      </c>
      <c r="AU2929" s="25" t="s">
        <v>80</v>
      </c>
      <c r="AY2929" s="25" t="s">
        <v>190</v>
      </c>
      <c r="BE2929" s="193">
        <f t="shared" si="64"/>
        <v>0</v>
      </c>
      <c r="BF2929" s="193">
        <f t="shared" si="65"/>
        <v>0</v>
      </c>
      <c r="BG2929" s="193">
        <f t="shared" si="66"/>
        <v>0</v>
      </c>
      <c r="BH2929" s="193">
        <f t="shared" si="67"/>
        <v>0</v>
      </c>
      <c r="BI2929" s="193">
        <f t="shared" si="68"/>
        <v>0</v>
      </c>
      <c r="BJ2929" s="25" t="s">
        <v>17</v>
      </c>
      <c r="BK2929" s="193">
        <f t="shared" si="69"/>
        <v>0</v>
      </c>
      <c r="BL2929" s="25" t="s">
        <v>283</v>
      </c>
      <c r="BM2929" s="25" t="s">
        <v>3704</v>
      </c>
    </row>
    <row r="2930" spans="2:65" s="1" customFormat="1" ht="16.5" customHeight="1">
      <c r="B2930" s="181"/>
      <c r="C2930" s="218" t="s">
        <v>3705</v>
      </c>
      <c r="D2930" s="218" t="s">
        <v>465</v>
      </c>
      <c r="E2930" s="219" t="s">
        <v>3706</v>
      </c>
      <c r="F2930" s="220" t="s">
        <v>3707</v>
      </c>
      <c r="G2930" s="221" t="s">
        <v>410</v>
      </c>
      <c r="H2930" s="222">
        <v>1</v>
      </c>
      <c r="I2930" s="223"/>
      <c r="J2930" s="224">
        <f t="shared" si="60"/>
        <v>0</v>
      </c>
      <c r="K2930" s="220" t="s">
        <v>5</v>
      </c>
      <c r="L2930" s="225"/>
      <c r="M2930" s="226" t="s">
        <v>5</v>
      </c>
      <c r="N2930" s="227" t="s">
        <v>43</v>
      </c>
      <c r="O2930" s="43"/>
      <c r="P2930" s="191">
        <f t="shared" si="61"/>
        <v>0</v>
      </c>
      <c r="Q2930" s="191">
        <v>0</v>
      </c>
      <c r="R2930" s="191">
        <f t="shared" si="62"/>
        <v>0</v>
      </c>
      <c r="S2930" s="191">
        <v>0</v>
      </c>
      <c r="T2930" s="192">
        <f t="shared" si="63"/>
        <v>0</v>
      </c>
      <c r="AR2930" s="25" t="s">
        <v>407</v>
      </c>
      <c r="AT2930" s="25" t="s">
        <v>465</v>
      </c>
      <c r="AU2930" s="25" t="s">
        <v>80</v>
      </c>
      <c r="AY2930" s="25" t="s">
        <v>190</v>
      </c>
      <c r="BE2930" s="193">
        <f t="shared" si="64"/>
        <v>0</v>
      </c>
      <c r="BF2930" s="193">
        <f t="shared" si="65"/>
        <v>0</v>
      </c>
      <c r="BG2930" s="193">
        <f t="shared" si="66"/>
        <v>0</v>
      </c>
      <c r="BH2930" s="193">
        <f t="shared" si="67"/>
        <v>0</v>
      </c>
      <c r="BI2930" s="193">
        <f t="shared" si="68"/>
        <v>0</v>
      </c>
      <c r="BJ2930" s="25" t="s">
        <v>17</v>
      </c>
      <c r="BK2930" s="193">
        <f t="shared" si="69"/>
        <v>0</v>
      </c>
      <c r="BL2930" s="25" t="s">
        <v>283</v>
      </c>
      <c r="BM2930" s="25" t="s">
        <v>3708</v>
      </c>
    </row>
    <row r="2931" spans="2:65" s="1" customFormat="1" ht="16.5" customHeight="1">
      <c r="B2931" s="181"/>
      <c r="C2931" s="218" t="s">
        <v>3709</v>
      </c>
      <c r="D2931" s="218" t="s">
        <v>465</v>
      </c>
      <c r="E2931" s="219" t="s">
        <v>3710</v>
      </c>
      <c r="F2931" s="220" t="s">
        <v>3711</v>
      </c>
      <c r="G2931" s="221" t="s">
        <v>410</v>
      </c>
      <c r="H2931" s="222">
        <v>1</v>
      </c>
      <c r="I2931" s="223"/>
      <c r="J2931" s="224">
        <f t="shared" si="60"/>
        <v>0</v>
      </c>
      <c r="K2931" s="220" t="s">
        <v>5</v>
      </c>
      <c r="L2931" s="225"/>
      <c r="M2931" s="226" t="s">
        <v>5</v>
      </c>
      <c r="N2931" s="227" t="s">
        <v>43</v>
      </c>
      <c r="O2931" s="43"/>
      <c r="P2931" s="191">
        <f t="shared" si="61"/>
        <v>0</v>
      </c>
      <c r="Q2931" s="191">
        <v>0</v>
      </c>
      <c r="R2931" s="191">
        <f t="shared" si="62"/>
        <v>0</v>
      </c>
      <c r="S2931" s="191">
        <v>0</v>
      </c>
      <c r="T2931" s="192">
        <f t="shared" si="63"/>
        <v>0</v>
      </c>
      <c r="AR2931" s="25" t="s">
        <v>407</v>
      </c>
      <c r="AT2931" s="25" t="s">
        <v>465</v>
      </c>
      <c r="AU2931" s="25" t="s">
        <v>80</v>
      </c>
      <c r="AY2931" s="25" t="s">
        <v>190</v>
      </c>
      <c r="BE2931" s="193">
        <f t="shared" si="64"/>
        <v>0</v>
      </c>
      <c r="BF2931" s="193">
        <f t="shared" si="65"/>
        <v>0</v>
      </c>
      <c r="BG2931" s="193">
        <f t="shared" si="66"/>
        <v>0</v>
      </c>
      <c r="BH2931" s="193">
        <f t="shared" si="67"/>
        <v>0</v>
      </c>
      <c r="BI2931" s="193">
        <f t="shared" si="68"/>
        <v>0</v>
      </c>
      <c r="BJ2931" s="25" t="s">
        <v>17</v>
      </c>
      <c r="BK2931" s="193">
        <f t="shared" si="69"/>
        <v>0</v>
      </c>
      <c r="BL2931" s="25" t="s">
        <v>283</v>
      </c>
      <c r="BM2931" s="25" t="s">
        <v>3712</v>
      </c>
    </row>
    <row r="2932" spans="2:65" s="1" customFormat="1" ht="38.25" customHeight="1">
      <c r="B2932" s="181"/>
      <c r="C2932" s="182" t="s">
        <v>3713</v>
      </c>
      <c r="D2932" s="182" t="s">
        <v>192</v>
      </c>
      <c r="E2932" s="183" t="s">
        <v>3714</v>
      </c>
      <c r="F2932" s="184" t="s">
        <v>3715</v>
      </c>
      <c r="G2932" s="185" t="s">
        <v>316</v>
      </c>
      <c r="H2932" s="186">
        <v>2.5</v>
      </c>
      <c r="I2932" s="187"/>
      <c r="J2932" s="188">
        <f t="shared" si="60"/>
        <v>0</v>
      </c>
      <c r="K2932" s="184" t="s">
        <v>196</v>
      </c>
      <c r="L2932" s="42"/>
      <c r="M2932" s="189" t="s">
        <v>5</v>
      </c>
      <c r="N2932" s="190" t="s">
        <v>43</v>
      </c>
      <c r="O2932" s="43"/>
      <c r="P2932" s="191">
        <f t="shared" si="61"/>
        <v>0</v>
      </c>
      <c r="Q2932" s="191">
        <v>0</v>
      </c>
      <c r="R2932" s="191">
        <f t="shared" si="62"/>
        <v>0</v>
      </c>
      <c r="S2932" s="191">
        <v>0</v>
      </c>
      <c r="T2932" s="192">
        <f t="shared" si="63"/>
        <v>0</v>
      </c>
      <c r="AR2932" s="25" t="s">
        <v>283</v>
      </c>
      <c r="AT2932" s="25" t="s">
        <v>192</v>
      </c>
      <c r="AU2932" s="25" t="s">
        <v>80</v>
      </c>
      <c r="AY2932" s="25" t="s">
        <v>190</v>
      </c>
      <c r="BE2932" s="193">
        <f t="shared" si="64"/>
        <v>0</v>
      </c>
      <c r="BF2932" s="193">
        <f t="shared" si="65"/>
        <v>0</v>
      </c>
      <c r="BG2932" s="193">
        <f t="shared" si="66"/>
        <v>0</v>
      </c>
      <c r="BH2932" s="193">
        <f t="shared" si="67"/>
        <v>0</v>
      </c>
      <c r="BI2932" s="193">
        <f t="shared" si="68"/>
        <v>0</v>
      </c>
      <c r="BJ2932" s="25" t="s">
        <v>17</v>
      </c>
      <c r="BK2932" s="193">
        <f t="shared" si="69"/>
        <v>0</v>
      </c>
      <c r="BL2932" s="25" t="s">
        <v>283</v>
      </c>
      <c r="BM2932" s="25" t="s">
        <v>3716</v>
      </c>
    </row>
    <row r="2933" spans="2:63" s="11" customFormat="1" ht="37.35" customHeight="1">
      <c r="B2933" s="168"/>
      <c r="D2933" s="169" t="s">
        <v>71</v>
      </c>
      <c r="E2933" s="170" t="s">
        <v>465</v>
      </c>
      <c r="F2933" s="170" t="s">
        <v>3717</v>
      </c>
      <c r="I2933" s="171"/>
      <c r="J2933" s="172">
        <f>BK2933</f>
        <v>0</v>
      </c>
      <c r="L2933" s="168"/>
      <c r="M2933" s="173"/>
      <c r="N2933" s="174"/>
      <c r="O2933" s="174"/>
      <c r="P2933" s="175">
        <f>P2934</f>
        <v>0</v>
      </c>
      <c r="Q2933" s="174"/>
      <c r="R2933" s="175">
        <f>R2934</f>
        <v>0</v>
      </c>
      <c r="S2933" s="174"/>
      <c r="T2933" s="176">
        <f>T2934</f>
        <v>0</v>
      </c>
      <c r="AR2933" s="169" t="s">
        <v>86</v>
      </c>
      <c r="AT2933" s="177" t="s">
        <v>71</v>
      </c>
      <c r="AU2933" s="177" t="s">
        <v>72</v>
      </c>
      <c r="AY2933" s="169" t="s">
        <v>190</v>
      </c>
      <c r="BK2933" s="178">
        <f>BK2934</f>
        <v>0</v>
      </c>
    </row>
    <row r="2934" spans="2:63" s="11" customFormat="1" ht="19.9" customHeight="1">
      <c r="B2934" s="168"/>
      <c r="D2934" s="169" t="s">
        <v>71</v>
      </c>
      <c r="E2934" s="179" t="s">
        <v>3718</v>
      </c>
      <c r="F2934" s="179" t="s">
        <v>3719</v>
      </c>
      <c r="I2934" s="171"/>
      <c r="J2934" s="180">
        <f>BK2934</f>
        <v>0</v>
      </c>
      <c r="L2934" s="168"/>
      <c r="M2934" s="173"/>
      <c r="N2934" s="174"/>
      <c r="O2934" s="174"/>
      <c r="P2934" s="175">
        <f>P2935</f>
        <v>0</v>
      </c>
      <c r="Q2934" s="174"/>
      <c r="R2934" s="175">
        <f>R2935</f>
        <v>0</v>
      </c>
      <c r="S2934" s="174"/>
      <c r="T2934" s="176">
        <f>T2935</f>
        <v>0</v>
      </c>
      <c r="AR2934" s="169" t="s">
        <v>86</v>
      </c>
      <c r="AT2934" s="177" t="s">
        <v>71</v>
      </c>
      <c r="AU2934" s="177" t="s">
        <v>17</v>
      </c>
      <c r="AY2934" s="169" t="s">
        <v>190</v>
      </c>
      <c r="BK2934" s="178">
        <f>BK2935</f>
        <v>0</v>
      </c>
    </row>
    <row r="2935" spans="2:65" s="1" customFormat="1" ht="16.5" customHeight="1">
      <c r="B2935" s="181"/>
      <c r="C2935" s="182" t="s">
        <v>3720</v>
      </c>
      <c r="D2935" s="182" t="s">
        <v>192</v>
      </c>
      <c r="E2935" s="183" t="s">
        <v>723</v>
      </c>
      <c r="F2935" s="184" t="s">
        <v>3721</v>
      </c>
      <c r="G2935" s="185" t="s">
        <v>410</v>
      </c>
      <c r="H2935" s="186">
        <v>1</v>
      </c>
      <c r="I2935" s="187"/>
      <c r="J2935" s="188">
        <f>ROUND(I2935*H2935,2)</f>
        <v>0</v>
      </c>
      <c r="K2935" s="184" t="s">
        <v>5</v>
      </c>
      <c r="L2935" s="42"/>
      <c r="M2935" s="189" t="s">
        <v>5</v>
      </c>
      <c r="N2935" s="236" t="s">
        <v>43</v>
      </c>
      <c r="O2935" s="237"/>
      <c r="P2935" s="238">
        <f>O2935*H2935</f>
        <v>0</v>
      </c>
      <c r="Q2935" s="238">
        <v>0</v>
      </c>
      <c r="R2935" s="238">
        <f>Q2935*H2935</f>
        <v>0</v>
      </c>
      <c r="S2935" s="238">
        <v>0</v>
      </c>
      <c r="T2935" s="239">
        <f>S2935*H2935</f>
        <v>0</v>
      </c>
      <c r="AR2935" s="25" t="s">
        <v>638</v>
      </c>
      <c r="AT2935" s="25" t="s">
        <v>192</v>
      </c>
      <c r="AU2935" s="25" t="s">
        <v>80</v>
      </c>
      <c r="AY2935" s="25" t="s">
        <v>190</v>
      </c>
      <c r="BE2935" s="193">
        <f>IF(N2935="základní",J2935,0)</f>
        <v>0</v>
      </c>
      <c r="BF2935" s="193">
        <f>IF(N2935="snížená",J2935,0)</f>
        <v>0</v>
      </c>
      <c r="BG2935" s="193">
        <f>IF(N2935="zákl. přenesená",J2935,0)</f>
        <v>0</v>
      </c>
      <c r="BH2935" s="193">
        <f>IF(N2935="sníž. přenesená",J2935,0)</f>
        <v>0</v>
      </c>
      <c r="BI2935" s="193">
        <f>IF(N2935="nulová",J2935,0)</f>
        <v>0</v>
      </c>
      <c r="BJ2935" s="25" t="s">
        <v>17</v>
      </c>
      <c r="BK2935" s="193">
        <f>ROUND(I2935*H2935,2)</f>
        <v>0</v>
      </c>
      <c r="BL2935" s="25" t="s">
        <v>638</v>
      </c>
      <c r="BM2935" s="25" t="s">
        <v>3722</v>
      </c>
    </row>
    <row r="2936" spans="2:12" s="1" customFormat="1" ht="6.95" customHeight="1">
      <c r="B2936" s="57"/>
      <c r="C2936" s="58"/>
      <c r="D2936" s="58"/>
      <c r="E2936" s="58"/>
      <c r="F2936" s="58"/>
      <c r="G2936" s="58"/>
      <c r="H2936" s="58"/>
      <c r="I2936" s="135"/>
      <c r="J2936" s="58"/>
      <c r="K2936" s="58"/>
      <c r="L2936" s="42"/>
    </row>
  </sheetData>
  <autoFilter ref="C125:K2935"/>
  <mergeCells count="16">
    <mergeCell ref="L2:V2"/>
    <mergeCell ref="E112:H112"/>
    <mergeCell ref="E116:H116"/>
    <mergeCell ref="E114:H114"/>
    <mergeCell ref="E118:H118"/>
    <mergeCell ref="G1:H1"/>
    <mergeCell ref="E49:H49"/>
    <mergeCell ref="E53:H53"/>
    <mergeCell ref="E51:H51"/>
    <mergeCell ref="E55:H55"/>
    <mergeCell ref="J59:J60"/>
    <mergeCell ref="E7:H7"/>
    <mergeCell ref="E11:H11"/>
    <mergeCell ref="E9:H9"/>
    <mergeCell ref="E13:H13"/>
    <mergeCell ref="E28:H28"/>
  </mergeCells>
  <hyperlinks>
    <hyperlink ref="F1:G1" location="C2" display="1) Krycí list soupisu"/>
    <hyperlink ref="G1:H1" location="C62" display="2) Rekapitulace"/>
    <hyperlink ref="J1" location="C125"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82"/>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07"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2"/>
      <c r="B1" s="108"/>
      <c r="C1" s="108"/>
      <c r="D1" s="109" t="s">
        <v>1</v>
      </c>
      <c r="E1" s="108"/>
      <c r="F1" s="110" t="s">
        <v>118</v>
      </c>
      <c r="G1" s="376" t="s">
        <v>119</v>
      </c>
      <c r="H1" s="376"/>
      <c r="I1" s="111"/>
      <c r="J1" s="110" t="s">
        <v>120</v>
      </c>
      <c r="K1" s="109" t="s">
        <v>121</v>
      </c>
      <c r="L1" s="110" t="s">
        <v>122</v>
      </c>
      <c r="M1" s="110"/>
      <c r="N1" s="110"/>
      <c r="O1" s="110"/>
      <c r="P1" s="110"/>
      <c r="Q1" s="110"/>
      <c r="R1" s="110"/>
      <c r="S1" s="110"/>
      <c r="T1" s="110"/>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L2" s="365" t="s">
        <v>8</v>
      </c>
      <c r="M2" s="366"/>
      <c r="N2" s="366"/>
      <c r="O2" s="366"/>
      <c r="P2" s="366"/>
      <c r="Q2" s="366"/>
      <c r="R2" s="366"/>
      <c r="S2" s="366"/>
      <c r="T2" s="366"/>
      <c r="U2" s="366"/>
      <c r="V2" s="366"/>
      <c r="AT2" s="25" t="s">
        <v>89</v>
      </c>
    </row>
    <row r="3" spans="2:46" ht="6.95" customHeight="1">
      <c r="B3" s="26"/>
      <c r="C3" s="27"/>
      <c r="D3" s="27"/>
      <c r="E3" s="27"/>
      <c r="F3" s="27"/>
      <c r="G3" s="27"/>
      <c r="H3" s="27"/>
      <c r="I3" s="112"/>
      <c r="J3" s="27"/>
      <c r="K3" s="28"/>
      <c r="AT3" s="25" t="s">
        <v>80</v>
      </c>
    </row>
    <row r="4" spans="2:46" ht="36.95" customHeight="1">
      <c r="B4" s="29"/>
      <c r="C4" s="30"/>
      <c r="D4" s="31" t="s">
        <v>123</v>
      </c>
      <c r="E4" s="30"/>
      <c r="F4" s="30"/>
      <c r="G4" s="30"/>
      <c r="H4" s="30"/>
      <c r="I4" s="113"/>
      <c r="J4" s="30"/>
      <c r="K4" s="32"/>
      <c r="M4" s="33" t="s">
        <v>13</v>
      </c>
      <c r="AT4" s="25" t="s">
        <v>6</v>
      </c>
    </row>
    <row r="5" spans="2:11" ht="6.95" customHeight="1">
      <c r="B5" s="29"/>
      <c r="C5" s="30"/>
      <c r="D5" s="30"/>
      <c r="E5" s="30"/>
      <c r="F5" s="30"/>
      <c r="G5" s="30"/>
      <c r="H5" s="30"/>
      <c r="I5" s="113"/>
      <c r="J5" s="30"/>
      <c r="K5" s="32"/>
    </row>
    <row r="6" spans="2:11" ht="13.5">
      <c r="B6" s="29"/>
      <c r="C6" s="30"/>
      <c r="D6" s="38" t="s">
        <v>19</v>
      </c>
      <c r="E6" s="30"/>
      <c r="F6" s="30"/>
      <c r="G6" s="30"/>
      <c r="H6" s="30"/>
      <c r="I6" s="113"/>
      <c r="J6" s="30"/>
      <c r="K6" s="32"/>
    </row>
    <row r="7" spans="2:11" ht="16.5" customHeight="1">
      <c r="B7" s="29"/>
      <c r="C7" s="30"/>
      <c r="D7" s="30"/>
      <c r="E7" s="367" t="str">
        <f>'Rekapitulace stavby'!K6</f>
        <v>Transformace ÚSP Kvasiny- rekonstrukce v lokalitě Týniště nad Orlicí</v>
      </c>
      <c r="F7" s="368"/>
      <c r="G7" s="368"/>
      <c r="H7" s="368"/>
      <c r="I7" s="113"/>
      <c r="J7" s="30"/>
      <c r="K7" s="32"/>
    </row>
    <row r="8" spans="2:11" ht="13.5">
      <c r="B8" s="29"/>
      <c r="C8" s="30"/>
      <c r="D8" s="38" t="s">
        <v>124</v>
      </c>
      <c r="E8" s="30"/>
      <c r="F8" s="30"/>
      <c r="G8" s="30"/>
      <c r="H8" s="30"/>
      <c r="I8" s="113"/>
      <c r="J8" s="30"/>
      <c r="K8" s="32"/>
    </row>
    <row r="9" spans="2:11" ht="16.5" customHeight="1">
      <c r="B9" s="29"/>
      <c r="C9" s="30"/>
      <c r="D9" s="30"/>
      <c r="E9" s="367" t="s">
        <v>125</v>
      </c>
      <c r="F9" s="328"/>
      <c r="G9" s="328"/>
      <c r="H9" s="328"/>
      <c r="I9" s="113"/>
      <c r="J9" s="30"/>
      <c r="K9" s="32"/>
    </row>
    <row r="10" spans="2:11" ht="13.5">
      <c r="B10" s="29"/>
      <c r="C10" s="30"/>
      <c r="D10" s="38" t="s">
        <v>126</v>
      </c>
      <c r="E10" s="30"/>
      <c r="F10" s="30"/>
      <c r="G10" s="30"/>
      <c r="H10" s="30"/>
      <c r="I10" s="113"/>
      <c r="J10" s="30"/>
      <c r="K10" s="32"/>
    </row>
    <row r="11" spans="2:11" s="1" customFormat="1" ht="16.5" customHeight="1">
      <c r="B11" s="42"/>
      <c r="C11" s="43"/>
      <c r="D11" s="43"/>
      <c r="E11" s="350" t="s">
        <v>127</v>
      </c>
      <c r="F11" s="369"/>
      <c r="G11" s="369"/>
      <c r="H11" s="369"/>
      <c r="I11" s="114"/>
      <c r="J11" s="43"/>
      <c r="K11" s="46"/>
    </row>
    <row r="12" spans="2:11" s="1" customFormat="1" ht="13.5">
      <c r="B12" s="42"/>
      <c r="C12" s="43"/>
      <c r="D12" s="38" t="s">
        <v>128</v>
      </c>
      <c r="E12" s="43"/>
      <c r="F12" s="43"/>
      <c r="G12" s="43"/>
      <c r="H12" s="43"/>
      <c r="I12" s="114"/>
      <c r="J12" s="43"/>
      <c r="K12" s="46"/>
    </row>
    <row r="13" spans="2:11" s="1" customFormat="1" ht="36.95" customHeight="1">
      <c r="B13" s="42"/>
      <c r="C13" s="43"/>
      <c r="D13" s="43"/>
      <c r="E13" s="370" t="s">
        <v>3723</v>
      </c>
      <c r="F13" s="369"/>
      <c r="G13" s="369"/>
      <c r="H13" s="369"/>
      <c r="I13" s="114"/>
      <c r="J13" s="43"/>
      <c r="K13" s="46"/>
    </row>
    <row r="14" spans="2:11" s="1" customFormat="1" ht="13.5">
      <c r="B14" s="42"/>
      <c r="C14" s="43"/>
      <c r="D14" s="43"/>
      <c r="E14" s="43"/>
      <c r="F14" s="43"/>
      <c r="G14" s="43"/>
      <c r="H14" s="43"/>
      <c r="I14" s="114"/>
      <c r="J14" s="43"/>
      <c r="K14" s="46"/>
    </row>
    <row r="15" spans="2:11" s="1" customFormat="1" ht="14.45" customHeight="1">
      <c r="B15" s="42"/>
      <c r="C15" s="43"/>
      <c r="D15" s="38" t="s">
        <v>21</v>
      </c>
      <c r="E15" s="43"/>
      <c r="F15" s="36" t="s">
        <v>5</v>
      </c>
      <c r="G15" s="43"/>
      <c r="H15" s="43"/>
      <c r="I15" s="115" t="s">
        <v>22</v>
      </c>
      <c r="J15" s="36" t="s">
        <v>5</v>
      </c>
      <c r="K15" s="46"/>
    </row>
    <row r="16" spans="2:11" s="1" customFormat="1" ht="14.45" customHeight="1">
      <c r="B16" s="42"/>
      <c r="C16" s="43"/>
      <c r="D16" s="38" t="s">
        <v>23</v>
      </c>
      <c r="E16" s="43"/>
      <c r="F16" s="36" t="s">
        <v>24</v>
      </c>
      <c r="G16" s="43"/>
      <c r="H16" s="43"/>
      <c r="I16" s="115" t="s">
        <v>25</v>
      </c>
      <c r="J16" s="116" t="str">
        <f>'Rekapitulace stavby'!AN8</f>
        <v>18.4.2017</v>
      </c>
      <c r="K16" s="46"/>
    </row>
    <row r="17" spans="2:11" s="1" customFormat="1" ht="10.9" customHeight="1">
      <c r="B17" s="42"/>
      <c r="C17" s="43"/>
      <c r="D17" s="43"/>
      <c r="E17" s="43"/>
      <c r="F17" s="43"/>
      <c r="G17" s="43"/>
      <c r="H17" s="43"/>
      <c r="I17" s="114"/>
      <c r="J17" s="43"/>
      <c r="K17" s="46"/>
    </row>
    <row r="18" spans="2:11" s="1" customFormat="1" ht="14.45" customHeight="1">
      <c r="B18" s="42"/>
      <c r="C18" s="43"/>
      <c r="D18" s="38" t="s">
        <v>27</v>
      </c>
      <c r="E18" s="43"/>
      <c r="F18" s="43"/>
      <c r="G18" s="43"/>
      <c r="H18" s="43"/>
      <c r="I18" s="115" t="s">
        <v>28</v>
      </c>
      <c r="J18" s="36" t="str">
        <f>IF('Rekapitulace stavby'!AN10="","",'Rekapitulace stavby'!AN10)</f>
        <v/>
      </c>
      <c r="K18" s="46"/>
    </row>
    <row r="19" spans="2:11" s="1" customFormat="1" ht="18" customHeight="1">
      <c r="B19" s="42"/>
      <c r="C19" s="43"/>
      <c r="D19" s="43"/>
      <c r="E19" s="36" t="str">
        <f>IF('Rekapitulace stavby'!E11="","",'Rekapitulace stavby'!E11)</f>
        <v>Královéhradecký kraj</v>
      </c>
      <c r="F19" s="43"/>
      <c r="G19" s="43"/>
      <c r="H19" s="43"/>
      <c r="I19" s="115" t="s">
        <v>30</v>
      </c>
      <c r="J19" s="36" t="str">
        <f>IF('Rekapitulace stavby'!AN11="","",'Rekapitulace stavby'!AN11)</f>
        <v/>
      </c>
      <c r="K19" s="46"/>
    </row>
    <row r="20" spans="2:11" s="1" customFormat="1" ht="6.95" customHeight="1">
      <c r="B20" s="42"/>
      <c r="C20" s="43"/>
      <c r="D20" s="43"/>
      <c r="E20" s="43"/>
      <c r="F20" s="43"/>
      <c r="G20" s="43"/>
      <c r="H20" s="43"/>
      <c r="I20" s="114"/>
      <c r="J20" s="43"/>
      <c r="K20" s="46"/>
    </row>
    <row r="21" spans="2:11" s="1" customFormat="1" ht="14.45" customHeight="1">
      <c r="B21" s="42"/>
      <c r="C21" s="43"/>
      <c r="D21" s="38" t="s">
        <v>31</v>
      </c>
      <c r="E21" s="43"/>
      <c r="F21" s="43"/>
      <c r="G21" s="43"/>
      <c r="H21" s="43"/>
      <c r="I21" s="115" t="s">
        <v>28</v>
      </c>
      <c r="J21" s="36" t="str">
        <f>IF('Rekapitulace stavby'!AN13="Vyplň údaj","",IF('Rekapitulace stavby'!AN13="","",'Rekapitulace stavby'!AN13))</f>
        <v/>
      </c>
      <c r="K21" s="46"/>
    </row>
    <row r="22" spans="2:11" s="1" customFormat="1" ht="18" customHeight="1">
      <c r="B22" s="42"/>
      <c r="C22" s="43"/>
      <c r="D22" s="43"/>
      <c r="E22" s="36" t="str">
        <f>IF('Rekapitulace stavby'!E14="Vyplň údaj","",IF('Rekapitulace stavby'!E14="","",'Rekapitulace stavby'!E14))</f>
        <v/>
      </c>
      <c r="F22" s="43"/>
      <c r="G22" s="43"/>
      <c r="H22" s="43"/>
      <c r="I22" s="115" t="s">
        <v>30</v>
      </c>
      <c r="J22" s="36" t="str">
        <f>IF('Rekapitulace stavby'!AN14="Vyplň údaj","",IF('Rekapitulace stavby'!AN14="","",'Rekapitulace stavby'!AN14))</f>
        <v/>
      </c>
      <c r="K22" s="46"/>
    </row>
    <row r="23" spans="2:11" s="1" customFormat="1" ht="6.95" customHeight="1">
      <c r="B23" s="42"/>
      <c r="C23" s="43"/>
      <c r="D23" s="43"/>
      <c r="E23" s="43"/>
      <c r="F23" s="43"/>
      <c r="G23" s="43"/>
      <c r="H23" s="43"/>
      <c r="I23" s="114"/>
      <c r="J23" s="43"/>
      <c r="K23" s="46"/>
    </row>
    <row r="24" spans="2:11" s="1" customFormat="1" ht="14.45" customHeight="1">
      <c r="B24" s="42"/>
      <c r="C24" s="43"/>
      <c r="D24" s="38" t="s">
        <v>33</v>
      </c>
      <c r="E24" s="43"/>
      <c r="F24" s="43"/>
      <c r="G24" s="43"/>
      <c r="H24" s="43"/>
      <c r="I24" s="115" t="s">
        <v>28</v>
      </c>
      <c r="J24" s="36" t="str">
        <f>IF('Rekapitulace stavby'!AN16="","",'Rekapitulace stavby'!AN16)</f>
        <v/>
      </c>
      <c r="K24" s="46"/>
    </row>
    <row r="25" spans="2:11" s="1" customFormat="1" ht="18" customHeight="1">
      <c r="B25" s="42"/>
      <c r="C25" s="43"/>
      <c r="D25" s="43"/>
      <c r="E25" s="36" t="str">
        <f>IF('Rekapitulace stavby'!E17="","",'Rekapitulace stavby'!E17)</f>
        <v>Malý velký ateliér</v>
      </c>
      <c r="F25" s="43"/>
      <c r="G25" s="43"/>
      <c r="H25" s="43"/>
      <c r="I25" s="115" t="s">
        <v>30</v>
      </c>
      <c r="J25" s="36" t="str">
        <f>IF('Rekapitulace stavby'!AN17="","",'Rekapitulace stavby'!AN17)</f>
        <v/>
      </c>
      <c r="K25" s="46"/>
    </row>
    <row r="26" spans="2:11" s="1" customFormat="1" ht="6.95" customHeight="1">
      <c r="B26" s="42"/>
      <c r="C26" s="43"/>
      <c r="D26" s="43"/>
      <c r="E26" s="43"/>
      <c r="F26" s="43"/>
      <c r="G26" s="43"/>
      <c r="H26" s="43"/>
      <c r="I26" s="114"/>
      <c r="J26" s="43"/>
      <c r="K26" s="46"/>
    </row>
    <row r="27" spans="2:11" s="1" customFormat="1" ht="14.45" customHeight="1">
      <c r="B27" s="42"/>
      <c r="C27" s="43"/>
      <c r="D27" s="38" t="s">
        <v>36</v>
      </c>
      <c r="E27" s="43"/>
      <c r="F27" s="43"/>
      <c r="G27" s="43"/>
      <c r="H27" s="43"/>
      <c r="I27" s="114"/>
      <c r="J27" s="43"/>
      <c r="K27" s="46"/>
    </row>
    <row r="28" spans="2:11" s="7" customFormat="1" ht="16.5" customHeight="1">
      <c r="B28" s="117"/>
      <c r="C28" s="118"/>
      <c r="D28" s="118"/>
      <c r="E28" s="332" t="s">
        <v>5</v>
      </c>
      <c r="F28" s="332"/>
      <c r="G28" s="332"/>
      <c r="H28" s="332"/>
      <c r="I28" s="119"/>
      <c r="J28" s="118"/>
      <c r="K28" s="120"/>
    </row>
    <row r="29" spans="2:11" s="1" customFormat="1" ht="6.95" customHeight="1">
      <c r="B29" s="42"/>
      <c r="C29" s="43"/>
      <c r="D29" s="43"/>
      <c r="E29" s="43"/>
      <c r="F29" s="43"/>
      <c r="G29" s="43"/>
      <c r="H29" s="43"/>
      <c r="I29" s="114"/>
      <c r="J29" s="43"/>
      <c r="K29" s="46"/>
    </row>
    <row r="30" spans="2:11" s="1" customFormat="1" ht="6.95" customHeight="1">
      <c r="B30" s="42"/>
      <c r="C30" s="43"/>
      <c r="D30" s="69"/>
      <c r="E30" s="69"/>
      <c r="F30" s="69"/>
      <c r="G30" s="69"/>
      <c r="H30" s="69"/>
      <c r="I30" s="121"/>
      <c r="J30" s="69"/>
      <c r="K30" s="122"/>
    </row>
    <row r="31" spans="2:11" s="1" customFormat="1" ht="25.35" customHeight="1">
      <c r="B31" s="42"/>
      <c r="C31" s="43"/>
      <c r="D31" s="123" t="s">
        <v>38</v>
      </c>
      <c r="E31" s="43"/>
      <c r="F31" s="43"/>
      <c r="G31" s="43"/>
      <c r="H31" s="43"/>
      <c r="I31" s="114"/>
      <c r="J31" s="124">
        <f>ROUND(J101,2)</f>
        <v>0</v>
      </c>
      <c r="K31" s="46"/>
    </row>
    <row r="32" spans="2:11" s="1" customFormat="1" ht="6.95" customHeight="1">
      <c r="B32" s="42"/>
      <c r="C32" s="43"/>
      <c r="D32" s="69"/>
      <c r="E32" s="69"/>
      <c r="F32" s="69"/>
      <c r="G32" s="69"/>
      <c r="H32" s="69"/>
      <c r="I32" s="121"/>
      <c r="J32" s="69"/>
      <c r="K32" s="122"/>
    </row>
    <row r="33" spans="2:11" s="1" customFormat="1" ht="14.45" customHeight="1">
      <c r="B33" s="42"/>
      <c r="C33" s="43"/>
      <c r="D33" s="43"/>
      <c r="E33" s="43"/>
      <c r="F33" s="47" t="s">
        <v>40</v>
      </c>
      <c r="G33" s="43"/>
      <c r="H33" s="43"/>
      <c r="I33" s="125" t="s">
        <v>39</v>
      </c>
      <c r="J33" s="47" t="s">
        <v>41</v>
      </c>
      <c r="K33" s="46"/>
    </row>
    <row r="34" spans="2:11" s="1" customFormat="1" ht="14.45" customHeight="1">
      <c r="B34" s="42"/>
      <c r="C34" s="43"/>
      <c r="D34" s="50" t="s">
        <v>42</v>
      </c>
      <c r="E34" s="50" t="s">
        <v>43</v>
      </c>
      <c r="F34" s="126">
        <f>ROUND(SUM(BE101:BE281),2)</f>
        <v>0</v>
      </c>
      <c r="G34" s="43"/>
      <c r="H34" s="43"/>
      <c r="I34" s="127">
        <v>0.21</v>
      </c>
      <c r="J34" s="126">
        <f>ROUND(ROUND((SUM(BE101:BE281)),2)*I34,2)</f>
        <v>0</v>
      </c>
      <c r="K34" s="46"/>
    </row>
    <row r="35" spans="2:11" s="1" customFormat="1" ht="14.45" customHeight="1">
      <c r="B35" s="42"/>
      <c r="C35" s="43"/>
      <c r="D35" s="43"/>
      <c r="E35" s="50" t="s">
        <v>44</v>
      </c>
      <c r="F35" s="126">
        <f>ROUND(SUM(BF101:BF281),2)</f>
        <v>0</v>
      </c>
      <c r="G35" s="43"/>
      <c r="H35" s="43"/>
      <c r="I35" s="127">
        <v>0.15</v>
      </c>
      <c r="J35" s="126">
        <f>ROUND(ROUND((SUM(BF101:BF281)),2)*I35,2)</f>
        <v>0</v>
      </c>
      <c r="K35" s="46"/>
    </row>
    <row r="36" spans="2:11" s="1" customFormat="1" ht="14.45" customHeight="1" hidden="1">
      <c r="B36" s="42"/>
      <c r="C36" s="43"/>
      <c r="D36" s="43"/>
      <c r="E36" s="50" t="s">
        <v>45</v>
      </c>
      <c r="F36" s="126">
        <f>ROUND(SUM(BG101:BG281),2)</f>
        <v>0</v>
      </c>
      <c r="G36" s="43"/>
      <c r="H36" s="43"/>
      <c r="I36" s="127">
        <v>0.21</v>
      </c>
      <c r="J36" s="126">
        <v>0</v>
      </c>
      <c r="K36" s="46"/>
    </row>
    <row r="37" spans="2:11" s="1" customFormat="1" ht="14.45" customHeight="1" hidden="1">
      <c r="B37" s="42"/>
      <c r="C37" s="43"/>
      <c r="D37" s="43"/>
      <c r="E37" s="50" t="s">
        <v>46</v>
      </c>
      <c r="F37" s="126">
        <f>ROUND(SUM(BH101:BH281),2)</f>
        <v>0</v>
      </c>
      <c r="G37" s="43"/>
      <c r="H37" s="43"/>
      <c r="I37" s="127">
        <v>0.15</v>
      </c>
      <c r="J37" s="126">
        <v>0</v>
      </c>
      <c r="K37" s="46"/>
    </row>
    <row r="38" spans="2:11" s="1" customFormat="1" ht="14.45" customHeight="1" hidden="1">
      <c r="B38" s="42"/>
      <c r="C38" s="43"/>
      <c r="D38" s="43"/>
      <c r="E38" s="50" t="s">
        <v>47</v>
      </c>
      <c r="F38" s="126">
        <f>ROUND(SUM(BI101:BI281),2)</f>
        <v>0</v>
      </c>
      <c r="G38" s="43"/>
      <c r="H38" s="43"/>
      <c r="I38" s="127">
        <v>0</v>
      </c>
      <c r="J38" s="126">
        <v>0</v>
      </c>
      <c r="K38" s="46"/>
    </row>
    <row r="39" spans="2:11" s="1" customFormat="1" ht="6.95" customHeight="1">
      <c r="B39" s="42"/>
      <c r="C39" s="43"/>
      <c r="D39" s="43"/>
      <c r="E39" s="43"/>
      <c r="F39" s="43"/>
      <c r="G39" s="43"/>
      <c r="H39" s="43"/>
      <c r="I39" s="114"/>
      <c r="J39" s="43"/>
      <c r="K39" s="46"/>
    </row>
    <row r="40" spans="2:11" s="1" customFormat="1" ht="25.35" customHeight="1">
      <c r="B40" s="42"/>
      <c r="C40" s="128"/>
      <c r="D40" s="129" t="s">
        <v>48</v>
      </c>
      <c r="E40" s="72"/>
      <c r="F40" s="72"/>
      <c r="G40" s="130" t="s">
        <v>49</v>
      </c>
      <c r="H40" s="131" t="s">
        <v>50</v>
      </c>
      <c r="I40" s="132"/>
      <c r="J40" s="133">
        <f>SUM(J31:J38)</f>
        <v>0</v>
      </c>
      <c r="K40" s="134"/>
    </row>
    <row r="41" spans="2:11" s="1" customFormat="1" ht="14.45" customHeight="1">
      <c r="B41" s="57"/>
      <c r="C41" s="58"/>
      <c r="D41" s="58"/>
      <c r="E41" s="58"/>
      <c r="F41" s="58"/>
      <c r="G41" s="58"/>
      <c r="H41" s="58"/>
      <c r="I41" s="135"/>
      <c r="J41" s="58"/>
      <c r="K41" s="59"/>
    </row>
    <row r="45" spans="2:11" s="1" customFormat="1" ht="6.95" customHeight="1">
      <c r="B45" s="60"/>
      <c r="C45" s="61"/>
      <c r="D45" s="61"/>
      <c r="E45" s="61"/>
      <c r="F45" s="61"/>
      <c r="G45" s="61"/>
      <c r="H45" s="61"/>
      <c r="I45" s="136"/>
      <c r="J45" s="61"/>
      <c r="K45" s="137"/>
    </row>
    <row r="46" spans="2:11" s="1" customFormat="1" ht="36.95" customHeight="1">
      <c r="B46" s="42"/>
      <c r="C46" s="31" t="s">
        <v>131</v>
      </c>
      <c r="D46" s="43"/>
      <c r="E46" s="43"/>
      <c r="F46" s="43"/>
      <c r="G46" s="43"/>
      <c r="H46" s="43"/>
      <c r="I46" s="114"/>
      <c r="J46" s="43"/>
      <c r="K46" s="46"/>
    </row>
    <row r="47" spans="2:11" s="1" customFormat="1" ht="6.95" customHeight="1">
      <c r="B47" s="42"/>
      <c r="C47" s="43"/>
      <c r="D47" s="43"/>
      <c r="E47" s="43"/>
      <c r="F47" s="43"/>
      <c r="G47" s="43"/>
      <c r="H47" s="43"/>
      <c r="I47" s="114"/>
      <c r="J47" s="43"/>
      <c r="K47" s="46"/>
    </row>
    <row r="48" spans="2:11" s="1" customFormat="1" ht="14.45" customHeight="1">
      <c r="B48" s="42"/>
      <c r="C48" s="38" t="s">
        <v>19</v>
      </c>
      <c r="D48" s="43"/>
      <c r="E48" s="43"/>
      <c r="F48" s="43"/>
      <c r="G48" s="43"/>
      <c r="H48" s="43"/>
      <c r="I48" s="114"/>
      <c r="J48" s="43"/>
      <c r="K48" s="46"/>
    </row>
    <row r="49" spans="2:11" s="1" customFormat="1" ht="16.5" customHeight="1">
      <c r="B49" s="42"/>
      <c r="C49" s="43"/>
      <c r="D49" s="43"/>
      <c r="E49" s="367" t="str">
        <f>E7</f>
        <v>Transformace ÚSP Kvasiny- rekonstrukce v lokalitě Týniště nad Orlicí</v>
      </c>
      <c r="F49" s="368"/>
      <c r="G49" s="368"/>
      <c r="H49" s="368"/>
      <c r="I49" s="114"/>
      <c r="J49" s="43"/>
      <c r="K49" s="46"/>
    </row>
    <row r="50" spans="2:11" ht="13.5">
      <c r="B50" s="29"/>
      <c r="C50" s="38" t="s">
        <v>124</v>
      </c>
      <c r="D50" s="30"/>
      <c r="E50" s="30"/>
      <c r="F50" s="30"/>
      <c r="G50" s="30"/>
      <c r="H50" s="30"/>
      <c r="I50" s="113"/>
      <c r="J50" s="30"/>
      <c r="K50" s="32"/>
    </row>
    <row r="51" spans="2:11" ht="16.5" customHeight="1">
      <c r="B51" s="29"/>
      <c r="C51" s="30"/>
      <c r="D51" s="30"/>
      <c r="E51" s="367" t="s">
        <v>125</v>
      </c>
      <c r="F51" s="328"/>
      <c r="G51" s="328"/>
      <c r="H51" s="328"/>
      <c r="I51" s="113"/>
      <c r="J51" s="30"/>
      <c r="K51" s="32"/>
    </row>
    <row r="52" spans="2:11" ht="13.5">
      <c r="B52" s="29"/>
      <c r="C52" s="38" t="s">
        <v>126</v>
      </c>
      <c r="D52" s="30"/>
      <c r="E52" s="30"/>
      <c r="F52" s="30"/>
      <c r="G52" s="30"/>
      <c r="H52" s="30"/>
      <c r="I52" s="113"/>
      <c r="J52" s="30"/>
      <c r="K52" s="32"/>
    </row>
    <row r="53" spans="2:11" s="1" customFormat="1" ht="16.5" customHeight="1">
      <c r="B53" s="42"/>
      <c r="C53" s="43"/>
      <c r="D53" s="43"/>
      <c r="E53" s="350" t="s">
        <v>127</v>
      </c>
      <c r="F53" s="369"/>
      <c r="G53" s="369"/>
      <c r="H53" s="369"/>
      <c r="I53" s="114"/>
      <c r="J53" s="43"/>
      <c r="K53" s="46"/>
    </row>
    <row r="54" spans="2:11" s="1" customFormat="1" ht="14.45" customHeight="1">
      <c r="B54" s="42"/>
      <c r="C54" s="38" t="s">
        <v>128</v>
      </c>
      <c r="D54" s="43"/>
      <c r="E54" s="43"/>
      <c r="F54" s="43"/>
      <c r="G54" s="43"/>
      <c r="H54" s="43"/>
      <c r="I54" s="114"/>
      <c r="J54" s="43"/>
      <c r="K54" s="46"/>
    </row>
    <row r="55" spans="2:11" s="1" customFormat="1" ht="17.25" customHeight="1">
      <c r="B55" s="42"/>
      <c r="C55" s="43"/>
      <c r="D55" s="43"/>
      <c r="E55" s="370" t="str">
        <f>E13</f>
        <v>2 - Zdravotně technické instalace</v>
      </c>
      <c r="F55" s="369"/>
      <c r="G55" s="369"/>
      <c r="H55" s="369"/>
      <c r="I55" s="114"/>
      <c r="J55" s="43"/>
      <c r="K55" s="46"/>
    </row>
    <row r="56" spans="2:11" s="1" customFormat="1" ht="6.95" customHeight="1">
      <c r="B56" s="42"/>
      <c r="C56" s="43"/>
      <c r="D56" s="43"/>
      <c r="E56" s="43"/>
      <c r="F56" s="43"/>
      <c r="G56" s="43"/>
      <c r="H56" s="43"/>
      <c r="I56" s="114"/>
      <c r="J56" s="43"/>
      <c r="K56" s="46"/>
    </row>
    <row r="57" spans="2:11" s="1" customFormat="1" ht="18" customHeight="1">
      <c r="B57" s="42"/>
      <c r="C57" s="38" t="s">
        <v>23</v>
      </c>
      <c r="D57" s="43"/>
      <c r="E57" s="43"/>
      <c r="F57" s="36" t="str">
        <f>F16</f>
        <v xml:space="preserve"> </v>
      </c>
      <c r="G57" s="43"/>
      <c r="H57" s="43"/>
      <c r="I57" s="115" t="s">
        <v>25</v>
      </c>
      <c r="J57" s="116" t="str">
        <f>IF(J16="","",J16)</f>
        <v>18.4.2017</v>
      </c>
      <c r="K57" s="46"/>
    </row>
    <row r="58" spans="2:11" s="1" customFormat="1" ht="6.95" customHeight="1">
      <c r="B58" s="42"/>
      <c r="C58" s="43"/>
      <c r="D58" s="43"/>
      <c r="E58" s="43"/>
      <c r="F58" s="43"/>
      <c r="G58" s="43"/>
      <c r="H58" s="43"/>
      <c r="I58" s="114"/>
      <c r="J58" s="43"/>
      <c r="K58" s="46"/>
    </row>
    <row r="59" spans="2:11" s="1" customFormat="1" ht="13.5">
      <c r="B59" s="42"/>
      <c r="C59" s="38" t="s">
        <v>27</v>
      </c>
      <c r="D59" s="43"/>
      <c r="E59" s="43"/>
      <c r="F59" s="36" t="str">
        <f>E19</f>
        <v>Královéhradecký kraj</v>
      </c>
      <c r="G59" s="43"/>
      <c r="H59" s="43"/>
      <c r="I59" s="115" t="s">
        <v>33</v>
      </c>
      <c r="J59" s="332" t="str">
        <f>E25</f>
        <v>Malý velký ateliér</v>
      </c>
      <c r="K59" s="46"/>
    </row>
    <row r="60" spans="2:11" s="1" customFormat="1" ht="14.45" customHeight="1">
      <c r="B60" s="42"/>
      <c r="C60" s="38" t="s">
        <v>31</v>
      </c>
      <c r="D60" s="43"/>
      <c r="E60" s="43"/>
      <c r="F60" s="36" t="str">
        <f>IF(E22="","",E22)</f>
        <v/>
      </c>
      <c r="G60" s="43"/>
      <c r="H60" s="43"/>
      <c r="I60" s="114"/>
      <c r="J60" s="371"/>
      <c r="K60" s="46"/>
    </row>
    <row r="61" spans="2:11" s="1" customFormat="1" ht="10.35" customHeight="1">
      <c r="B61" s="42"/>
      <c r="C61" s="43"/>
      <c r="D61" s="43"/>
      <c r="E61" s="43"/>
      <c r="F61" s="43"/>
      <c r="G61" s="43"/>
      <c r="H61" s="43"/>
      <c r="I61" s="114"/>
      <c r="J61" s="43"/>
      <c r="K61" s="46"/>
    </row>
    <row r="62" spans="2:11" s="1" customFormat="1" ht="29.25" customHeight="1">
      <c r="B62" s="42"/>
      <c r="C62" s="138" t="s">
        <v>132</v>
      </c>
      <c r="D62" s="128"/>
      <c r="E62" s="128"/>
      <c r="F62" s="128"/>
      <c r="G62" s="128"/>
      <c r="H62" s="128"/>
      <c r="I62" s="139"/>
      <c r="J62" s="140" t="s">
        <v>133</v>
      </c>
      <c r="K62" s="141"/>
    </row>
    <row r="63" spans="2:11" s="1" customFormat="1" ht="10.35" customHeight="1">
      <c r="B63" s="42"/>
      <c r="C63" s="43"/>
      <c r="D63" s="43"/>
      <c r="E63" s="43"/>
      <c r="F63" s="43"/>
      <c r="G63" s="43"/>
      <c r="H63" s="43"/>
      <c r="I63" s="114"/>
      <c r="J63" s="43"/>
      <c r="K63" s="46"/>
    </row>
    <row r="64" spans="2:47" s="1" customFormat="1" ht="29.25" customHeight="1">
      <c r="B64" s="42"/>
      <c r="C64" s="142" t="s">
        <v>134</v>
      </c>
      <c r="D64" s="43"/>
      <c r="E64" s="43"/>
      <c r="F64" s="43"/>
      <c r="G64" s="43"/>
      <c r="H64" s="43"/>
      <c r="I64" s="114"/>
      <c r="J64" s="124">
        <f>J101</f>
        <v>0</v>
      </c>
      <c r="K64" s="46"/>
      <c r="AU64" s="25" t="s">
        <v>135</v>
      </c>
    </row>
    <row r="65" spans="2:11" s="8" customFormat="1" ht="24.95" customHeight="1">
      <c r="B65" s="143"/>
      <c r="C65" s="144"/>
      <c r="D65" s="145" t="s">
        <v>136</v>
      </c>
      <c r="E65" s="146"/>
      <c r="F65" s="146"/>
      <c r="G65" s="146"/>
      <c r="H65" s="146"/>
      <c r="I65" s="147"/>
      <c r="J65" s="148">
        <f>J102</f>
        <v>0</v>
      </c>
      <c r="K65" s="149"/>
    </row>
    <row r="66" spans="2:11" s="9" customFormat="1" ht="19.9" customHeight="1">
      <c r="B66" s="150"/>
      <c r="C66" s="151"/>
      <c r="D66" s="152" t="s">
        <v>137</v>
      </c>
      <c r="E66" s="153"/>
      <c r="F66" s="153"/>
      <c r="G66" s="153"/>
      <c r="H66" s="153"/>
      <c r="I66" s="154"/>
      <c r="J66" s="155">
        <f>J103</f>
        <v>0</v>
      </c>
      <c r="K66" s="156"/>
    </row>
    <row r="67" spans="2:11" s="9" customFormat="1" ht="19.9" customHeight="1">
      <c r="B67" s="150"/>
      <c r="C67" s="151"/>
      <c r="D67" s="152" t="s">
        <v>138</v>
      </c>
      <c r="E67" s="153"/>
      <c r="F67" s="153"/>
      <c r="G67" s="153"/>
      <c r="H67" s="153"/>
      <c r="I67" s="154"/>
      <c r="J67" s="155">
        <f>J147</f>
        <v>0</v>
      </c>
      <c r="K67" s="156"/>
    </row>
    <row r="68" spans="2:11" s="9" customFormat="1" ht="19.9" customHeight="1">
      <c r="B68" s="150"/>
      <c r="C68" s="151"/>
      <c r="D68" s="152" t="s">
        <v>139</v>
      </c>
      <c r="E68" s="153"/>
      <c r="F68" s="153"/>
      <c r="G68" s="153"/>
      <c r="H68" s="153"/>
      <c r="I68" s="154"/>
      <c r="J68" s="155">
        <f>J171</f>
        <v>0</v>
      </c>
      <c r="K68" s="156"/>
    </row>
    <row r="69" spans="2:11" s="9" customFormat="1" ht="19.9" customHeight="1">
      <c r="B69" s="150"/>
      <c r="C69" s="151"/>
      <c r="D69" s="152" t="s">
        <v>140</v>
      </c>
      <c r="E69" s="153"/>
      <c r="F69" s="153"/>
      <c r="G69" s="153"/>
      <c r="H69" s="153"/>
      <c r="I69" s="154"/>
      <c r="J69" s="155">
        <f>J173</f>
        <v>0</v>
      </c>
      <c r="K69" s="156"/>
    </row>
    <row r="70" spans="2:11" s="9" customFormat="1" ht="19.9" customHeight="1">
      <c r="B70" s="150"/>
      <c r="C70" s="151"/>
      <c r="D70" s="152" t="s">
        <v>3724</v>
      </c>
      <c r="E70" s="153"/>
      <c r="F70" s="153"/>
      <c r="G70" s="153"/>
      <c r="H70" s="153"/>
      <c r="I70" s="154"/>
      <c r="J70" s="155">
        <f>J186</f>
        <v>0</v>
      </c>
      <c r="K70" s="156"/>
    </row>
    <row r="71" spans="2:11" s="9" customFormat="1" ht="19.9" customHeight="1">
      <c r="B71" s="150"/>
      <c r="C71" s="151"/>
      <c r="D71" s="152" t="s">
        <v>152</v>
      </c>
      <c r="E71" s="153"/>
      <c r="F71" s="153"/>
      <c r="G71" s="153"/>
      <c r="H71" s="153"/>
      <c r="I71" s="154"/>
      <c r="J71" s="155">
        <f>J209</f>
        <v>0</v>
      </c>
      <c r="K71" s="156"/>
    </row>
    <row r="72" spans="2:11" s="8" customFormat="1" ht="24.95" customHeight="1">
      <c r="B72" s="143"/>
      <c r="C72" s="144"/>
      <c r="D72" s="145" t="s">
        <v>153</v>
      </c>
      <c r="E72" s="146"/>
      <c r="F72" s="146"/>
      <c r="G72" s="146"/>
      <c r="H72" s="146"/>
      <c r="I72" s="147"/>
      <c r="J72" s="148">
        <f>J211</f>
        <v>0</v>
      </c>
      <c r="K72" s="149"/>
    </row>
    <row r="73" spans="2:11" s="9" customFormat="1" ht="19.9" customHeight="1">
      <c r="B73" s="150"/>
      <c r="C73" s="151"/>
      <c r="D73" s="152" t="s">
        <v>3725</v>
      </c>
      <c r="E73" s="153"/>
      <c r="F73" s="153"/>
      <c r="G73" s="153"/>
      <c r="H73" s="153"/>
      <c r="I73" s="154"/>
      <c r="J73" s="155">
        <f>J212</f>
        <v>0</v>
      </c>
      <c r="K73" s="156"/>
    </row>
    <row r="74" spans="2:11" s="9" customFormat="1" ht="19.9" customHeight="1">
      <c r="B74" s="150"/>
      <c r="C74" s="151"/>
      <c r="D74" s="152" t="s">
        <v>3726</v>
      </c>
      <c r="E74" s="153"/>
      <c r="F74" s="153"/>
      <c r="G74" s="153"/>
      <c r="H74" s="153"/>
      <c r="I74" s="154"/>
      <c r="J74" s="155">
        <f>J235</f>
        <v>0</v>
      </c>
      <c r="K74" s="156"/>
    </row>
    <row r="75" spans="2:11" s="8" customFormat="1" ht="24.95" customHeight="1">
      <c r="B75" s="143"/>
      <c r="C75" s="144"/>
      <c r="D75" s="145" t="s">
        <v>3727</v>
      </c>
      <c r="E75" s="146"/>
      <c r="F75" s="146"/>
      <c r="G75" s="146"/>
      <c r="H75" s="146"/>
      <c r="I75" s="147"/>
      <c r="J75" s="148">
        <f>J257</f>
        <v>0</v>
      </c>
      <c r="K75" s="149"/>
    </row>
    <row r="76" spans="2:11" s="9" customFormat="1" ht="19.9" customHeight="1">
      <c r="B76" s="150"/>
      <c r="C76" s="151"/>
      <c r="D76" s="152" t="s">
        <v>157</v>
      </c>
      <c r="E76" s="153"/>
      <c r="F76" s="153"/>
      <c r="G76" s="153"/>
      <c r="H76" s="153"/>
      <c r="I76" s="154"/>
      <c r="J76" s="155">
        <f>J262</f>
        <v>0</v>
      </c>
      <c r="K76" s="156"/>
    </row>
    <row r="77" spans="2:11" s="9" customFormat="1" ht="19.9" customHeight="1">
      <c r="B77" s="150"/>
      <c r="C77" s="151"/>
      <c r="D77" s="152" t="s">
        <v>3728</v>
      </c>
      <c r="E77" s="153"/>
      <c r="F77" s="153"/>
      <c r="G77" s="153"/>
      <c r="H77" s="153"/>
      <c r="I77" s="154"/>
      <c r="J77" s="155">
        <f>J279</f>
        <v>0</v>
      </c>
      <c r="K77" s="156"/>
    </row>
    <row r="78" spans="2:11" s="1" customFormat="1" ht="21.75" customHeight="1">
      <c r="B78" s="42"/>
      <c r="C78" s="43"/>
      <c r="D78" s="43"/>
      <c r="E78" s="43"/>
      <c r="F78" s="43"/>
      <c r="G78" s="43"/>
      <c r="H78" s="43"/>
      <c r="I78" s="114"/>
      <c r="J78" s="43"/>
      <c r="K78" s="46"/>
    </row>
    <row r="79" spans="2:11" s="1" customFormat="1" ht="6.95" customHeight="1">
      <c r="B79" s="57"/>
      <c r="C79" s="58"/>
      <c r="D79" s="58"/>
      <c r="E79" s="58"/>
      <c r="F79" s="58"/>
      <c r="G79" s="58"/>
      <c r="H79" s="58"/>
      <c r="I79" s="135"/>
      <c r="J79" s="58"/>
      <c r="K79" s="59"/>
    </row>
    <row r="83" spans="2:12" s="1" customFormat="1" ht="6.95" customHeight="1">
      <c r="B83" s="60"/>
      <c r="C83" s="61"/>
      <c r="D83" s="61"/>
      <c r="E83" s="61"/>
      <c r="F83" s="61"/>
      <c r="G83" s="61"/>
      <c r="H83" s="61"/>
      <c r="I83" s="136"/>
      <c r="J83" s="61"/>
      <c r="K83" s="61"/>
      <c r="L83" s="42"/>
    </row>
    <row r="84" spans="2:12" s="1" customFormat="1" ht="36.95" customHeight="1">
      <c r="B84" s="42"/>
      <c r="C84" s="62" t="s">
        <v>174</v>
      </c>
      <c r="L84" s="42"/>
    </row>
    <row r="85" spans="2:12" s="1" customFormat="1" ht="6.95" customHeight="1">
      <c r="B85" s="42"/>
      <c r="L85" s="42"/>
    </row>
    <row r="86" spans="2:12" s="1" customFormat="1" ht="14.45" customHeight="1">
      <c r="B86" s="42"/>
      <c r="C86" s="64" t="s">
        <v>19</v>
      </c>
      <c r="L86" s="42"/>
    </row>
    <row r="87" spans="2:12" s="1" customFormat="1" ht="16.5" customHeight="1">
      <c r="B87" s="42"/>
      <c r="E87" s="372" t="str">
        <f>E7</f>
        <v>Transformace ÚSP Kvasiny- rekonstrukce v lokalitě Týniště nad Orlicí</v>
      </c>
      <c r="F87" s="373"/>
      <c r="G87" s="373"/>
      <c r="H87" s="373"/>
      <c r="L87" s="42"/>
    </row>
    <row r="88" spans="2:12" ht="13.5">
      <c r="B88" s="29"/>
      <c r="C88" s="64" t="s">
        <v>124</v>
      </c>
      <c r="L88" s="29"/>
    </row>
    <row r="89" spans="2:12" ht="16.5" customHeight="1">
      <c r="B89" s="29"/>
      <c r="E89" s="372" t="s">
        <v>125</v>
      </c>
      <c r="F89" s="366"/>
      <c r="G89" s="366"/>
      <c r="H89" s="366"/>
      <c r="L89" s="29"/>
    </row>
    <row r="90" spans="2:12" ht="13.5">
      <c r="B90" s="29"/>
      <c r="C90" s="64" t="s">
        <v>126</v>
      </c>
      <c r="L90" s="29"/>
    </row>
    <row r="91" spans="2:12" s="1" customFormat="1" ht="16.5" customHeight="1">
      <c r="B91" s="42"/>
      <c r="E91" s="374" t="s">
        <v>127</v>
      </c>
      <c r="F91" s="375"/>
      <c r="G91" s="375"/>
      <c r="H91" s="375"/>
      <c r="L91" s="42"/>
    </row>
    <row r="92" spans="2:12" s="1" customFormat="1" ht="14.45" customHeight="1">
      <c r="B92" s="42"/>
      <c r="C92" s="64" t="s">
        <v>128</v>
      </c>
      <c r="L92" s="42"/>
    </row>
    <row r="93" spans="2:12" s="1" customFormat="1" ht="17.25" customHeight="1">
      <c r="B93" s="42"/>
      <c r="E93" s="343" t="str">
        <f>E13</f>
        <v>2 - Zdravotně technické instalace</v>
      </c>
      <c r="F93" s="375"/>
      <c r="G93" s="375"/>
      <c r="H93" s="375"/>
      <c r="L93" s="42"/>
    </row>
    <row r="94" spans="2:12" s="1" customFormat="1" ht="6.95" customHeight="1">
      <c r="B94" s="42"/>
      <c r="L94" s="42"/>
    </row>
    <row r="95" spans="2:12" s="1" customFormat="1" ht="18" customHeight="1">
      <c r="B95" s="42"/>
      <c r="C95" s="64" t="s">
        <v>23</v>
      </c>
      <c r="F95" s="157" t="str">
        <f>F16</f>
        <v xml:space="preserve"> </v>
      </c>
      <c r="I95" s="158" t="s">
        <v>25</v>
      </c>
      <c r="J95" s="68" t="str">
        <f>IF(J16="","",J16)</f>
        <v>18.4.2017</v>
      </c>
      <c r="L95" s="42"/>
    </row>
    <row r="96" spans="2:12" s="1" customFormat="1" ht="6.95" customHeight="1">
      <c r="B96" s="42"/>
      <c r="L96" s="42"/>
    </row>
    <row r="97" spans="2:12" s="1" customFormat="1" ht="13.5">
      <c r="B97" s="42"/>
      <c r="C97" s="64" t="s">
        <v>27</v>
      </c>
      <c r="F97" s="157" t="str">
        <f>E19</f>
        <v>Královéhradecký kraj</v>
      </c>
      <c r="I97" s="158" t="s">
        <v>33</v>
      </c>
      <c r="J97" s="157" t="str">
        <f>E25</f>
        <v>Malý velký ateliér</v>
      </c>
      <c r="L97" s="42"/>
    </row>
    <row r="98" spans="2:12" s="1" customFormat="1" ht="14.45" customHeight="1">
      <c r="B98" s="42"/>
      <c r="C98" s="64" t="s">
        <v>31</v>
      </c>
      <c r="F98" s="157" t="str">
        <f>IF(E22="","",E22)</f>
        <v/>
      </c>
      <c r="L98" s="42"/>
    </row>
    <row r="99" spans="2:12" s="1" customFormat="1" ht="10.35" customHeight="1">
      <c r="B99" s="42"/>
      <c r="L99" s="42"/>
    </row>
    <row r="100" spans="2:20" s="10" customFormat="1" ht="29.25" customHeight="1">
      <c r="B100" s="159"/>
      <c r="C100" s="160" t="s">
        <v>175</v>
      </c>
      <c r="D100" s="161" t="s">
        <v>57</v>
      </c>
      <c r="E100" s="161" t="s">
        <v>53</v>
      </c>
      <c r="F100" s="161" t="s">
        <v>176</v>
      </c>
      <c r="G100" s="161" t="s">
        <v>177</v>
      </c>
      <c r="H100" s="161" t="s">
        <v>178</v>
      </c>
      <c r="I100" s="162" t="s">
        <v>179</v>
      </c>
      <c r="J100" s="161" t="s">
        <v>133</v>
      </c>
      <c r="K100" s="163" t="s">
        <v>180</v>
      </c>
      <c r="L100" s="159"/>
      <c r="M100" s="74" t="s">
        <v>181</v>
      </c>
      <c r="N100" s="75" t="s">
        <v>42</v>
      </c>
      <c r="O100" s="75" t="s">
        <v>182</v>
      </c>
      <c r="P100" s="75" t="s">
        <v>183</v>
      </c>
      <c r="Q100" s="75" t="s">
        <v>184</v>
      </c>
      <c r="R100" s="75" t="s">
        <v>185</v>
      </c>
      <c r="S100" s="75" t="s">
        <v>186</v>
      </c>
      <c r="T100" s="76" t="s">
        <v>187</v>
      </c>
    </row>
    <row r="101" spans="2:63" s="1" customFormat="1" ht="29.25" customHeight="1">
      <c r="B101" s="42"/>
      <c r="C101" s="78" t="s">
        <v>134</v>
      </c>
      <c r="J101" s="164">
        <f>BK101</f>
        <v>0</v>
      </c>
      <c r="L101" s="42"/>
      <c r="M101" s="77"/>
      <c r="N101" s="69"/>
      <c r="O101" s="69"/>
      <c r="P101" s="165">
        <f>P102+P211+P257</f>
        <v>0</v>
      </c>
      <c r="Q101" s="69"/>
      <c r="R101" s="165">
        <f>R102+R211+R257</f>
        <v>0</v>
      </c>
      <c r="S101" s="69"/>
      <c r="T101" s="166">
        <f>T102+T211+T257</f>
        <v>0</v>
      </c>
      <c r="AT101" s="25" t="s">
        <v>71</v>
      </c>
      <c r="AU101" s="25" t="s">
        <v>135</v>
      </c>
      <c r="BK101" s="167">
        <f>BK102+BK211+BK257</f>
        <v>0</v>
      </c>
    </row>
    <row r="102" spans="2:63" s="11" customFormat="1" ht="37.35" customHeight="1">
      <c r="B102" s="168"/>
      <c r="D102" s="169" t="s">
        <v>71</v>
      </c>
      <c r="E102" s="170" t="s">
        <v>188</v>
      </c>
      <c r="F102" s="170" t="s">
        <v>189</v>
      </c>
      <c r="I102" s="171"/>
      <c r="J102" s="172">
        <f>BK102</f>
        <v>0</v>
      </c>
      <c r="L102" s="168"/>
      <c r="M102" s="173"/>
      <c r="N102" s="174"/>
      <c r="O102" s="174"/>
      <c r="P102" s="175">
        <f>P103+P147+P171+P173+P186+P209</f>
        <v>0</v>
      </c>
      <c r="Q102" s="174"/>
      <c r="R102" s="175">
        <f>R103+R147+R171+R173+R186+R209</f>
        <v>0</v>
      </c>
      <c r="S102" s="174"/>
      <c r="T102" s="176">
        <f>T103+T147+T171+T173+T186+T209</f>
        <v>0</v>
      </c>
      <c r="AR102" s="169" t="s">
        <v>17</v>
      </c>
      <c r="AT102" s="177" t="s">
        <v>71</v>
      </c>
      <c r="AU102" s="177" t="s">
        <v>72</v>
      </c>
      <c r="AY102" s="169" t="s">
        <v>190</v>
      </c>
      <c r="BK102" s="178">
        <f>BK103+BK147+BK171+BK173+BK186+BK209</f>
        <v>0</v>
      </c>
    </row>
    <row r="103" spans="2:63" s="11" customFormat="1" ht="19.9" customHeight="1">
      <c r="B103" s="168"/>
      <c r="D103" s="169" t="s">
        <v>71</v>
      </c>
      <c r="E103" s="179" t="s">
        <v>17</v>
      </c>
      <c r="F103" s="179" t="s">
        <v>191</v>
      </c>
      <c r="I103" s="171"/>
      <c r="J103" s="180">
        <f>BK103</f>
        <v>0</v>
      </c>
      <c r="L103" s="168"/>
      <c r="M103" s="173"/>
      <c r="N103" s="174"/>
      <c r="O103" s="174"/>
      <c r="P103" s="175">
        <f>SUM(P104:P146)</f>
        <v>0</v>
      </c>
      <c r="Q103" s="174"/>
      <c r="R103" s="175">
        <f>SUM(R104:R146)</f>
        <v>0</v>
      </c>
      <c r="S103" s="174"/>
      <c r="T103" s="176">
        <f>SUM(T104:T146)</f>
        <v>0</v>
      </c>
      <c r="AR103" s="169" t="s">
        <v>17</v>
      </c>
      <c r="AT103" s="177" t="s">
        <v>71</v>
      </c>
      <c r="AU103" s="177" t="s">
        <v>17</v>
      </c>
      <c r="AY103" s="169" t="s">
        <v>190</v>
      </c>
      <c r="BK103" s="178">
        <f>SUM(BK104:BK146)</f>
        <v>0</v>
      </c>
    </row>
    <row r="104" spans="2:65" s="1" customFormat="1" ht="16.5" customHeight="1">
      <c r="B104" s="181"/>
      <c r="C104" s="182" t="s">
        <v>17</v>
      </c>
      <c r="D104" s="182" t="s">
        <v>192</v>
      </c>
      <c r="E104" s="183" t="s">
        <v>213</v>
      </c>
      <c r="F104" s="184" t="s">
        <v>3729</v>
      </c>
      <c r="G104" s="185" t="s">
        <v>209</v>
      </c>
      <c r="H104" s="186">
        <v>10</v>
      </c>
      <c r="I104" s="187"/>
      <c r="J104" s="188">
        <f>ROUND(I104*H104,2)</f>
        <v>0</v>
      </c>
      <c r="K104" s="184" t="s">
        <v>5</v>
      </c>
      <c r="L104" s="42"/>
      <c r="M104" s="189" t="s">
        <v>5</v>
      </c>
      <c r="N104" s="190" t="s">
        <v>43</v>
      </c>
      <c r="O104" s="43"/>
      <c r="P104" s="191">
        <f>O104*H104</f>
        <v>0</v>
      </c>
      <c r="Q104" s="191">
        <v>0</v>
      </c>
      <c r="R104" s="191">
        <f>Q104*H104</f>
        <v>0</v>
      </c>
      <c r="S104" s="191">
        <v>0</v>
      </c>
      <c r="T104" s="192">
        <f>S104*H104</f>
        <v>0</v>
      </c>
      <c r="AR104" s="25" t="s">
        <v>92</v>
      </c>
      <c r="AT104" s="25" t="s">
        <v>192</v>
      </c>
      <c r="AU104" s="25" t="s">
        <v>80</v>
      </c>
      <c r="AY104" s="25" t="s">
        <v>190</v>
      </c>
      <c r="BE104" s="193">
        <f>IF(N104="základní",J104,0)</f>
        <v>0</v>
      </c>
      <c r="BF104" s="193">
        <f>IF(N104="snížená",J104,0)</f>
        <v>0</v>
      </c>
      <c r="BG104" s="193">
        <f>IF(N104="zákl. přenesená",J104,0)</f>
        <v>0</v>
      </c>
      <c r="BH104" s="193">
        <f>IF(N104="sníž. přenesená",J104,0)</f>
        <v>0</v>
      </c>
      <c r="BI104" s="193">
        <f>IF(N104="nulová",J104,0)</f>
        <v>0</v>
      </c>
      <c r="BJ104" s="25" t="s">
        <v>17</v>
      </c>
      <c r="BK104" s="193">
        <f>ROUND(I104*H104,2)</f>
        <v>0</v>
      </c>
      <c r="BL104" s="25" t="s">
        <v>92</v>
      </c>
      <c r="BM104" s="25" t="s">
        <v>92</v>
      </c>
    </row>
    <row r="105" spans="2:51" s="12" customFormat="1" ht="13.5">
      <c r="B105" s="194"/>
      <c r="D105" s="195" t="s">
        <v>198</v>
      </c>
      <c r="E105" s="196" t="s">
        <v>5</v>
      </c>
      <c r="F105" s="197" t="s">
        <v>3730</v>
      </c>
      <c r="H105" s="196" t="s">
        <v>5</v>
      </c>
      <c r="I105" s="198"/>
      <c r="L105" s="194"/>
      <c r="M105" s="199"/>
      <c r="N105" s="200"/>
      <c r="O105" s="200"/>
      <c r="P105" s="200"/>
      <c r="Q105" s="200"/>
      <c r="R105" s="200"/>
      <c r="S105" s="200"/>
      <c r="T105" s="201"/>
      <c r="AT105" s="196" t="s">
        <v>198</v>
      </c>
      <c r="AU105" s="196" t="s">
        <v>80</v>
      </c>
      <c r="AV105" s="12" t="s">
        <v>17</v>
      </c>
      <c r="AW105" s="12" t="s">
        <v>35</v>
      </c>
      <c r="AX105" s="12" t="s">
        <v>72</v>
      </c>
      <c r="AY105" s="196" t="s">
        <v>190</v>
      </c>
    </row>
    <row r="106" spans="2:51" s="13" customFormat="1" ht="13.5">
      <c r="B106" s="202"/>
      <c r="D106" s="195" t="s">
        <v>198</v>
      </c>
      <c r="E106" s="203" t="s">
        <v>5</v>
      </c>
      <c r="F106" s="204" t="s">
        <v>3731</v>
      </c>
      <c r="H106" s="205">
        <v>10</v>
      </c>
      <c r="I106" s="206"/>
      <c r="L106" s="202"/>
      <c r="M106" s="207"/>
      <c r="N106" s="208"/>
      <c r="O106" s="208"/>
      <c r="P106" s="208"/>
      <c r="Q106" s="208"/>
      <c r="R106" s="208"/>
      <c r="S106" s="208"/>
      <c r="T106" s="209"/>
      <c r="AT106" s="203" t="s">
        <v>198</v>
      </c>
      <c r="AU106" s="203" t="s">
        <v>80</v>
      </c>
      <c r="AV106" s="13" t="s">
        <v>80</v>
      </c>
      <c r="AW106" s="13" t="s">
        <v>35</v>
      </c>
      <c r="AX106" s="13" t="s">
        <v>72</v>
      </c>
      <c r="AY106" s="203" t="s">
        <v>190</v>
      </c>
    </row>
    <row r="107" spans="2:51" s="14" customFormat="1" ht="13.5">
      <c r="B107" s="210"/>
      <c r="D107" s="195" t="s">
        <v>198</v>
      </c>
      <c r="E107" s="211" t="s">
        <v>5</v>
      </c>
      <c r="F107" s="212" t="s">
        <v>221</v>
      </c>
      <c r="H107" s="213">
        <v>10</v>
      </c>
      <c r="I107" s="214"/>
      <c r="L107" s="210"/>
      <c r="M107" s="215"/>
      <c r="N107" s="216"/>
      <c r="O107" s="216"/>
      <c r="P107" s="216"/>
      <c r="Q107" s="216"/>
      <c r="R107" s="216"/>
      <c r="S107" s="216"/>
      <c r="T107" s="217"/>
      <c r="AT107" s="211" t="s">
        <v>198</v>
      </c>
      <c r="AU107" s="211" t="s">
        <v>80</v>
      </c>
      <c r="AV107" s="14" t="s">
        <v>92</v>
      </c>
      <c r="AW107" s="14" t="s">
        <v>35</v>
      </c>
      <c r="AX107" s="14" t="s">
        <v>17</v>
      </c>
      <c r="AY107" s="211" t="s">
        <v>190</v>
      </c>
    </row>
    <row r="108" spans="2:65" s="1" customFormat="1" ht="16.5" customHeight="1">
      <c r="B108" s="181"/>
      <c r="C108" s="182" t="s">
        <v>80</v>
      </c>
      <c r="D108" s="182" t="s">
        <v>192</v>
      </c>
      <c r="E108" s="183" t="s">
        <v>222</v>
      </c>
      <c r="F108" s="184" t="s">
        <v>3732</v>
      </c>
      <c r="G108" s="185" t="s">
        <v>209</v>
      </c>
      <c r="H108" s="186">
        <v>10</v>
      </c>
      <c r="I108" s="187"/>
      <c r="J108" s="188">
        <f>ROUND(I108*H108,2)</f>
        <v>0</v>
      </c>
      <c r="K108" s="184" t="s">
        <v>5</v>
      </c>
      <c r="L108" s="42"/>
      <c r="M108" s="189" t="s">
        <v>5</v>
      </c>
      <c r="N108" s="190" t="s">
        <v>43</v>
      </c>
      <c r="O108" s="43"/>
      <c r="P108" s="191">
        <f>O108*H108</f>
        <v>0</v>
      </c>
      <c r="Q108" s="191">
        <v>0</v>
      </c>
      <c r="R108" s="191">
        <f>Q108*H108</f>
        <v>0</v>
      </c>
      <c r="S108" s="191">
        <v>0</v>
      </c>
      <c r="T108" s="192">
        <f>S108*H108</f>
        <v>0</v>
      </c>
      <c r="AR108" s="25" t="s">
        <v>92</v>
      </c>
      <c r="AT108" s="25" t="s">
        <v>192</v>
      </c>
      <c r="AU108" s="25" t="s">
        <v>80</v>
      </c>
      <c r="AY108" s="25" t="s">
        <v>190</v>
      </c>
      <c r="BE108" s="193">
        <f>IF(N108="základní",J108,0)</f>
        <v>0</v>
      </c>
      <c r="BF108" s="193">
        <f>IF(N108="snížená",J108,0)</f>
        <v>0</v>
      </c>
      <c r="BG108" s="193">
        <f>IF(N108="zákl. přenesená",J108,0)</f>
        <v>0</v>
      </c>
      <c r="BH108" s="193">
        <f>IF(N108="sníž. přenesená",J108,0)</f>
        <v>0</v>
      </c>
      <c r="BI108" s="193">
        <f>IF(N108="nulová",J108,0)</f>
        <v>0</v>
      </c>
      <c r="BJ108" s="25" t="s">
        <v>17</v>
      </c>
      <c r="BK108" s="193">
        <f>ROUND(I108*H108,2)</f>
        <v>0</v>
      </c>
      <c r="BL108" s="25" t="s">
        <v>92</v>
      </c>
      <c r="BM108" s="25" t="s">
        <v>98</v>
      </c>
    </row>
    <row r="109" spans="2:65" s="1" customFormat="1" ht="16.5" customHeight="1">
      <c r="B109" s="181"/>
      <c r="C109" s="182" t="s">
        <v>86</v>
      </c>
      <c r="D109" s="182" t="s">
        <v>192</v>
      </c>
      <c r="E109" s="183" t="s">
        <v>239</v>
      </c>
      <c r="F109" s="184" t="s">
        <v>3733</v>
      </c>
      <c r="G109" s="185" t="s">
        <v>209</v>
      </c>
      <c r="H109" s="186">
        <v>12.072</v>
      </c>
      <c r="I109" s="187"/>
      <c r="J109" s="188">
        <f>ROUND(I109*H109,2)</f>
        <v>0</v>
      </c>
      <c r="K109" s="184" t="s">
        <v>5</v>
      </c>
      <c r="L109" s="42"/>
      <c r="M109" s="189" t="s">
        <v>5</v>
      </c>
      <c r="N109" s="190" t="s">
        <v>43</v>
      </c>
      <c r="O109" s="43"/>
      <c r="P109" s="191">
        <f>O109*H109</f>
        <v>0</v>
      </c>
      <c r="Q109" s="191">
        <v>0</v>
      </c>
      <c r="R109" s="191">
        <f>Q109*H109</f>
        <v>0</v>
      </c>
      <c r="S109" s="191">
        <v>0</v>
      </c>
      <c r="T109" s="192">
        <f>S109*H109</f>
        <v>0</v>
      </c>
      <c r="AR109" s="25" t="s">
        <v>92</v>
      </c>
      <c r="AT109" s="25" t="s">
        <v>192</v>
      </c>
      <c r="AU109" s="25" t="s">
        <v>80</v>
      </c>
      <c r="AY109" s="25" t="s">
        <v>190</v>
      </c>
      <c r="BE109" s="193">
        <f>IF(N109="základní",J109,0)</f>
        <v>0</v>
      </c>
      <c r="BF109" s="193">
        <f>IF(N109="snížená",J109,0)</f>
        <v>0</v>
      </c>
      <c r="BG109" s="193">
        <f>IF(N109="zákl. přenesená",J109,0)</f>
        <v>0</v>
      </c>
      <c r="BH109" s="193">
        <f>IF(N109="sníž. přenesená",J109,0)</f>
        <v>0</v>
      </c>
      <c r="BI109" s="193">
        <f>IF(N109="nulová",J109,0)</f>
        <v>0</v>
      </c>
      <c r="BJ109" s="25" t="s">
        <v>17</v>
      </c>
      <c r="BK109" s="193">
        <f>ROUND(I109*H109,2)</f>
        <v>0</v>
      </c>
      <c r="BL109" s="25" t="s">
        <v>92</v>
      </c>
      <c r="BM109" s="25" t="s">
        <v>238</v>
      </c>
    </row>
    <row r="110" spans="2:51" s="12" customFormat="1" ht="13.5">
      <c r="B110" s="194"/>
      <c r="D110" s="195" t="s">
        <v>198</v>
      </c>
      <c r="E110" s="196" t="s">
        <v>5</v>
      </c>
      <c r="F110" s="197" t="s">
        <v>3734</v>
      </c>
      <c r="H110" s="196" t="s">
        <v>5</v>
      </c>
      <c r="I110" s="198"/>
      <c r="L110" s="194"/>
      <c r="M110" s="199"/>
      <c r="N110" s="200"/>
      <c r="O110" s="200"/>
      <c r="P110" s="200"/>
      <c r="Q110" s="200"/>
      <c r="R110" s="200"/>
      <c r="S110" s="200"/>
      <c r="T110" s="201"/>
      <c r="AT110" s="196" t="s">
        <v>198</v>
      </c>
      <c r="AU110" s="196" t="s">
        <v>80</v>
      </c>
      <c r="AV110" s="12" t="s">
        <v>17</v>
      </c>
      <c r="AW110" s="12" t="s">
        <v>35</v>
      </c>
      <c r="AX110" s="12" t="s">
        <v>72</v>
      </c>
      <c r="AY110" s="196" t="s">
        <v>190</v>
      </c>
    </row>
    <row r="111" spans="2:51" s="13" customFormat="1" ht="13.5">
      <c r="B111" s="202"/>
      <c r="D111" s="195" t="s">
        <v>198</v>
      </c>
      <c r="E111" s="203" t="s">
        <v>5</v>
      </c>
      <c r="F111" s="204" t="s">
        <v>3735</v>
      </c>
      <c r="H111" s="205">
        <v>3.96</v>
      </c>
      <c r="I111" s="206"/>
      <c r="L111" s="202"/>
      <c r="M111" s="207"/>
      <c r="N111" s="208"/>
      <c r="O111" s="208"/>
      <c r="P111" s="208"/>
      <c r="Q111" s="208"/>
      <c r="R111" s="208"/>
      <c r="S111" s="208"/>
      <c r="T111" s="209"/>
      <c r="AT111" s="203" t="s">
        <v>198</v>
      </c>
      <c r="AU111" s="203" t="s">
        <v>80</v>
      </c>
      <c r="AV111" s="13" t="s">
        <v>80</v>
      </c>
      <c r="AW111" s="13" t="s">
        <v>35</v>
      </c>
      <c r="AX111" s="13" t="s">
        <v>72</v>
      </c>
      <c r="AY111" s="203" t="s">
        <v>190</v>
      </c>
    </row>
    <row r="112" spans="2:51" s="12" customFormat="1" ht="13.5">
      <c r="B112" s="194"/>
      <c r="D112" s="195" t="s">
        <v>198</v>
      </c>
      <c r="E112" s="196" t="s">
        <v>5</v>
      </c>
      <c r="F112" s="197" t="s">
        <v>3736</v>
      </c>
      <c r="H112" s="196" t="s">
        <v>5</v>
      </c>
      <c r="I112" s="198"/>
      <c r="L112" s="194"/>
      <c r="M112" s="199"/>
      <c r="N112" s="200"/>
      <c r="O112" s="200"/>
      <c r="P112" s="200"/>
      <c r="Q112" s="200"/>
      <c r="R112" s="200"/>
      <c r="S112" s="200"/>
      <c r="T112" s="201"/>
      <c r="AT112" s="196" t="s">
        <v>198</v>
      </c>
      <c r="AU112" s="196" t="s">
        <v>80</v>
      </c>
      <c r="AV112" s="12" t="s">
        <v>17</v>
      </c>
      <c r="AW112" s="12" t="s">
        <v>35</v>
      </c>
      <c r="AX112" s="12" t="s">
        <v>72</v>
      </c>
      <c r="AY112" s="196" t="s">
        <v>190</v>
      </c>
    </row>
    <row r="113" spans="2:51" s="13" customFormat="1" ht="13.5">
      <c r="B113" s="202"/>
      <c r="D113" s="195" t="s">
        <v>198</v>
      </c>
      <c r="E113" s="203" t="s">
        <v>5</v>
      </c>
      <c r="F113" s="204" t="s">
        <v>3737</v>
      </c>
      <c r="H113" s="205">
        <v>8.112</v>
      </c>
      <c r="I113" s="206"/>
      <c r="L113" s="202"/>
      <c r="M113" s="207"/>
      <c r="N113" s="208"/>
      <c r="O113" s="208"/>
      <c r="P113" s="208"/>
      <c r="Q113" s="208"/>
      <c r="R113" s="208"/>
      <c r="S113" s="208"/>
      <c r="T113" s="209"/>
      <c r="AT113" s="203" t="s">
        <v>198</v>
      </c>
      <c r="AU113" s="203" t="s">
        <v>80</v>
      </c>
      <c r="AV113" s="13" t="s">
        <v>80</v>
      </c>
      <c r="AW113" s="13" t="s">
        <v>35</v>
      </c>
      <c r="AX113" s="13" t="s">
        <v>72</v>
      </c>
      <c r="AY113" s="203" t="s">
        <v>190</v>
      </c>
    </row>
    <row r="114" spans="2:51" s="14" customFormat="1" ht="13.5">
      <c r="B114" s="210"/>
      <c r="D114" s="195" t="s">
        <v>198</v>
      </c>
      <c r="E114" s="211" t="s">
        <v>5</v>
      </c>
      <c r="F114" s="212" t="s">
        <v>221</v>
      </c>
      <c r="H114" s="213">
        <v>12.072</v>
      </c>
      <c r="I114" s="214"/>
      <c r="L114" s="210"/>
      <c r="M114" s="215"/>
      <c r="N114" s="216"/>
      <c r="O114" s="216"/>
      <c r="P114" s="216"/>
      <c r="Q114" s="216"/>
      <c r="R114" s="216"/>
      <c r="S114" s="216"/>
      <c r="T114" s="217"/>
      <c r="AT114" s="211" t="s">
        <v>198</v>
      </c>
      <c r="AU114" s="211" t="s">
        <v>80</v>
      </c>
      <c r="AV114" s="14" t="s">
        <v>92</v>
      </c>
      <c r="AW114" s="14" t="s">
        <v>35</v>
      </c>
      <c r="AX114" s="14" t="s">
        <v>17</v>
      </c>
      <c r="AY114" s="211" t="s">
        <v>190</v>
      </c>
    </row>
    <row r="115" spans="2:65" s="1" customFormat="1" ht="16.5" customHeight="1">
      <c r="B115" s="181"/>
      <c r="C115" s="182" t="s">
        <v>92</v>
      </c>
      <c r="D115" s="182" t="s">
        <v>192</v>
      </c>
      <c r="E115" s="183" t="s">
        <v>245</v>
      </c>
      <c r="F115" s="184" t="s">
        <v>3738</v>
      </c>
      <c r="G115" s="185" t="s">
        <v>209</v>
      </c>
      <c r="H115" s="186">
        <v>12.072</v>
      </c>
      <c r="I115" s="187"/>
      <c r="J115" s="188">
        <f>ROUND(I115*H115,2)</f>
        <v>0</v>
      </c>
      <c r="K115" s="184" t="s">
        <v>5</v>
      </c>
      <c r="L115" s="42"/>
      <c r="M115" s="189" t="s">
        <v>5</v>
      </c>
      <c r="N115" s="190" t="s">
        <v>43</v>
      </c>
      <c r="O115" s="43"/>
      <c r="P115" s="191">
        <f>O115*H115</f>
        <v>0</v>
      </c>
      <c r="Q115" s="191">
        <v>0</v>
      </c>
      <c r="R115" s="191">
        <f>Q115*H115</f>
        <v>0</v>
      </c>
      <c r="S115" s="191">
        <v>0</v>
      </c>
      <c r="T115" s="192">
        <f>S115*H115</f>
        <v>0</v>
      </c>
      <c r="AR115" s="25" t="s">
        <v>92</v>
      </c>
      <c r="AT115" s="25" t="s">
        <v>192</v>
      </c>
      <c r="AU115" s="25" t="s">
        <v>80</v>
      </c>
      <c r="AY115" s="25" t="s">
        <v>190</v>
      </c>
      <c r="BE115" s="193">
        <f>IF(N115="základní",J115,0)</f>
        <v>0</v>
      </c>
      <c r="BF115" s="193">
        <f>IF(N115="snížená",J115,0)</f>
        <v>0</v>
      </c>
      <c r="BG115" s="193">
        <f>IF(N115="zákl. přenesená",J115,0)</f>
        <v>0</v>
      </c>
      <c r="BH115" s="193">
        <f>IF(N115="sníž. přenesená",J115,0)</f>
        <v>0</v>
      </c>
      <c r="BI115" s="193">
        <f>IF(N115="nulová",J115,0)</f>
        <v>0</v>
      </c>
      <c r="BJ115" s="25" t="s">
        <v>17</v>
      </c>
      <c r="BK115" s="193">
        <f>ROUND(I115*H115,2)</f>
        <v>0</v>
      </c>
      <c r="BL115" s="25" t="s">
        <v>92</v>
      </c>
      <c r="BM115" s="25" t="s">
        <v>250</v>
      </c>
    </row>
    <row r="116" spans="2:65" s="1" customFormat="1" ht="16.5" customHeight="1">
      <c r="B116" s="181"/>
      <c r="C116" s="182" t="s">
        <v>95</v>
      </c>
      <c r="D116" s="182" t="s">
        <v>192</v>
      </c>
      <c r="E116" s="183" t="s">
        <v>3739</v>
      </c>
      <c r="F116" s="184" t="s">
        <v>3740</v>
      </c>
      <c r="G116" s="185" t="s">
        <v>209</v>
      </c>
      <c r="H116" s="186">
        <v>107.52</v>
      </c>
      <c r="I116" s="187"/>
      <c r="J116" s="188">
        <f>ROUND(I116*H116,2)</f>
        <v>0</v>
      </c>
      <c r="K116" s="184" t="s">
        <v>5</v>
      </c>
      <c r="L116" s="42"/>
      <c r="M116" s="189" t="s">
        <v>5</v>
      </c>
      <c r="N116" s="190" t="s">
        <v>43</v>
      </c>
      <c r="O116" s="43"/>
      <c r="P116" s="191">
        <f>O116*H116</f>
        <v>0</v>
      </c>
      <c r="Q116" s="191">
        <v>0</v>
      </c>
      <c r="R116" s="191">
        <f>Q116*H116</f>
        <v>0</v>
      </c>
      <c r="S116" s="191">
        <v>0</v>
      </c>
      <c r="T116" s="192">
        <f>S116*H116</f>
        <v>0</v>
      </c>
      <c r="AR116" s="25" t="s">
        <v>92</v>
      </c>
      <c r="AT116" s="25" t="s">
        <v>192</v>
      </c>
      <c r="AU116" s="25" t="s">
        <v>80</v>
      </c>
      <c r="AY116" s="25" t="s">
        <v>190</v>
      </c>
      <c r="BE116" s="193">
        <f>IF(N116="základní",J116,0)</f>
        <v>0</v>
      </c>
      <c r="BF116" s="193">
        <f>IF(N116="snížená",J116,0)</f>
        <v>0</v>
      </c>
      <c r="BG116" s="193">
        <f>IF(N116="zákl. přenesená",J116,0)</f>
        <v>0</v>
      </c>
      <c r="BH116" s="193">
        <f>IF(N116="sníž. přenesená",J116,0)</f>
        <v>0</v>
      </c>
      <c r="BI116" s="193">
        <f>IF(N116="nulová",J116,0)</f>
        <v>0</v>
      </c>
      <c r="BJ116" s="25" t="s">
        <v>17</v>
      </c>
      <c r="BK116" s="193">
        <f>ROUND(I116*H116,2)</f>
        <v>0</v>
      </c>
      <c r="BL116" s="25" t="s">
        <v>92</v>
      </c>
      <c r="BM116" s="25" t="s">
        <v>261</v>
      </c>
    </row>
    <row r="117" spans="2:51" s="13" customFormat="1" ht="13.5">
      <c r="B117" s="202"/>
      <c r="D117" s="195" t="s">
        <v>198</v>
      </c>
      <c r="E117" s="203" t="s">
        <v>5</v>
      </c>
      <c r="F117" s="204" t="s">
        <v>3741</v>
      </c>
      <c r="H117" s="205">
        <v>107.52</v>
      </c>
      <c r="I117" s="206"/>
      <c r="L117" s="202"/>
      <c r="M117" s="207"/>
      <c r="N117" s="208"/>
      <c r="O117" s="208"/>
      <c r="P117" s="208"/>
      <c r="Q117" s="208"/>
      <c r="R117" s="208"/>
      <c r="S117" s="208"/>
      <c r="T117" s="209"/>
      <c r="AT117" s="203" t="s">
        <v>198</v>
      </c>
      <c r="AU117" s="203" t="s">
        <v>80</v>
      </c>
      <c r="AV117" s="13" t="s">
        <v>80</v>
      </c>
      <c r="AW117" s="13" t="s">
        <v>35</v>
      </c>
      <c r="AX117" s="13" t="s">
        <v>72</v>
      </c>
      <c r="AY117" s="203" t="s">
        <v>190</v>
      </c>
    </row>
    <row r="118" spans="2:51" s="14" customFormat="1" ht="13.5">
      <c r="B118" s="210"/>
      <c r="D118" s="195" t="s">
        <v>198</v>
      </c>
      <c r="E118" s="211" t="s">
        <v>5</v>
      </c>
      <c r="F118" s="212" t="s">
        <v>221</v>
      </c>
      <c r="H118" s="213">
        <v>107.52</v>
      </c>
      <c r="I118" s="214"/>
      <c r="L118" s="210"/>
      <c r="M118" s="215"/>
      <c r="N118" s="216"/>
      <c r="O118" s="216"/>
      <c r="P118" s="216"/>
      <c r="Q118" s="216"/>
      <c r="R118" s="216"/>
      <c r="S118" s="216"/>
      <c r="T118" s="217"/>
      <c r="AT118" s="211" t="s">
        <v>198</v>
      </c>
      <c r="AU118" s="211" t="s">
        <v>80</v>
      </c>
      <c r="AV118" s="14" t="s">
        <v>92</v>
      </c>
      <c r="AW118" s="14" t="s">
        <v>35</v>
      </c>
      <c r="AX118" s="14" t="s">
        <v>17</v>
      </c>
      <c r="AY118" s="211" t="s">
        <v>190</v>
      </c>
    </row>
    <row r="119" spans="2:65" s="1" customFormat="1" ht="16.5" customHeight="1">
      <c r="B119" s="181"/>
      <c r="C119" s="182" t="s">
        <v>98</v>
      </c>
      <c r="D119" s="182" t="s">
        <v>192</v>
      </c>
      <c r="E119" s="183" t="s">
        <v>3742</v>
      </c>
      <c r="F119" s="184" t="s">
        <v>3743</v>
      </c>
      <c r="G119" s="185" t="s">
        <v>209</v>
      </c>
      <c r="H119" s="186">
        <v>107.52</v>
      </c>
      <c r="I119" s="187"/>
      <c r="J119" s="188">
        <f>ROUND(I119*H119,2)</f>
        <v>0</v>
      </c>
      <c r="K119" s="184" t="s">
        <v>5</v>
      </c>
      <c r="L119" s="42"/>
      <c r="M119" s="189" t="s">
        <v>5</v>
      </c>
      <c r="N119" s="190" t="s">
        <v>43</v>
      </c>
      <c r="O119" s="43"/>
      <c r="P119" s="191">
        <f>O119*H119</f>
        <v>0</v>
      </c>
      <c r="Q119" s="191">
        <v>0</v>
      </c>
      <c r="R119" s="191">
        <f>Q119*H119</f>
        <v>0</v>
      </c>
      <c r="S119" s="191">
        <v>0</v>
      </c>
      <c r="T119" s="192">
        <f>S119*H119</f>
        <v>0</v>
      </c>
      <c r="AR119" s="25" t="s">
        <v>92</v>
      </c>
      <c r="AT119" s="25" t="s">
        <v>192</v>
      </c>
      <c r="AU119" s="25" t="s">
        <v>80</v>
      </c>
      <c r="AY119" s="25" t="s">
        <v>190</v>
      </c>
      <c r="BE119" s="193">
        <f>IF(N119="základní",J119,0)</f>
        <v>0</v>
      </c>
      <c r="BF119" s="193">
        <f>IF(N119="snížená",J119,0)</f>
        <v>0</v>
      </c>
      <c r="BG119" s="193">
        <f>IF(N119="zákl. přenesená",J119,0)</f>
        <v>0</v>
      </c>
      <c r="BH119" s="193">
        <f>IF(N119="sníž. přenesená",J119,0)</f>
        <v>0</v>
      </c>
      <c r="BI119" s="193">
        <f>IF(N119="nulová",J119,0)</f>
        <v>0</v>
      </c>
      <c r="BJ119" s="25" t="s">
        <v>17</v>
      </c>
      <c r="BK119" s="193">
        <f>ROUND(I119*H119,2)</f>
        <v>0</v>
      </c>
      <c r="BL119" s="25" t="s">
        <v>92</v>
      </c>
      <c r="BM119" s="25" t="s">
        <v>206</v>
      </c>
    </row>
    <row r="120" spans="2:65" s="1" customFormat="1" ht="16.5" customHeight="1">
      <c r="B120" s="181"/>
      <c r="C120" s="182" t="s">
        <v>232</v>
      </c>
      <c r="D120" s="182" t="s">
        <v>192</v>
      </c>
      <c r="E120" s="183" t="s">
        <v>3744</v>
      </c>
      <c r="F120" s="184" t="s">
        <v>3745</v>
      </c>
      <c r="G120" s="185" t="s">
        <v>209</v>
      </c>
      <c r="H120" s="186">
        <v>130.24</v>
      </c>
      <c r="I120" s="187"/>
      <c r="J120" s="188">
        <f>ROUND(I120*H120,2)</f>
        <v>0</v>
      </c>
      <c r="K120" s="184" t="s">
        <v>5</v>
      </c>
      <c r="L120" s="42"/>
      <c r="M120" s="189" t="s">
        <v>5</v>
      </c>
      <c r="N120" s="190" t="s">
        <v>43</v>
      </c>
      <c r="O120" s="43"/>
      <c r="P120" s="191">
        <f>O120*H120</f>
        <v>0</v>
      </c>
      <c r="Q120" s="191">
        <v>0</v>
      </c>
      <c r="R120" s="191">
        <f>Q120*H120</f>
        <v>0</v>
      </c>
      <c r="S120" s="191">
        <v>0</v>
      </c>
      <c r="T120" s="192">
        <f>S120*H120</f>
        <v>0</v>
      </c>
      <c r="AR120" s="25" t="s">
        <v>92</v>
      </c>
      <c r="AT120" s="25" t="s">
        <v>192</v>
      </c>
      <c r="AU120" s="25" t="s">
        <v>80</v>
      </c>
      <c r="AY120" s="25" t="s">
        <v>190</v>
      </c>
      <c r="BE120" s="193">
        <f>IF(N120="základní",J120,0)</f>
        <v>0</v>
      </c>
      <c r="BF120" s="193">
        <f>IF(N120="snížená",J120,0)</f>
        <v>0</v>
      </c>
      <c r="BG120" s="193">
        <f>IF(N120="zákl. přenesená",J120,0)</f>
        <v>0</v>
      </c>
      <c r="BH120" s="193">
        <f>IF(N120="sníž. přenesená",J120,0)</f>
        <v>0</v>
      </c>
      <c r="BI120" s="193">
        <f>IF(N120="nulová",J120,0)</f>
        <v>0</v>
      </c>
      <c r="BJ120" s="25" t="s">
        <v>17</v>
      </c>
      <c r="BK120" s="193">
        <f>ROUND(I120*H120,2)</f>
        <v>0</v>
      </c>
      <c r="BL120" s="25" t="s">
        <v>92</v>
      </c>
      <c r="BM120" s="25" t="s">
        <v>283</v>
      </c>
    </row>
    <row r="121" spans="2:51" s="13" customFormat="1" ht="13.5">
      <c r="B121" s="202"/>
      <c r="D121" s="195" t="s">
        <v>198</v>
      </c>
      <c r="E121" s="203" t="s">
        <v>5</v>
      </c>
      <c r="F121" s="204" t="s">
        <v>3746</v>
      </c>
      <c r="H121" s="205">
        <v>130.24</v>
      </c>
      <c r="I121" s="206"/>
      <c r="L121" s="202"/>
      <c r="M121" s="207"/>
      <c r="N121" s="208"/>
      <c r="O121" s="208"/>
      <c r="P121" s="208"/>
      <c r="Q121" s="208"/>
      <c r="R121" s="208"/>
      <c r="S121" s="208"/>
      <c r="T121" s="209"/>
      <c r="AT121" s="203" t="s">
        <v>198</v>
      </c>
      <c r="AU121" s="203" t="s">
        <v>80</v>
      </c>
      <c r="AV121" s="13" t="s">
        <v>80</v>
      </c>
      <c r="AW121" s="13" t="s">
        <v>35</v>
      </c>
      <c r="AX121" s="13" t="s">
        <v>72</v>
      </c>
      <c r="AY121" s="203" t="s">
        <v>190</v>
      </c>
    </row>
    <row r="122" spans="2:51" s="14" customFormat="1" ht="13.5">
      <c r="B122" s="210"/>
      <c r="D122" s="195" t="s">
        <v>198</v>
      </c>
      <c r="E122" s="211" t="s">
        <v>5</v>
      </c>
      <c r="F122" s="212" t="s">
        <v>221</v>
      </c>
      <c r="H122" s="213">
        <v>130.24</v>
      </c>
      <c r="I122" s="214"/>
      <c r="L122" s="210"/>
      <c r="M122" s="215"/>
      <c r="N122" s="216"/>
      <c r="O122" s="216"/>
      <c r="P122" s="216"/>
      <c r="Q122" s="216"/>
      <c r="R122" s="216"/>
      <c r="S122" s="216"/>
      <c r="T122" s="217"/>
      <c r="AT122" s="211" t="s">
        <v>198</v>
      </c>
      <c r="AU122" s="211" t="s">
        <v>80</v>
      </c>
      <c r="AV122" s="14" t="s">
        <v>92</v>
      </c>
      <c r="AW122" s="14" t="s">
        <v>35</v>
      </c>
      <c r="AX122" s="14" t="s">
        <v>17</v>
      </c>
      <c r="AY122" s="211" t="s">
        <v>190</v>
      </c>
    </row>
    <row r="123" spans="2:65" s="1" customFormat="1" ht="16.5" customHeight="1">
      <c r="B123" s="181"/>
      <c r="C123" s="182" t="s">
        <v>238</v>
      </c>
      <c r="D123" s="182" t="s">
        <v>192</v>
      </c>
      <c r="E123" s="183" t="s">
        <v>3747</v>
      </c>
      <c r="F123" s="184" t="s">
        <v>3748</v>
      </c>
      <c r="G123" s="185" t="s">
        <v>209</v>
      </c>
      <c r="H123" s="186">
        <v>51.022</v>
      </c>
      <c r="I123" s="187"/>
      <c r="J123" s="188">
        <f>ROUND(I123*H123,2)</f>
        <v>0</v>
      </c>
      <c r="K123" s="184" t="s">
        <v>5</v>
      </c>
      <c r="L123" s="42"/>
      <c r="M123" s="189" t="s">
        <v>5</v>
      </c>
      <c r="N123" s="190" t="s">
        <v>43</v>
      </c>
      <c r="O123" s="43"/>
      <c r="P123" s="191">
        <f>O123*H123</f>
        <v>0</v>
      </c>
      <c r="Q123" s="191">
        <v>0</v>
      </c>
      <c r="R123" s="191">
        <f>Q123*H123</f>
        <v>0</v>
      </c>
      <c r="S123" s="191">
        <v>0</v>
      </c>
      <c r="T123" s="192">
        <f>S123*H123</f>
        <v>0</v>
      </c>
      <c r="AR123" s="25" t="s">
        <v>92</v>
      </c>
      <c r="AT123" s="25" t="s">
        <v>192</v>
      </c>
      <c r="AU123" s="25" t="s">
        <v>80</v>
      </c>
      <c r="AY123" s="25" t="s">
        <v>190</v>
      </c>
      <c r="BE123" s="193">
        <f>IF(N123="základní",J123,0)</f>
        <v>0</v>
      </c>
      <c r="BF123" s="193">
        <f>IF(N123="snížená",J123,0)</f>
        <v>0</v>
      </c>
      <c r="BG123" s="193">
        <f>IF(N123="zákl. přenesená",J123,0)</f>
        <v>0</v>
      </c>
      <c r="BH123" s="193">
        <f>IF(N123="sníž. přenesená",J123,0)</f>
        <v>0</v>
      </c>
      <c r="BI123" s="193">
        <f>IF(N123="nulová",J123,0)</f>
        <v>0</v>
      </c>
      <c r="BJ123" s="25" t="s">
        <v>17</v>
      </c>
      <c r="BK123" s="193">
        <f>ROUND(I123*H123,2)</f>
        <v>0</v>
      </c>
      <c r="BL123" s="25" t="s">
        <v>92</v>
      </c>
      <c r="BM123" s="25" t="s">
        <v>295</v>
      </c>
    </row>
    <row r="124" spans="2:51" s="13" customFormat="1" ht="13.5">
      <c r="B124" s="202"/>
      <c r="D124" s="195" t="s">
        <v>198</v>
      </c>
      <c r="E124" s="203" t="s">
        <v>5</v>
      </c>
      <c r="F124" s="204" t="s">
        <v>3749</v>
      </c>
      <c r="H124" s="205">
        <v>40.32</v>
      </c>
      <c r="I124" s="206"/>
      <c r="L124" s="202"/>
      <c r="M124" s="207"/>
      <c r="N124" s="208"/>
      <c r="O124" s="208"/>
      <c r="P124" s="208"/>
      <c r="Q124" s="208"/>
      <c r="R124" s="208"/>
      <c r="S124" s="208"/>
      <c r="T124" s="209"/>
      <c r="AT124" s="203" t="s">
        <v>198</v>
      </c>
      <c r="AU124" s="203" t="s">
        <v>80</v>
      </c>
      <c r="AV124" s="13" t="s">
        <v>80</v>
      </c>
      <c r="AW124" s="13" t="s">
        <v>35</v>
      </c>
      <c r="AX124" s="13" t="s">
        <v>72</v>
      </c>
      <c r="AY124" s="203" t="s">
        <v>190</v>
      </c>
    </row>
    <row r="125" spans="2:51" s="13" customFormat="1" ht="13.5">
      <c r="B125" s="202"/>
      <c r="D125" s="195" t="s">
        <v>198</v>
      </c>
      <c r="E125" s="203" t="s">
        <v>5</v>
      </c>
      <c r="F125" s="204" t="s">
        <v>3750</v>
      </c>
      <c r="H125" s="205">
        <v>4</v>
      </c>
      <c r="I125" s="206"/>
      <c r="L125" s="202"/>
      <c r="M125" s="207"/>
      <c r="N125" s="208"/>
      <c r="O125" s="208"/>
      <c r="P125" s="208"/>
      <c r="Q125" s="208"/>
      <c r="R125" s="208"/>
      <c r="S125" s="208"/>
      <c r="T125" s="209"/>
      <c r="AT125" s="203" t="s">
        <v>198</v>
      </c>
      <c r="AU125" s="203" t="s">
        <v>80</v>
      </c>
      <c r="AV125" s="13" t="s">
        <v>80</v>
      </c>
      <c r="AW125" s="13" t="s">
        <v>35</v>
      </c>
      <c r="AX125" s="13" t="s">
        <v>72</v>
      </c>
      <c r="AY125" s="203" t="s">
        <v>190</v>
      </c>
    </row>
    <row r="126" spans="2:51" s="12" customFormat="1" ht="13.5">
      <c r="B126" s="194"/>
      <c r="D126" s="195" t="s">
        <v>198</v>
      </c>
      <c r="E126" s="196" t="s">
        <v>5</v>
      </c>
      <c r="F126" s="197" t="s">
        <v>3734</v>
      </c>
      <c r="H126" s="196" t="s">
        <v>5</v>
      </c>
      <c r="I126" s="198"/>
      <c r="L126" s="194"/>
      <c r="M126" s="199"/>
      <c r="N126" s="200"/>
      <c r="O126" s="200"/>
      <c r="P126" s="200"/>
      <c r="Q126" s="200"/>
      <c r="R126" s="200"/>
      <c r="S126" s="200"/>
      <c r="T126" s="201"/>
      <c r="AT126" s="196" t="s">
        <v>198</v>
      </c>
      <c r="AU126" s="196" t="s">
        <v>80</v>
      </c>
      <c r="AV126" s="12" t="s">
        <v>17</v>
      </c>
      <c r="AW126" s="12" t="s">
        <v>35</v>
      </c>
      <c r="AX126" s="12" t="s">
        <v>72</v>
      </c>
      <c r="AY126" s="196" t="s">
        <v>190</v>
      </c>
    </row>
    <row r="127" spans="2:51" s="13" customFormat="1" ht="13.5">
      <c r="B127" s="202"/>
      <c r="D127" s="195" t="s">
        <v>198</v>
      </c>
      <c r="E127" s="203" t="s">
        <v>5</v>
      </c>
      <c r="F127" s="204" t="s">
        <v>3751</v>
      </c>
      <c r="H127" s="205">
        <v>0.99</v>
      </c>
      <c r="I127" s="206"/>
      <c r="L127" s="202"/>
      <c r="M127" s="207"/>
      <c r="N127" s="208"/>
      <c r="O127" s="208"/>
      <c r="P127" s="208"/>
      <c r="Q127" s="208"/>
      <c r="R127" s="208"/>
      <c r="S127" s="208"/>
      <c r="T127" s="209"/>
      <c r="AT127" s="203" t="s">
        <v>198</v>
      </c>
      <c r="AU127" s="203" t="s">
        <v>80</v>
      </c>
      <c r="AV127" s="13" t="s">
        <v>80</v>
      </c>
      <c r="AW127" s="13" t="s">
        <v>35</v>
      </c>
      <c r="AX127" s="13" t="s">
        <v>72</v>
      </c>
      <c r="AY127" s="203" t="s">
        <v>190</v>
      </c>
    </row>
    <row r="128" spans="2:51" s="12" customFormat="1" ht="13.5">
      <c r="B128" s="194"/>
      <c r="D128" s="195" t="s">
        <v>198</v>
      </c>
      <c r="E128" s="196" t="s">
        <v>5</v>
      </c>
      <c r="F128" s="197" t="s">
        <v>3736</v>
      </c>
      <c r="H128" s="196" t="s">
        <v>5</v>
      </c>
      <c r="I128" s="198"/>
      <c r="L128" s="194"/>
      <c r="M128" s="199"/>
      <c r="N128" s="200"/>
      <c r="O128" s="200"/>
      <c r="P128" s="200"/>
      <c r="Q128" s="200"/>
      <c r="R128" s="200"/>
      <c r="S128" s="200"/>
      <c r="T128" s="201"/>
      <c r="AT128" s="196" t="s">
        <v>198</v>
      </c>
      <c r="AU128" s="196" t="s">
        <v>80</v>
      </c>
      <c r="AV128" s="12" t="s">
        <v>17</v>
      </c>
      <c r="AW128" s="12" t="s">
        <v>35</v>
      </c>
      <c r="AX128" s="12" t="s">
        <v>72</v>
      </c>
      <c r="AY128" s="196" t="s">
        <v>190</v>
      </c>
    </row>
    <row r="129" spans="2:51" s="13" customFormat="1" ht="13.5">
      <c r="B129" s="202"/>
      <c r="D129" s="195" t="s">
        <v>198</v>
      </c>
      <c r="E129" s="203" t="s">
        <v>5</v>
      </c>
      <c r="F129" s="204" t="s">
        <v>3752</v>
      </c>
      <c r="H129" s="205">
        <v>5.712</v>
      </c>
      <c r="I129" s="206"/>
      <c r="L129" s="202"/>
      <c r="M129" s="207"/>
      <c r="N129" s="208"/>
      <c r="O129" s="208"/>
      <c r="P129" s="208"/>
      <c r="Q129" s="208"/>
      <c r="R129" s="208"/>
      <c r="S129" s="208"/>
      <c r="T129" s="209"/>
      <c r="AT129" s="203" t="s">
        <v>198</v>
      </c>
      <c r="AU129" s="203" t="s">
        <v>80</v>
      </c>
      <c r="AV129" s="13" t="s">
        <v>80</v>
      </c>
      <c r="AW129" s="13" t="s">
        <v>35</v>
      </c>
      <c r="AX129" s="13" t="s">
        <v>72</v>
      </c>
      <c r="AY129" s="203" t="s">
        <v>190</v>
      </c>
    </row>
    <row r="130" spans="2:51" s="14" customFormat="1" ht="13.5">
      <c r="B130" s="210"/>
      <c r="D130" s="195" t="s">
        <v>198</v>
      </c>
      <c r="E130" s="211" t="s">
        <v>5</v>
      </c>
      <c r="F130" s="212" t="s">
        <v>221</v>
      </c>
      <c r="H130" s="213">
        <v>51.022</v>
      </c>
      <c r="I130" s="214"/>
      <c r="L130" s="210"/>
      <c r="M130" s="215"/>
      <c r="N130" s="216"/>
      <c r="O130" s="216"/>
      <c r="P130" s="216"/>
      <c r="Q130" s="216"/>
      <c r="R130" s="216"/>
      <c r="S130" s="216"/>
      <c r="T130" s="217"/>
      <c r="AT130" s="211" t="s">
        <v>198</v>
      </c>
      <c r="AU130" s="211" t="s">
        <v>80</v>
      </c>
      <c r="AV130" s="14" t="s">
        <v>92</v>
      </c>
      <c r="AW130" s="14" t="s">
        <v>35</v>
      </c>
      <c r="AX130" s="14" t="s">
        <v>17</v>
      </c>
      <c r="AY130" s="211" t="s">
        <v>190</v>
      </c>
    </row>
    <row r="131" spans="2:65" s="1" customFormat="1" ht="16.5" customHeight="1">
      <c r="B131" s="181"/>
      <c r="C131" s="182" t="s">
        <v>244</v>
      </c>
      <c r="D131" s="182" t="s">
        <v>192</v>
      </c>
      <c r="E131" s="183" t="s">
        <v>3753</v>
      </c>
      <c r="F131" s="184" t="s">
        <v>3754</v>
      </c>
      <c r="G131" s="185" t="s">
        <v>209</v>
      </c>
      <c r="H131" s="186">
        <v>122.89</v>
      </c>
      <c r="I131" s="187"/>
      <c r="J131" s="188">
        <f>ROUND(I131*H131,2)</f>
        <v>0</v>
      </c>
      <c r="K131" s="184" t="s">
        <v>5</v>
      </c>
      <c r="L131" s="42"/>
      <c r="M131" s="189" t="s">
        <v>5</v>
      </c>
      <c r="N131" s="190" t="s">
        <v>43</v>
      </c>
      <c r="O131" s="43"/>
      <c r="P131" s="191">
        <f>O131*H131</f>
        <v>0</v>
      </c>
      <c r="Q131" s="191">
        <v>0</v>
      </c>
      <c r="R131" s="191">
        <f>Q131*H131</f>
        <v>0</v>
      </c>
      <c r="S131" s="191">
        <v>0</v>
      </c>
      <c r="T131" s="192">
        <f>S131*H131</f>
        <v>0</v>
      </c>
      <c r="AR131" s="25" t="s">
        <v>92</v>
      </c>
      <c r="AT131" s="25" t="s">
        <v>192</v>
      </c>
      <c r="AU131" s="25" t="s">
        <v>80</v>
      </c>
      <c r="AY131" s="25" t="s">
        <v>190</v>
      </c>
      <c r="BE131" s="193">
        <f>IF(N131="základní",J131,0)</f>
        <v>0</v>
      </c>
      <c r="BF131" s="193">
        <f>IF(N131="snížená",J131,0)</f>
        <v>0</v>
      </c>
      <c r="BG131" s="193">
        <f>IF(N131="zákl. přenesená",J131,0)</f>
        <v>0</v>
      </c>
      <c r="BH131" s="193">
        <f>IF(N131="sníž. přenesená",J131,0)</f>
        <v>0</v>
      </c>
      <c r="BI131" s="193">
        <f>IF(N131="nulová",J131,0)</f>
        <v>0</v>
      </c>
      <c r="BJ131" s="25" t="s">
        <v>17</v>
      </c>
      <c r="BK131" s="193">
        <f>ROUND(I131*H131,2)</f>
        <v>0</v>
      </c>
      <c r="BL131" s="25" t="s">
        <v>92</v>
      </c>
      <c r="BM131" s="25" t="s">
        <v>308</v>
      </c>
    </row>
    <row r="132" spans="2:51" s="13" customFormat="1" ht="13.5">
      <c r="B132" s="202"/>
      <c r="D132" s="195" t="s">
        <v>198</v>
      </c>
      <c r="E132" s="203" t="s">
        <v>5</v>
      </c>
      <c r="F132" s="204" t="s">
        <v>3755</v>
      </c>
      <c r="H132" s="205">
        <v>67.2</v>
      </c>
      <c r="I132" s="206"/>
      <c r="L132" s="202"/>
      <c r="M132" s="207"/>
      <c r="N132" s="208"/>
      <c r="O132" s="208"/>
      <c r="P132" s="208"/>
      <c r="Q132" s="208"/>
      <c r="R132" s="208"/>
      <c r="S132" s="208"/>
      <c r="T132" s="209"/>
      <c r="AT132" s="203" t="s">
        <v>198</v>
      </c>
      <c r="AU132" s="203" t="s">
        <v>80</v>
      </c>
      <c r="AV132" s="13" t="s">
        <v>80</v>
      </c>
      <c r="AW132" s="13" t="s">
        <v>35</v>
      </c>
      <c r="AX132" s="13" t="s">
        <v>72</v>
      </c>
      <c r="AY132" s="203" t="s">
        <v>190</v>
      </c>
    </row>
    <row r="133" spans="2:51" s="13" customFormat="1" ht="13.5">
      <c r="B133" s="202"/>
      <c r="D133" s="195" t="s">
        <v>198</v>
      </c>
      <c r="E133" s="203" t="s">
        <v>5</v>
      </c>
      <c r="F133" s="204" t="s">
        <v>3756</v>
      </c>
      <c r="H133" s="205">
        <v>6</v>
      </c>
      <c r="I133" s="206"/>
      <c r="L133" s="202"/>
      <c r="M133" s="207"/>
      <c r="N133" s="208"/>
      <c r="O133" s="208"/>
      <c r="P133" s="208"/>
      <c r="Q133" s="208"/>
      <c r="R133" s="208"/>
      <c r="S133" s="208"/>
      <c r="T133" s="209"/>
      <c r="AT133" s="203" t="s">
        <v>198</v>
      </c>
      <c r="AU133" s="203" t="s">
        <v>80</v>
      </c>
      <c r="AV133" s="13" t="s">
        <v>80</v>
      </c>
      <c r="AW133" s="13" t="s">
        <v>35</v>
      </c>
      <c r="AX133" s="13" t="s">
        <v>72</v>
      </c>
      <c r="AY133" s="203" t="s">
        <v>190</v>
      </c>
    </row>
    <row r="134" spans="2:51" s="13" customFormat="1" ht="13.5">
      <c r="B134" s="202"/>
      <c r="D134" s="195" t="s">
        <v>198</v>
      </c>
      <c r="E134" s="203" t="s">
        <v>5</v>
      </c>
      <c r="F134" s="204" t="s">
        <v>3749</v>
      </c>
      <c r="H134" s="205">
        <v>40.32</v>
      </c>
      <c r="I134" s="206"/>
      <c r="L134" s="202"/>
      <c r="M134" s="207"/>
      <c r="N134" s="208"/>
      <c r="O134" s="208"/>
      <c r="P134" s="208"/>
      <c r="Q134" s="208"/>
      <c r="R134" s="208"/>
      <c r="S134" s="208"/>
      <c r="T134" s="209"/>
      <c r="AT134" s="203" t="s">
        <v>198</v>
      </c>
      <c r="AU134" s="203" t="s">
        <v>80</v>
      </c>
      <c r="AV134" s="13" t="s">
        <v>80</v>
      </c>
      <c r="AW134" s="13" t="s">
        <v>35</v>
      </c>
      <c r="AX134" s="13" t="s">
        <v>72</v>
      </c>
      <c r="AY134" s="203" t="s">
        <v>190</v>
      </c>
    </row>
    <row r="135" spans="2:51" s="13" customFormat="1" ht="13.5">
      <c r="B135" s="202"/>
      <c r="D135" s="195" t="s">
        <v>198</v>
      </c>
      <c r="E135" s="203" t="s">
        <v>5</v>
      </c>
      <c r="F135" s="204" t="s">
        <v>3750</v>
      </c>
      <c r="H135" s="205">
        <v>4</v>
      </c>
      <c r="I135" s="206"/>
      <c r="L135" s="202"/>
      <c r="M135" s="207"/>
      <c r="N135" s="208"/>
      <c r="O135" s="208"/>
      <c r="P135" s="208"/>
      <c r="Q135" s="208"/>
      <c r="R135" s="208"/>
      <c r="S135" s="208"/>
      <c r="T135" s="209"/>
      <c r="AT135" s="203" t="s">
        <v>198</v>
      </c>
      <c r="AU135" s="203" t="s">
        <v>80</v>
      </c>
      <c r="AV135" s="13" t="s">
        <v>80</v>
      </c>
      <c r="AW135" s="13" t="s">
        <v>35</v>
      </c>
      <c r="AX135" s="13" t="s">
        <v>72</v>
      </c>
      <c r="AY135" s="203" t="s">
        <v>190</v>
      </c>
    </row>
    <row r="136" spans="2:51" s="12" customFormat="1" ht="13.5">
      <c r="B136" s="194"/>
      <c r="D136" s="195" t="s">
        <v>198</v>
      </c>
      <c r="E136" s="196" t="s">
        <v>5</v>
      </c>
      <c r="F136" s="197" t="s">
        <v>3734</v>
      </c>
      <c r="H136" s="196" t="s">
        <v>5</v>
      </c>
      <c r="I136" s="198"/>
      <c r="L136" s="194"/>
      <c r="M136" s="199"/>
      <c r="N136" s="200"/>
      <c r="O136" s="200"/>
      <c r="P136" s="200"/>
      <c r="Q136" s="200"/>
      <c r="R136" s="200"/>
      <c r="S136" s="200"/>
      <c r="T136" s="201"/>
      <c r="AT136" s="196" t="s">
        <v>198</v>
      </c>
      <c r="AU136" s="196" t="s">
        <v>80</v>
      </c>
      <c r="AV136" s="12" t="s">
        <v>17</v>
      </c>
      <c r="AW136" s="12" t="s">
        <v>35</v>
      </c>
      <c r="AX136" s="12" t="s">
        <v>72</v>
      </c>
      <c r="AY136" s="196" t="s">
        <v>190</v>
      </c>
    </row>
    <row r="137" spans="2:51" s="13" customFormat="1" ht="13.5">
      <c r="B137" s="202"/>
      <c r="D137" s="195" t="s">
        <v>198</v>
      </c>
      <c r="E137" s="203" t="s">
        <v>5</v>
      </c>
      <c r="F137" s="204" t="s">
        <v>3757</v>
      </c>
      <c r="H137" s="205">
        <v>2.97</v>
      </c>
      <c r="I137" s="206"/>
      <c r="L137" s="202"/>
      <c r="M137" s="207"/>
      <c r="N137" s="208"/>
      <c r="O137" s="208"/>
      <c r="P137" s="208"/>
      <c r="Q137" s="208"/>
      <c r="R137" s="208"/>
      <c r="S137" s="208"/>
      <c r="T137" s="209"/>
      <c r="AT137" s="203" t="s">
        <v>198</v>
      </c>
      <c r="AU137" s="203" t="s">
        <v>80</v>
      </c>
      <c r="AV137" s="13" t="s">
        <v>80</v>
      </c>
      <c r="AW137" s="13" t="s">
        <v>35</v>
      </c>
      <c r="AX137" s="13" t="s">
        <v>72</v>
      </c>
      <c r="AY137" s="203" t="s">
        <v>190</v>
      </c>
    </row>
    <row r="138" spans="2:51" s="12" customFormat="1" ht="13.5">
      <c r="B138" s="194"/>
      <c r="D138" s="195" t="s">
        <v>198</v>
      </c>
      <c r="E138" s="196" t="s">
        <v>5</v>
      </c>
      <c r="F138" s="197" t="s">
        <v>3736</v>
      </c>
      <c r="H138" s="196" t="s">
        <v>5</v>
      </c>
      <c r="I138" s="198"/>
      <c r="L138" s="194"/>
      <c r="M138" s="199"/>
      <c r="N138" s="200"/>
      <c r="O138" s="200"/>
      <c r="P138" s="200"/>
      <c r="Q138" s="200"/>
      <c r="R138" s="200"/>
      <c r="S138" s="200"/>
      <c r="T138" s="201"/>
      <c r="AT138" s="196" t="s">
        <v>198</v>
      </c>
      <c r="AU138" s="196" t="s">
        <v>80</v>
      </c>
      <c r="AV138" s="12" t="s">
        <v>17</v>
      </c>
      <c r="AW138" s="12" t="s">
        <v>35</v>
      </c>
      <c r="AX138" s="12" t="s">
        <v>72</v>
      </c>
      <c r="AY138" s="196" t="s">
        <v>190</v>
      </c>
    </row>
    <row r="139" spans="2:51" s="13" customFormat="1" ht="13.5">
      <c r="B139" s="202"/>
      <c r="D139" s="195" t="s">
        <v>198</v>
      </c>
      <c r="E139" s="203" t="s">
        <v>5</v>
      </c>
      <c r="F139" s="204" t="s">
        <v>3758</v>
      </c>
      <c r="H139" s="205">
        <v>2.4</v>
      </c>
      <c r="I139" s="206"/>
      <c r="L139" s="202"/>
      <c r="M139" s="207"/>
      <c r="N139" s="208"/>
      <c r="O139" s="208"/>
      <c r="P139" s="208"/>
      <c r="Q139" s="208"/>
      <c r="R139" s="208"/>
      <c r="S139" s="208"/>
      <c r="T139" s="209"/>
      <c r="AT139" s="203" t="s">
        <v>198</v>
      </c>
      <c r="AU139" s="203" t="s">
        <v>80</v>
      </c>
      <c r="AV139" s="13" t="s">
        <v>80</v>
      </c>
      <c r="AW139" s="13" t="s">
        <v>35</v>
      </c>
      <c r="AX139" s="13" t="s">
        <v>72</v>
      </c>
      <c r="AY139" s="203" t="s">
        <v>190</v>
      </c>
    </row>
    <row r="140" spans="2:51" s="14" customFormat="1" ht="13.5">
      <c r="B140" s="210"/>
      <c r="D140" s="195" t="s">
        <v>198</v>
      </c>
      <c r="E140" s="211" t="s">
        <v>5</v>
      </c>
      <c r="F140" s="212" t="s">
        <v>221</v>
      </c>
      <c r="H140" s="213">
        <v>122.89</v>
      </c>
      <c r="I140" s="214"/>
      <c r="L140" s="210"/>
      <c r="M140" s="215"/>
      <c r="N140" s="216"/>
      <c r="O140" s="216"/>
      <c r="P140" s="216"/>
      <c r="Q140" s="216"/>
      <c r="R140" s="216"/>
      <c r="S140" s="216"/>
      <c r="T140" s="217"/>
      <c r="AT140" s="211" t="s">
        <v>198</v>
      </c>
      <c r="AU140" s="211" t="s">
        <v>80</v>
      </c>
      <c r="AV140" s="14" t="s">
        <v>92</v>
      </c>
      <c r="AW140" s="14" t="s">
        <v>35</v>
      </c>
      <c r="AX140" s="14" t="s">
        <v>17</v>
      </c>
      <c r="AY140" s="211" t="s">
        <v>190</v>
      </c>
    </row>
    <row r="141" spans="2:65" s="1" customFormat="1" ht="16.5" customHeight="1">
      <c r="B141" s="181"/>
      <c r="C141" s="182" t="s">
        <v>250</v>
      </c>
      <c r="D141" s="182" t="s">
        <v>192</v>
      </c>
      <c r="E141" s="183" t="s">
        <v>3759</v>
      </c>
      <c r="F141" s="184" t="s">
        <v>3760</v>
      </c>
      <c r="G141" s="185" t="s">
        <v>209</v>
      </c>
      <c r="H141" s="186">
        <v>51.022</v>
      </c>
      <c r="I141" s="187"/>
      <c r="J141" s="188">
        <f>ROUND(I141*H141,2)</f>
        <v>0</v>
      </c>
      <c r="K141" s="184" t="s">
        <v>5</v>
      </c>
      <c r="L141" s="42"/>
      <c r="M141" s="189" t="s">
        <v>5</v>
      </c>
      <c r="N141" s="190" t="s">
        <v>43</v>
      </c>
      <c r="O141" s="43"/>
      <c r="P141" s="191">
        <f>O141*H141</f>
        <v>0</v>
      </c>
      <c r="Q141" s="191">
        <v>0</v>
      </c>
      <c r="R141" s="191">
        <f>Q141*H141</f>
        <v>0</v>
      </c>
      <c r="S141" s="191">
        <v>0</v>
      </c>
      <c r="T141" s="192">
        <f>S141*H141</f>
        <v>0</v>
      </c>
      <c r="AR141" s="25" t="s">
        <v>92</v>
      </c>
      <c r="AT141" s="25" t="s">
        <v>192</v>
      </c>
      <c r="AU141" s="25" t="s">
        <v>80</v>
      </c>
      <c r="AY141" s="25" t="s">
        <v>190</v>
      </c>
      <c r="BE141" s="193">
        <f>IF(N141="základní",J141,0)</f>
        <v>0</v>
      </c>
      <c r="BF141" s="193">
        <f>IF(N141="snížená",J141,0)</f>
        <v>0</v>
      </c>
      <c r="BG141" s="193">
        <f>IF(N141="zákl. přenesená",J141,0)</f>
        <v>0</v>
      </c>
      <c r="BH141" s="193">
        <f>IF(N141="sníž. přenesená",J141,0)</f>
        <v>0</v>
      </c>
      <c r="BI141" s="193">
        <f>IF(N141="nulová",J141,0)</f>
        <v>0</v>
      </c>
      <c r="BJ141" s="25" t="s">
        <v>17</v>
      </c>
      <c r="BK141" s="193">
        <f>ROUND(I141*H141,2)</f>
        <v>0</v>
      </c>
      <c r="BL141" s="25" t="s">
        <v>92</v>
      </c>
      <c r="BM141" s="25" t="s">
        <v>321</v>
      </c>
    </row>
    <row r="142" spans="2:65" s="1" customFormat="1" ht="16.5" customHeight="1">
      <c r="B142" s="181"/>
      <c r="C142" s="182" t="s">
        <v>76</v>
      </c>
      <c r="D142" s="182" t="s">
        <v>192</v>
      </c>
      <c r="E142" s="183" t="s">
        <v>3761</v>
      </c>
      <c r="F142" s="184" t="s">
        <v>3762</v>
      </c>
      <c r="G142" s="185" t="s">
        <v>209</v>
      </c>
      <c r="H142" s="186">
        <v>51.022</v>
      </c>
      <c r="I142" s="187"/>
      <c r="J142" s="188">
        <f>ROUND(I142*H142,2)</f>
        <v>0</v>
      </c>
      <c r="K142" s="184" t="s">
        <v>5</v>
      </c>
      <c r="L142" s="42"/>
      <c r="M142" s="189" t="s">
        <v>5</v>
      </c>
      <c r="N142" s="190" t="s">
        <v>43</v>
      </c>
      <c r="O142" s="43"/>
      <c r="P142" s="191">
        <f>O142*H142</f>
        <v>0</v>
      </c>
      <c r="Q142" s="191">
        <v>0</v>
      </c>
      <c r="R142" s="191">
        <f>Q142*H142</f>
        <v>0</v>
      </c>
      <c r="S142" s="191">
        <v>0</v>
      </c>
      <c r="T142" s="192">
        <f>S142*H142</f>
        <v>0</v>
      </c>
      <c r="AR142" s="25" t="s">
        <v>92</v>
      </c>
      <c r="AT142" s="25" t="s">
        <v>192</v>
      </c>
      <c r="AU142" s="25" t="s">
        <v>80</v>
      </c>
      <c r="AY142" s="25" t="s">
        <v>190</v>
      </c>
      <c r="BE142" s="193">
        <f>IF(N142="základní",J142,0)</f>
        <v>0</v>
      </c>
      <c r="BF142" s="193">
        <f>IF(N142="snížená",J142,0)</f>
        <v>0</v>
      </c>
      <c r="BG142" s="193">
        <f>IF(N142="zákl. přenesená",J142,0)</f>
        <v>0</v>
      </c>
      <c r="BH142" s="193">
        <f>IF(N142="sníž. přenesená",J142,0)</f>
        <v>0</v>
      </c>
      <c r="BI142" s="193">
        <f>IF(N142="nulová",J142,0)</f>
        <v>0</v>
      </c>
      <c r="BJ142" s="25" t="s">
        <v>17</v>
      </c>
      <c r="BK142" s="193">
        <f>ROUND(I142*H142,2)</f>
        <v>0</v>
      </c>
      <c r="BL142" s="25" t="s">
        <v>92</v>
      </c>
      <c r="BM142" s="25" t="s">
        <v>335</v>
      </c>
    </row>
    <row r="143" spans="2:65" s="1" customFormat="1" ht="16.5" customHeight="1">
      <c r="B143" s="181"/>
      <c r="C143" s="182" t="s">
        <v>261</v>
      </c>
      <c r="D143" s="182" t="s">
        <v>192</v>
      </c>
      <c r="E143" s="183" t="s">
        <v>3763</v>
      </c>
      <c r="F143" s="184" t="s">
        <v>3764</v>
      </c>
      <c r="G143" s="185" t="s">
        <v>316</v>
      </c>
      <c r="H143" s="186">
        <v>95.156</v>
      </c>
      <c r="I143" s="187"/>
      <c r="J143" s="188">
        <f>ROUND(I143*H143,2)</f>
        <v>0</v>
      </c>
      <c r="K143" s="184" t="s">
        <v>5</v>
      </c>
      <c r="L143" s="42"/>
      <c r="M143" s="189" t="s">
        <v>5</v>
      </c>
      <c r="N143" s="190" t="s">
        <v>43</v>
      </c>
      <c r="O143" s="43"/>
      <c r="P143" s="191">
        <f>O143*H143</f>
        <v>0</v>
      </c>
      <c r="Q143" s="191">
        <v>0</v>
      </c>
      <c r="R143" s="191">
        <f>Q143*H143</f>
        <v>0</v>
      </c>
      <c r="S143" s="191">
        <v>0</v>
      </c>
      <c r="T143" s="192">
        <f>S143*H143</f>
        <v>0</v>
      </c>
      <c r="AR143" s="25" t="s">
        <v>92</v>
      </c>
      <c r="AT143" s="25" t="s">
        <v>192</v>
      </c>
      <c r="AU143" s="25" t="s">
        <v>80</v>
      </c>
      <c r="AY143" s="25" t="s">
        <v>190</v>
      </c>
      <c r="BE143" s="193">
        <f>IF(N143="základní",J143,0)</f>
        <v>0</v>
      </c>
      <c r="BF143" s="193">
        <f>IF(N143="snížená",J143,0)</f>
        <v>0</v>
      </c>
      <c r="BG143" s="193">
        <f>IF(N143="zákl. přenesená",J143,0)</f>
        <v>0</v>
      </c>
      <c r="BH143" s="193">
        <f>IF(N143="sníž. přenesená",J143,0)</f>
        <v>0</v>
      </c>
      <c r="BI143" s="193">
        <f>IF(N143="nulová",J143,0)</f>
        <v>0</v>
      </c>
      <c r="BJ143" s="25" t="s">
        <v>17</v>
      </c>
      <c r="BK143" s="193">
        <f>ROUND(I143*H143,2)</f>
        <v>0</v>
      </c>
      <c r="BL143" s="25" t="s">
        <v>92</v>
      </c>
      <c r="BM143" s="25" t="s">
        <v>350</v>
      </c>
    </row>
    <row r="144" spans="2:51" s="13" customFormat="1" ht="13.5">
      <c r="B144" s="202"/>
      <c r="D144" s="195" t="s">
        <v>198</v>
      </c>
      <c r="E144" s="203" t="s">
        <v>5</v>
      </c>
      <c r="F144" s="204" t="s">
        <v>3765</v>
      </c>
      <c r="H144" s="205">
        <v>95.156</v>
      </c>
      <c r="I144" s="206"/>
      <c r="L144" s="202"/>
      <c r="M144" s="207"/>
      <c r="N144" s="208"/>
      <c r="O144" s="208"/>
      <c r="P144" s="208"/>
      <c r="Q144" s="208"/>
      <c r="R144" s="208"/>
      <c r="S144" s="208"/>
      <c r="T144" s="209"/>
      <c r="AT144" s="203" t="s">
        <v>198</v>
      </c>
      <c r="AU144" s="203" t="s">
        <v>80</v>
      </c>
      <c r="AV144" s="13" t="s">
        <v>80</v>
      </c>
      <c r="AW144" s="13" t="s">
        <v>35</v>
      </c>
      <c r="AX144" s="13" t="s">
        <v>72</v>
      </c>
      <c r="AY144" s="203" t="s">
        <v>190</v>
      </c>
    </row>
    <row r="145" spans="2:51" s="14" customFormat="1" ht="13.5">
      <c r="B145" s="210"/>
      <c r="D145" s="195" t="s">
        <v>198</v>
      </c>
      <c r="E145" s="211" t="s">
        <v>5</v>
      </c>
      <c r="F145" s="212" t="s">
        <v>221</v>
      </c>
      <c r="H145" s="213">
        <v>95.156</v>
      </c>
      <c r="I145" s="214"/>
      <c r="L145" s="210"/>
      <c r="M145" s="215"/>
      <c r="N145" s="216"/>
      <c r="O145" s="216"/>
      <c r="P145" s="216"/>
      <c r="Q145" s="216"/>
      <c r="R145" s="216"/>
      <c r="S145" s="216"/>
      <c r="T145" s="217"/>
      <c r="AT145" s="211" t="s">
        <v>198</v>
      </c>
      <c r="AU145" s="211" t="s">
        <v>80</v>
      </c>
      <c r="AV145" s="14" t="s">
        <v>92</v>
      </c>
      <c r="AW145" s="14" t="s">
        <v>35</v>
      </c>
      <c r="AX145" s="14" t="s">
        <v>17</v>
      </c>
      <c r="AY145" s="211" t="s">
        <v>190</v>
      </c>
    </row>
    <row r="146" spans="2:65" s="1" customFormat="1" ht="16.5" customHeight="1">
      <c r="B146" s="181"/>
      <c r="C146" s="182" t="s">
        <v>266</v>
      </c>
      <c r="D146" s="182" t="s">
        <v>192</v>
      </c>
      <c r="E146" s="183" t="s">
        <v>267</v>
      </c>
      <c r="F146" s="184" t="s">
        <v>3766</v>
      </c>
      <c r="G146" s="185" t="s">
        <v>209</v>
      </c>
      <c r="H146" s="186">
        <v>122.89</v>
      </c>
      <c r="I146" s="187"/>
      <c r="J146" s="188">
        <f>ROUND(I146*H146,2)</f>
        <v>0</v>
      </c>
      <c r="K146" s="184" t="s">
        <v>5</v>
      </c>
      <c r="L146" s="42"/>
      <c r="M146" s="189" t="s">
        <v>5</v>
      </c>
      <c r="N146" s="190" t="s">
        <v>43</v>
      </c>
      <c r="O146" s="43"/>
      <c r="P146" s="191">
        <f>O146*H146</f>
        <v>0</v>
      </c>
      <c r="Q146" s="191">
        <v>0</v>
      </c>
      <c r="R146" s="191">
        <f>Q146*H146</f>
        <v>0</v>
      </c>
      <c r="S146" s="191">
        <v>0</v>
      </c>
      <c r="T146" s="192">
        <f>S146*H146</f>
        <v>0</v>
      </c>
      <c r="AR146" s="25" t="s">
        <v>92</v>
      </c>
      <c r="AT146" s="25" t="s">
        <v>192</v>
      </c>
      <c r="AU146" s="25" t="s">
        <v>80</v>
      </c>
      <c r="AY146" s="25" t="s">
        <v>190</v>
      </c>
      <c r="BE146" s="193">
        <f>IF(N146="základní",J146,0)</f>
        <v>0</v>
      </c>
      <c r="BF146" s="193">
        <f>IF(N146="snížená",J146,0)</f>
        <v>0</v>
      </c>
      <c r="BG146" s="193">
        <f>IF(N146="zákl. přenesená",J146,0)</f>
        <v>0</v>
      </c>
      <c r="BH146" s="193">
        <f>IF(N146="sníž. přenesená",J146,0)</f>
        <v>0</v>
      </c>
      <c r="BI146" s="193">
        <f>IF(N146="nulová",J146,0)</f>
        <v>0</v>
      </c>
      <c r="BJ146" s="25" t="s">
        <v>17</v>
      </c>
      <c r="BK146" s="193">
        <f>ROUND(I146*H146,2)</f>
        <v>0</v>
      </c>
      <c r="BL146" s="25" t="s">
        <v>92</v>
      </c>
      <c r="BM146" s="25" t="s">
        <v>368</v>
      </c>
    </row>
    <row r="147" spans="2:63" s="11" customFormat="1" ht="29.85" customHeight="1">
      <c r="B147" s="168"/>
      <c r="D147" s="169" t="s">
        <v>71</v>
      </c>
      <c r="E147" s="179" t="s">
        <v>80</v>
      </c>
      <c r="F147" s="179" t="s">
        <v>282</v>
      </c>
      <c r="I147" s="171"/>
      <c r="J147" s="180">
        <f>BK147</f>
        <v>0</v>
      </c>
      <c r="L147" s="168"/>
      <c r="M147" s="173"/>
      <c r="N147" s="174"/>
      <c r="O147" s="174"/>
      <c r="P147" s="175">
        <f>SUM(P148:P170)</f>
        <v>0</v>
      </c>
      <c r="Q147" s="174"/>
      <c r="R147" s="175">
        <f>SUM(R148:R170)</f>
        <v>0</v>
      </c>
      <c r="S147" s="174"/>
      <c r="T147" s="176">
        <f>SUM(T148:T170)</f>
        <v>0</v>
      </c>
      <c r="AR147" s="169" t="s">
        <v>17</v>
      </c>
      <c r="AT147" s="177" t="s">
        <v>71</v>
      </c>
      <c r="AU147" s="177" t="s">
        <v>17</v>
      </c>
      <c r="AY147" s="169" t="s">
        <v>190</v>
      </c>
      <c r="BK147" s="178">
        <f>SUM(BK148:BK170)</f>
        <v>0</v>
      </c>
    </row>
    <row r="148" spans="2:65" s="1" customFormat="1" ht="25.5" customHeight="1">
      <c r="B148" s="181"/>
      <c r="C148" s="182" t="s">
        <v>206</v>
      </c>
      <c r="D148" s="182" t="s">
        <v>192</v>
      </c>
      <c r="E148" s="183" t="s">
        <v>3767</v>
      </c>
      <c r="F148" s="184" t="s">
        <v>3768</v>
      </c>
      <c r="G148" s="185" t="s">
        <v>209</v>
      </c>
      <c r="H148" s="186">
        <v>0.96</v>
      </c>
      <c r="I148" s="187"/>
      <c r="J148" s="188">
        <f>ROUND(I148*H148,2)</f>
        <v>0</v>
      </c>
      <c r="K148" s="184" t="s">
        <v>5</v>
      </c>
      <c r="L148" s="42"/>
      <c r="M148" s="189" t="s">
        <v>5</v>
      </c>
      <c r="N148" s="190" t="s">
        <v>43</v>
      </c>
      <c r="O148" s="43"/>
      <c r="P148" s="191">
        <f>O148*H148</f>
        <v>0</v>
      </c>
      <c r="Q148" s="191">
        <v>0</v>
      </c>
      <c r="R148" s="191">
        <f>Q148*H148</f>
        <v>0</v>
      </c>
      <c r="S148" s="191">
        <v>0</v>
      </c>
      <c r="T148" s="192">
        <f>S148*H148</f>
        <v>0</v>
      </c>
      <c r="AR148" s="25" t="s">
        <v>92</v>
      </c>
      <c r="AT148" s="25" t="s">
        <v>192</v>
      </c>
      <c r="AU148" s="25" t="s">
        <v>80</v>
      </c>
      <c r="AY148" s="25" t="s">
        <v>190</v>
      </c>
      <c r="BE148" s="193">
        <f>IF(N148="základní",J148,0)</f>
        <v>0</v>
      </c>
      <c r="BF148" s="193">
        <f>IF(N148="snížená",J148,0)</f>
        <v>0</v>
      </c>
      <c r="BG148" s="193">
        <f>IF(N148="zákl. přenesená",J148,0)</f>
        <v>0</v>
      </c>
      <c r="BH148" s="193">
        <f>IF(N148="sníž. přenesená",J148,0)</f>
        <v>0</v>
      </c>
      <c r="BI148" s="193">
        <f>IF(N148="nulová",J148,0)</f>
        <v>0</v>
      </c>
      <c r="BJ148" s="25" t="s">
        <v>17</v>
      </c>
      <c r="BK148" s="193">
        <f>ROUND(I148*H148,2)</f>
        <v>0</v>
      </c>
      <c r="BL148" s="25" t="s">
        <v>92</v>
      </c>
      <c r="BM148" s="25" t="s">
        <v>390</v>
      </c>
    </row>
    <row r="149" spans="2:65" s="1" customFormat="1" ht="16.5" customHeight="1">
      <c r="B149" s="181"/>
      <c r="C149" s="182" t="s">
        <v>11</v>
      </c>
      <c r="D149" s="182" t="s">
        <v>192</v>
      </c>
      <c r="E149" s="183" t="s">
        <v>3769</v>
      </c>
      <c r="F149" s="184" t="s">
        <v>3770</v>
      </c>
      <c r="G149" s="185" t="s">
        <v>209</v>
      </c>
      <c r="H149" s="186">
        <v>0.96</v>
      </c>
      <c r="I149" s="187"/>
      <c r="J149" s="188">
        <f>ROUND(I149*H149,2)</f>
        <v>0</v>
      </c>
      <c r="K149" s="184" t="s">
        <v>5</v>
      </c>
      <c r="L149" s="42"/>
      <c r="M149" s="189" t="s">
        <v>5</v>
      </c>
      <c r="N149" s="190" t="s">
        <v>43</v>
      </c>
      <c r="O149" s="43"/>
      <c r="P149" s="191">
        <f>O149*H149</f>
        <v>0</v>
      </c>
      <c r="Q149" s="191">
        <v>0</v>
      </c>
      <c r="R149" s="191">
        <f>Q149*H149</f>
        <v>0</v>
      </c>
      <c r="S149" s="191">
        <v>0</v>
      </c>
      <c r="T149" s="192">
        <f>S149*H149</f>
        <v>0</v>
      </c>
      <c r="AR149" s="25" t="s">
        <v>92</v>
      </c>
      <c r="AT149" s="25" t="s">
        <v>192</v>
      </c>
      <c r="AU149" s="25" t="s">
        <v>80</v>
      </c>
      <c r="AY149" s="25" t="s">
        <v>190</v>
      </c>
      <c r="BE149" s="193">
        <f>IF(N149="základní",J149,0)</f>
        <v>0</v>
      </c>
      <c r="BF149" s="193">
        <f>IF(N149="snížená",J149,0)</f>
        <v>0</v>
      </c>
      <c r="BG149" s="193">
        <f>IF(N149="zákl. přenesená",J149,0)</f>
        <v>0</v>
      </c>
      <c r="BH149" s="193">
        <f>IF(N149="sníž. přenesená",J149,0)</f>
        <v>0</v>
      </c>
      <c r="BI149" s="193">
        <f>IF(N149="nulová",J149,0)</f>
        <v>0</v>
      </c>
      <c r="BJ149" s="25" t="s">
        <v>17</v>
      </c>
      <c r="BK149" s="193">
        <f>ROUND(I149*H149,2)</f>
        <v>0</v>
      </c>
      <c r="BL149" s="25" t="s">
        <v>92</v>
      </c>
      <c r="BM149" s="25" t="s">
        <v>407</v>
      </c>
    </row>
    <row r="150" spans="2:51" s="12" customFormat="1" ht="13.5">
      <c r="B150" s="194"/>
      <c r="D150" s="195" t="s">
        <v>198</v>
      </c>
      <c r="E150" s="196" t="s">
        <v>5</v>
      </c>
      <c r="F150" s="197" t="s">
        <v>3736</v>
      </c>
      <c r="H150" s="196" t="s">
        <v>5</v>
      </c>
      <c r="I150" s="198"/>
      <c r="L150" s="194"/>
      <c r="M150" s="199"/>
      <c r="N150" s="200"/>
      <c r="O150" s="200"/>
      <c r="P150" s="200"/>
      <c r="Q150" s="200"/>
      <c r="R150" s="200"/>
      <c r="S150" s="200"/>
      <c r="T150" s="201"/>
      <c r="AT150" s="196" t="s">
        <v>198</v>
      </c>
      <c r="AU150" s="196" t="s">
        <v>80</v>
      </c>
      <c r="AV150" s="12" t="s">
        <v>17</v>
      </c>
      <c r="AW150" s="12" t="s">
        <v>35</v>
      </c>
      <c r="AX150" s="12" t="s">
        <v>72</v>
      </c>
      <c r="AY150" s="196" t="s">
        <v>190</v>
      </c>
    </row>
    <row r="151" spans="2:51" s="13" customFormat="1" ht="13.5">
      <c r="B151" s="202"/>
      <c r="D151" s="195" t="s">
        <v>198</v>
      </c>
      <c r="E151" s="203" t="s">
        <v>5</v>
      </c>
      <c r="F151" s="204" t="s">
        <v>3771</v>
      </c>
      <c r="H151" s="205">
        <v>0.96</v>
      </c>
      <c r="I151" s="206"/>
      <c r="L151" s="202"/>
      <c r="M151" s="207"/>
      <c r="N151" s="208"/>
      <c r="O151" s="208"/>
      <c r="P151" s="208"/>
      <c r="Q151" s="208"/>
      <c r="R151" s="208"/>
      <c r="S151" s="208"/>
      <c r="T151" s="209"/>
      <c r="AT151" s="203" t="s">
        <v>198</v>
      </c>
      <c r="AU151" s="203" t="s">
        <v>80</v>
      </c>
      <c r="AV151" s="13" t="s">
        <v>80</v>
      </c>
      <c r="AW151" s="13" t="s">
        <v>35</v>
      </c>
      <c r="AX151" s="13" t="s">
        <v>72</v>
      </c>
      <c r="AY151" s="203" t="s">
        <v>190</v>
      </c>
    </row>
    <row r="152" spans="2:51" s="14" customFormat="1" ht="13.5">
      <c r="B152" s="210"/>
      <c r="D152" s="195" t="s">
        <v>198</v>
      </c>
      <c r="E152" s="211" t="s">
        <v>5</v>
      </c>
      <c r="F152" s="212" t="s">
        <v>221</v>
      </c>
      <c r="H152" s="213">
        <v>0.96</v>
      </c>
      <c r="I152" s="214"/>
      <c r="L152" s="210"/>
      <c r="M152" s="215"/>
      <c r="N152" s="216"/>
      <c r="O152" s="216"/>
      <c r="P152" s="216"/>
      <c r="Q152" s="216"/>
      <c r="R152" s="216"/>
      <c r="S152" s="216"/>
      <c r="T152" s="217"/>
      <c r="AT152" s="211" t="s">
        <v>198</v>
      </c>
      <c r="AU152" s="211" t="s">
        <v>80</v>
      </c>
      <c r="AV152" s="14" t="s">
        <v>92</v>
      </c>
      <c r="AW152" s="14" t="s">
        <v>35</v>
      </c>
      <c r="AX152" s="14" t="s">
        <v>17</v>
      </c>
      <c r="AY152" s="211" t="s">
        <v>190</v>
      </c>
    </row>
    <row r="153" spans="2:65" s="1" customFormat="1" ht="16.5" customHeight="1">
      <c r="B153" s="181"/>
      <c r="C153" s="182" t="s">
        <v>283</v>
      </c>
      <c r="D153" s="182" t="s">
        <v>192</v>
      </c>
      <c r="E153" s="183" t="s">
        <v>3772</v>
      </c>
      <c r="F153" s="184" t="s">
        <v>3773</v>
      </c>
      <c r="G153" s="185" t="s">
        <v>209</v>
      </c>
      <c r="H153" s="186">
        <v>3.792</v>
      </c>
      <c r="I153" s="187"/>
      <c r="J153" s="188">
        <f>ROUND(I153*H153,2)</f>
        <v>0</v>
      </c>
      <c r="K153" s="184" t="s">
        <v>5</v>
      </c>
      <c r="L153" s="42"/>
      <c r="M153" s="189" t="s">
        <v>5</v>
      </c>
      <c r="N153" s="190" t="s">
        <v>43</v>
      </c>
      <c r="O153" s="43"/>
      <c r="P153" s="191">
        <f>O153*H153</f>
        <v>0</v>
      </c>
      <c r="Q153" s="191">
        <v>0</v>
      </c>
      <c r="R153" s="191">
        <f>Q153*H153</f>
        <v>0</v>
      </c>
      <c r="S153" s="191">
        <v>0</v>
      </c>
      <c r="T153" s="192">
        <f>S153*H153</f>
        <v>0</v>
      </c>
      <c r="AR153" s="25" t="s">
        <v>92</v>
      </c>
      <c r="AT153" s="25" t="s">
        <v>192</v>
      </c>
      <c r="AU153" s="25" t="s">
        <v>80</v>
      </c>
      <c r="AY153" s="25" t="s">
        <v>190</v>
      </c>
      <c r="BE153" s="193">
        <f>IF(N153="základní",J153,0)</f>
        <v>0</v>
      </c>
      <c r="BF153" s="193">
        <f>IF(N153="snížená",J153,0)</f>
        <v>0</v>
      </c>
      <c r="BG153" s="193">
        <f>IF(N153="zákl. přenesená",J153,0)</f>
        <v>0</v>
      </c>
      <c r="BH153" s="193">
        <f>IF(N153="sníž. přenesená",J153,0)</f>
        <v>0</v>
      </c>
      <c r="BI153" s="193">
        <f>IF(N153="nulová",J153,0)</f>
        <v>0</v>
      </c>
      <c r="BJ153" s="25" t="s">
        <v>17</v>
      </c>
      <c r="BK153" s="193">
        <f>ROUND(I153*H153,2)</f>
        <v>0</v>
      </c>
      <c r="BL153" s="25" t="s">
        <v>92</v>
      </c>
      <c r="BM153" s="25" t="s">
        <v>420</v>
      </c>
    </row>
    <row r="154" spans="2:51" s="12" customFormat="1" ht="13.5">
      <c r="B154" s="194"/>
      <c r="D154" s="195" t="s">
        <v>198</v>
      </c>
      <c r="E154" s="196" t="s">
        <v>5</v>
      </c>
      <c r="F154" s="197" t="s">
        <v>3736</v>
      </c>
      <c r="H154" s="196" t="s">
        <v>5</v>
      </c>
      <c r="I154" s="198"/>
      <c r="L154" s="194"/>
      <c r="M154" s="199"/>
      <c r="N154" s="200"/>
      <c r="O154" s="200"/>
      <c r="P154" s="200"/>
      <c r="Q154" s="200"/>
      <c r="R154" s="200"/>
      <c r="S154" s="200"/>
      <c r="T154" s="201"/>
      <c r="AT154" s="196" t="s">
        <v>198</v>
      </c>
      <c r="AU154" s="196" t="s">
        <v>80</v>
      </c>
      <c r="AV154" s="12" t="s">
        <v>17</v>
      </c>
      <c r="AW154" s="12" t="s">
        <v>35</v>
      </c>
      <c r="AX154" s="12" t="s">
        <v>72</v>
      </c>
      <c r="AY154" s="196" t="s">
        <v>190</v>
      </c>
    </row>
    <row r="155" spans="2:51" s="13" customFormat="1" ht="13.5">
      <c r="B155" s="202"/>
      <c r="D155" s="195" t="s">
        <v>198</v>
      </c>
      <c r="E155" s="203" t="s">
        <v>5</v>
      </c>
      <c r="F155" s="204" t="s">
        <v>3774</v>
      </c>
      <c r="H155" s="205">
        <v>0.48</v>
      </c>
      <c r="I155" s="206"/>
      <c r="L155" s="202"/>
      <c r="M155" s="207"/>
      <c r="N155" s="208"/>
      <c r="O155" s="208"/>
      <c r="P155" s="208"/>
      <c r="Q155" s="208"/>
      <c r="R155" s="208"/>
      <c r="S155" s="208"/>
      <c r="T155" s="209"/>
      <c r="AT155" s="203" t="s">
        <v>198</v>
      </c>
      <c r="AU155" s="203" t="s">
        <v>80</v>
      </c>
      <c r="AV155" s="13" t="s">
        <v>80</v>
      </c>
      <c r="AW155" s="13" t="s">
        <v>35</v>
      </c>
      <c r="AX155" s="13" t="s">
        <v>72</v>
      </c>
      <c r="AY155" s="203" t="s">
        <v>190</v>
      </c>
    </row>
    <row r="156" spans="2:51" s="13" customFormat="1" ht="13.5">
      <c r="B156" s="202"/>
      <c r="D156" s="195" t="s">
        <v>198</v>
      </c>
      <c r="E156" s="203" t="s">
        <v>5</v>
      </c>
      <c r="F156" s="204" t="s">
        <v>3775</v>
      </c>
      <c r="H156" s="205">
        <v>3.312</v>
      </c>
      <c r="I156" s="206"/>
      <c r="L156" s="202"/>
      <c r="M156" s="207"/>
      <c r="N156" s="208"/>
      <c r="O156" s="208"/>
      <c r="P156" s="208"/>
      <c r="Q156" s="208"/>
      <c r="R156" s="208"/>
      <c r="S156" s="208"/>
      <c r="T156" s="209"/>
      <c r="AT156" s="203" t="s">
        <v>198</v>
      </c>
      <c r="AU156" s="203" t="s">
        <v>80</v>
      </c>
      <c r="AV156" s="13" t="s">
        <v>80</v>
      </c>
      <c r="AW156" s="13" t="s">
        <v>35</v>
      </c>
      <c r="AX156" s="13" t="s">
        <v>72</v>
      </c>
      <c r="AY156" s="203" t="s">
        <v>190</v>
      </c>
    </row>
    <row r="157" spans="2:51" s="14" customFormat="1" ht="13.5">
      <c r="B157" s="210"/>
      <c r="D157" s="195" t="s">
        <v>198</v>
      </c>
      <c r="E157" s="211" t="s">
        <v>5</v>
      </c>
      <c r="F157" s="212" t="s">
        <v>221</v>
      </c>
      <c r="H157" s="213">
        <v>3.792</v>
      </c>
      <c r="I157" s="214"/>
      <c r="L157" s="210"/>
      <c r="M157" s="215"/>
      <c r="N157" s="216"/>
      <c r="O157" s="216"/>
      <c r="P157" s="216"/>
      <c r="Q157" s="216"/>
      <c r="R157" s="216"/>
      <c r="S157" s="216"/>
      <c r="T157" s="217"/>
      <c r="AT157" s="211" t="s">
        <v>198</v>
      </c>
      <c r="AU157" s="211" t="s">
        <v>80</v>
      </c>
      <c r="AV157" s="14" t="s">
        <v>92</v>
      </c>
      <c r="AW157" s="14" t="s">
        <v>35</v>
      </c>
      <c r="AX157" s="14" t="s">
        <v>17</v>
      </c>
      <c r="AY157" s="211" t="s">
        <v>190</v>
      </c>
    </row>
    <row r="158" spans="2:65" s="1" customFormat="1" ht="25.5" customHeight="1">
      <c r="B158" s="181"/>
      <c r="C158" s="182" t="s">
        <v>289</v>
      </c>
      <c r="D158" s="182" t="s">
        <v>192</v>
      </c>
      <c r="E158" s="183" t="s">
        <v>3776</v>
      </c>
      <c r="F158" s="184" t="s">
        <v>3777</v>
      </c>
      <c r="G158" s="185" t="s">
        <v>275</v>
      </c>
      <c r="H158" s="186">
        <v>4.8</v>
      </c>
      <c r="I158" s="187"/>
      <c r="J158" s="188">
        <f>ROUND(I158*H158,2)</f>
        <v>0</v>
      </c>
      <c r="K158" s="184" t="s">
        <v>5</v>
      </c>
      <c r="L158" s="42"/>
      <c r="M158" s="189" t="s">
        <v>5</v>
      </c>
      <c r="N158" s="190" t="s">
        <v>43</v>
      </c>
      <c r="O158" s="43"/>
      <c r="P158" s="191">
        <f>O158*H158</f>
        <v>0</v>
      </c>
      <c r="Q158" s="191">
        <v>0</v>
      </c>
      <c r="R158" s="191">
        <f>Q158*H158</f>
        <v>0</v>
      </c>
      <c r="S158" s="191">
        <v>0</v>
      </c>
      <c r="T158" s="192">
        <f>S158*H158</f>
        <v>0</v>
      </c>
      <c r="AR158" s="25" t="s">
        <v>92</v>
      </c>
      <c r="AT158" s="25" t="s">
        <v>192</v>
      </c>
      <c r="AU158" s="25" t="s">
        <v>80</v>
      </c>
      <c r="AY158" s="25" t="s">
        <v>190</v>
      </c>
      <c r="BE158" s="193">
        <f>IF(N158="základní",J158,0)</f>
        <v>0</v>
      </c>
      <c r="BF158" s="193">
        <f>IF(N158="snížená",J158,0)</f>
        <v>0</v>
      </c>
      <c r="BG158" s="193">
        <f>IF(N158="zákl. přenesená",J158,0)</f>
        <v>0</v>
      </c>
      <c r="BH158" s="193">
        <f>IF(N158="sníž. přenesená",J158,0)</f>
        <v>0</v>
      </c>
      <c r="BI158" s="193">
        <f>IF(N158="nulová",J158,0)</f>
        <v>0</v>
      </c>
      <c r="BJ158" s="25" t="s">
        <v>17</v>
      </c>
      <c r="BK158" s="193">
        <f>ROUND(I158*H158,2)</f>
        <v>0</v>
      </c>
      <c r="BL158" s="25" t="s">
        <v>92</v>
      </c>
      <c r="BM158" s="25" t="s">
        <v>453</v>
      </c>
    </row>
    <row r="159" spans="2:51" s="13" customFormat="1" ht="13.5">
      <c r="B159" s="202"/>
      <c r="D159" s="195" t="s">
        <v>198</v>
      </c>
      <c r="E159" s="203" t="s">
        <v>5</v>
      </c>
      <c r="F159" s="204" t="s">
        <v>3778</v>
      </c>
      <c r="H159" s="205">
        <v>4.8</v>
      </c>
      <c r="I159" s="206"/>
      <c r="L159" s="202"/>
      <c r="M159" s="207"/>
      <c r="N159" s="208"/>
      <c r="O159" s="208"/>
      <c r="P159" s="208"/>
      <c r="Q159" s="208"/>
      <c r="R159" s="208"/>
      <c r="S159" s="208"/>
      <c r="T159" s="209"/>
      <c r="AT159" s="203" t="s">
        <v>198</v>
      </c>
      <c r="AU159" s="203" t="s">
        <v>80</v>
      </c>
      <c r="AV159" s="13" t="s">
        <v>80</v>
      </c>
      <c r="AW159" s="13" t="s">
        <v>35</v>
      </c>
      <c r="AX159" s="13" t="s">
        <v>72</v>
      </c>
      <c r="AY159" s="203" t="s">
        <v>190</v>
      </c>
    </row>
    <row r="160" spans="2:51" s="14" customFormat="1" ht="13.5">
      <c r="B160" s="210"/>
      <c r="D160" s="195" t="s">
        <v>198</v>
      </c>
      <c r="E160" s="211" t="s">
        <v>5</v>
      </c>
      <c r="F160" s="212" t="s">
        <v>221</v>
      </c>
      <c r="H160" s="213">
        <v>4.8</v>
      </c>
      <c r="I160" s="214"/>
      <c r="L160" s="210"/>
      <c r="M160" s="215"/>
      <c r="N160" s="216"/>
      <c r="O160" s="216"/>
      <c r="P160" s="216"/>
      <c r="Q160" s="216"/>
      <c r="R160" s="216"/>
      <c r="S160" s="216"/>
      <c r="T160" s="217"/>
      <c r="AT160" s="211" t="s">
        <v>198</v>
      </c>
      <c r="AU160" s="211" t="s">
        <v>80</v>
      </c>
      <c r="AV160" s="14" t="s">
        <v>92</v>
      </c>
      <c r="AW160" s="14" t="s">
        <v>35</v>
      </c>
      <c r="AX160" s="14" t="s">
        <v>17</v>
      </c>
      <c r="AY160" s="211" t="s">
        <v>190</v>
      </c>
    </row>
    <row r="161" spans="2:65" s="1" customFormat="1" ht="16.5" customHeight="1">
      <c r="B161" s="181"/>
      <c r="C161" s="218" t="s">
        <v>295</v>
      </c>
      <c r="D161" s="218" t="s">
        <v>465</v>
      </c>
      <c r="E161" s="219" t="s">
        <v>3779</v>
      </c>
      <c r="F161" s="220" t="s">
        <v>3780</v>
      </c>
      <c r="G161" s="221" t="s">
        <v>275</v>
      </c>
      <c r="H161" s="222">
        <v>4.8</v>
      </c>
      <c r="I161" s="223"/>
      <c r="J161" s="224">
        <f>ROUND(I161*H161,2)</f>
        <v>0</v>
      </c>
      <c r="K161" s="220" t="s">
        <v>5</v>
      </c>
      <c r="L161" s="225"/>
      <c r="M161" s="226" t="s">
        <v>5</v>
      </c>
      <c r="N161" s="227" t="s">
        <v>43</v>
      </c>
      <c r="O161" s="43"/>
      <c r="P161" s="191">
        <f>O161*H161</f>
        <v>0</v>
      </c>
      <c r="Q161" s="191">
        <v>0</v>
      </c>
      <c r="R161" s="191">
        <f>Q161*H161</f>
        <v>0</v>
      </c>
      <c r="S161" s="191">
        <v>0</v>
      </c>
      <c r="T161" s="192">
        <f>S161*H161</f>
        <v>0</v>
      </c>
      <c r="AR161" s="25" t="s">
        <v>238</v>
      </c>
      <c r="AT161" s="25" t="s">
        <v>465</v>
      </c>
      <c r="AU161" s="25" t="s">
        <v>80</v>
      </c>
      <c r="AY161" s="25" t="s">
        <v>190</v>
      </c>
      <c r="BE161" s="193">
        <f>IF(N161="základní",J161,0)</f>
        <v>0</v>
      </c>
      <c r="BF161" s="193">
        <f>IF(N161="snížená",J161,0)</f>
        <v>0</v>
      </c>
      <c r="BG161" s="193">
        <f>IF(N161="zákl. přenesená",J161,0)</f>
        <v>0</v>
      </c>
      <c r="BH161" s="193">
        <f>IF(N161="sníž. přenesená",J161,0)</f>
        <v>0</v>
      </c>
      <c r="BI161" s="193">
        <f>IF(N161="nulová",J161,0)</f>
        <v>0</v>
      </c>
      <c r="BJ161" s="25" t="s">
        <v>17</v>
      </c>
      <c r="BK161" s="193">
        <f>ROUND(I161*H161,2)</f>
        <v>0</v>
      </c>
      <c r="BL161" s="25" t="s">
        <v>92</v>
      </c>
      <c r="BM161" s="25" t="s">
        <v>464</v>
      </c>
    </row>
    <row r="162" spans="2:65" s="1" customFormat="1" ht="16.5" customHeight="1">
      <c r="B162" s="181"/>
      <c r="C162" s="182" t="s">
        <v>301</v>
      </c>
      <c r="D162" s="182" t="s">
        <v>192</v>
      </c>
      <c r="E162" s="183" t="s">
        <v>3781</v>
      </c>
      <c r="F162" s="184" t="s">
        <v>3782</v>
      </c>
      <c r="G162" s="185" t="s">
        <v>625</v>
      </c>
      <c r="H162" s="186">
        <v>8</v>
      </c>
      <c r="I162" s="187"/>
      <c r="J162" s="188">
        <f>ROUND(I162*H162,2)</f>
        <v>0</v>
      </c>
      <c r="K162" s="184" t="s">
        <v>5</v>
      </c>
      <c r="L162" s="42"/>
      <c r="M162" s="189" t="s">
        <v>5</v>
      </c>
      <c r="N162" s="190" t="s">
        <v>43</v>
      </c>
      <c r="O162" s="43"/>
      <c r="P162" s="191">
        <f>O162*H162</f>
        <v>0</v>
      </c>
      <c r="Q162" s="191">
        <v>0</v>
      </c>
      <c r="R162" s="191">
        <f>Q162*H162</f>
        <v>0</v>
      </c>
      <c r="S162" s="191">
        <v>0</v>
      </c>
      <c r="T162" s="192">
        <f>S162*H162</f>
        <v>0</v>
      </c>
      <c r="AR162" s="25" t="s">
        <v>92</v>
      </c>
      <c r="AT162" s="25" t="s">
        <v>192</v>
      </c>
      <c r="AU162" s="25" t="s">
        <v>80</v>
      </c>
      <c r="AY162" s="25" t="s">
        <v>190</v>
      </c>
      <c r="BE162" s="193">
        <f>IF(N162="základní",J162,0)</f>
        <v>0</v>
      </c>
      <c r="BF162" s="193">
        <f>IF(N162="snížená",J162,0)</f>
        <v>0</v>
      </c>
      <c r="BG162" s="193">
        <f>IF(N162="zákl. přenesená",J162,0)</f>
        <v>0</v>
      </c>
      <c r="BH162" s="193">
        <f>IF(N162="sníž. přenesená",J162,0)</f>
        <v>0</v>
      </c>
      <c r="BI162" s="193">
        <f>IF(N162="nulová",J162,0)</f>
        <v>0</v>
      </c>
      <c r="BJ162" s="25" t="s">
        <v>17</v>
      </c>
      <c r="BK162" s="193">
        <f>ROUND(I162*H162,2)</f>
        <v>0</v>
      </c>
      <c r="BL162" s="25" t="s">
        <v>92</v>
      </c>
      <c r="BM162" s="25" t="s">
        <v>477</v>
      </c>
    </row>
    <row r="163" spans="2:65" s="1" customFormat="1" ht="25.5" customHeight="1">
      <c r="B163" s="181"/>
      <c r="C163" s="182" t="s">
        <v>308</v>
      </c>
      <c r="D163" s="182" t="s">
        <v>192</v>
      </c>
      <c r="E163" s="183" t="s">
        <v>3783</v>
      </c>
      <c r="F163" s="184" t="s">
        <v>3784</v>
      </c>
      <c r="G163" s="185" t="s">
        <v>275</v>
      </c>
      <c r="H163" s="186">
        <v>101.7</v>
      </c>
      <c r="I163" s="187"/>
      <c r="J163" s="188">
        <f>ROUND(I163*H163,2)</f>
        <v>0</v>
      </c>
      <c r="K163" s="184" t="s">
        <v>5</v>
      </c>
      <c r="L163" s="42"/>
      <c r="M163" s="189" t="s">
        <v>5</v>
      </c>
      <c r="N163" s="190" t="s">
        <v>43</v>
      </c>
      <c r="O163" s="43"/>
      <c r="P163" s="191">
        <f>O163*H163</f>
        <v>0</v>
      </c>
      <c r="Q163" s="191">
        <v>0</v>
      </c>
      <c r="R163" s="191">
        <f>Q163*H163</f>
        <v>0</v>
      </c>
      <c r="S163" s="191">
        <v>0</v>
      </c>
      <c r="T163" s="192">
        <f>S163*H163</f>
        <v>0</v>
      </c>
      <c r="AR163" s="25" t="s">
        <v>92</v>
      </c>
      <c r="AT163" s="25" t="s">
        <v>192</v>
      </c>
      <c r="AU163" s="25" t="s">
        <v>80</v>
      </c>
      <c r="AY163" s="25" t="s">
        <v>190</v>
      </c>
      <c r="BE163" s="193">
        <f>IF(N163="základní",J163,0)</f>
        <v>0</v>
      </c>
      <c r="BF163" s="193">
        <f>IF(N163="snížená",J163,0)</f>
        <v>0</v>
      </c>
      <c r="BG163" s="193">
        <f>IF(N163="zákl. přenesená",J163,0)</f>
        <v>0</v>
      </c>
      <c r="BH163" s="193">
        <f>IF(N163="sníž. přenesená",J163,0)</f>
        <v>0</v>
      </c>
      <c r="BI163" s="193">
        <f>IF(N163="nulová",J163,0)</f>
        <v>0</v>
      </c>
      <c r="BJ163" s="25" t="s">
        <v>17</v>
      </c>
      <c r="BK163" s="193">
        <f>ROUND(I163*H163,2)</f>
        <v>0</v>
      </c>
      <c r="BL163" s="25" t="s">
        <v>92</v>
      </c>
      <c r="BM163" s="25" t="s">
        <v>489</v>
      </c>
    </row>
    <row r="164" spans="2:51" s="13" customFormat="1" ht="13.5">
      <c r="B164" s="202"/>
      <c r="D164" s="195" t="s">
        <v>198</v>
      </c>
      <c r="E164" s="203" t="s">
        <v>5</v>
      </c>
      <c r="F164" s="204" t="s">
        <v>3785</v>
      </c>
      <c r="H164" s="205">
        <v>89.6</v>
      </c>
      <c r="I164" s="206"/>
      <c r="L164" s="202"/>
      <c r="M164" s="207"/>
      <c r="N164" s="208"/>
      <c r="O164" s="208"/>
      <c r="P164" s="208"/>
      <c r="Q164" s="208"/>
      <c r="R164" s="208"/>
      <c r="S164" s="208"/>
      <c r="T164" s="209"/>
      <c r="AT164" s="203" t="s">
        <v>198</v>
      </c>
      <c r="AU164" s="203" t="s">
        <v>80</v>
      </c>
      <c r="AV164" s="13" t="s">
        <v>80</v>
      </c>
      <c r="AW164" s="13" t="s">
        <v>35</v>
      </c>
      <c r="AX164" s="13" t="s">
        <v>72</v>
      </c>
      <c r="AY164" s="203" t="s">
        <v>190</v>
      </c>
    </row>
    <row r="165" spans="2:51" s="13" customFormat="1" ht="13.5">
      <c r="B165" s="202"/>
      <c r="D165" s="195" t="s">
        <v>198</v>
      </c>
      <c r="E165" s="203" t="s">
        <v>5</v>
      </c>
      <c r="F165" s="204" t="s">
        <v>3786</v>
      </c>
      <c r="H165" s="205">
        <v>4</v>
      </c>
      <c r="I165" s="206"/>
      <c r="L165" s="202"/>
      <c r="M165" s="207"/>
      <c r="N165" s="208"/>
      <c r="O165" s="208"/>
      <c r="P165" s="208"/>
      <c r="Q165" s="208"/>
      <c r="R165" s="208"/>
      <c r="S165" s="208"/>
      <c r="T165" s="209"/>
      <c r="AT165" s="203" t="s">
        <v>198</v>
      </c>
      <c r="AU165" s="203" t="s">
        <v>80</v>
      </c>
      <c r="AV165" s="13" t="s">
        <v>80</v>
      </c>
      <c r="AW165" s="13" t="s">
        <v>35</v>
      </c>
      <c r="AX165" s="13" t="s">
        <v>72</v>
      </c>
      <c r="AY165" s="203" t="s">
        <v>190</v>
      </c>
    </row>
    <row r="166" spans="2:51" s="12" customFormat="1" ht="13.5">
      <c r="B166" s="194"/>
      <c r="D166" s="195" t="s">
        <v>198</v>
      </c>
      <c r="E166" s="196" t="s">
        <v>5</v>
      </c>
      <c r="F166" s="197" t="s">
        <v>3734</v>
      </c>
      <c r="H166" s="196" t="s">
        <v>5</v>
      </c>
      <c r="I166" s="198"/>
      <c r="L166" s="194"/>
      <c r="M166" s="199"/>
      <c r="N166" s="200"/>
      <c r="O166" s="200"/>
      <c r="P166" s="200"/>
      <c r="Q166" s="200"/>
      <c r="R166" s="200"/>
      <c r="S166" s="200"/>
      <c r="T166" s="201"/>
      <c r="AT166" s="196" t="s">
        <v>198</v>
      </c>
      <c r="AU166" s="196" t="s">
        <v>80</v>
      </c>
      <c r="AV166" s="12" t="s">
        <v>17</v>
      </c>
      <c r="AW166" s="12" t="s">
        <v>35</v>
      </c>
      <c r="AX166" s="12" t="s">
        <v>72</v>
      </c>
      <c r="AY166" s="196" t="s">
        <v>190</v>
      </c>
    </row>
    <row r="167" spans="2:51" s="13" customFormat="1" ht="13.5">
      <c r="B167" s="202"/>
      <c r="D167" s="195" t="s">
        <v>198</v>
      </c>
      <c r="E167" s="203" t="s">
        <v>5</v>
      </c>
      <c r="F167" s="204" t="s">
        <v>3787</v>
      </c>
      <c r="H167" s="205">
        <v>3.3</v>
      </c>
      <c r="I167" s="206"/>
      <c r="L167" s="202"/>
      <c r="M167" s="207"/>
      <c r="N167" s="208"/>
      <c r="O167" s="208"/>
      <c r="P167" s="208"/>
      <c r="Q167" s="208"/>
      <c r="R167" s="208"/>
      <c r="S167" s="208"/>
      <c r="T167" s="209"/>
      <c r="AT167" s="203" t="s">
        <v>198</v>
      </c>
      <c r="AU167" s="203" t="s">
        <v>80</v>
      </c>
      <c r="AV167" s="13" t="s">
        <v>80</v>
      </c>
      <c r="AW167" s="13" t="s">
        <v>35</v>
      </c>
      <c r="AX167" s="13" t="s">
        <v>72</v>
      </c>
      <c r="AY167" s="203" t="s">
        <v>190</v>
      </c>
    </row>
    <row r="168" spans="2:51" s="12" customFormat="1" ht="13.5">
      <c r="B168" s="194"/>
      <c r="D168" s="195" t="s">
        <v>198</v>
      </c>
      <c r="E168" s="196" t="s">
        <v>5</v>
      </c>
      <c r="F168" s="197" t="s">
        <v>3736</v>
      </c>
      <c r="H168" s="196" t="s">
        <v>5</v>
      </c>
      <c r="I168" s="198"/>
      <c r="L168" s="194"/>
      <c r="M168" s="199"/>
      <c r="N168" s="200"/>
      <c r="O168" s="200"/>
      <c r="P168" s="200"/>
      <c r="Q168" s="200"/>
      <c r="R168" s="200"/>
      <c r="S168" s="200"/>
      <c r="T168" s="201"/>
      <c r="AT168" s="196" t="s">
        <v>198</v>
      </c>
      <c r="AU168" s="196" t="s">
        <v>80</v>
      </c>
      <c r="AV168" s="12" t="s">
        <v>17</v>
      </c>
      <c r="AW168" s="12" t="s">
        <v>35</v>
      </c>
      <c r="AX168" s="12" t="s">
        <v>72</v>
      </c>
      <c r="AY168" s="196" t="s">
        <v>190</v>
      </c>
    </row>
    <row r="169" spans="2:51" s="13" customFormat="1" ht="13.5">
      <c r="B169" s="202"/>
      <c r="D169" s="195" t="s">
        <v>198</v>
      </c>
      <c r="E169" s="203" t="s">
        <v>5</v>
      </c>
      <c r="F169" s="204" t="s">
        <v>3788</v>
      </c>
      <c r="H169" s="205">
        <v>4.8</v>
      </c>
      <c r="I169" s="206"/>
      <c r="L169" s="202"/>
      <c r="M169" s="207"/>
      <c r="N169" s="208"/>
      <c r="O169" s="208"/>
      <c r="P169" s="208"/>
      <c r="Q169" s="208"/>
      <c r="R169" s="208"/>
      <c r="S169" s="208"/>
      <c r="T169" s="209"/>
      <c r="AT169" s="203" t="s">
        <v>198</v>
      </c>
      <c r="AU169" s="203" t="s">
        <v>80</v>
      </c>
      <c r="AV169" s="13" t="s">
        <v>80</v>
      </c>
      <c r="AW169" s="13" t="s">
        <v>35</v>
      </c>
      <c r="AX169" s="13" t="s">
        <v>72</v>
      </c>
      <c r="AY169" s="203" t="s">
        <v>190</v>
      </c>
    </row>
    <row r="170" spans="2:51" s="14" customFormat="1" ht="13.5">
      <c r="B170" s="210"/>
      <c r="D170" s="195" t="s">
        <v>198</v>
      </c>
      <c r="E170" s="211" t="s">
        <v>5</v>
      </c>
      <c r="F170" s="212" t="s">
        <v>221</v>
      </c>
      <c r="H170" s="213">
        <v>101.7</v>
      </c>
      <c r="I170" s="214"/>
      <c r="L170" s="210"/>
      <c r="M170" s="215"/>
      <c r="N170" s="216"/>
      <c r="O170" s="216"/>
      <c r="P170" s="216"/>
      <c r="Q170" s="216"/>
      <c r="R170" s="216"/>
      <c r="S170" s="216"/>
      <c r="T170" s="217"/>
      <c r="AT170" s="211" t="s">
        <v>198</v>
      </c>
      <c r="AU170" s="211" t="s">
        <v>80</v>
      </c>
      <c r="AV170" s="14" t="s">
        <v>92</v>
      </c>
      <c r="AW170" s="14" t="s">
        <v>35</v>
      </c>
      <c r="AX170" s="14" t="s">
        <v>17</v>
      </c>
      <c r="AY170" s="211" t="s">
        <v>190</v>
      </c>
    </row>
    <row r="171" spans="2:63" s="11" customFormat="1" ht="29.85" customHeight="1">
      <c r="B171" s="168"/>
      <c r="D171" s="169" t="s">
        <v>71</v>
      </c>
      <c r="E171" s="179" t="s">
        <v>86</v>
      </c>
      <c r="F171" s="179" t="s">
        <v>367</v>
      </c>
      <c r="I171" s="171"/>
      <c r="J171" s="180">
        <f>BK171</f>
        <v>0</v>
      </c>
      <c r="L171" s="168"/>
      <c r="M171" s="173"/>
      <c r="N171" s="174"/>
      <c r="O171" s="174"/>
      <c r="P171" s="175">
        <f>P172</f>
        <v>0</v>
      </c>
      <c r="Q171" s="174"/>
      <c r="R171" s="175">
        <f>R172</f>
        <v>0</v>
      </c>
      <c r="S171" s="174"/>
      <c r="T171" s="176">
        <f>T172</f>
        <v>0</v>
      </c>
      <c r="AR171" s="169" t="s">
        <v>17</v>
      </c>
      <c r="AT171" s="177" t="s">
        <v>71</v>
      </c>
      <c r="AU171" s="177" t="s">
        <v>17</v>
      </c>
      <c r="AY171" s="169" t="s">
        <v>190</v>
      </c>
      <c r="BK171" s="178">
        <f>BK172</f>
        <v>0</v>
      </c>
    </row>
    <row r="172" spans="2:65" s="1" customFormat="1" ht="25.5" customHeight="1">
      <c r="B172" s="181"/>
      <c r="C172" s="182" t="s">
        <v>10</v>
      </c>
      <c r="D172" s="182" t="s">
        <v>192</v>
      </c>
      <c r="E172" s="183" t="s">
        <v>3789</v>
      </c>
      <c r="F172" s="184" t="s">
        <v>3790</v>
      </c>
      <c r="G172" s="185" t="s">
        <v>365</v>
      </c>
      <c r="H172" s="186">
        <v>1</v>
      </c>
      <c r="I172" s="187"/>
      <c r="J172" s="188">
        <f>ROUND(I172*H172,2)</f>
        <v>0</v>
      </c>
      <c r="K172" s="184" t="s">
        <v>5</v>
      </c>
      <c r="L172" s="42"/>
      <c r="M172" s="189" t="s">
        <v>5</v>
      </c>
      <c r="N172" s="190" t="s">
        <v>43</v>
      </c>
      <c r="O172" s="43"/>
      <c r="P172" s="191">
        <f>O172*H172</f>
        <v>0</v>
      </c>
      <c r="Q172" s="191">
        <v>0</v>
      </c>
      <c r="R172" s="191">
        <f>Q172*H172</f>
        <v>0</v>
      </c>
      <c r="S172" s="191">
        <v>0</v>
      </c>
      <c r="T172" s="192">
        <f>S172*H172</f>
        <v>0</v>
      </c>
      <c r="AR172" s="25" t="s">
        <v>92</v>
      </c>
      <c r="AT172" s="25" t="s">
        <v>192</v>
      </c>
      <c r="AU172" s="25" t="s">
        <v>80</v>
      </c>
      <c r="AY172" s="25" t="s">
        <v>190</v>
      </c>
      <c r="BE172" s="193">
        <f>IF(N172="základní",J172,0)</f>
        <v>0</v>
      </c>
      <c r="BF172" s="193">
        <f>IF(N172="snížená",J172,0)</f>
        <v>0</v>
      </c>
      <c r="BG172" s="193">
        <f>IF(N172="zákl. přenesená",J172,0)</f>
        <v>0</v>
      </c>
      <c r="BH172" s="193">
        <f>IF(N172="sníž. přenesená",J172,0)</f>
        <v>0</v>
      </c>
      <c r="BI172" s="193">
        <f>IF(N172="nulová",J172,0)</f>
        <v>0</v>
      </c>
      <c r="BJ172" s="25" t="s">
        <v>17</v>
      </c>
      <c r="BK172" s="193">
        <f>ROUND(I172*H172,2)</f>
        <v>0</v>
      </c>
      <c r="BL172" s="25" t="s">
        <v>92</v>
      </c>
      <c r="BM172" s="25" t="s">
        <v>501</v>
      </c>
    </row>
    <row r="173" spans="2:63" s="11" customFormat="1" ht="29.85" customHeight="1">
      <c r="B173" s="168"/>
      <c r="D173" s="169" t="s">
        <v>71</v>
      </c>
      <c r="E173" s="179" t="s">
        <v>92</v>
      </c>
      <c r="F173" s="179" t="s">
        <v>781</v>
      </c>
      <c r="I173" s="171"/>
      <c r="J173" s="180">
        <f>BK173</f>
        <v>0</v>
      </c>
      <c r="L173" s="168"/>
      <c r="M173" s="173"/>
      <c r="N173" s="174"/>
      <c r="O173" s="174"/>
      <c r="P173" s="175">
        <f>SUM(P174:P185)</f>
        <v>0</v>
      </c>
      <c r="Q173" s="174"/>
      <c r="R173" s="175">
        <f>SUM(R174:R185)</f>
        <v>0</v>
      </c>
      <c r="S173" s="174"/>
      <c r="T173" s="176">
        <f>SUM(T174:T185)</f>
        <v>0</v>
      </c>
      <c r="AR173" s="169" t="s">
        <v>17</v>
      </c>
      <c r="AT173" s="177" t="s">
        <v>71</v>
      </c>
      <c r="AU173" s="177" t="s">
        <v>17</v>
      </c>
      <c r="AY173" s="169" t="s">
        <v>190</v>
      </c>
      <c r="BK173" s="178">
        <f>SUM(BK174:BK185)</f>
        <v>0</v>
      </c>
    </row>
    <row r="174" spans="2:65" s="1" customFormat="1" ht="16.5" customHeight="1">
      <c r="B174" s="181"/>
      <c r="C174" s="182" t="s">
        <v>321</v>
      </c>
      <c r="D174" s="182" t="s">
        <v>192</v>
      </c>
      <c r="E174" s="183" t="s">
        <v>3791</v>
      </c>
      <c r="F174" s="184" t="s">
        <v>3792</v>
      </c>
      <c r="G174" s="185" t="s">
        <v>209</v>
      </c>
      <c r="H174" s="186">
        <v>39.583</v>
      </c>
      <c r="I174" s="187"/>
      <c r="J174" s="188">
        <f>ROUND(I174*H174,2)</f>
        <v>0</v>
      </c>
      <c r="K174" s="184" t="s">
        <v>5</v>
      </c>
      <c r="L174" s="42"/>
      <c r="M174" s="189" t="s">
        <v>5</v>
      </c>
      <c r="N174" s="190" t="s">
        <v>43</v>
      </c>
      <c r="O174" s="43"/>
      <c r="P174" s="191">
        <f>O174*H174</f>
        <v>0</v>
      </c>
      <c r="Q174" s="191">
        <v>0</v>
      </c>
      <c r="R174" s="191">
        <f>Q174*H174</f>
        <v>0</v>
      </c>
      <c r="S174" s="191">
        <v>0</v>
      </c>
      <c r="T174" s="192">
        <f>S174*H174</f>
        <v>0</v>
      </c>
      <c r="AR174" s="25" t="s">
        <v>92</v>
      </c>
      <c r="AT174" s="25" t="s">
        <v>192</v>
      </c>
      <c r="AU174" s="25" t="s">
        <v>80</v>
      </c>
      <c r="AY174" s="25" t="s">
        <v>190</v>
      </c>
      <c r="BE174" s="193">
        <f>IF(N174="základní",J174,0)</f>
        <v>0</v>
      </c>
      <c r="BF174" s="193">
        <f>IF(N174="snížená",J174,0)</f>
        <v>0</v>
      </c>
      <c r="BG174" s="193">
        <f>IF(N174="zákl. přenesená",J174,0)</f>
        <v>0</v>
      </c>
      <c r="BH174" s="193">
        <f>IF(N174="sníž. přenesená",J174,0)</f>
        <v>0</v>
      </c>
      <c r="BI174" s="193">
        <f>IF(N174="nulová",J174,0)</f>
        <v>0</v>
      </c>
      <c r="BJ174" s="25" t="s">
        <v>17</v>
      </c>
      <c r="BK174" s="193">
        <f>ROUND(I174*H174,2)</f>
        <v>0</v>
      </c>
      <c r="BL174" s="25" t="s">
        <v>92</v>
      </c>
      <c r="BM174" s="25" t="s">
        <v>513</v>
      </c>
    </row>
    <row r="175" spans="2:51" s="13" customFormat="1" ht="13.5">
      <c r="B175" s="202"/>
      <c r="D175" s="195" t="s">
        <v>198</v>
      </c>
      <c r="E175" s="203" t="s">
        <v>5</v>
      </c>
      <c r="F175" s="204" t="s">
        <v>3793</v>
      </c>
      <c r="H175" s="205">
        <v>8.96</v>
      </c>
      <c r="I175" s="206"/>
      <c r="L175" s="202"/>
      <c r="M175" s="207"/>
      <c r="N175" s="208"/>
      <c r="O175" s="208"/>
      <c r="P175" s="208"/>
      <c r="Q175" s="208"/>
      <c r="R175" s="208"/>
      <c r="S175" s="208"/>
      <c r="T175" s="209"/>
      <c r="AT175" s="203" t="s">
        <v>198</v>
      </c>
      <c r="AU175" s="203" t="s">
        <v>80</v>
      </c>
      <c r="AV175" s="13" t="s">
        <v>80</v>
      </c>
      <c r="AW175" s="13" t="s">
        <v>35</v>
      </c>
      <c r="AX175" s="13" t="s">
        <v>72</v>
      </c>
      <c r="AY175" s="203" t="s">
        <v>190</v>
      </c>
    </row>
    <row r="176" spans="2:51" s="13" customFormat="1" ht="13.5">
      <c r="B176" s="202"/>
      <c r="D176" s="195" t="s">
        <v>198</v>
      </c>
      <c r="E176" s="203" t="s">
        <v>5</v>
      </c>
      <c r="F176" s="204" t="s">
        <v>3794</v>
      </c>
      <c r="H176" s="205">
        <v>17.938</v>
      </c>
      <c r="I176" s="206"/>
      <c r="L176" s="202"/>
      <c r="M176" s="207"/>
      <c r="N176" s="208"/>
      <c r="O176" s="208"/>
      <c r="P176" s="208"/>
      <c r="Q176" s="208"/>
      <c r="R176" s="208"/>
      <c r="S176" s="208"/>
      <c r="T176" s="209"/>
      <c r="AT176" s="203" t="s">
        <v>198</v>
      </c>
      <c r="AU176" s="203" t="s">
        <v>80</v>
      </c>
      <c r="AV176" s="13" t="s">
        <v>80</v>
      </c>
      <c r="AW176" s="13" t="s">
        <v>35</v>
      </c>
      <c r="AX176" s="13" t="s">
        <v>72</v>
      </c>
      <c r="AY176" s="203" t="s">
        <v>190</v>
      </c>
    </row>
    <row r="177" spans="2:51" s="13" customFormat="1" ht="13.5">
      <c r="B177" s="202"/>
      <c r="D177" s="195" t="s">
        <v>198</v>
      </c>
      <c r="E177" s="203" t="s">
        <v>5</v>
      </c>
      <c r="F177" s="204" t="s">
        <v>3795</v>
      </c>
      <c r="H177" s="205">
        <v>11.695</v>
      </c>
      <c r="I177" s="206"/>
      <c r="L177" s="202"/>
      <c r="M177" s="207"/>
      <c r="N177" s="208"/>
      <c r="O177" s="208"/>
      <c r="P177" s="208"/>
      <c r="Q177" s="208"/>
      <c r="R177" s="208"/>
      <c r="S177" s="208"/>
      <c r="T177" s="209"/>
      <c r="AT177" s="203" t="s">
        <v>198</v>
      </c>
      <c r="AU177" s="203" t="s">
        <v>80</v>
      </c>
      <c r="AV177" s="13" t="s">
        <v>80</v>
      </c>
      <c r="AW177" s="13" t="s">
        <v>35</v>
      </c>
      <c r="AX177" s="13" t="s">
        <v>72</v>
      </c>
      <c r="AY177" s="203" t="s">
        <v>190</v>
      </c>
    </row>
    <row r="178" spans="2:51" s="13" customFormat="1" ht="13.5">
      <c r="B178" s="202"/>
      <c r="D178" s="195" t="s">
        <v>198</v>
      </c>
      <c r="E178" s="203" t="s">
        <v>5</v>
      </c>
      <c r="F178" s="204" t="s">
        <v>3751</v>
      </c>
      <c r="H178" s="205">
        <v>0.99</v>
      </c>
      <c r="I178" s="206"/>
      <c r="L178" s="202"/>
      <c r="M178" s="207"/>
      <c r="N178" s="208"/>
      <c r="O178" s="208"/>
      <c r="P178" s="208"/>
      <c r="Q178" s="208"/>
      <c r="R178" s="208"/>
      <c r="S178" s="208"/>
      <c r="T178" s="209"/>
      <c r="AT178" s="203" t="s">
        <v>198</v>
      </c>
      <c r="AU178" s="203" t="s">
        <v>80</v>
      </c>
      <c r="AV178" s="13" t="s">
        <v>80</v>
      </c>
      <c r="AW178" s="13" t="s">
        <v>35</v>
      </c>
      <c r="AX178" s="13" t="s">
        <v>72</v>
      </c>
      <c r="AY178" s="203" t="s">
        <v>190</v>
      </c>
    </row>
    <row r="179" spans="2:51" s="14" customFormat="1" ht="13.5">
      <c r="B179" s="210"/>
      <c r="D179" s="195" t="s">
        <v>198</v>
      </c>
      <c r="E179" s="211" t="s">
        <v>5</v>
      </c>
      <c r="F179" s="212" t="s">
        <v>221</v>
      </c>
      <c r="H179" s="213">
        <v>39.583</v>
      </c>
      <c r="I179" s="214"/>
      <c r="L179" s="210"/>
      <c r="M179" s="215"/>
      <c r="N179" s="216"/>
      <c r="O179" s="216"/>
      <c r="P179" s="216"/>
      <c r="Q179" s="216"/>
      <c r="R179" s="216"/>
      <c r="S179" s="216"/>
      <c r="T179" s="217"/>
      <c r="AT179" s="211" t="s">
        <v>198</v>
      </c>
      <c r="AU179" s="211" t="s">
        <v>80</v>
      </c>
      <c r="AV179" s="14" t="s">
        <v>92</v>
      </c>
      <c r="AW179" s="14" t="s">
        <v>35</v>
      </c>
      <c r="AX179" s="14" t="s">
        <v>17</v>
      </c>
      <c r="AY179" s="211" t="s">
        <v>190</v>
      </c>
    </row>
    <row r="180" spans="2:65" s="1" customFormat="1" ht="16.5" customHeight="1">
      <c r="B180" s="181"/>
      <c r="C180" s="182" t="s">
        <v>329</v>
      </c>
      <c r="D180" s="182" t="s">
        <v>192</v>
      </c>
      <c r="E180" s="183" t="s">
        <v>3796</v>
      </c>
      <c r="F180" s="184" t="s">
        <v>3797</v>
      </c>
      <c r="G180" s="185" t="s">
        <v>209</v>
      </c>
      <c r="H180" s="186">
        <v>0.621</v>
      </c>
      <c r="I180" s="187"/>
      <c r="J180" s="188">
        <f>ROUND(I180*H180,2)</f>
        <v>0</v>
      </c>
      <c r="K180" s="184" t="s">
        <v>5</v>
      </c>
      <c r="L180" s="42"/>
      <c r="M180" s="189" t="s">
        <v>5</v>
      </c>
      <c r="N180" s="190" t="s">
        <v>43</v>
      </c>
      <c r="O180" s="43"/>
      <c r="P180" s="191">
        <f>O180*H180</f>
        <v>0</v>
      </c>
      <c r="Q180" s="191">
        <v>0</v>
      </c>
      <c r="R180" s="191">
        <f>Q180*H180</f>
        <v>0</v>
      </c>
      <c r="S180" s="191">
        <v>0</v>
      </c>
      <c r="T180" s="192">
        <f>S180*H180</f>
        <v>0</v>
      </c>
      <c r="AR180" s="25" t="s">
        <v>92</v>
      </c>
      <c r="AT180" s="25" t="s">
        <v>192</v>
      </c>
      <c r="AU180" s="25" t="s">
        <v>80</v>
      </c>
      <c r="AY180" s="25" t="s">
        <v>190</v>
      </c>
      <c r="BE180" s="193">
        <f>IF(N180="základní",J180,0)</f>
        <v>0</v>
      </c>
      <c r="BF180" s="193">
        <f>IF(N180="snížená",J180,0)</f>
        <v>0</v>
      </c>
      <c r="BG180" s="193">
        <f>IF(N180="zákl. přenesená",J180,0)</f>
        <v>0</v>
      </c>
      <c r="BH180" s="193">
        <f>IF(N180="sníž. přenesená",J180,0)</f>
        <v>0</v>
      </c>
      <c r="BI180" s="193">
        <f>IF(N180="nulová",J180,0)</f>
        <v>0</v>
      </c>
      <c r="BJ180" s="25" t="s">
        <v>17</v>
      </c>
      <c r="BK180" s="193">
        <f>ROUND(I180*H180,2)</f>
        <v>0</v>
      </c>
      <c r="BL180" s="25" t="s">
        <v>92</v>
      </c>
      <c r="BM180" s="25" t="s">
        <v>525</v>
      </c>
    </row>
    <row r="181" spans="2:51" s="13" customFormat="1" ht="13.5">
      <c r="B181" s="202"/>
      <c r="D181" s="195" t="s">
        <v>198</v>
      </c>
      <c r="E181" s="203" t="s">
        <v>5</v>
      </c>
      <c r="F181" s="204" t="s">
        <v>3798</v>
      </c>
      <c r="H181" s="205">
        <v>0.621</v>
      </c>
      <c r="I181" s="206"/>
      <c r="L181" s="202"/>
      <c r="M181" s="207"/>
      <c r="N181" s="208"/>
      <c r="O181" s="208"/>
      <c r="P181" s="208"/>
      <c r="Q181" s="208"/>
      <c r="R181" s="208"/>
      <c r="S181" s="208"/>
      <c r="T181" s="209"/>
      <c r="AT181" s="203" t="s">
        <v>198</v>
      </c>
      <c r="AU181" s="203" t="s">
        <v>80</v>
      </c>
      <c r="AV181" s="13" t="s">
        <v>80</v>
      </c>
      <c r="AW181" s="13" t="s">
        <v>35</v>
      </c>
      <c r="AX181" s="13" t="s">
        <v>72</v>
      </c>
      <c r="AY181" s="203" t="s">
        <v>190</v>
      </c>
    </row>
    <row r="182" spans="2:51" s="14" customFormat="1" ht="13.5">
      <c r="B182" s="210"/>
      <c r="D182" s="195" t="s">
        <v>198</v>
      </c>
      <c r="E182" s="211" t="s">
        <v>5</v>
      </c>
      <c r="F182" s="212" t="s">
        <v>221</v>
      </c>
      <c r="H182" s="213">
        <v>0.621</v>
      </c>
      <c r="I182" s="214"/>
      <c r="L182" s="210"/>
      <c r="M182" s="215"/>
      <c r="N182" s="216"/>
      <c r="O182" s="216"/>
      <c r="P182" s="216"/>
      <c r="Q182" s="216"/>
      <c r="R182" s="216"/>
      <c r="S182" s="216"/>
      <c r="T182" s="217"/>
      <c r="AT182" s="211" t="s">
        <v>198</v>
      </c>
      <c r="AU182" s="211" t="s">
        <v>80</v>
      </c>
      <c r="AV182" s="14" t="s">
        <v>92</v>
      </c>
      <c r="AW182" s="14" t="s">
        <v>35</v>
      </c>
      <c r="AX182" s="14" t="s">
        <v>17</v>
      </c>
      <c r="AY182" s="211" t="s">
        <v>190</v>
      </c>
    </row>
    <row r="183" spans="2:65" s="1" customFormat="1" ht="25.5" customHeight="1">
      <c r="B183" s="181"/>
      <c r="C183" s="182" t="s">
        <v>335</v>
      </c>
      <c r="D183" s="182" t="s">
        <v>192</v>
      </c>
      <c r="E183" s="183" t="s">
        <v>3799</v>
      </c>
      <c r="F183" s="184" t="s">
        <v>3800</v>
      </c>
      <c r="G183" s="185" t="s">
        <v>316</v>
      </c>
      <c r="H183" s="186">
        <v>0.024</v>
      </c>
      <c r="I183" s="187"/>
      <c r="J183" s="188">
        <f>ROUND(I183*H183,2)</f>
        <v>0</v>
      </c>
      <c r="K183" s="184" t="s">
        <v>5</v>
      </c>
      <c r="L183" s="42"/>
      <c r="M183" s="189" t="s">
        <v>5</v>
      </c>
      <c r="N183" s="190" t="s">
        <v>43</v>
      </c>
      <c r="O183" s="43"/>
      <c r="P183" s="191">
        <f>O183*H183</f>
        <v>0</v>
      </c>
      <c r="Q183" s="191">
        <v>0</v>
      </c>
      <c r="R183" s="191">
        <f>Q183*H183</f>
        <v>0</v>
      </c>
      <c r="S183" s="191">
        <v>0</v>
      </c>
      <c r="T183" s="192">
        <f>S183*H183</f>
        <v>0</v>
      </c>
      <c r="AR183" s="25" t="s">
        <v>92</v>
      </c>
      <c r="AT183" s="25" t="s">
        <v>192</v>
      </c>
      <c r="AU183" s="25" t="s">
        <v>80</v>
      </c>
      <c r="AY183" s="25" t="s">
        <v>190</v>
      </c>
      <c r="BE183" s="193">
        <f>IF(N183="základní",J183,0)</f>
        <v>0</v>
      </c>
      <c r="BF183" s="193">
        <f>IF(N183="snížená",J183,0)</f>
        <v>0</v>
      </c>
      <c r="BG183" s="193">
        <f>IF(N183="zákl. přenesená",J183,0)</f>
        <v>0</v>
      </c>
      <c r="BH183" s="193">
        <f>IF(N183="sníž. přenesená",J183,0)</f>
        <v>0</v>
      </c>
      <c r="BI183" s="193">
        <f>IF(N183="nulová",J183,0)</f>
        <v>0</v>
      </c>
      <c r="BJ183" s="25" t="s">
        <v>17</v>
      </c>
      <c r="BK183" s="193">
        <f>ROUND(I183*H183,2)</f>
        <v>0</v>
      </c>
      <c r="BL183" s="25" t="s">
        <v>92</v>
      </c>
      <c r="BM183" s="25" t="s">
        <v>537</v>
      </c>
    </row>
    <row r="184" spans="2:51" s="13" customFormat="1" ht="13.5">
      <c r="B184" s="202"/>
      <c r="D184" s="195" t="s">
        <v>198</v>
      </c>
      <c r="E184" s="203" t="s">
        <v>5</v>
      </c>
      <c r="F184" s="204" t="s">
        <v>3801</v>
      </c>
      <c r="H184" s="205">
        <v>0.024</v>
      </c>
      <c r="I184" s="206"/>
      <c r="L184" s="202"/>
      <c r="M184" s="207"/>
      <c r="N184" s="208"/>
      <c r="O184" s="208"/>
      <c r="P184" s="208"/>
      <c r="Q184" s="208"/>
      <c r="R184" s="208"/>
      <c r="S184" s="208"/>
      <c r="T184" s="209"/>
      <c r="AT184" s="203" t="s">
        <v>198</v>
      </c>
      <c r="AU184" s="203" t="s">
        <v>80</v>
      </c>
      <c r="AV184" s="13" t="s">
        <v>80</v>
      </c>
      <c r="AW184" s="13" t="s">
        <v>35</v>
      </c>
      <c r="AX184" s="13" t="s">
        <v>72</v>
      </c>
      <c r="AY184" s="203" t="s">
        <v>190</v>
      </c>
    </row>
    <row r="185" spans="2:51" s="14" customFormat="1" ht="13.5">
      <c r="B185" s="210"/>
      <c r="D185" s="195" t="s">
        <v>198</v>
      </c>
      <c r="E185" s="211" t="s">
        <v>5</v>
      </c>
      <c r="F185" s="212" t="s">
        <v>221</v>
      </c>
      <c r="H185" s="213">
        <v>0.024</v>
      </c>
      <c r="I185" s="214"/>
      <c r="L185" s="210"/>
      <c r="M185" s="215"/>
      <c r="N185" s="216"/>
      <c r="O185" s="216"/>
      <c r="P185" s="216"/>
      <c r="Q185" s="216"/>
      <c r="R185" s="216"/>
      <c r="S185" s="216"/>
      <c r="T185" s="217"/>
      <c r="AT185" s="211" t="s">
        <v>198</v>
      </c>
      <c r="AU185" s="211" t="s">
        <v>80</v>
      </c>
      <c r="AV185" s="14" t="s">
        <v>92</v>
      </c>
      <c r="AW185" s="14" t="s">
        <v>35</v>
      </c>
      <c r="AX185" s="14" t="s">
        <v>17</v>
      </c>
      <c r="AY185" s="211" t="s">
        <v>190</v>
      </c>
    </row>
    <row r="186" spans="2:63" s="11" customFormat="1" ht="29.85" customHeight="1">
      <c r="B186" s="168"/>
      <c r="D186" s="169" t="s">
        <v>71</v>
      </c>
      <c r="E186" s="179" t="s">
        <v>238</v>
      </c>
      <c r="F186" s="179" t="s">
        <v>3802</v>
      </c>
      <c r="I186" s="171"/>
      <c r="J186" s="180">
        <f>BK186</f>
        <v>0</v>
      </c>
      <c r="L186" s="168"/>
      <c r="M186" s="173"/>
      <c r="N186" s="174"/>
      <c r="O186" s="174"/>
      <c r="P186" s="175">
        <f>SUM(P187:P208)</f>
        <v>0</v>
      </c>
      <c r="Q186" s="174"/>
      <c r="R186" s="175">
        <f>SUM(R187:R208)</f>
        <v>0</v>
      </c>
      <c r="S186" s="174"/>
      <c r="T186" s="176">
        <f>SUM(T187:T208)</f>
        <v>0</v>
      </c>
      <c r="AR186" s="169" t="s">
        <v>17</v>
      </c>
      <c r="AT186" s="177" t="s">
        <v>71</v>
      </c>
      <c r="AU186" s="177" t="s">
        <v>17</v>
      </c>
      <c r="AY186" s="169" t="s">
        <v>190</v>
      </c>
      <c r="BK186" s="178">
        <f>SUM(BK187:BK208)</f>
        <v>0</v>
      </c>
    </row>
    <row r="187" spans="2:65" s="1" customFormat="1" ht="25.5" customHeight="1">
      <c r="B187" s="181"/>
      <c r="C187" s="182" t="s">
        <v>339</v>
      </c>
      <c r="D187" s="182" t="s">
        <v>192</v>
      </c>
      <c r="E187" s="183" t="s">
        <v>3803</v>
      </c>
      <c r="F187" s="184" t="s">
        <v>3804</v>
      </c>
      <c r="G187" s="185" t="s">
        <v>625</v>
      </c>
      <c r="H187" s="186">
        <v>15</v>
      </c>
      <c r="I187" s="187"/>
      <c r="J187" s="188">
        <f aca="true" t="shared" si="0" ref="J187:J208">ROUND(I187*H187,2)</f>
        <v>0</v>
      </c>
      <c r="K187" s="184" t="s">
        <v>5</v>
      </c>
      <c r="L187" s="42"/>
      <c r="M187" s="189" t="s">
        <v>5</v>
      </c>
      <c r="N187" s="190" t="s">
        <v>43</v>
      </c>
      <c r="O187" s="43"/>
      <c r="P187" s="191">
        <f aca="true" t="shared" si="1" ref="P187:P208">O187*H187</f>
        <v>0</v>
      </c>
      <c r="Q187" s="191">
        <v>0</v>
      </c>
      <c r="R187" s="191">
        <f aca="true" t="shared" si="2" ref="R187:R208">Q187*H187</f>
        <v>0</v>
      </c>
      <c r="S187" s="191">
        <v>0</v>
      </c>
      <c r="T187" s="192">
        <f aca="true" t="shared" si="3" ref="T187:T208">S187*H187</f>
        <v>0</v>
      </c>
      <c r="AR187" s="25" t="s">
        <v>92</v>
      </c>
      <c r="AT187" s="25" t="s">
        <v>192</v>
      </c>
      <c r="AU187" s="25" t="s">
        <v>80</v>
      </c>
      <c r="AY187" s="25" t="s">
        <v>190</v>
      </c>
      <c r="BE187" s="193">
        <f aca="true" t="shared" si="4" ref="BE187:BE208">IF(N187="základní",J187,0)</f>
        <v>0</v>
      </c>
      <c r="BF187" s="193">
        <f aca="true" t="shared" si="5" ref="BF187:BF208">IF(N187="snížená",J187,0)</f>
        <v>0</v>
      </c>
      <c r="BG187" s="193">
        <f aca="true" t="shared" si="6" ref="BG187:BG208">IF(N187="zákl. přenesená",J187,0)</f>
        <v>0</v>
      </c>
      <c r="BH187" s="193">
        <f aca="true" t="shared" si="7" ref="BH187:BH208">IF(N187="sníž. přenesená",J187,0)</f>
        <v>0</v>
      </c>
      <c r="BI187" s="193">
        <f aca="true" t="shared" si="8" ref="BI187:BI208">IF(N187="nulová",J187,0)</f>
        <v>0</v>
      </c>
      <c r="BJ187" s="25" t="s">
        <v>17</v>
      </c>
      <c r="BK187" s="193">
        <f aca="true" t="shared" si="9" ref="BK187:BK208">ROUND(I187*H187,2)</f>
        <v>0</v>
      </c>
      <c r="BL187" s="25" t="s">
        <v>92</v>
      </c>
      <c r="BM187" s="25" t="s">
        <v>549</v>
      </c>
    </row>
    <row r="188" spans="2:65" s="1" customFormat="1" ht="16.5" customHeight="1">
      <c r="B188" s="181"/>
      <c r="C188" s="218" t="s">
        <v>350</v>
      </c>
      <c r="D188" s="218" t="s">
        <v>465</v>
      </c>
      <c r="E188" s="219" t="s">
        <v>3805</v>
      </c>
      <c r="F188" s="220" t="s">
        <v>3806</v>
      </c>
      <c r="G188" s="221" t="s">
        <v>625</v>
      </c>
      <c r="H188" s="222">
        <v>15.225</v>
      </c>
      <c r="I188" s="223"/>
      <c r="J188" s="224">
        <f t="shared" si="0"/>
        <v>0</v>
      </c>
      <c r="K188" s="220" t="s">
        <v>5</v>
      </c>
      <c r="L188" s="225"/>
      <c r="M188" s="226" t="s">
        <v>5</v>
      </c>
      <c r="N188" s="227" t="s">
        <v>43</v>
      </c>
      <c r="O188" s="43"/>
      <c r="P188" s="191">
        <f t="shared" si="1"/>
        <v>0</v>
      </c>
      <c r="Q188" s="191">
        <v>0</v>
      </c>
      <c r="R188" s="191">
        <f t="shared" si="2"/>
        <v>0</v>
      </c>
      <c r="S188" s="191">
        <v>0</v>
      </c>
      <c r="T188" s="192">
        <f t="shared" si="3"/>
        <v>0</v>
      </c>
      <c r="AR188" s="25" t="s">
        <v>238</v>
      </c>
      <c r="AT188" s="25" t="s">
        <v>465</v>
      </c>
      <c r="AU188" s="25" t="s">
        <v>80</v>
      </c>
      <c r="AY188" s="25" t="s">
        <v>190</v>
      </c>
      <c r="BE188" s="193">
        <f t="shared" si="4"/>
        <v>0</v>
      </c>
      <c r="BF188" s="193">
        <f t="shared" si="5"/>
        <v>0</v>
      </c>
      <c r="BG188" s="193">
        <f t="shared" si="6"/>
        <v>0</v>
      </c>
      <c r="BH188" s="193">
        <f t="shared" si="7"/>
        <v>0</v>
      </c>
      <c r="BI188" s="193">
        <f t="shared" si="8"/>
        <v>0</v>
      </c>
      <c r="BJ188" s="25" t="s">
        <v>17</v>
      </c>
      <c r="BK188" s="193">
        <f t="shared" si="9"/>
        <v>0</v>
      </c>
      <c r="BL188" s="25" t="s">
        <v>92</v>
      </c>
      <c r="BM188" s="25" t="s">
        <v>560</v>
      </c>
    </row>
    <row r="189" spans="2:65" s="1" customFormat="1" ht="16.5" customHeight="1">
      <c r="B189" s="181"/>
      <c r="C189" s="182" t="s">
        <v>362</v>
      </c>
      <c r="D189" s="182" t="s">
        <v>192</v>
      </c>
      <c r="E189" s="183" t="s">
        <v>3807</v>
      </c>
      <c r="F189" s="184" t="s">
        <v>3808</v>
      </c>
      <c r="G189" s="185" t="s">
        <v>625</v>
      </c>
      <c r="H189" s="186">
        <v>67</v>
      </c>
      <c r="I189" s="187"/>
      <c r="J189" s="188">
        <f t="shared" si="0"/>
        <v>0</v>
      </c>
      <c r="K189" s="184" t="s">
        <v>5</v>
      </c>
      <c r="L189" s="42"/>
      <c r="M189" s="189" t="s">
        <v>5</v>
      </c>
      <c r="N189" s="190" t="s">
        <v>43</v>
      </c>
      <c r="O189" s="43"/>
      <c r="P189" s="191">
        <f t="shared" si="1"/>
        <v>0</v>
      </c>
      <c r="Q189" s="191">
        <v>0</v>
      </c>
      <c r="R189" s="191">
        <f t="shared" si="2"/>
        <v>0</v>
      </c>
      <c r="S189" s="191">
        <v>0</v>
      </c>
      <c r="T189" s="192">
        <f t="shared" si="3"/>
        <v>0</v>
      </c>
      <c r="AR189" s="25" t="s">
        <v>92</v>
      </c>
      <c r="AT189" s="25" t="s">
        <v>192</v>
      </c>
      <c r="AU189" s="25" t="s">
        <v>80</v>
      </c>
      <c r="AY189" s="25" t="s">
        <v>190</v>
      </c>
      <c r="BE189" s="193">
        <f t="shared" si="4"/>
        <v>0</v>
      </c>
      <c r="BF189" s="193">
        <f t="shared" si="5"/>
        <v>0</v>
      </c>
      <c r="BG189" s="193">
        <f t="shared" si="6"/>
        <v>0</v>
      </c>
      <c r="BH189" s="193">
        <f t="shared" si="7"/>
        <v>0</v>
      </c>
      <c r="BI189" s="193">
        <f t="shared" si="8"/>
        <v>0</v>
      </c>
      <c r="BJ189" s="25" t="s">
        <v>17</v>
      </c>
      <c r="BK189" s="193">
        <f t="shared" si="9"/>
        <v>0</v>
      </c>
      <c r="BL189" s="25" t="s">
        <v>92</v>
      </c>
      <c r="BM189" s="25" t="s">
        <v>575</v>
      </c>
    </row>
    <row r="190" spans="2:65" s="1" customFormat="1" ht="16.5" customHeight="1">
      <c r="B190" s="181"/>
      <c r="C190" s="182" t="s">
        <v>368</v>
      </c>
      <c r="D190" s="182" t="s">
        <v>192</v>
      </c>
      <c r="E190" s="183" t="s">
        <v>3809</v>
      </c>
      <c r="F190" s="184" t="s">
        <v>3810</v>
      </c>
      <c r="G190" s="185" t="s">
        <v>625</v>
      </c>
      <c r="H190" s="186">
        <v>45</v>
      </c>
      <c r="I190" s="187"/>
      <c r="J190" s="188">
        <f t="shared" si="0"/>
        <v>0</v>
      </c>
      <c r="K190" s="184" t="s">
        <v>5</v>
      </c>
      <c r="L190" s="42"/>
      <c r="M190" s="189" t="s">
        <v>5</v>
      </c>
      <c r="N190" s="190" t="s">
        <v>43</v>
      </c>
      <c r="O190" s="43"/>
      <c r="P190" s="191">
        <f t="shared" si="1"/>
        <v>0</v>
      </c>
      <c r="Q190" s="191">
        <v>0</v>
      </c>
      <c r="R190" s="191">
        <f t="shared" si="2"/>
        <v>0</v>
      </c>
      <c r="S190" s="191">
        <v>0</v>
      </c>
      <c r="T190" s="192">
        <f t="shared" si="3"/>
        <v>0</v>
      </c>
      <c r="AR190" s="25" t="s">
        <v>92</v>
      </c>
      <c r="AT190" s="25" t="s">
        <v>192</v>
      </c>
      <c r="AU190" s="25" t="s">
        <v>80</v>
      </c>
      <c r="AY190" s="25" t="s">
        <v>190</v>
      </c>
      <c r="BE190" s="193">
        <f t="shared" si="4"/>
        <v>0</v>
      </c>
      <c r="BF190" s="193">
        <f t="shared" si="5"/>
        <v>0</v>
      </c>
      <c r="BG190" s="193">
        <f t="shared" si="6"/>
        <v>0</v>
      </c>
      <c r="BH190" s="193">
        <f t="shared" si="7"/>
        <v>0</v>
      </c>
      <c r="BI190" s="193">
        <f t="shared" si="8"/>
        <v>0</v>
      </c>
      <c r="BJ190" s="25" t="s">
        <v>17</v>
      </c>
      <c r="BK190" s="193">
        <f t="shared" si="9"/>
        <v>0</v>
      </c>
      <c r="BL190" s="25" t="s">
        <v>92</v>
      </c>
      <c r="BM190" s="25" t="s">
        <v>586</v>
      </c>
    </row>
    <row r="191" spans="2:65" s="1" customFormat="1" ht="16.5" customHeight="1">
      <c r="B191" s="181"/>
      <c r="C191" s="182" t="s">
        <v>381</v>
      </c>
      <c r="D191" s="182" t="s">
        <v>192</v>
      </c>
      <c r="E191" s="183" t="s">
        <v>3811</v>
      </c>
      <c r="F191" s="184" t="s">
        <v>3812</v>
      </c>
      <c r="G191" s="185" t="s">
        <v>410</v>
      </c>
      <c r="H191" s="186">
        <v>1</v>
      </c>
      <c r="I191" s="187"/>
      <c r="J191" s="188">
        <f t="shared" si="0"/>
        <v>0</v>
      </c>
      <c r="K191" s="184" t="s">
        <v>5</v>
      </c>
      <c r="L191" s="42"/>
      <c r="M191" s="189" t="s">
        <v>5</v>
      </c>
      <c r="N191" s="190" t="s">
        <v>43</v>
      </c>
      <c r="O191" s="43"/>
      <c r="P191" s="191">
        <f t="shared" si="1"/>
        <v>0</v>
      </c>
      <c r="Q191" s="191">
        <v>0</v>
      </c>
      <c r="R191" s="191">
        <f t="shared" si="2"/>
        <v>0</v>
      </c>
      <c r="S191" s="191">
        <v>0</v>
      </c>
      <c r="T191" s="192">
        <f t="shared" si="3"/>
        <v>0</v>
      </c>
      <c r="AR191" s="25" t="s">
        <v>92</v>
      </c>
      <c r="AT191" s="25" t="s">
        <v>192</v>
      </c>
      <c r="AU191" s="25" t="s">
        <v>80</v>
      </c>
      <c r="AY191" s="25" t="s">
        <v>190</v>
      </c>
      <c r="BE191" s="193">
        <f t="shared" si="4"/>
        <v>0</v>
      </c>
      <c r="BF191" s="193">
        <f t="shared" si="5"/>
        <v>0</v>
      </c>
      <c r="BG191" s="193">
        <f t="shared" si="6"/>
        <v>0</v>
      </c>
      <c r="BH191" s="193">
        <f t="shared" si="7"/>
        <v>0</v>
      </c>
      <c r="BI191" s="193">
        <f t="shared" si="8"/>
        <v>0</v>
      </c>
      <c r="BJ191" s="25" t="s">
        <v>17</v>
      </c>
      <c r="BK191" s="193">
        <f t="shared" si="9"/>
        <v>0</v>
      </c>
      <c r="BL191" s="25" t="s">
        <v>92</v>
      </c>
      <c r="BM191" s="25" t="s">
        <v>606</v>
      </c>
    </row>
    <row r="192" spans="2:65" s="1" customFormat="1" ht="16.5" customHeight="1">
      <c r="B192" s="181"/>
      <c r="C192" s="218" t="s">
        <v>390</v>
      </c>
      <c r="D192" s="218" t="s">
        <v>465</v>
      </c>
      <c r="E192" s="219" t="s">
        <v>3813</v>
      </c>
      <c r="F192" s="220" t="s">
        <v>3814</v>
      </c>
      <c r="G192" s="221" t="s">
        <v>410</v>
      </c>
      <c r="H192" s="222">
        <v>1</v>
      </c>
      <c r="I192" s="223"/>
      <c r="J192" s="224">
        <f t="shared" si="0"/>
        <v>0</v>
      </c>
      <c r="K192" s="220" t="s">
        <v>5</v>
      </c>
      <c r="L192" s="225"/>
      <c r="M192" s="226" t="s">
        <v>5</v>
      </c>
      <c r="N192" s="227" t="s">
        <v>43</v>
      </c>
      <c r="O192" s="43"/>
      <c r="P192" s="191">
        <f t="shared" si="1"/>
        <v>0</v>
      </c>
      <c r="Q192" s="191">
        <v>0</v>
      </c>
      <c r="R192" s="191">
        <f t="shared" si="2"/>
        <v>0</v>
      </c>
      <c r="S192" s="191">
        <v>0</v>
      </c>
      <c r="T192" s="192">
        <f t="shared" si="3"/>
        <v>0</v>
      </c>
      <c r="AR192" s="25" t="s">
        <v>238</v>
      </c>
      <c r="AT192" s="25" t="s">
        <v>465</v>
      </c>
      <c r="AU192" s="25" t="s">
        <v>80</v>
      </c>
      <c r="AY192" s="25" t="s">
        <v>190</v>
      </c>
      <c r="BE192" s="193">
        <f t="shared" si="4"/>
        <v>0</v>
      </c>
      <c r="BF192" s="193">
        <f t="shared" si="5"/>
        <v>0</v>
      </c>
      <c r="BG192" s="193">
        <f t="shared" si="6"/>
        <v>0</v>
      </c>
      <c r="BH192" s="193">
        <f t="shared" si="7"/>
        <v>0</v>
      </c>
      <c r="BI192" s="193">
        <f t="shared" si="8"/>
        <v>0</v>
      </c>
      <c r="BJ192" s="25" t="s">
        <v>17</v>
      </c>
      <c r="BK192" s="193">
        <f t="shared" si="9"/>
        <v>0</v>
      </c>
      <c r="BL192" s="25" t="s">
        <v>92</v>
      </c>
      <c r="BM192" s="25" t="s">
        <v>622</v>
      </c>
    </row>
    <row r="193" spans="2:65" s="1" customFormat="1" ht="16.5" customHeight="1">
      <c r="B193" s="181"/>
      <c r="C193" s="218" t="s">
        <v>399</v>
      </c>
      <c r="D193" s="218" t="s">
        <v>465</v>
      </c>
      <c r="E193" s="219" t="s">
        <v>3815</v>
      </c>
      <c r="F193" s="220" t="s">
        <v>3816</v>
      </c>
      <c r="G193" s="221" t="s">
        <v>625</v>
      </c>
      <c r="H193" s="222">
        <v>10</v>
      </c>
      <c r="I193" s="223"/>
      <c r="J193" s="224">
        <f t="shared" si="0"/>
        <v>0</v>
      </c>
      <c r="K193" s="220" t="s">
        <v>5</v>
      </c>
      <c r="L193" s="225"/>
      <c r="M193" s="226" t="s">
        <v>5</v>
      </c>
      <c r="N193" s="227" t="s">
        <v>43</v>
      </c>
      <c r="O193" s="43"/>
      <c r="P193" s="191">
        <f t="shared" si="1"/>
        <v>0</v>
      </c>
      <c r="Q193" s="191">
        <v>0</v>
      </c>
      <c r="R193" s="191">
        <f t="shared" si="2"/>
        <v>0</v>
      </c>
      <c r="S193" s="191">
        <v>0</v>
      </c>
      <c r="T193" s="192">
        <f t="shared" si="3"/>
        <v>0</v>
      </c>
      <c r="AR193" s="25" t="s">
        <v>238</v>
      </c>
      <c r="AT193" s="25" t="s">
        <v>465</v>
      </c>
      <c r="AU193" s="25" t="s">
        <v>80</v>
      </c>
      <c r="AY193" s="25" t="s">
        <v>190</v>
      </c>
      <c r="BE193" s="193">
        <f t="shared" si="4"/>
        <v>0</v>
      </c>
      <c r="BF193" s="193">
        <f t="shared" si="5"/>
        <v>0</v>
      </c>
      <c r="BG193" s="193">
        <f t="shared" si="6"/>
        <v>0</v>
      </c>
      <c r="BH193" s="193">
        <f t="shared" si="7"/>
        <v>0</v>
      </c>
      <c r="BI193" s="193">
        <f t="shared" si="8"/>
        <v>0</v>
      </c>
      <c r="BJ193" s="25" t="s">
        <v>17</v>
      </c>
      <c r="BK193" s="193">
        <f t="shared" si="9"/>
        <v>0</v>
      </c>
      <c r="BL193" s="25" t="s">
        <v>92</v>
      </c>
      <c r="BM193" s="25" t="s">
        <v>638</v>
      </c>
    </row>
    <row r="194" spans="2:65" s="1" customFormat="1" ht="25.5" customHeight="1">
      <c r="B194" s="181"/>
      <c r="C194" s="182" t="s">
        <v>407</v>
      </c>
      <c r="D194" s="182" t="s">
        <v>192</v>
      </c>
      <c r="E194" s="183" t="s">
        <v>3817</v>
      </c>
      <c r="F194" s="184" t="s">
        <v>3818</v>
      </c>
      <c r="G194" s="185" t="s">
        <v>410</v>
      </c>
      <c r="H194" s="186">
        <v>7</v>
      </c>
      <c r="I194" s="187"/>
      <c r="J194" s="188">
        <f t="shared" si="0"/>
        <v>0</v>
      </c>
      <c r="K194" s="184" t="s">
        <v>5</v>
      </c>
      <c r="L194" s="42"/>
      <c r="M194" s="189" t="s">
        <v>5</v>
      </c>
      <c r="N194" s="190" t="s">
        <v>43</v>
      </c>
      <c r="O194" s="43"/>
      <c r="P194" s="191">
        <f t="shared" si="1"/>
        <v>0</v>
      </c>
      <c r="Q194" s="191">
        <v>0</v>
      </c>
      <c r="R194" s="191">
        <f t="shared" si="2"/>
        <v>0</v>
      </c>
      <c r="S194" s="191">
        <v>0</v>
      </c>
      <c r="T194" s="192">
        <f t="shared" si="3"/>
        <v>0</v>
      </c>
      <c r="AR194" s="25" t="s">
        <v>92</v>
      </c>
      <c r="AT194" s="25" t="s">
        <v>192</v>
      </c>
      <c r="AU194" s="25" t="s">
        <v>80</v>
      </c>
      <c r="AY194" s="25" t="s">
        <v>190</v>
      </c>
      <c r="BE194" s="193">
        <f t="shared" si="4"/>
        <v>0</v>
      </c>
      <c r="BF194" s="193">
        <f t="shared" si="5"/>
        <v>0</v>
      </c>
      <c r="BG194" s="193">
        <f t="shared" si="6"/>
        <v>0</v>
      </c>
      <c r="BH194" s="193">
        <f t="shared" si="7"/>
        <v>0</v>
      </c>
      <c r="BI194" s="193">
        <f t="shared" si="8"/>
        <v>0</v>
      </c>
      <c r="BJ194" s="25" t="s">
        <v>17</v>
      </c>
      <c r="BK194" s="193">
        <f t="shared" si="9"/>
        <v>0</v>
      </c>
      <c r="BL194" s="25" t="s">
        <v>92</v>
      </c>
      <c r="BM194" s="25" t="s">
        <v>654</v>
      </c>
    </row>
    <row r="195" spans="2:65" s="1" customFormat="1" ht="16.5" customHeight="1">
      <c r="B195" s="181"/>
      <c r="C195" s="218" t="s">
        <v>414</v>
      </c>
      <c r="D195" s="218" t="s">
        <v>465</v>
      </c>
      <c r="E195" s="219" t="s">
        <v>3819</v>
      </c>
      <c r="F195" s="220" t="s">
        <v>3820</v>
      </c>
      <c r="G195" s="221" t="s">
        <v>410</v>
      </c>
      <c r="H195" s="222">
        <v>7</v>
      </c>
      <c r="I195" s="223"/>
      <c r="J195" s="224">
        <f t="shared" si="0"/>
        <v>0</v>
      </c>
      <c r="K195" s="220" t="s">
        <v>5</v>
      </c>
      <c r="L195" s="225"/>
      <c r="M195" s="226" t="s">
        <v>5</v>
      </c>
      <c r="N195" s="227" t="s">
        <v>43</v>
      </c>
      <c r="O195" s="43"/>
      <c r="P195" s="191">
        <f t="shared" si="1"/>
        <v>0</v>
      </c>
      <c r="Q195" s="191">
        <v>0</v>
      </c>
      <c r="R195" s="191">
        <f t="shared" si="2"/>
        <v>0</v>
      </c>
      <c r="S195" s="191">
        <v>0</v>
      </c>
      <c r="T195" s="192">
        <f t="shared" si="3"/>
        <v>0</v>
      </c>
      <c r="AR195" s="25" t="s">
        <v>238</v>
      </c>
      <c r="AT195" s="25" t="s">
        <v>465</v>
      </c>
      <c r="AU195" s="25" t="s">
        <v>80</v>
      </c>
      <c r="AY195" s="25" t="s">
        <v>190</v>
      </c>
      <c r="BE195" s="193">
        <f t="shared" si="4"/>
        <v>0</v>
      </c>
      <c r="BF195" s="193">
        <f t="shared" si="5"/>
        <v>0</v>
      </c>
      <c r="BG195" s="193">
        <f t="shared" si="6"/>
        <v>0</v>
      </c>
      <c r="BH195" s="193">
        <f t="shared" si="7"/>
        <v>0</v>
      </c>
      <c r="BI195" s="193">
        <f t="shared" si="8"/>
        <v>0</v>
      </c>
      <c r="BJ195" s="25" t="s">
        <v>17</v>
      </c>
      <c r="BK195" s="193">
        <f t="shared" si="9"/>
        <v>0</v>
      </c>
      <c r="BL195" s="25" t="s">
        <v>92</v>
      </c>
      <c r="BM195" s="25" t="s">
        <v>666</v>
      </c>
    </row>
    <row r="196" spans="2:65" s="1" customFormat="1" ht="25.5" customHeight="1">
      <c r="B196" s="181"/>
      <c r="C196" s="182" t="s">
        <v>420</v>
      </c>
      <c r="D196" s="182" t="s">
        <v>192</v>
      </c>
      <c r="E196" s="183" t="s">
        <v>3821</v>
      </c>
      <c r="F196" s="184" t="s">
        <v>3822</v>
      </c>
      <c r="G196" s="185" t="s">
        <v>410</v>
      </c>
      <c r="H196" s="186">
        <v>2</v>
      </c>
      <c r="I196" s="187"/>
      <c r="J196" s="188">
        <f t="shared" si="0"/>
        <v>0</v>
      </c>
      <c r="K196" s="184" t="s">
        <v>5</v>
      </c>
      <c r="L196" s="42"/>
      <c r="M196" s="189" t="s">
        <v>5</v>
      </c>
      <c r="N196" s="190" t="s">
        <v>43</v>
      </c>
      <c r="O196" s="43"/>
      <c r="P196" s="191">
        <f t="shared" si="1"/>
        <v>0</v>
      </c>
      <c r="Q196" s="191">
        <v>0</v>
      </c>
      <c r="R196" s="191">
        <f t="shared" si="2"/>
        <v>0</v>
      </c>
      <c r="S196" s="191">
        <v>0</v>
      </c>
      <c r="T196" s="192">
        <f t="shared" si="3"/>
        <v>0</v>
      </c>
      <c r="AR196" s="25" t="s">
        <v>92</v>
      </c>
      <c r="AT196" s="25" t="s">
        <v>192</v>
      </c>
      <c r="AU196" s="25" t="s">
        <v>80</v>
      </c>
      <c r="AY196" s="25" t="s">
        <v>190</v>
      </c>
      <c r="BE196" s="193">
        <f t="shared" si="4"/>
        <v>0</v>
      </c>
      <c r="BF196" s="193">
        <f t="shared" si="5"/>
        <v>0</v>
      </c>
      <c r="BG196" s="193">
        <f t="shared" si="6"/>
        <v>0</v>
      </c>
      <c r="BH196" s="193">
        <f t="shared" si="7"/>
        <v>0</v>
      </c>
      <c r="BI196" s="193">
        <f t="shared" si="8"/>
        <v>0</v>
      </c>
      <c r="BJ196" s="25" t="s">
        <v>17</v>
      </c>
      <c r="BK196" s="193">
        <f t="shared" si="9"/>
        <v>0</v>
      </c>
      <c r="BL196" s="25" t="s">
        <v>92</v>
      </c>
      <c r="BM196" s="25" t="s">
        <v>699</v>
      </c>
    </row>
    <row r="197" spans="2:65" s="1" customFormat="1" ht="25.5" customHeight="1">
      <c r="B197" s="181"/>
      <c r="C197" s="182" t="s">
        <v>445</v>
      </c>
      <c r="D197" s="182" t="s">
        <v>192</v>
      </c>
      <c r="E197" s="183" t="s">
        <v>3823</v>
      </c>
      <c r="F197" s="184" t="s">
        <v>3824</v>
      </c>
      <c r="G197" s="185" t="s">
        <v>410</v>
      </c>
      <c r="H197" s="186">
        <v>1</v>
      </c>
      <c r="I197" s="187"/>
      <c r="J197" s="188">
        <f t="shared" si="0"/>
        <v>0</v>
      </c>
      <c r="K197" s="184" t="s">
        <v>5</v>
      </c>
      <c r="L197" s="42"/>
      <c r="M197" s="189" t="s">
        <v>5</v>
      </c>
      <c r="N197" s="190" t="s">
        <v>43</v>
      </c>
      <c r="O197" s="43"/>
      <c r="P197" s="191">
        <f t="shared" si="1"/>
        <v>0</v>
      </c>
      <c r="Q197" s="191">
        <v>0</v>
      </c>
      <c r="R197" s="191">
        <f t="shared" si="2"/>
        <v>0</v>
      </c>
      <c r="S197" s="191">
        <v>0</v>
      </c>
      <c r="T197" s="192">
        <f t="shared" si="3"/>
        <v>0</v>
      </c>
      <c r="AR197" s="25" t="s">
        <v>92</v>
      </c>
      <c r="AT197" s="25" t="s">
        <v>192</v>
      </c>
      <c r="AU197" s="25" t="s">
        <v>80</v>
      </c>
      <c r="AY197" s="25" t="s">
        <v>190</v>
      </c>
      <c r="BE197" s="193">
        <f t="shared" si="4"/>
        <v>0</v>
      </c>
      <c r="BF197" s="193">
        <f t="shared" si="5"/>
        <v>0</v>
      </c>
      <c r="BG197" s="193">
        <f t="shared" si="6"/>
        <v>0</v>
      </c>
      <c r="BH197" s="193">
        <f t="shared" si="7"/>
        <v>0</v>
      </c>
      <c r="BI197" s="193">
        <f t="shared" si="8"/>
        <v>0</v>
      </c>
      <c r="BJ197" s="25" t="s">
        <v>17</v>
      </c>
      <c r="BK197" s="193">
        <f t="shared" si="9"/>
        <v>0</v>
      </c>
      <c r="BL197" s="25" t="s">
        <v>92</v>
      </c>
      <c r="BM197" s="25" t="s">
        <v>710</v>
      </c>
    </row>
    <row r="198" spans="2:65" s="1" customFormat="1" ht="16.5" customHeight="1">
      <c r="B198" s="181"/>
      <c r="C198" s="218" t="s">
        <v>453</v>
      </c>
      <c r="D198" s="218" t="s">
        <v>465</v>
      </c>
      <c r="E198" s="219" t="s">
        <v>3825</v>
      </c>
      <c r="F198" s="220" t="s">
        <v>3826</v>
      </c>
      <c r="G198" s="221" t="s">
        <v>410</v>
      </c>
      <c r="H198" s="222">
        <v>1</v>
      </c>
      <c r="I198" s="223"/>
      <c r="J198" s="224">
        <f t="shared" si="0"/>
        <v>0</v>
      </c>
      <c r="K198" s="220" t="s">
        <v>5</v>
      </c>
      <c r="L198" s="225"/>
      <c r="M198" s="226" t="s">
        <v>5</v>
      </c>
      <c r="N198" s="227" t="s">
        <v>43</v>
      </c>
      <c r="O198" s="43"/>
      <c r="P198" s="191">
        <f t="shared" si="1"/>
        <v>0</v>
      </c>
      <c r="Q198" s="191">
        <v>0</v>
      </c>
      <c r="R198" s="191">
        <f t="shared" si="2"/>
        <v>0</v>
      </c>
      <c r="S198" s="191">
        <v>0</v>
      </c>
      <c r="T198" s="192">
        <f t="shared" si="3"/>
        <v>0</v>
      </c>
      <c r="AR198" s="25" t="s">
        <v>238</v>
      </c>
      <c r="AT198" s="25" t="s">
        <v>465</v>
      </c>
      <c r="AU198" s="25" t="s">
        <v>80</v>
      </c>
      <c r="AY198" s="25" t="s">
        <v>190</v>
      </c>
      <c r="BE198" s="193">
        <f t="shared" si="4"/>
        <v>0</v>
      </c>
      <c r="BF198" s="193">
        <f t="shared" si="5"/>
        <v>0</v>
      </c>
      <c r="BG198" s="193">
        <f t="shared" si="6"/>
        <v>0</v>
      </c>
      <c r="BH198" s="193">
        <f t="shared" si="7"/>
        <v>0</v>
      </c>
      <c r="BI198" s="193">
        <f t="shared" si="8"/>
        <v>0</v>
      </c>
      <c r="BJ198" s="25" t="s">
        <v>17</v>
      </c>
      <c r="BK198" s="193">
        <f t="shared" si="9"/>
        <v>0</v>
      </c>
      <c r="BL198" s="25" t="s">
        <v>92</v>
      </c>
      <c r="BM198" s="25" t="s">
        <v>722</v>
      </c>
    </row>
    <row r="199" spans="2:65" s="1" customFormat="1" ht="25.5" customHeight="1">
      <c r="B199" s="181"/>
      <c r="C199" s="182" t="s">
        <v>459</v>
      </c>
      <c r="D199" s="182" t="s">
        <v>192</v>
      </c>
      <c r="E199" s="183" t="s">
        <v>3827</v>
      </c>
      <c r="F199" s="184" t="s">
        <v>3828</v>
      </c>
      <c r="G199" s="185" t="s">
        <v>410</v>
      </c>
      <c r="H199" s="186">
        <v>2</v>
      </c>
      <c r="I199" s="187"/>
      <c r="J199" s="188">
        <f t="shared" si="0"/>
        <v>0</v>
      </c>
      <c r="K199" s="184" t="s">
        <v>5</v>
      </c>
      <c r="L199" s="42"/>
      <c r="M199" s="189" t="s">
        <v>5</v>
      </c>
      <c r="N199" s="190" t="s">
        <v>43</v>
      </c>
      <c r="O199" s="43"/>
      <c r="P199" s="191">
        <f t="shared" si="1"/>
        <v>0</v>
      </c>
      <c r="Q199" s="191">
        <v>0</v>
      </c>
      <c r="R199" s="191">
        <f t="shared" si="2"/>
        <v>0</v>
      </c>
      <c r="S199" s="191">
        <v>0</v>
      </c>
      <c r="T199" s="192">
        <f t="shared" si="3"/>
        <v>0</v>
      </c>
      <c r="AR199" s="25" t="s">
        <v>92</v>
      </c>
      <c r="AT199" s="25" t="s">
        <v>192</v>
      </c>
      <c r="AU199" s="25" t="s">
        <v>80</v>
      </c>
      <c r="AY199" s="25" t="s">
        <v>190</v>
      </c>
      <c r="BE199" s="193">
        <f t="shared" si="4"/>
        <v>0</v>
      </c>
      <c r="BF199" s="193">
        <f t="shared" si="5"/>
        <v>0</v>
      </c>
      <c r="BG199" s="193">
        <f t="shared" si="6"/>
        <v>0</v>
      </c>
      <c r="BH199" s="193">
        <f t="shared" si="7"/>
        <v>0</v>
      </c>
      <c r="BI199" s="193">
        <f t="shared" si="8"/>
        <v>0</v>
      </c>
      <c r="BJ199" s="25" t="s">
        <v>17</v>
      </c>
      <c r="BK199" s="193">
        <f t="shared" si="9"/>
        <v>0</v>
      </c>
      <c r="BL199" s="25" t="s">
        <v>92</v>
      </c>
      <c r="BM199" s="25" t="s">
        <v>733</v>
      </c>
    </row>
    <row r="200" spans="2:65" s="1" customFormat="1" ht="16.5" customHeight="1">
      <c r="B200" s="181"/>
      <c r="C200" s="218" t="s">
        <v>464</v>
      </c>
      <c r="D200" s="218" t="s">
        <v>465</v>
      </c>
      <c r="E200" s="219" t="s">
        <v>3829</v>
      </c>
      <c r="F200" s="220" t="s">
        <v>3830</v>
      </c>
      <c r="G200" s="221" t="s">
        <v>410</v>
      </c>
      <c r="H200" s="222">
        <v>2</v>
      </c>
      <c r="I200" s="223"/>
      <c r="J200" s="224">
        <f t="shared" si="0"/>
        <v>0</v>
      </c>
      <c r="K200" s="220" t="s">
        <v>5</v>
      </c>
      <c r="L200" s="225"/>
      <c r="M200" s="226" t="s">
        <v>5</v>
      </c>
      <c r="N200" s="227" t="s">
        <v>43</v>
      </c>
      <c r="O200" s="43"/>
      <c r="P200" s="191">
        <f t="shared" si="1"/>
        <v>0</v>
      </c>
      <c r="Q200" s="191">
        <v>0</v>
      </c>
      <c r="R200" s="191">
        <f t="shared" si="2"/>
        <v>0</v>
      </c>
      <c r="S200" s="191">
        <v>0</v>
      </c>
      <c r="T200" s="192">
        <f t="shared" si="3"/>
        <v>0</v>
      </c>
      <c r="AR200" s="25" t="s">
        <v>238</v>
      </c>
      <c r="AT200" s="25" t="s">
        <v>465</v>
      </c>
      <c r="AU200" s="25" t="s">
        <v>80</v>
      </c>
      <c r="AY200" s="25" t="s">
        <v>190</v>
      </c>
      <c r="BE200" s="193">
        <f t="shared" si="4"/>
        <v>0</v>
      </c>
      <c r="BF200" s="193">
        <f t="shared" si="5"/>
        <v>0</v>
      </c>
      <c r="BG200" s="193">
        <f t="shared" si="6"/>
        <v>0</v>
      </c>
      <c r="BH200" s="193">
        <f t="shared" si="7"/>
        <v>0</v>
      </c>
      <c r="BI200" s="193">
        <f t="shared" si="8"/>
        <v>0</v>
      </c>
      <c r="BJ200" s="25" t="s">
        <v>17</v>
      </c>
      <c r="BK200" s="193">
        <f t="shared" si="9"/>
        <v>0</v>
      </c>
      <c r="BL200" s="25" t="s">
        <v>92</v>
      </c>
      <c r="BM200" s="25" t="s">
        <v>753</v>
      </c>
    </row>
    <row r="201" spans="2:65" s="1" customFormat="1" ht="16.5" customHeight="1">
      <c r="B201" s="181"/>
      <c r="C201" s="218" t="s">
        <v>471</v>
      </c>
      <c r="D201" s="218" t="s">
        <v>465</v>
      </c>
      <c r="E201" s="219" t="s">
        <v>3831</v>
      </c>
      <c r="F201" s="220" t="s">
        <v>3832</v>
      </c>
      <c r="G201" s="221" t="s">
        <v>410</v>
      </c>
      <c r="H201" s="222">
        <v>1</v>
      </c>
      <c r="I201" s="223"/>
      <c r="J201" s="224">
        <f t="shared" si="0"/>
        <v>0</v>
      </c>
      <c r="K201" s="220" t="s">
        <v>5</v>
      </c>
      <c r="L201" s="225"/>
      <c r="M201" s="226" t="s">
        <v>5</v>
      </c>
      <c r="N201" s="227" t="s">
        <v>43</v>
      </c>
      <c r="O201" s="43"/>
      <c r="P201" s="191">
        <f t="shared" si="1"/>
        <v>0</v>
      </c>
      <c r="Q201" s="191">
        <v>0</v>
      </c>
      <c r="R201" s="191">
        <f t="shared" si="2"/>
        <v>0</v>
      </c>
      <c r="S201" s="191">
        <v>0</v>
      </c>
      <c r="T201" s="192">
        <f t="shared" si="3"/>
        <v>0</v>
      </c>
      <c r="AR201" s="25" t="s">
        <v>238</v>
      </c>
      <c r="AT201" s="25" t="s">
        <v>465</v>
      </c>
      <c r="AU201" s="25" t="s">
        <v>80</v>
      </c>
      <c r="AY201" s="25" t="s">
        <v>190</v>
      </c>
      <c r="BE201" s="193">
        <f t="shared" si="4"/>
        <v>0</v>
      </c>
      <c r="BF201" s="193">
        <f t="shared" si="5"/>
        <v>0</v>
      </c>
      <c r="BG201" s="193">
        <f t="shared" si="6"/>
        <v>0</v>
      </c>
      <c r="BH201" s="193">
        <f t="shared" si="7"/>
        <v>0</v>
      </c>
      <c r="BI201" s="193">
        <f t="shared" si="8"/>
        <v>0</v>
      </c>
      <c r="BJ201" s="25" t="s">
        <v>17</v>
      </c>
      <c r="BK201" s="193">
        <f t="shared" si="9"/>
        <v>0</v>
      </c>
      <c r="BL201" s="25" t="s">
        <v>92</v>
      </c>
      <c r="BM201" s="25" t="s">
        <v>765</v>
      </c>
    </row>
    <row r="202" spans="2:65" s="1" customFormat="1" ht="16.5" customHeight="1">
      <c r="B202" s="181"/>
      <c r="C202" s="218" t="s">
        <v>477</v>
      </c>
      <c r="D202" s="218" t="s">
        <v>465</v>
      </c>
      <c r="E202" s="219" t="s">
        <v>3833</v>
      </c>
      <c r="F202" s="220" t="s">
        <v>3834</v>
      </c>
      <c r="G202" s="221" t="s">
        <v>410</v>
      </c>
      <c r="H202" s="222">
        <v>1</v>
      </c>
      <c r="I202" s="223"/>
      <c r="J202" s="224">
        <f t="shared" si="0"/>
        <v>0</v>
      </c>
      <c r="K202" s="220" t="s">
        <v>5</v>
      </c>
      <c r="L202" s="225"/>
      <c r="M202" s="226" t="s">
        <v>5</v>
      </c>
      <c r="N202" s="227" t="s">
        <v>43</v>
      </c>
      <c r="O202" s="43"/>
      <c r="P202" s="191">
        <f t="shared" si="1"/>
        <v>0</v>
      </c>
      <c r="Q202" s="191">
        <v>0</v>
      </c>
      <c r="R202" s="191">
        <f t="shared" si="2"/>
        <v>0</v>
      </c>
      <c r="S202" s="191">
        <v>0</v>
      </c>
      <c r="T202" s="192">
        <f t="shared" si="3"/>
        <v>0</v>
      </c>
      <c r="AR202" s="25" t="s">
        <v>238</v>
      </c>
      <c r="AT202" s="25" t="s">
        <v>465</v>
      </c>
      <c r="AU202" s="25" t="s">
        <v>80</v>
      </c>
      <c r="AY202" s="25" t="s">
        <v>190</v>
      </c>
      <c r="BE202" s="193">
        <f t="shared" si="4"/>
        <v>0</v>
      </c>
      <c r="BF202" s="193">
        <f t="shared" si="5"/>
        <v>0</v>
      </c>
      <c r="BG202" s="193">
        <f t="shared" si="6"/>
        <v>0</v>
      </c>
      <c r="BH202" s="193">
        <f t="shared" si="7"/>
        <v>0</v>
      </c>
      <c r="BI202" s="193">
        <f t="shared" si="8"/>
        <v>0</v>
      </c>
      <c r="BJ202" s="25" t="s">
        <v>17</v>
      </c>
      <c r="BK202" s="193">
        <f t="shared" si="9"/>
        <v>0</v>
      </c>
      <c r="BL202" s="25" t="s">
        <v>92</v>
      </c>
      <c r="BM202" s="25" t="s">
        <v>775</v>
      </c>
    </row>
    <row r="203" spans="2:65" s="1" customFormat="1" ht="16.5" customHeight="1">
      <c r="B203" s="181"/>
      <c r="C203" s="182" t="s">
        <v>483</v>
      </c>
      <c r="D203" s="182" t="s">
        <v>192</v>
      </c>
      <c r="E203" s="183" t="s">
        <v>3835</v>
      </c>
      <c r="F203" s="184" t="s">
        <v>3836</v>
      </c>
      <c r="G203" s="185" t="s">
        <v>365</v>
      </c>
      <c r="H203" s="186">
        <v>1</v>
      </c>
      <c r="I203" s="187"/>
      <c r="J203" s="188">
        <f t="shared" si="0"/>
        <v>0</v>
      </c>
      <c r="K203" s="184" t="s">
        <v>5</v>
      </c>
      <c r="L203" s="42"/>
      <c r="M203" s="189" t="s">
        <v>5</v>
      </c>
      <c r="N203" s="190" t="s">
        <v>43</v>
      </c>
      <c r="O203" s="43"/>
      <c r="P203" s="191">
        <f t="shared" si="1"/>
        <v>0</v>
      </c>
      <c r="Q203" s="191">
        <v>0</v>
      </c>
      <c r="R203" s="191">
        <f t="shared" si="2"/>
        <v>0</v>
      </c>
      <c r="S203" s="191">
        <v>0</v>
      </c>
      <c r="T203" s="192">
        <f t="shared" si="3"/>
        <v>0</v>
      </c>
      <c r="AR203" s="25" t="s">
        <v>92</v>
      </c>
      <c r="AT203" s="25" t="s">
        <v>192</v>
      </c>
      <c r="AU203" s="25" t="s">
        <v>80</v>
      </c>
      <c r="AY203" s="25" t="s">
        <v>190</v>
      </c>
      <c r="BE203" s="193">
        <f t="shared" si="4"/>
        <v>0</v>
      </c>
      <c r="BF203" s="193">
        <f t="shared" si="5"/>
        <v>0</v>
      </c>
      <c r="BG203" s="193">
        <f t="shared" si="6"/>
        <v>0</v>
      </c>
      <c r="BH203" s="193">
        <f t="shared" si="7"/>
        <v>0</v>
      </c>
      <c r="BI203" s="193">
        <f t="shared" si="8"/>
        <v>0</v>
      </c>
      <c r="BJ203" s="25" t="s">
        <v>17</v>
      </c>
      <c r="BK203" s="193">
        <f t="shared" si="9"/>
        <v>0</v>
      </c>
      <c r="BL203" s="25" t="s">
        <v>92</v>
      </c>
      <c r="BM203" s="25" t="s">
        <v>788</v>
      </c>
    </row>
    <row r="204" spans="2:65" s="1" customFormat="1" ht="16.5" customHeight="1">
      <c r="B204" s="181"/>
      <c r="C204" s="182" t="s">
        <v>489</v>
      </c>
      <c r="D204" s="182" t="s">
        <v>192</v>
      </c>
      <c r="E204" s="183" t="s">
        <v>3837</v>
      </c>
      <c r="F204" s="184" t="s">
        <v>3838</v>
      </c>
      <c r="G204" s="185" t="s">
        <v>410</v>
      </c>
      <c r="H204" s="186">
        <v>4</v>
      </c>
      <c r="I204" s="187"/>
      <c r="J204" s="188">
        <f t="shared" si="0"/>
        <v>0</v>
      </c>
      <c r="K204" s="184" t="s">
        <v>5</v>
      </c>
      <c r="L204" s="42"/>
      <c r="M204" s="189" t="s">
        <v>5</v>
      </c>
      <c r="N204" s="190" t="s">
        <v>43</v>
      </c>
      <c r="O204" s="43"/>
      <c r="P204" s="191">
        <f t="shared" si="1"/>
        <v>0</v>
      </c>
      <c r="Q204" s="191">
        <v>0</v>
      </c>
      <c r="R204" s="191">
        <f t="shared" si="2"/>
        <v>0</v>
      </c>
      <c r="S204" s="191">
        <v>0</v>
      </c>
      <c r="T204" s="192">
        <f t="shared" si="3"/>
        <v>0</v>
      </c>
      <c r="AR204" s="25" t="s">
        <v>92</v>
      </c>
      <c r="AT204" s="25" t="s">
        <v>192</v>
      </c>
      <c r="AU204" s="25" t="s">
        <v>80</v>
      </c>
      <c r="AY204" s="25" t="s">
        <v>190</v>
      </c>
      <c r="BE204" s="193">
        <f t="shared" si="4"/>
        <v>0</v>
      </c>
      <c r="BF204" s="193">
        <f t="shared" si="5"/>
        <v>0</v>
      </c>
      <c r="BG204" s="193">
        <f t="shared" si="6"/>
        <v>0</v>
      </c>
      <c r="BH204" s="193">
        <f t="shared" si="7"/>
        <v>0</v>
      </c>
      <c r="BI204" s="193">
        <f t="shared" si="8"/>
        <v>0</v>
      </c>
      <c r="BJ204" s="25" t="s">
        <v>17</v>
      </c>
      <c r="BK204" s="193">
        <f t="shared" si="9"/>
        <v>0</v>
      </c>
      <c r="BL204" s="25" t="s">
        <v>92</v>
      </c>
      <c r="BM204" s="25" t="s">
        <v>800</v>
      </c>
    </row>
    <row r="205" spans="2:65" s="1" customFormat="1" ht="25.5" customHeight="1">
      <c r="B205" s="181"/>
      <c r="C205" s="182" t="s">
        <v>495</v>
      </c>
      <c r="D205" s="182" t="s">
        <v>192</v>
      </c>
      <c r="E205" s="183" t="s">
        <v>3839</v>
      </c>
      <c r="F205" s="184" t="s">
        <v>3840</v>
      </c>
      <c r="G205" s="185" t="s">
        <v>410</v>
      </c>
      <c r="H205" s="186">
        <v>3</v>
      </c>
      <c r="I205" s="187"/>
      <c r="J205" s="188">
        <f t="shared" si="0"/>
        <v>0</v>
      </c>
      <c r="K205" s="184" t="s">
        <v>5</v>
      </c>
      <c r="L205" s="42"/>
      <c r="M205" s="189" t="s">
        <v>5</v>
      </c>
      <c r="N205" s="190" t="s">
        <v>43</v>
      </c>
      <c r="O205" s="43"/>
      <c r="P205" s="191">
        <f t="shared" si="1"/>
        <v>0</v>
      </c>
      <c r="Q205" s="191">
        <v>0</v>
      </c>
      <c r="R205" s="191">
        <f t="shared" si="2"/>
        <v>0</v>
      </c>
      <c r="S205" s="191">
        <v>0</v>
      </c>
      <c r="T205" s="192">
        <f t="shared" si="3"/>
        <v>0</v>
      </c>
      <c r="AR205" s="25" t="s">
        <v>92</v>
      </c>
      <c r="AT205" s="25" t="s">
        <v>192</v>
      </c>
      <c r="AU205" s="25" t="s">
        <v>80</v>
      </c>
      <c r="AY205" s="25" t="s">
        <v>190</v>
      </c>
      <c r="BE205" s="193">
        <f t="shared" si="4"/>
        <v>0</v>
      </c>
      <c r="BF205" s="193">
        <f t="shared" si="5"/>
        <v>0</v>
      </c>
      <c r="BG205" s="193">
        <f t="shared" si="6"/>
        <v>0</v>
      </c>
      <c r="BH205" s="193">
        <f t="shared" si="7"/>
        <v>0</v>
      </c>
      <c r="BI205" s="193">
        <f t="shared" si="8"/>
        <v>0</v>
      </c>
      <c r="BJ205" s="25" t="s">
        <v>17</v>
      </c>
      <c r="BK205" s="193">
        <f t="shared" si="9"/>
        <v>0</v>
      </c>
      <c r="BL205" s="25" t="s">
        <v>92</v>
      </c>
      <c r="BM205" s="25" t="s">
        <v>817</v>
      </c>
    </row>
    <row r="206" spans="2:65" s="1" customFormat="1" ht="25.5" customHeight="1">
      <c r="B206" s="181"/>
      <c r="C206" s="182" t="s">
        <v>501</v>
      </c>
      <c r="D206" s="182" t="s">
        <v>192</v>
      </c>
      <c r="E206" s="183" t="s">
        <v>3841</v>
      </c>
      <c r="F206" s="184" t="s">
        <v>3842</v>
      </c>
      <c r="G206" s="185" t="s">
        <v>410</v>
      </c>
      <c r="H206" s="186">
        <v>2</v>
      </c>
      <c r="I206" s="187"/>
      <c r="J206" s="188">
        <f t="shared" si="0"/>
        <v>0</v>
      </c>
      <c r="K206" s="184" t="s">
        <v>5</v>
      </c>
      <c r="L206" s="42"/>
      <c r="M206" s="189" t="s">
        <v>5</v>
      </c>
      <c r="N206" s="190" t="s">
        <v>43</v>
      </c>
      <c r="O206" s="43"/>
      <c r="P206" s="191">
        <f t="shared" si="1"/>
        <v>0</v>
      </c>
      <c r="Q206" s="191">
        <v>0</v>
      </c>
      <c r="R206" s="191">
        <f t="shared" si="2"/>
        <v>0</v>
      </c>
      <c r="S206" s="191">
        <v>0</v>
      </c>
      <c r="T206" s="192">
        <f t="shared" si="3"/>
        <v>0</v>
      </c>
      <c r="AR206" s="25" t="s">
        <v>92</v>
      </c>
      <c r="AT206" s="25" t="s">
        <v>192</v>
      </c>
      <c r="AU206" s="25" t="s">
        <v>80</v>
      </c>
      <c r="AY206" s="25" t="s">
        <v>190</v>
      </c>
      <c r="BE206" s="193">
        <f t="shared" si="4"/>
        <v>0</v>
      </c>
      <c r="BF206" s="193">
        <f t="shared" si="5"/>
        <v>0</v>
      </c>
      <c r="BG206" s="193">
        <f t="shared" si="6"/>
        <v>0</v>
      </c>
      <c r="BH206" s="193">
        <f t="shared" si="7"/>
        <v>0</v>
      </c>
      <c r="BI206" s="193">
        <f t="shared" si="8"/>
        <v>0</v>
      </c>
      <c r="BJ206" s="25" t="s">
        <v>17</v>
      </c>
      <c r="BK206" s="193">
        <f t="shared" si="9"/>
        <v>0</v>
      </c>
      <c r="BL206" s="25" t="s">
        <v>92</v>
      </c>
      <c r="BM206" s="25" t="s">
        <v>831</v>
      </c>
    </row>
    <row r="207" spans="2:65" s="1" customFormat="1" ht="25.5" customHeight="1">
      <c r="B207" s="181"/>
      <c r="C207" s="182" t="s">
        <v>507</v>
      </c>
      <c r="D207" s="182" t="s">
        <v>192</v>
      </c>
      <c r="E207" s="183" t="s">
        <v>3843</v>
      </c>
      <c r="F207" s="184" t="s">
        <v>3844</v>
      </c>
      <c r="G207" s="185" t="s">
        <v>410</v>
      </c>
      <c r="H207" s="186">
        <v>4</v>
      </c>
      <c r="I207" s="187"/>
      <c r="J207" s="188">
        <f t="shared" si="0"/>
        <v>0</v>
      </c>
      <c r="K207" s="184" t="s">
        <v>5</v>
      </c>
      <c r="L207" s="42"/>
      <c r="M207" s="189" t="s">
        <v>5</v>
      </c>
      <c r="N207" s="190" t="s">
        <v>43</v>
      </c>
      <c r="O207" s="43"/>
      <c r="P207" s="191">
        <f t="shared" si="1"/>
        <v>0</v>
      </c>
      <c r="Q207" s="191">
        <v>0</v>
      </c>
      <c r="R207" s="191">
        <f t="shared" si="2"/>
        <v>0</v>
      </c>
      <c r="S207" s="191">
        <v>0</v>
      </c>
      <c r="T207" s="192">
        <f t="shared" si="3"/>
        <v>0</v>
      </c>
      <c r="AR207" s="25" t="s">
        <v>92</v>
      </c>
      <c r="AT207" s="25" t="s">
        <v>192</v>
      </c>
      <c r="AU207" s="25" t="s">
        <v>80</v>
      </c>
      <c r="AY207" s="25" t="s">
        <v>190</v>
      </c>
      <c r="BE207" s="193">
        <f t="shared" si="4"/>
        <v>0</v>
      </c>
      <c r="BF207" s="193">
        <f t="shared" si="5"/>
        <v>0</v>
      </c>
      <c r="BG207" s="193">
        <f t="shared" si="6"/>
        <v>0</v>
      </c>
      <c r="BH207" s="193">
        <f t="shared" si="7"/>
        <v>0</v>
      </c>
      <c r="BI207" s="193">
        <f t="shared" si="8"/>
        <v>0</v>
      </c>
      <c r="BJ207" s="25" t="s">
        <v>17</v>
      </c>
      <c r="BK207" s="193">
        <f t="shared" si="9"/>
        <v>0</v>
      </c>
      <c r="BL207" s="25" t="s">
        <v>92</v>
      </c>
      <c r="BM207" s="25" t="s">
        <v>841</v>
      </c>
    </row>
    <row r="208" spans="2:65" s="1" customFormat="1" ht="16.5" customHeight="1">
      <c r="B208" s="181"/>
      <c r="C208" s="182" t="s">
        <v>513</v>
      </c>
      <c r="D208" s="182" t="s">
        <v>192</v>
      </c>
      <c r="E208" s="183" t="s">
        <v>3845</v>
      </c>
      <c r="F208" s="184" t="s">
        <v>3846</v>
      </c>
      <c r="G208" s="185" t="s">
        <v>365</v>
      </c>
      <c r="H208" s="186">
        <v>1</v>
      </c>
      <c r="I208" s="187"/>
      <c r="J208" s="188">
        <f t="shared" si="0"/>
        <v>0</v>
      </c>
      <c r="K208" s="184" t="s">
        <v>5</v>
      </c>
      <c r="L208" s="42"/>
      <c r="M208" s="189" t="s">
        <v>5</v>
      </c>
      <c r="N208" s="190" t="s">
        <v>43</v>
      </c>
      <c r="O208" s="43"/>
      <c r="P208" s="191">
        <f t="shared" si="1"/>
        <v>0</v>
      </c>
      <c r="Q208" s="191">
        <v>0</v>
      </c>
      <c r="R208" s="191">
        <f t="shared" si="2"/>
        <v>0</v>
      </c>
      <c r="S208" s="191">
        <v>0</v>
      </c>
      <c r="T208" s="192">
        <f t="shared" si="3"/>
        <v>0</v>
      </c>
      <c r="AR208" s="25" t="s">
        <v>92</v>
      </c>
      <c r="AT208" s="25" t="s">
        <v>192</v>
      </c>
      <c r="AU208" s="25" t="s">
        <v>80</v>
      </c>
      <c r="AY208" s="25" t="s">
        <v>190</v>
      </c>
      <c r="BE208" s="193">
        <f t="shared" si="4"/>
        <v>0</v>
      </c>
      <c r="BF208" s="193">
        <f t="shared" si="5"/>
        <v>0</v>
      </c>
      <c r="BG208" s="193">
        <f t="shared" si="6"/>
        <v>0</v>
      </c>
      <c r="BH208" s="193">
        <f t="shared" si="7"/>
        <v>0</v>
      </c>
      <c r="BI208" s="193">
        <f t="shared" si="8"/>
        <v>0</v>
      </c>
      <c r="BJ208" s="25" t="s">
        <v>17</v>
      </c>
      <c r="BK208" s="193">
        <f t="shared" si="9"/>
        <v>0</v>
      </c>
      <c r="BL208" s="25" t="s">
        <v>92</v>
      </c>
      <c r="BM208" s="25" t="s">
        <v>851</v>
      </c>
    </row>
    <row r="209" spans="2:63" s="11" customFormat="1" ht="29.85" customHeight="1">
      <c r="B209" s="168"/>
      <c r="D209" s="169" t="s">
        <v>71</v>
      </c>
      <c r="E209" s="179" t="s">
        <v>1805</v>
      </c>
      <c r="F209" s="179" t="s">
        <v>1806</v>
      </c>
      <c r="I209" s="171"/>
      <c r="J209" s="180">
        <f>BK209</f>
        <v>0</v>
      </c>
      <c r="L209" s="168"/>
      <c r="M209" s="173"/>
      <c r="N209" s="174"/>
      <c r="O209" s="174"/>
      <c r="P209" s="175">
        <f>P210</f>
        <v>0</v>
      </c>
      <c r="Q209" s="174"/>
      <c r="R209" s="175">
        <f>R210</f>
        <v>0</v>
      </c>
      <c r="S209" s="174"/>
      <c r="T209" s="176">
        <f>T210</f>
        <v>0</v>
      </c>
      <c r="AR209" s="169" t="s">
        <v>17</v>
      </c>
      <c r="AT209" s="177" t="s">
        <v>71</v>
      </c>
      <c r="AU209" s="177" t="s">
        <v>17</v>
      </c>
      <c r="AY209" s="169" t="s">
        <v>190</v>
      </c>
      <c r="BK209" s="178">
        <f>BK210</f>
        <v>0</v>
      </c>
    </row>
    <row r="210" spans="2:65" s="1" customFormat="1" ht="16.5" customHeight="1">
      <c r="B210" s="181"/>
      <c r="C210" s="182" t="s">
        <v>519</v>
      </c>
      <c r="D210" s="182" t="s">
        <v>192</v>
      </c>
      <c r="E210" s="183" t="s">
        <v>3847</v>
      </c>
      <c r="F210" s="184" t="s">
        <v>3848</v>
      </c>
      <c r="G210" s="185" t="s">
        <v>316</v>
      </c>
      <c r="H210" s="186">
        <v>90.582</v>
      </c>
      <c r="I210" s="187"/>
      <c r="J210" s="188">
        <f>ROUND(I210*H210,2)</f>
        <v>0</v>
      </c>
      <c r="K210" s="184" t="s">
        <v>5</v>
      </c>
      <c r="L210" s="42"/>
      <c r="M210" s="189" t="s">
        <v>5</v>
      </c>
      <c r="N210" s="190" t="s">
        <v>43</v>
      </c>
      <c r="O210" s="43"/>
      <c r="P210" s="191">
        <f>O210*H210</f>
        <v>0</v>
      </c>
      <c r="Q210" s="191">
        <v>0</v>
      </c>
      <c r="R210" s="191">
        <f>Q210*H210</f>
        <v>0</v>
      </c>
      <c r="S210" s="191">
        <v>0</v>
      </c>
      <c r="T210" s="192">
        <f>S210*H210</f>
        <v>0</v>
      </c>
      <c r="AR210" s="25" t="s">
        <v>92</v>
      </c>
      <c r="AT210" s="25" t="s">
        <v>192</v>
      </c>
      <c r="AU210" s="25" t="s">
        <v>80</v>
      </c>
      <c r="AY210" s="25" t="s">
        <v>190</v>
      </c>
      <c r="BE210" s="193">
        <f>IF(N210="základní",J210,0)</f>
        <v>0</v>
      </c>
      <c r="BF210" s="193">
        <f>IF(N210="snížená",J210,0)</f>
        <v>0</v>
      </c>
      <c r="BG210" s="193">
        <f>IF(N210="zákl. přenesená",J210,0)</f>
        <v>0</v>
      </c>
      <c r="BH210" s="193">
        <f>IF(N210="sníž. přenesená",J210,0)</f>
        <v>0</v>
      </c>
      <c r="BI210" s="193">
        <f>IF(N210="nulová",J210,0)</f>
        <v>0</v>
      </c>
      <c r="BJ210" s="25" t="s">
        <v>17</v>
      </c>
      <c r="BK210" s="193">
        <f>ROUND(I210*H210,2)</f>
        <v>0</v>
      </c>
      <c r="BL210" s="25" t="s">
        <v>92</v>
      </c>
      <c r="BM210" s="25" t="s">
        <v>868</v>
      </c>
    </row>
    <row r="211" spans="2:63" s="11" customFormat="1" ht="37.35" customHeight="1">
      <c r="B211" s="168"/>
      <c r="D211" s="169" t="s">
        <v>71</v>
      </c>
      <c r="E211" s="170" t="s">
        <v>1811</v>
      </c>
      <c r="F211" s="170" t="s">
        <v>1812</v>
      </c>
      <c r="I211" s="171"/>
      <c r="J211" s="172">
        <f>BK211</f>
        <v>0</v>
      </c>
      <c r="L211" s="168"/>
      <c r="M211" s="173"/>
      <c r="N211" s="174"/>
      <c r="O211" s="174"/>
      <c r="P211" s="175">
        <f>P212+P235</f>
        <v>0</v>
      </c>
      <c r="Q211" s="174"/>
      <c r="R211" s="175">
        <f>R212+R235</f>
        <v>0</v>
      </c>
      <c r="S211" s="174"/>
      <c r="T211" s="176">
        <f>T212+T235</f>
        <v>0</v>
      </c>
      <c r="AR211" s="169" t="s">
        <v>80</v>
      </c>
      <c r="AT211" s="177" t="s">
        <v>71</v>
      </c>
      <c r="AU211" s="177" t="s">
        <v>72</v>
      </c>
      <c r="AY211" s="169" t="s">
        <v>190</v>
      </c>
      <c r="BK211" s="178">
        <f>BK212+BK235</f>
        <v>0</v>
      </c>
    </row>
    <row r="212" spans="2:63" s="11" customFormat="1" ht="19.9" customHeight="1">
      <c r="B212" s="168"/>
      <c r="D212" s="169" t="s">
        <v>71</v>
      </c>
      <c r="E212" s="179" t="s">
        <v>3849</v>
      </c>
      <c r="F212" s="179" t="s">
        <v>3850</v>
      </c>
      <c r="I212" s="171"/>
      <c r="J212" s="180">
        <f>BK212</f>
        <v>0</v>
      </c>
      <c r="L212" s="168"/>
      <c r="M212" s="173"/>
      <c r="N212" s="174"/>
      <c r="O212" s="174"/>
      <c r="P212" s="175">
        <f>SUM(P213:P234)</f>
        <v>0</v>
      </c>
      <c r="Q212" s="174"/>
      <c r="R212" s="175">
        <f>SUM(R213:R234)</f>
        <v>0</v>
      </c>
      <c r="S212" s="174"/>
      <c r="T212" s="176">
        <f>SUM(T213:T234)</f>
        <v>0</v>
      </c>
      <c r="AR212" s="169" t="s">
        <v>80</v>
      </c>
      <c r="AT212" s="177" t="s">
        <v>71</v>
      </c>
      <c r="AU212" s="177" t="s">
        <v>17</v>
      </c>
      <c r="AY212" s="169" t="s">
        <v>190</v>
      </c>
      <c r="BK212" s="178">
        <f>SUM(BK213:BK234)</f>
        <v>0</v>
      </c>
    </row>
    <row r="213" spans="2:65" s="1" customFormat="1" ht="25.5" customHeight="1">
      <c r="B213" s="181"/>
      <c r="C213" s="182" t="s">
        <v>525</v>
      </c>
      <c r="D213" s="182" t="s">
        <v>192</v>
      </c>
      <c r="E213" s="183" t="s">
        <v>3851</v>
      </c>
      <c r="F213" s="184" t="s">
        <v>3852</v>
      </c>
      <c r="G213" s="185" t="s">
        <v>625</v>
      </c>
      <c r="H213" s="186">
        <v>3</v>
      </c>
      <c r="I213" s="187"/>
      <c r="J213" s="188">
        <f>ROUND(I213*H213,2)</f>
        <v>0</v>
      </c>
      <c r="K213" s="184" t="s">
        <v>5</v>
      </c>
      <c r="L213" s="42"/>
      <c r="M213" s="189" t="s">
        <v>5</v>
      </c>
      <c r="N213" s="190" t="s">
        <v>43</v>
      </c>
      <c r="O213" s="43"/>
      <c r="P213" s="191">
        <f>O213*H213</f>
        <v>0</v>
      </c>
      <c r="Q213" s="191">
        <v>0</v>
      </c>
      <c r="R213" s="191">
        <f>Q213*H213</f>
        <v>0</v>
      </c>
      <c r="S213" s="191">
        <v>0</v>
      </c>
      <c r="T213" s="192">
        <f>S213*H213</f>
        <v>0</v>
      </c>
      <c r="AR213" s="25" t="s">
        <v>283</v>
      </c>
      <c r="AT213" s="25" t="s">
        <v>192</v>
      </c>
      <c r="AU213" s="25" t="s">
        <v>80</v>
      </c>
      <c r="AY213" s="25" t="s">
        <v>190</v>
      </c>
      <c r="BE213" s="193">
        <f>IF(N213="základní",J213,0)</f>
        <v>0</v>
      </c>
      <c r="BF213" s="193">
        <f>IF(N213="snížená",J213,0)</f>
        <v>0</v>
      </c>
      <c r="BG213" s="193">
        <f>IF(N213="zákl. přenesená",J213,0)</f>
        <v>0</v>
      </c>
      <c r="BH213" s="193">
        <f>IF(N213="sníž. přenesená",J213,0)</f>
        <v>0</v>
      </c>
      <c r="BI213" s="193">
        <f>IF(N213="nulová",J213,0)</f>
        <v>0</v>
      </c>
      <c r="BJ213" s="25" t="s">
        <v>17</v>
      </c>
      <c r="BK213" s="193">
        <f>ROUND(I213*H213,2)</f>
        <v>0</v>
      </c>
      <c r="BL213" s="25" t="s">
        <v>283</v>
      </c>
      <c r="BM213" s="25" t="s">
        <v>879</v>
      </c>
    </row>
    <row r="214" spans="2:65" s="1" customFormat="1" ht="16.5" customHeight="1">
      <c r="B214" s="181"/>
      <c r="C214" s="182" t="s">
        <v>531</v>
      </c>
      <c r="D214" s="182" t="s">
        <v>192</v>
      </c>
      <c r="E214" s="183" t="s">
        <v>3853</v>
      </c>
      <c r="F214" s="184" t="s">
        <v>3854</v>
      </c>
      <c r="G214" s="185" t="s">
        <v>625</v>
      </c>
      <c r="H214" s="186">
        <v>18</v>
      </c>
      <c r="I214" s="187"/>
      <c r="J214" s="188">
        <f>ROUND(I214*H214,2)</f>
        <v>0</v>
      </c>
      <c r="K214" s="184" t="s">
        <v>5</v>
      </c>
      <c r="L214" s="42"/>
      <c r="M214" s="189" t="s">
        <v>5</v>
      </c>
      <c r="N214" s="190" t="s">
        <v>43</v>
      </c>
      <c r="O214" s="43"/>
      <c r="P214" s="191">
        <f>O214*H214</f>
        <v>0</v>
      </c>
      <c r="Q214" s="191">
        <v>0</v>
      </c>
      <c r="R214" s="191">
        <f>Q214*H214</f>
        <v>0</v>
      </c>
      <c r="S214" s="191">
        <v>0</v>
      </c>
      <c r="T214" s="192">
        <f>S214*H214</f>
        <v>0</v>
      </c>
      <c r="AR214" s="25" t="s">
        <v>283</v>
      </c>
      <c r="AT214" s="25" t="s">
        <v>192</v>
      </c>
      <c r="AU214" s="25" t="s">
        <v>80</v>
      </c>
      <c r="AY214" s="25" t="s">
        <v>190</v>
      </c>
      <c r="BE214" s="193">
        <f>IF(N214="základní",J214,0)</f>
        <v>0</v>
      </c>
      <c r="BF214" s="193">
        <f>IF(N214="snížená",J214,0)</f>
        <v>0</v>
      </c>
      <c r="BG214" s="193">
        <f>IF(N214="zákl. přenesená",J214,0)</f>
        <v>0</v>
      </c>
      <c r="BH214" s="193">
        <f>IF(N214="sníž. přenesená",J214,0)</f>
        <v>0</v>
      </c>
      <c r="BI214" s="193">
        <f>IF(N214="nulová",J214,0)</f>
        <v>0</v>
      </c>
      <c r="BJ214" s="25" t="s">
        <v>17</v>
      </c>
      <c r="BK214" s="193">
        <f>ROUND(I214*H214,2)</f>
        <v>0</v>
      </c>
      <c r="BL214" s="25" t="s">
        <v>283</v>
      </c>
      <c r="BM214" s="25" t="s">
        <v>894</v>
      </c>
    </row>
    <row r="215" spans="2:65" s="1" customFormat="1" ht="16.5" customHeight="1">
      <c r="B215" s="181"/>
      <c r="C215" s="182" t="s">
        <v>537</v>
      </c>
      <c r="D215" s="182" t="s">
        <v>192</v>
      </c>
      <c r="E215" s="183" t="s">
        <v>3855</v>
      </c>
      <c r="F215" s="184" t="s">
        <v>3856</v>
      </c>
      <c r="G215" s="185" t="s">
        <v>625</v>
      </c>
      <c r="H215" s="186">
        <v>18</v>
      </c>
      <c r="I215" s="187"/>
      <c r="J215" s="188">
        <f>ROUND(I215*H215,2)</f>
        <v>0</v>
      </c>
      <c r="K215" s="184" t="s">
        <v>5</v>
      </c>
      <c r="L215" s="42"/>
      <c r="M215" s="189" t="s">
        <v>5</v>
      </c>
      <c r="N215" s="190" t="s">
        <v>43</v>
      </c>
      <c r="O215" s="43"/>
      <c r="P215" s="191">
        <f>O215*H215</f>
        <v>0</v>
      </c>
      <c r="Q215" s="191">
        <v>0</v>
      </c>
      <c r="R215" s="191">
        <f>Q215*H215</f>
        <v>0</v>
      </c>
      <c r="S215" s="191">
        <v>0</v>
      </c>
      <c r="T215" s="192">
        <f>S215*H215</f>
        <v>0</v>
      </c>
      <c r="AR215" s="25" t="s">
        <v>283</v>
      </c>
      <c r="AT215" s="25" t="s">
        <v>192</v>
      </c>
      <c r="AU215" s="25" t="s">
        <v>80</v>
      </c>
      <c r="AY215" s="25" t="s">
        <v>190</v>
      </c>
      <c r="BE215" s="193">
        <f>IF(N215="základní",J215,0)</f>
        <v>0</v>
      </c>
      <c r="BF215" s="193">
        <f>IF(N215="snížená",J215,0)</f>
        <v>0</v>
      </c>
      <c r="BG215" s="193">
        <f>IF(N215="zákl. přenesená",J215,0)</f>
        <v>0</v>
      </c>
      <c r="BH215" s="193">
        <f>IF(N215="sníž. přenesená",J215,0)</f>
        <v>0</v>
      </c>
      <c r="BI215" s="193">
        <f>IF(N215="nulová",J215,0)</f>
        <v>0</v>
      </c>
      <c r="BJ215" s="25" t="s">
        <v>17</v>
      </c>
      <c r="BK215" s="193">
        <f>ROUND(I215*H215,2)</f>
        <v>0</v>
      </c>
      <c r="BL215" s="25" t="s">
        <v>283</v>
      </c>
      <c r="BM215" s="25" t="s">
        <v>904</v>
      </c>
    </row>
    <row r="216" spans="2:65" s="1" customFormat="1" ht="16.5" customHeight="1">
      <c r="B216" s="181"/>
      <c r="C216" s="182" t="s">
        <v>543</v>
      </c>
      <c r="D216" s="182" t="s">
        <v>192</v>
      </c>
      <c r="E216" s="183" t="s">
        <v>3857</v>
      </c>
      <c r="F216" s="184" t="s">
        <v>3858</v>
      </c>
      <c r="G216" s="185" t="s">
        <v>625</v>
      </c>
      <c r="H216" s="186">
        <v>10</v>
      </c>
      <c r="I216" s="187"/>
      <c r="J216" s="188">
        <f>ROUND(I216*H216,2)</f>
        <v>0</v>
      </c>
      <c r="K216" s="184" t="s">
        <v>5</v>
      </c>
      <c r="L216" s="42"/>
      <c r="M216" s="189" t="s">
        <v>5</v>
      </c>
      <c r="N216" s="190" t="s">
        <v>43</v>
      </c>
      <c r="O216" s="43"/>
      <c r="P216" s="191">
        <f>O216*H216</f>
        <v>0</v>
      </c>
      <c r="Q216" s="191">
        <v>0</v>
      </c>
      <c r="R216" s="191">
        <f>Q216*H216</f>
        <v>0</v>
      </c>
      <c r="S216" s="191">
        <v>0</v>
      </c>
      <c r="T216" s="192">
        <f>S216*H216</f>
        <v>0</v>
      </c>
      <c r="AR216" s="25" t="s">
        <v>283</v>
      </c>
      <c r="AT216" s="25" t="s">
        <v>192</v>
      </c>
      <c r="AU216" s="25" t="s">
        <v>80</v>
      </c>
      <c r="AY216" s="25" t="s">
        <v>190</v>
      </c>
      <c r="BE216" s="193">
        <f>IF(N216="základní",J216,0)</f>
        <v>0</v>
      </c>
      <c r="BF216" s="193">
        <f>IF(N216="snížená",J216,0)</f>
        <v>0</v>
      </c>
      <c r="BG216" s="193">
        <f>IF(N216="zákl. přenesená",J216,0)</f>
        <v>0</v>
      </c>
      <c r="BH216" s="193">
        <f>IF(N216="sníž. přenesená",J216,0)</f>
        <v>0</v>
      </c>
      <c r="BI216" s="193">
        <f>IF(N216="nulová",J216,0)</f>
        <v>0</v>
      </c>
      <c r="BJ216" s="25" t="s">
        <v>17</v>
      </c>
      <c r="BK216" s="193">
        <f>ROUND(I216*H216,2)</f>
        <v>0</v>
      </c>
      <c r="BL216" s="25" t="s">
        <v>283</v>
      </c>
      <c r="BM216" s="25" t="s">
        <v>978</v>
      </c>
    </row>
    <row r="217" spans="2:51" s="13" customFormat="1" ht="13.5">
      <c r="B217" s="202"/>
      <c r="D217" s="195" t="s">
        <v>198</v>
      </c>
      <c r="E217" s="203" t="s">
        <v>5</v>
      </c>
      <c r="F217" s="204" t="s">
        <v>3859</v>
      </c>
      <c r="H217" s="205">
        <v>10</v>
      </c>
      <c r="I217" s="206"/>
      <c r="L217" s="202"/>
      <c r="M217" s="207"/>
      <c r="N217" s="208"/>
      <c r="O217" s="208"/>
      <c r="P217" s="208"/>
      <c r="Q217" s="208"/>
      <c r="R217" s="208"/>
      <c r="S217" s="208"/>
      <c r="T217" s="209"/>
      <c r="AT217" s="203" t="s">
        <v>198</v>
      </c>
      <c r="AU217" s="203" t="s">
        <v>80</v>
      </c>
      <c r="AV217" s="13" t="s">
        <v>80</v>
      </c>
      <c r="AW217" s="13" t="s">
        <v>35</v>
      </c>
      <c r="AX217" s="13" t="s">
        <v>72</v>
      </c>
      <c r="AY217" s="203" t="s">
        <v>190</v>
      </c>
    </row>
    <row r="218" spans="2:51" s="14" customFormat="1" ht="13.5">
      <c r="B218" s="210"/>
      <c r="D218" s="195" t="s">
        <v>198</v>
      </c>
      <c r="E218" s="211" t="s">
        <v>5</v>
      </c>
      <c r="F218" s="212" t="s">
        <v>221</v>
      </c>
      <c r="H218" s="213">
        <v>10</v>
      </c>
      <c r="I218" s="214"/>
      <c r="L218" s="210"/>
      <c r="M218" s="215"/>
      <c r="N218" s="216"/>
      <c r="O218" s="216"/>
      <c r="P218" s="216"/>
      <c r="Q218" s="216"/>
      <c r="R218" s="216"/>
      <c r="S218" s="216"/>
      <c r="T218" s="217"/>
      <c r="AT218" s="211" t="s">
        <v>198</v>
      </c>
      <c r="AU218" s="211" t="s">
        <v>80</v>
      </c>
      <c r="AV218" s="14" t="s">
        <v>92</v>
      </c>
      <c r="AW218" s="14" t="s">
        <v>35</v>
      </c>
      <c r="AX218" s="14" t="s">
        <v>17</v>
      </c>
      <c r="AY218" s="211" t="s">
        <v>190</v>
      </c>
    </row>
    <row r="219" spans="2:65" s="1" customFormat="1" ht="16.5" customHeight="1">
      <c r="B219" s="181"/>
      <c r="C219" s="182" t="s">
        <v>549</v>
      </c>
      <c r="D219" s="182" t="s">
        <v>192</v>
      </c>
      <c r="E219" s="183" t="s">
        <v>3860</v>
      </c>
      <c r="F219" s="184" t="s">
        <v>3861</v>
      </c>
      <c r="G219" s="185" t="s">
        <v>625</v>
      </c>
      <c r="H219" s="186">
        <v>7.5</v>
      </c>
      <c r="I219" s="187"/>
      <c r="J219" s="188">
        <f aca="true" t="shared" si="10" ref="J219:J234">ROUND(I219*H219,2)</f>
        <v>0</v>
      </c>
      <c r="K219" s="184" t="s">
        <v>5</v>
      </c>
      <c r="L219" s="42"/>
      <c r="M219" s="189" t="s">
        <v>5</v>
      </c>
      <c r="N219" s="190" t="s">
        <v>43</v>
      </c>
      <c r="O219" s="43"/>
      <c r="P219" s="191">
        <f aca="true" t="shared" si="11" ref="P219:P234">O219*H219</f>
        <v>0</v>
      </c>
      <c r="Q219" s="191">
        <v>0</v>
      </c>
      <c r="R219" s="191">
        <f aca="true" t="shared" si="12" ref="R219:R234">Q219*H219</f>
        <v>0</v>
      </c>
      <c r="S219" s="191">
        <v>0</v>
      </c>
      <c r="T219" s="192">
        <f aca="true" t="shared" si="13" ref="T219:T234">S219*H219</f>
        <v>0</v>
      </c>
      <c r="AR219" s="25" t="s">
        <v>283</v>
      </c>
      <c r="AT219" s="25" t="s">
        <v>192</v>
      </c>
      <c r="AU219" s="25" t="s">
        <v>80</v>
      </c>
      <c r="AY219" s="25" t="s">
        <v>190</v>
      </c>
      <c r="BE219" s="193">
        <f aca="true" t="shared" si="14" ref="BE219:BE234">IF(N219="základní",J219,0)</f>
        <v>0</v>
      </c>
      <c r="BF219" s="193">
        <f aca="true" t="shared" si="15" ref="BF219:BF234">IF(N219="snížená",J219,0)</f>
        <v>0</v>
      </c>
      <c r="BG219" s="193">
        <f aca="true" t="shared" si="16" ref="BG219:BG234">IF(N219="zákl. přenesená",J219,0)</f>
        <v>0</v>
      </c>
      <c r="BH219" s="193">
        <f aca="true" t="shared" si="17" ref="BH219:BH234">IF(N219="sníž. přenesená",J219,0)</f>
        <v>0</v>
      </c>
      <c r="BI219" s="193">
        <f aca="true" t="shared" si="18" ref="BI219:BI234">IF(N219="nulová",J219,0)</f>
        <v>0</v>
      </c>
      <c r="BJ219" s="25" t="s">
        <v>17</v>
      </c>
      <c r="BK219" s="193">
        <f aca="true" t="shared" si="19" ref="BK219:BK234">ROUND(I219*H219,2)</f>
        <v>0</v>
      </c>
      <c r="BL219" s="25" t="s">
        <v>283</v>
      </c>
      <c r="BM219" s="25" t="s">
        <v>988</v>
      </c>
    </row>
    <row r="220" spans="2:65" s="1" customFormat="1" ht="16.5" customHeight="1">
      <c r="B220" s="181"/>
      <c r="C220" s="182" t="s">
        <v>555</v>
      </c>
      <c r="D220" s="182" t="s">
        <v>192</v>
      </c>
      <c r="E220" s="183" t="s">
        <v>3862</v>
      </c>
      <c r="F220" s="184" t="s">
        <v>3863</v>
      </c>
      <c r="G220" s="185" t="s">
        <v>625</v>
      </c>
      <c r="H220" s="186">
        <v>10</v>
      </c>
      <c r="I220" s="187"/>
      <c r="J220" s="188">
        <f t="shared" si="10"/>
        <v>0</v>
      </c>
      <c r="K220" s="184" t="s">
        <v>5</v>
      </c>
      <c r="L220" s="42"/>
      <c r="M220" s="189" t="s">
        <v>5</v>
      </c>
      <c r="N220" s="190" t="s">
        <v>43</v>
      </c>
      <c r="O220" s="43"/>
      <c r="P220" s="191">
        <f t="shared" si="11"/>
        <v>0</v>
      </c>
      <c r="Q220" s="191">
        <v>0</v>
      </c>
      <c r="R220" s="191">
        <f t="shared" si="12"/>
        <v>0</v>
      </c>
      <c r="S220" s="191">
        <v>0</v>
      </c>
      <c r="T220" s="192">
        <f t="shared" si="13"/>
        <v>0</v>
      </c>
      <c r="AR220" s="25" t="s">
        <v>283</v>
      </c>
      <c r="AT220" s="25" t="s">
        <v>192</v>
      </c>
      <c r="AU220" s="25" t="s">
        <v>80</v>
      </c>
      <c r="AY220" s="25" t="s">
        <v>190</v>
      </c>
      <c r="BE220" s="193">
        <f t="shared" si="14"/>
        <v>0</v>
      </c>
      <c r="BF220" s="193">
        <f t="shared" si="15"/>
        <v>0</v>
      </c>
      <c r="BG220" s="193">
        <f t="shared" si="16"/>
        <v>0</v>
      </c>
      <c r="BH220" s="193">
        <f t="shared" si="17"/>
        <v>0</v>
      </c>
      <c r="BI220" s="193">
        <f t="shared" si="18"/>
        <v>0</v>
      </c>
      <c r="BJ220" s="25" t="s">
        <v>17</v>
      </c>
      <c r="BK220" s="193">
        <f t="shared" si="19"/>
        <v>0</v>
      </c>
      <c r="BL220" s="25" t="s">
        <v>283</v>
      </c>
      <c r="BM220" s="25" t="s">
        <v>1002</v>
      </c>
    </row>
    <row r="221" spans="2:65" s="1" customFormat="1" ht="16.5" customHeight="1">
      <c r="B221" s="181"/>
      <c r="C221" s="182" t="s">
        <v>560</v>
      </c>
      <c r="D221" s="182" t="s">
        <v>192</v>
      </c>
      <c r="E221" s="183" t="s">
        <v>3864</v>
      </c>
      <c r="F221" s="184" t="s">
        <v>3865</v>
      </c>
      <c r="G221" s="185" t="s">
        <v>625</v>
      </c>
      <c r="H221" s="186">
        <v>15</v>
      </c>
      <c r="I221" s="187"/>
      <c r="J221" s="188">
        <f t="shared" si="10"/>
        <v>0</v>
      </c>
      <c r="K221" s="184" t="s">
        <v>5</v>
      </c>
      <c r="L221" s="42"/>
      <c r="M221" s="189" t="s">
        <v>5</v>
      </c>
      <c r="N221" s="190" t="s">
        <v>43</v>
      </c>
      <c r="O221" s="43"/>
      <c r="P221" s="191">
        <f t="shared" si="11"/>
        <v>0</v>
      </c>
      <c r="Q221" s="191">
        <v>0</v>
      </c>
      <c r="R221" s="191">
        <f t="shared" si="12"/>
        <v>0</v>
      </c>
      <c r="S221" s="191">
        <v>0</v>
      </c>
      <c r="T221" s="192">
        <f t="shared" si="13"/>
        <v>0</v>
      </c>
      <c r="AR221" s="25" t="s">
        <v>283</v>
      </c>
      <c r="AT221" s="25" t="s">
        <v>192</v>
      </c>
      <c r="AU221" s="25" t="s">
        <v>80</v>
      </c>
      <c r="AY221" s="25" t="s">
        <v>190</v>
      </c>
      <c r="BE221" s="193">
        <f t="shared" si="14"/>
        <v>0</v>
      </c>
      <c r="BF221" s="193">
        <f t="shared" si="15"/>
        <v>0</v>
      </c>
      <c r="BG221" s="193">
        <f t="shared" si="16"/>
        <v>0</v>
      </c>
      <c r="BH221" s="193">
        <f t="shared" si="17"/>
        <v>0</v>
      </c>
      <c r="BI221" s="193">
        <f t="shared" si="18"/>
        <v>0</v>
      </c>
      <c r="BJ221" s="25" t="s">
        <v>17</v>
      </c>
      <c r="BK221" s="193">
        <f t="shared" si="19"/>
        <v>0</v>
      </c>
      <c r="BL221" s="25" t="s">
        <v>283</v>
      </c>
      <c r="BM221" s="25" t="s">
        <v>1028</v>
      </c>
    </row>
    <row r="222" spans="2:65" s="1" customFormat="1" ht="16.5" customHeight="1">
      <c r="B222" s="181"/>
      <c r="C222" s="182" t="s">
        <v>567</v>
      </c>
      <c r="D222" s="182" t="s">
        <v>192</v>
      </c>
      <c r="E222" s="183" t="s">
        <v>3866</v>
      </c>
      <c r="F222" s="184" t="s">
        <v>3867</v>
      </c>
      <c r="G222" s="185" t="s">
        <v>625</v>
      </c>
      <c r="H222" s="186">
        <v>5</v>
      </c>
      <c r="I222" s="187"/>
      <c r="J222" s="188">
        <f t="shared" si="10"/>
        <v>0</v>
      </c>
      <c r="K222" s="184" t="s">
        <v>5</v>
      </c>
      <c r="L222" s="42"/>
      <c r="M222" s="189" t="s">
        <v>5</v>
      </c>
      <c r="N222" s="190" t="s">
        <v>43</v>
      </c>
      <c r="O222" s="43"/>
      <c r="P222" s="191">
        <f t="shared" si="11"/>
        <v>0</v>
      </c>
      <c r="Q222" s="191">
        <v>0</v>
      </c>
      <c r="R222" s="191">
        <f t="shared" si="12"/>
        <v>0</v>
      </c>
      <c r="S222" s="191">
        <v>0</v>
      </c>
      <c r="T222" s="192">
        <f t="shared" si="13"/>
        <v>0</v>
      </c>
      <c r="AR222" s="25" t="s">
        <v>283</v>
      </c>
      <c r="AT222" s="25" t="s">
        <v>192</v>
      </c>
      <c r="AU222" s="25" t="s">
        <v>80</v>
      </c>
      <c r="AY222" s="25" t="s">
        <v>190</v>
      </c>
      <c r="BE222" s="193">
        <f t="shared" si="14"/>
        <v>0</v>
      </c>
      <c r="BF222" s="193">
        <f t="shared" si="15"/>
        <v>0</v>
      </c>
      <c r="BG222" s="193">
        <f t="shared" si="16"/>
        <v>0</v>
      </c>
      <c r="BH222" s="193">
        <f t="shared" si="17"/>
        <v>0</v>
      </c>
      <c r="BI222" s="193">
        <f t="shared" si="18"/>
        <v>0</v>
      </c>
      <c r="BJ222" s="25" t="s">
        <v>17</v>
      </c>
      <c r="BK222" s="193">
        <f t="shared" si="19"/>
        <v>0</v>
      </c>
      <c r="BL222" s="25" t="s">
        <v>283</v>
      </c>
      <c r="BM222" s="25" t="s">
        <v>1041</v>
      </c>
    </row>
    <row r="223" spans="2:65" s="1" customFormat="1" ht="16.5" customHeight="1">
      <c r="B223" s="181"/>
      <c r="C223" s="182" t="s">
        <v>575</v>
      </c>
      <c r="D223" s="182" t="s">
        <v>192</v>
      </c>
      <c r="E223" s="183" t="s">
        <v>3868</v>
      </c>
      <c r="F223" s="184" t="s">
        <v>3869</v>
      </c>
      <c r="G223" s="185" t="s">
        <v>625</v>
      </c>
      <c r="H223" s="186">
        <v>10</v>
      </c>
      <c r="I223" s="187"/>
      <c r="J223" s="188">
        <f t="shared" si="10"/>
        <v>0</v>
      </c>
      <c r="K223" s="184" t="s">
        <v>5</v>
      </c>
      <c r="L223" s="42"/>
      <c r="M223" s="189" t="s">
        <v>5</v>
      </c>
      <c r="N223" s="190" t="s">
        <v>43</v>
      </c>
      <c r="O223" s="43"/>
      <c r="P223" s="191">
        <f t="shared" si="11"/>
        <v>0</v>
      </c>
      <c r="Q223" s="191">
        <v>0</v>
      </c>
      <c r="R223" s="191">
        <f t="shared" si="12"/>
        <v>0</v>
      </c>
      <c r="S223" s="191">
        <v>0</v>
      </c>
      <c r="T223" s="192">
        <f t="shared" si="13"/>
        <v>0</v>
      </c>
      <c r="AR223" s="25" t="s">
        <v>283</v>
      </c>
      <c r="AT223" s="25" t="s">
        <v>192</v>
      </c>
      <c r="AU223" s="25" t="s">
        <v>80</v>
      </c>
      <c r="AY223" s="25" t="s">
        <v>190</v>
      </c>
      <c r="BE223" s="193">
        <f t="shared" si="14"/>
        <v>0</v>
      </c>
      <c r="BF223" s="193">
        <f t="shared" si="15"/>
        <v>0</v>
      </c>
      <c r="BG223" s="193">
        <f t="shared" si="16"/>
        <v>0</v>
      </c>
      <c r="BH223" s="193">
        <f t="shared" si="17"/>
        <v>0</v>
      </c>
      <c r="BI223" s="193">
        <f t="shared" si="18"/>
        <v>0</v>
      </c>
      <c r="BJ223" s="25" t="s">
        <v>17</v>
      </c>
      <c r="BK223" s="193">
        <f t="shared" si="19"/>
        <v>0</v>
      </c>
      <c r="BL223" s="25" t="s">
        <v>283</v>
      </c>
      <c r="BM223" s="25" t="s">
        <v>1054</v>
      </c>
    </row>
    <row r="224" spans="2:65" s="1" customFormat="1" ht="16.5" customHeight="1">
      <c r="B224" s="181"/>
      <c r="C224" s="218" t="s">
        <v>581</v>
      </c>
      <c r="D224" s="218" t="s">
        <v>465</v>
      </c>
      <c r="E224" s="219" t="s">
        <v>3870</v>
      </c>
      <c r="F224" s="220" t="s">
        <v>3871</v>
      </c>
      <c r="G224" s="221" t="s">
        <v>410</v>
      </c>
      <c r="H224" s="222">
        <v>1</v>
      </c>
      <c r="I224" s="223"/>
      <c r="J224" s="224">
        <f t="shared" si="10"/>
        <v>0</v>
      </c>
      <c r="K224" s="220" t="s">
        <v>5</v>
      </c>
      <c r="L224" s="225"/>
      <c r="M224" s="226" t="s">
        <v>5</v>
      </c>
      <c r="N224" s="227" t="s">
        <v>43</v>
      </c>
      <c r="O224" s="43"/>
      <c r="P224" s="191">
        <f t="shared" si="11"/>
        <v>0</v>
      </c>
      <c r="Q224" s="191">
        <v>0</v>
      </c>
      <c r="R224" s="191">
        <f t="shared" si="12"/>
        <v>0</v>
      </c>
      <c r="S224" s="191">
        <v>0</v>
      </c>
      <c r="T224" s="192">
        <f t="shared" si="13"/>
        <v>0</v>
      </c>
      <c r="AR224" s="25" t="s">
        <v>407</v>
      </c>
      <c r="AT224" s="25" t="s">
        <v>465</v>
      </c>
      <c r="AU224" s="25" t="s">
        <v>80</v>
      </c>
      <c r="AY224" s="25" t="s">
        <v>190</v>
      </c>
      <c r="BE224" s="193">
        <f t="shared" si="14"/>
        <v>0</v>
      </c>
      <c r="BF224" s="193">
        <f t="shared" si="15"/>
        <v>0</v>
      </c>
      <c r="BG224" s="193">
        <f t="shared" si="16"/>
        <v>0</v>
      </c>
      <c r="BH224" s="193">
        <f t="shared" si="17"/>
        <v>0</v>
      </c>
      <c r="BI224" s="193">
        <f t="shared" si="18"/>
        <v>0</v>
      </c>
      <c r="BJ224" s="25" t="s">
        <v>17</v>
      </c>
      <c r="BK224" s="193">
        <f t="shared" si="19"/>
        <v>0</v>
      </c>
      <c r="BL224" s="25" t="s">
        <v>283</v>
      </c>
      <c r="BM224" s="25" t="s">
        <v>1064</v>
      </c>
    </row>
    <row r="225" spans="2:65" s="1" customFormat="1" ht="16.5" customHeight="1">
      <c r="B225" s="181"/>
      <c r="C225" s="218" t="s">
        <v>586</v>
      </c>
      <c r="D225" s="218" t="s">
        <v>465</v>
      </c>
      <c r="E225" s="219" t="s">
        <v>3872</v>
      </c>
      <c r="F225" s="220" t="s">
        <v>3873</v>
      </c>
      <c r="G225" s="221" t="s">
        <v>410</v>
      </c>
      <c r="H225" s="222">
        <v>1</v>
      </c>
      <c r="I225" s="223"/>
      <c r="J225" s="224">
        <f t="shared" si="10"/>
        <v>0</v>
      </c>
      <c r="K225" s="220" t="s">
        <v>5</v>
      </c>
      <c r="L225" s="225"/>
      <c r="M225" s="226" t="s">
        <v>5</v>
      </c>
      <c r="N225" s="227" t="s">
        <v>43</v>
      </c>
      <c r="O225" s="43"/>
      <c r="P225" s="191">
        <f t="shared" si="11"/>
        <v>0</v>
      </c>
      <c r="Q225" s="191">
        <v>0</v>
      </c>
      <c r="R225" s="191">
        <f t="shared" si="12"/>
        <v>0</v>
      </c>
      <c r="S225" s="191">
        <v>0</v>
      </c>
      <c r="T225" s="192">
        <f t="shared" si="13"/>
        <v>0</v>
      </c>
      <c r="AR225" s="25" t="s">
        <v>407</v>
      </c>
      <c r="AT225" s="25" t="s">
        <v>465</v>
      </c>
      <c r="AU225" s="25" t="s">
        <v>80</v>
      </c>
      <c r="AY225" s="25" t="s">
        <v>190</v>
      </c>
      <c r="BE225" s="193">
        <f t="shared" si="14"/>
        <v>0</v>
      </c>
      <c r="BF225" s="193">
        <f t="shared" si="15"/>
        <v>0</v>
      </c>
      <c r="BG225" s="193">
        <f t="shared" si="16"/>
        <v>0</v>
      </c>
      <c r="BH225" s="193">
        <f t="shared" si="17"/>
        <v>0</v>
      </c>
      <c r="BI225" s="193">
        <f t="shared" si="18"/>
        <v>0</v>
      </c>
      <c r="BJ225" s="25" t="s">
        <v>17</v>
      </c>
      <c r="BK225" s="193">
        <f t="shared" si="19"/>
        <v>0</v>
      </c>
      <c r="BL225" s="25" t="s">
        <v>283</v>
      </c>
      <c r="BM225" s="25" t="s">
        <v>1077</v>
      </c>
    </row>
    <row r="226" spans="2:65" s="1" customFormat="1" ht="16.5" customHeight="1">
      <c r="B226" s="181"/>
      <c r="C226" s="182" t="s">
        <v>593</v>
      </c>
      <c r="D226" s="182" t="s">
        <v>192</v>
      </c>
      <c r="E226" s="183" t="s">
        <v>3874</v>
      </c>
      <c r="F226" s="184" t="s">
        <v>3875</v>
      </c>
      <c r="G226" s="185" t="s">
        <v>410</v>
      </c>
      <c r="H226" s="186">
        <v>1</v>
      </c>
      <c r="I226" s="187"/>
      <c r="J226" s="188">
        <f t="shared" si="10"/>
        <v>0</v>
      </c>
      <c r="K226" s="184" t="s">
        <v>5</v>
      </c>
      <c r="L226" s="42"/>
      <c r="M226" s="189" t="s">
        <v>5</v>
      </c>
      <c r="N226" s="190" t="s">
        <v>43</v>
      </c>
      <c r="O226" s="43"/>
      <c r="P226" s="191">
        <f t="shared" si="11"/>
        <v>0</v>
      </c>
      <c r="Q226" s="191">
        <v>0</v>
      </c>
      <c r="R226" s="191">
        <f t="shared" si="12"/>
        <v>0</v>
      </c>
      <c r="S226" s="191">
        <v>0</v>
      </c>
      <c r="T226" s="192">
        <f t="shared" si="13"/>
        <v>0</v>
      </c>
      <c r="AR226" s="25" t="s">
        <v>283</v>
      </c>
      <c r="AT226" s="25" t="s">
        <v>192</v>
      </c>
      <c r="AU226" s="25" t="s">
        <v>80</v>
      </c>
      <c r="AY226" s="25" t="s">
        <v>190</v>
      </c>
      <c r="BE226" s="193">
        <f t="shared" si="14"/>
        <v>0</v>
      </c>
      <c r="BF226" s="193">
        <f t="shared" si="15"/>
        <v>0</v>
      </c>
      <c r="BG226" s="193">
        <f t="shared" si="16"/>
        <v>0</v>
      </c>
      <c r="BH226" s="193">
        <f t="shared" si="17"/>
        <v>0</v>
      </c>
      <c r="BI226" s="193">
        <f t="shared" si="18"/>
        <v>0</v>
      </c>
      <c r="BJ226" s="25" t="s">
        <v>17</v>
      </c>
      <c r="BK226" s="193">
        <f t="shared" si="19"/>
        <v>0</v>
      </c>
      <c r="BL226" s="25" t="s">
        <v>283</v>
      </c>
      <c r="BM226" s="25" t="s">
        <v>1087</v>
      </c>
    </row>
    <row r="227" spans="2:65" s="1" customFormat="1" ht="16.5" customHeight="1">
      <c r="B227" s="181"/>
      <c r="C227" s="182" t="s">
        <v>606</v>
      </c>
      <c r="D227" s="182" t="s">
        <v>192</v>
      </c>
      <c r="E227" s="183" t="s">
        <v>3876</v>
      </c>
      <c r="F227" s="184" t="s">
        <v>3877</v>
      </c>
      <c r="G227" s="185" t="s">
        <v>410</v>
      </c>
      <c r="H227" s="186">
        <v>1</v>
      </c>
      <c r="I227" s="187"/>
      <c r="J227" s="188">
        <f t="shared" si="10"/>
        <v>0</v>
      </c>
      <c r="K227" s="184" t="s">
        <v>5</v>
      </c>
      <c r="L227" s="42"/>
      <c r="M227" s="189" t="s">
        <v>5</v>
      </c>
      <c r="N227" s="190" t="s">
        <v>43</v>
      </c>
      <c r="O227" s="43"/>
      <c r="P227" s="191">
        <f t="shared" si="11"/>
        <v>0</v>
      </c>
      <c r="Q227" s="191">
        <v>0</v>
      </c>
      <c r="R227" s="191">
        <f t="shared" si="12"/>
        <v>0</v>
      </c>
      <c r="S227" s="191">
        <v>0</v>
      </c>
      <c r="T227" s="192">
        <f t="shared" si="13"/>
        <v>0</v>
      </c>
      <c r="AR227" s="25" t="s">
        <v>283</v>
      </c>
      <c r="AT227" s="25" t="s">
        <v>192</v>
      </c>
      <c r="AU227" s="25" t="s">
        <v>80</v>
      </c>
      <c r="AY227" s="25" t="s">
        <v>190</v>
      </c>
      <c r="BE227" s="193">
        <f t="shared" si="14"/>
        <v>0</v>
      </c>
      <c r="BF227" s="193">
        <f t="shared" si="15"/>
        <v>0</v>
      </c>
      <c r="BG227" s="193">
        <f t="shared" si="16"/>
        <v>0</v>
      </c>
      <c r="BH227" s="193">
        <f t="shared" si="17"/>
        <v>0</v>
      </c>
      <c r="BI227" s="193">
        <f t="shared" si="18"/>
        <v>0</v>
      </c>
      <c r="BJ227" s="25" t="s">
        <v>17</v>
      </c>
      <c r="BK227" s="193">
        <f t="shared" si="19"/>
        <v>0</v>
      </c>
      <c r="BL227" s="25" t="s">
        <v>283</v>
      </c>
      <c r="BM227" s="25" t="s">
        <v>1104</v>
      </c>
    </row>
    <row r="228" spans="2:65" s="1" customFormat="1" ht="25.5" customHeight="1">
      <c r="B228" s="181"/>
      <c r="C228" s="182" t="s">
        <v>616</v>
      </c>
      <c r="D228" s="182" t="s">
        <v>192</v>
      </c>
      <c r="E228" s="183" t="s">
        <v>3878</v>
      </c>
      <c r="F228" s="184" t="s">
        <v>3879</v>
      </c>
      <c r="G228" s="185" t="s">
        <v>410</v>
      </c>
      <c r="H228" s="186">
        <v>4</v>
      </c>
      <c r="I228" s="187"/>
      <c r="J228" s="188">
        <f t="shared" si="10"/>
        <v>0</v>
      </c>
      <c r="K228" s="184" t="s">
        <v>5</v>
      </c>
      <c r="L228" s="42"/>
      <c r="M228" s="189" t="s">
        <v>5</v>
      </c>
      <c r="N228" s="190" t="s">
        <v>43</v>
      </c>
      <c r="O228" s="43"/>
      <c r="P228" s="191">
        <f t="shared" si="11"/>
        <v>0</v>
      </c>
      <c r="Q228" s="191">
        <v>0</v>
      </c>
      <c r="R228" s="191">
        <f t="shared" si="12"/>
        <v>0</v>
      </c>
      <c r="S228" s="191">
        <v>0</v>
      </c>
      <c r="T228" s="192">
        <f t="shared" si="13"/>
        <v>0</v>
      </c>
      <c r="AR228" s="25" t="s">
        <v>283</v>
      </c>
      <c r="AT228" s="25" t="s">
        <v>192</v>
      </c>
      <c r="AU228" s="25" t="s">
        <v>80</v>
      </c>
      <c r="AY228" s="25" t="s">
        <v>190</v>
      </c>
      <c r="BE228" s="193">
        <f t="shared" si="14"/>
        <v>0</v>
      </c>
      <c r="BF228" s="193">
        <f t="shared" si="15"/>
        <v>0</v>
      </c>
      <c r="BG228" s="193">
        <f t="shared" si="16"/>
        <v>0</v>
      </c>
      <c r="BH228" s="193">
        <f t="shared" si="17"/>
        <v>0</v>
      </c>
      <c r="BI228" s="193">
        <f t="shared" si="18"/>
        <v>0</v>
      </c>
      <c r="BJ228" s="25" t="s">
        <v>17</v>
      </c>
      <c r="BK228" s="193">
        <f t="shared" si="19"/>
        <v>0</v>
      </c>
      <c r="BL228" s="25" t="s">
        <v>283</v>
      </c>
      <c r="BM228" s="25" t="s">
        <v>1120</v>
      </c>
    </row>
    <row r="229" spans="2:65" s="1" customFormat="1" ht="16.5" customHeight="1">
      <c r="B229" s="181"/>
      <c r="C229" s="182" t="s">
        <v>622</v>
      </c>
      <c r="D229" s="182" t="s">
        <v>192</v>
      </c>
      <c r="E229" s="183" t="s">
        <v>3880</v>
      </c>
      <c r="F229" s="184" t="s">
        <v>3881</v>
      </c>
      <c r="G229" s="185" t="s">
        <v>410</v>
      </c>
      <c r="H229" s="186">
        <v>2</v>
      </c>
      <c r="I229" s="187"/>
      <c r="J229" s="188">
        <f t="shared" si="10"/>
        <v>0</v>
      </c>
      <c r="K229" s="184" t="s">
        <v>5</v>
      </c>
      <c r="L229" s="42"/>
      <c r="M229" s="189" t="s">
        <v>5</v>
      </c>
      <c r="N229" s="190" t="s">
        <v>43</v>
      </c>
      <c r="O229" s="43"/>
      <c r="P229" s="191">
        <f t="shared" si="11"/>
        <v>0</v>
      </c>
      <c r="Q229" s="191">
        <v>0</v>
      </c>
      <c r="R229" s="191">
        <f t="shared" si="12"/>
        <v>0</v>
      </c>
      <c r="S229" s="191">
        <v>0</v>
      </c>
      <c r="T229" s="192">
        <f t="shared" si="13"/>
        <v>0</v>
      </c>
      <c r="AR229" s="25" t="s">
        <v>283</v>
      </c>
      <c r="AT229" s="25" t="s">
        <v>192</v>
      </c>
      <c r="AU229" s="25" t="s">
        <v>80</v>
      </c>
      <c r="AY229" s="25" t="s">
        <v>190</v>
      </c>
      <c r="BE229" s="193">
        <f t="shared" si="14"/>
        <v>0</v>
      </c>
      <c r="BF229" s="193">
        <f t="shared" si="15"/>
        <v>0</v>
      </c>
      <c r="BG229" s="193">
        <f t="shared" si="16"/>
        <v>0</v>
      </c>
      <c r="BH229" s="193">
        <f t="shared" si="17"/>
        <v>0</v>
      </c>
      <c r="BI229" s="193">
        <f t="shared" si="18"/>
        <v>0</v>
      </c>
      <c r="BJ229" s="25" t="s">
        <v>17</v>
      </c>
      <c r="BK229" s="193">
        <f t="shared" si="19"/>
        <v>0</v>
      </c>
      <c r="BL229" s="25" t="s">
        <v>283</v>
      </c>
      <c r="BM229" s="25" t="s">
        <v>1136</v>
      </c>
    </row>
    <row r="230" spans="2:65" s="1" customFormat="1" ht="25.5" customHeight="1">
      <c r="B230" s="181"/>
      <c r="C230" s="182" t="s">
        <v>631</v>
      </c>
      <c r="D230" s="182" t="s">
        <v>192</v>
      </c>
      <c r="E230" s="183" t="s">
        <v>3882</v>
      </c>
      <c r="F230" s="184" t="s">
        <v>3883</v>
      </c>
      <c r="G230" s="185" t="s">
        <v>410</v>
      </c>
      <c r="H230" s="186">
        <v>4</v>
      </c>
      <c r="I230" s="187"/>
      <c r="J230" s="188">
        <f t="shared" si="10"/>
        <v>0</v>
      </c>
      <c r="K230" s="184" t="s">
        <v>5</v>
      </c>
      <c r="L230" s="42"/>
      <c r="M230" s="189" t="s">
        <v>5</v>
      </c>
      <c r="N230" s="190" t="s">
        <v>43</v>
      </c>
      <c r="O230" s="43"/>
      <c r="P230" s="191">
        <f t="shared" si="11"/>
        <v>0</v>
      </c>
      <c r="Q230" s="191">
        <v>0</v>
      </c>
      <c r="R230" s="191">
        <f t="shared" si="12"/>
        <v>0</v>
      </c>
      <c r="S230" s="191">
        <v>0</v>
      </c>
      <c r="T230" s="192">
        <f t="shared" si="13"/>
        <v>0</v>
      </c>
      <c r="AR230" s="25" t="s">
        <v>283</v>
      </c>
      <c r="AT230" s="25" t="s">
        <v>192</v>
      </c>
      <c r="AU230" s="25" t="s">
        <v>80</v>
      </c>
      <c r="AY230" s="25" t="s">
        <v>190</v>
      </c>
      <c r="BE230" s="193">
        <f t="shared" si="14"/>
        <v>0</v>
      </c>
      <c r="BF230" s="193">
        <f t="shared" si="15"/>
        <v>0</v>
      </c>
      <c r="BG230" s="193">
        <f t="shared" si="16"/>
        <v>0</v>
      </c>
      <c r="BH230" s="193">
        <f t="shared" si="17"/>
        <v>0</v>
      </c>
      <c r="BI230" s="193">
        <f t="shared" si="18"/>
        <v>0</v>
      </c>
      <c r="BJ230" s="25" t="s">
        <v>17</v>
      </c>
      <c r="BK230" s="193">
        <f t="shared" si="19"/>
        <v>0</v>
      </c>
      <c r="BL230" s="25" t="s">
        <v>283</v>
      </c>
      <c r="BM230" s="25" t="s">
        <v>1145</v>
      </c>
    </row>
    <row r="231" spans="2:65" s="1" customFormat="1" ht="16.5" customHeight="1">
      <c r="B231" s="181"/>
      <c r="C231" s="182" t="s">
        <v>638</v>
      </c>
      <c r="D231" s="182" t="s">
        <v>192</v>
      </c>
      <c r="E231" s="183" t="s">
        <v>3884</v>
      </c>
      <c r="F231" s="184" t="s">
        <v>3885</v>
      </c>
      <c r="G231" s="185" t="s">
        <v>410</v>
      </c>
      <c r="H231" s="186">
        <v>2</v>
      </c>
      <c r="I231" s="187"/>
      <c r="J231" s="188">
        <f t="shared" si="10"/>
        <v>0</v>
      </c>
      <c r="K231" s="184" t="s">
        <v>5</v>
      </c>
      <c r="L231" s="42"/>
      <c r="M231" s="189" t="s">
        <v>5</v>
      </c>
      <c r="N231" s="190" t="s">
        <v>43</v>
      </c>
      <c r="O231" s="43"/>
      <c r="P231" s="191">
        <f t="shared" si="11"/>
        <v>0</v>
      </c>
      <c r="Q231" s="191">
        <v>0</v>
      </c>
      <c r="R231" s="191">
        <f t="shared" si="12"/>
        <v>0</v>
      </c>
      <c r="S231" s="191">
        <v>0</v>
      </c>
      <c r="T231" s="192">
        <f t="shared" si="13"/>
        <v>0</v>
      </c>
      <c r="AR231" s="25" t="s">
        <v>283</v>
      </c>
      <c r="AT231" s="25" t="s">
        <v>192</v>
      </c>
      <c r="AU231" s="25" t="s">
        <v>80</v>
      </c>
      <c r="AY231" s="25" t="s">
        <v>190</v>
      </c>
      <c r="BE231" s="193">
        <f t="shared" si="14"/>
        <v>0</v>
      </c>
      <c r="BF231" s="193">
        <f t="shared" si="15"/>
        <v>0</v>
      </c>
      <c r="BG231" s="193">
        <f t="shared" si="16"/>
        <v>0</v>
      </c>
      <c r="BH231" s="193">
        <f t="shared" si="17"/>
        <v>0</v>
      </c>
      <c r="BI231" s="193">
        <f t="shared" si="18"/>
        <v>0</v>
      </c>
      <c r="BJ231" s="25" t="s">
        <v>17</v>
      </c>
      <c r="BK231" s="193">
        <f t="shared" si="19"/>
        <v>0</v>
      </c>
      <c r="BL231" s="25" t="s">
        <v>283</v>
      </c>
      <c r="BM231" s="25" t="s">
        <v>1162</v>
      </c>
    </row>
    <row r="232" spans="2:65" s="1" customFormat="1" ht="16.5" customHeight="1">
      <c r="B232" s="181"/>
      <c r="C232" s="182" t="s">
        <v>648</v>
      </c>
      <c r="D232" s="182" t="s">
        <v>192</v>
      </c>
      <c r="E232" s="183" t="s">
        <v>3886</v>
      </c>
      <c r="F232" s="184" t="s">
        <v>3887</v>
      </c>
      <c r="G232" s="185" t="s">
        <v>625</v>
      </c>
      <c r="H232" s="186">
        <v>153</v>
      </c>
      <c r="I232" s="187"/>
      <c r="J232" s="188">
        <f t="shared" si="10"/>
        <v>0</v>
      </c>
      <c r="K232" s="184" t="s">
        <v>5</v>
      </c>
      <c r="L232" s="42"/>
      <c r="M232" s="189" t="s">
        <v>5</v>
      </c>
      <c r="N232" s="190" t="s">
        <v>43</v>
      </c>
      <c r="O232" s="43"/>
      <c r="P232" s="191">
        <f t="shared" si="11"/>
        <v>0</v>
      </c>
      <c r="Q232" s="191">
        <v>0</v>
      </c>
      <c r="R232" s="191">
        <f t="shared" si="12"/>
        <v>0</v>
      </c>
      <c r="S232" s="191">
        <v>0</v>
      </c>
      <c r="T232" s="192">
        <f t="shared" si="13"/>
        <v>0</v>
      </c>
      <c r="AR232" s="25" t="s">
        <v>283</v>
      </c>
      <c r="AT232" s="25" t="s">
        <v>192</v>
      </c>
      <c r="AU232" s="25" t="s">
        <v>80</v>
      </c>
      <c r="AY232" s="25" t="s">
        <v>190</v>
      </c>
      <c r="BE232" s="193">
        <f t="shared" si="14"/>
        <v>0</v>
      </c>
      <c r="BF232" s="193">
        <f t="shared" si="15"/>
        <v>0</v>
      </c>
      <c r="BG232" s="193">
        <f t="shared" si="16"/>
        <v>0</v>
      </c>
      <c r="BH232" s="193">
        <f t="shared" si="17"/>
        <v>0</v>
      </c>
      <c r="BI232" s="193">
        <f t="shared" si="18"/>
        <v>0</v>
      </c>
      <c r="BJ232" s="25" t="s">
        <v>17</v>
      </c>
      <c r="BK232" s="193">
        <f t="shared" si="19"/>
        <v>0</v>
      </c>
      <c r="BL232" s="25" t="s">
        <v>283</v>
      </c>
      <c r="BM232" s="25" t="s">
        <v>1181</v>
      </c>
    </row>
    <row r="233" spans="2:65" s="1" customFormat="1" ht="16.5" customHeight="1">
      <c r="B233" s="181"/>
      <c r="C233" s="182" t="s">
        <v>654</v>
      </c>
      <c r="D233" s="182" t="s">
        <v>192</v>
      </c>
      <c r="E233" s="183" t="s">
        <v>3888</v>
      </c>
      <c r="F233" s="184" t="s">
        <v>3889</v>
      </c>
      <c r="G233" s="185" t="s">
        <v>625</v>
      </c>
      <c r="H233" s="186">
        <v>52</v>
      </c>
      <c r="I233" s="187"/>
      <c r="J233" s="188">
        <f t="shared" si="10"/>
        <v>0</v>
      </c>
      <c r="K233" s="184" t="s">
        <v>5</v>
      </c>
      <c r="L233" s="42"/>
      <c r="M233" s="189" t="s">
        <v>5</v>
      </c>
      <c r="N233" s="190" t="s">
        <v>43</v>
      </c>
      <c r="O233" s="43"/>
      <c r="P233" s="191">
        <f t="shared" si="11"/>
        <v>0</v>
      </c>
      <c r="Q233" s="191">
        <v>0</v>
      </c>
      <c r="R233" s="191">
        <f t="shared" si="12"/>
        <v>0</v>
      </c>
      <c r="S233" s="191">
        <v>0</v>
      </c>
      <c r="T233" s="192">
        <f t="shared" si="13"/>
        <v>0</v>
      </c>
      <c r="AR233" s="25" t="s">
        <v>283</v>
      </c>
      <c r="AT233" s="25" t="s">
        <v>192</v>
      </c>
      <c r="AU233" s="25" t="s">
        <v>80</v>
      </c>
      <c r="AY233" s="25" t="s">
        <v>190</v>
      </c>
      <c r="BE233" s="193">
        <f t="shared" si="14"/>
        <v>0</v>
      </c>
      <c r="BF233" s="193">
        <f t="shared" si="15"/>
        <v>0</v>
      </c>
      <c r="BG233" s="193">
        <f t="shared" si="16"/>
        <v>0</v>
      </c>
      <c r="BH233" s="193">
        <f t="shared" si="17"/>
        <v>0</v>
      </c>
      <c r="BI233" s="193">
        <f t="shared" si="18"/>
        <v>0</v>
      </c>
      <c r="BJ233" s="25" t="s">
        <v>17</v>
      </c>
      <c r="BK233" s="193">
        <f t="shared" si="19"/>
        <v>0</v>
      </c>
      <c r="BL233" s="25" t="s">
        <v>283</v>
      </c>
      <c r="BM233" s="25" t="s">
        <v>1194</v>
      </c>
    </row>
    <row r="234" spans="2:65" s="1" customFormat="1" ht="16.5" customHeight="1">
      <c r="B234" s="181"/>
      <c r="C234" s="182" t="s">
        <v>661</v>
      </c>
      <c r="D234" s="182" t="s">
        <v>192</v>
      </c>
      <c r="E234" s="183" t="s">
        <v>3890</v>
      </c>
      <c r="F234" s="184" t="s">
        <v>3891</v>
      </c>
      <c r="G234" s="185" t="s">
        <v>3892</v>
      </c>
      <c r="H234" s="240"/>
      <c r="I234" s="187"/>
      <c r="J234" s="188">
        <f t="shared" si="10"/>
        <v>0</v>
      </c>
      <c r="K234" s="184" t="s">
        <v>5</v>
      </c>
      <c r="L234" s="42"/>
      <c r="M234" s="189" t="s">
        <v>5</v>
      </c>
      <c r="N234" s="190" t="s">
        <v>43</v>
      </c>
      <c r="O234" s="43"/>
      <c r="P234" s="191">
        <f t="shared" si="11"/>
        <v>0</v>
      </c>
      <c r="Q234" s="191">
        <v>0</v>
      </c>
      <c r="R234" s="191">
        <f t="shared" si="12"/>
        <v>0</v>
      </c>
      <c r="S234" s="191">
        <v>0</v>
      </c>
      <c r="T234" s="192">
        <f t="shared" si="13"/>
        <v>0</v>
      </c>
      <c r="AR234" s="25" t="s">
        <v>283</v>
      </c>
      <c r="AT234" s="25" t="s">
        <v>192</v>
      </c>
      <c r="AU234" s="25" t="s">
        <v>80</v>
      </c>
      <c r="AY234" s="25" t="s">
        <v>190</v>
      </c>
      <c r="BE234" s="193">
        <f t="shared" si="14"/>
        <v>0</v>
      </c>
      <c r="BF234" s="193">
        <f t="shared" si="15"/>
        <v>0</v>
      </c>
      <c r="BG234" s="193">
        <f t="shared" si="16"/>
        <v>0</v>
      </c>
      <c r="BH234" s="193">
        <f t="shared" si="17"/>
        <v>0</v>
      </c>
      <c r="BI234" s="193">
        <f t="shared" si="18"/>
        <v>0</v>
      </c>
      <c r="BJ234" s="25" t="s">
        <v>17</v>
      </c>
      <c r="BK234" s="193">
        <f t="shared" si="19"/>
        <v>0</v>
      </c>
      <c r="BL234" s="25" t="s">
        <v>283</v>
      </c>
      <c r="BM234" s="25" t="s">
        <v>1203</v>
      </c>
    </row>
    <row r="235" spans="2:63" s="11" customFormat="1" ht="29.85" customHeight="1">
      <c r="B235" s="168"/>
      <c r="D235" s="169" t="s">
        <v>71</v>
      </c>
      <c r="E235" s="179" t="s">
        <v>3893</v>
      </c>
      <c r="F235" s="179" t="s">
        <v>3894</v>
      </c>
      <c r="I235" s="171"/>
      <c r="J235" s="180">
        <f>BK235</f>
        <v>0</v>
      </c>
      <c r="L235" s="168"/>
      <c r="M235" s="173"/>
      <c r="N235" s="174"/>
      <c r="O235" s="174"/>
      <c r="P235" s="175">
        <f>SUM(P236:P256)</f>
        <v>0</v>
      </c>
      <c r="Q235" s="174"/>
      <c r="R235" s="175">
        <f>SUM(R236:R256)</f>
        <v>0</v>
      </c>
      <c r="S235" s="174"/>
      <c r="T235" s="176">
        <f>SUM(T236:T256)</f>
        <v>0</v>
      </c>
      <c r="AR235" s="169" t="s">
        <v>80</v>
      </c>
      <c r="AT235" s="177" t="s">
        <v>71</v>
      </c>
      <c r="AU235" s="177" t="s">
        <v>17</v>
      </c>
      <c r="AY235" s="169" t="s">
        <v>190</v>
      </c>
      <c r="BK235" s="178">
        <f>SUM(BK236:BK256)</f>
        <v>0</v>
      </c>
    </row>
    <row r="236" spans="2:65" s="1" customFormat="1" ht="16.5" customHeight="1">
      <c r="B236" s="181"/>
      <c r="C236" s="182" t="s">
        <v>666</v>
      </c>
      <c r="D236" s="182" t="s">
        <v>192</v>
      </c>
      <c r="E236" s="183" t="s">
        <v>3895</v>
      </c>
      <c r="F236" s="184" t="s">
        <v>3896</v>
      </c>
      <c r="G236" s="185" t="s">
        <v>625</v>
      </c>
      <c r="H236" s="186">
        <v>85</v>
      </c>
      <c r="I236" s="187"/>
      <c r="J236" s="188">
        <f>ROUND(I236*H236,2)</f>
        <v>0</v>
      </c>
      <c r="K236" s="184" t="s">
        <v>5</v>
      </c>
      <c r="L236" s="42"/>
      <c r="M236" s="189" t="s">
        <v>5</v>
      </c>
      <c r="N236" s="190" t="s">
        <v>43</v>
      </c>
      <c r="O236" s="43"/>
      <c r="P236" s="191">
        <f>O236*H236</f>
        <v>0</v>
      </c>
      <c r="Q236" s="191">
        <v>0</v>
      </c>
      <c r="R236" s="191">
        <f>Q236*H236</f>
        <v>0</v>
      </c>
      <c r="S236" s="191">
        <v>0</v>
      </c>
      <c r="T236" s="192">
        <f>S236*H236</f>
        <v>0</v>
      </c>
      <c r="AR236" s="25" t="s">
        <v>283</v>
      </c>
      <c r="AT236" s="25" t="s">
        <v>192</v>
      </c>
      <c r="AU236" s="25" t="s">
        <v>80</v>
      </c>
      <c r="AY236" s="25" t="s">
        <v>190</v>
      </c>
      <c r="BE236" s="193">
        <f>IF(N236="základní",J236,0)</f>
        <v>0</v>
      </c>
      <c r="BF236" s="193">
        <f>IF(N236="snížená",J236,0)</f>
        <v>0</v>
      </c>
      <c r="BG236" s="193">
        <f>IF(N236="zákl. přenesená",J236,0)</f>
        <v>0</v>
      </c>
      <c r="BH236" s="193">
        <f>IF(N236="sníž. přenesená",J236,0)</f>
        <v>0</v>
      </c>
      <c r="BI236" s="193">
        <f>IF(N236="nulová",J236,0)</f>
        <v>0</v>
      </c>
      <c r="BJ236" s="25" t="s">
        <v>17</v>
      </c>
      <c r="BK236" s="193">
        <f>ROUND(I236*H236,2)</f>
        <v>0</v>
      </c>
      <c r="BL236" s="25" t="s">
        <v>283</v>
      </c>
      <c r="BM236" s="25" t="s">
        <v>1215</v>
      </c>
    </row>
    <row r="237" spans="2:65" s="1" customFormat="1" ht="16.5" customHeight="1">
      <c r="B237" s="181"/>
      <c r="C237" s="182" t="s">
        <v>680</v>
      </c>
      <c r="D237" s="182" t="s">
        <v>192</v>
      </c>
      <c r="E237" s="183" t="s">
        <v>3897</v>
      </c>
      <c r="F237" s="184" t="s">
        <v>3898</v>
      </c>
      <c r="G237" s="185" t="s">
        <v>625</v>
      </c>
      <c r="H237" s="186">
        <v>74</v>
      </c>
      <c r="I237" s="187"/>
      <c r="J237" s="188">
        <f>ROUND(I237*H237,2)</f>
        <v>0</v>
      </c>
      <c r="K237" s="184" t="s">
        <v>5</v>
      </c>
      <c r="L237" s="42"/>
      <c r="M237" s="189" t="s">
        <v>5</v>
      </c>
      <c r="N237" s="190" t="s">
        <v>43</v>
      </c>
      <c r="O237" s="43"/>
      <c r="P237" s="191">
        <f>O237*H237</f>
        <v>0</v>
      </c>
      <c r="Q237" s="191">
        <v>0</v>
      </c>
      <c r="R237" s="191">
        <f>Q237*H237</f>
        <v>0</v>
      </c>
      <c r="S237" s="191">
        <v>0</v>
      </c>
      <c r="T237" s="192">
        <f>S237*H237</f>
        <v>0</v>
      </c>
      <c r="AR237" s="25" t="s">
        <v>283</v>
      </c>
      <c r="AT237" s="25" t="s">
        <v>192</v>
      </c>
      <c r="AU237" s="25" t="s">
        <v>80</v>
      </c>
      <c r="AY237" s="25" t="s">
        <v>190</v>
      </c>
      <c r="BE237" s="193">
        <f>IF(N237="základní",J237,0)</f>
        <v>0</v>
      </c>
      <c r="BF237" s="193">
        <f>IF(N237="snížená",J237,0)</f>
        <v>0</v>
      </c>
      <c r="BG237" s="193">
        <f>IF(N237="zákl. přenesená",J237,0)</f>
        <v>0</v>
      </c>
      <c r="BH237" s="193">
        <f>IF(N237="sníž. přenesená",J237,0)</f>
        <v>0</v>
      </c>
      <c r="BI237" s="193">
        <f>IF(N237="nulová",J237,0)</f>
        <v>0</v>
      </c>
      <c r="BJ237" s="25" t="s">
        <v>17</v>
      </c>
      <c r="BK237" s="193">
        <f>ROUND(I237*H237,2)</f>
        <v>0</v>
      </c>
      <c r="BL237" s="25" t="s">
        <v>283</v>
      </c>
      <c r="BM237" s="25" t="s">
        <v>1225</v>
      </c>
    </row>
    <row r="238" spans="2:65" s="1" customFormat="1" ht="16.5" customHeight="1">
      <c r="B238" s="181"/>
      <c r="C238" s="182" t="s">
        <v>699</v>
      </c>
      <c r="D238" s="182" t="s">
        <v>192</v>
      </c>
      <c r="E238" s="183" t="s">
        <v>3899</v>
      </c>
      <c r="F238" s="184" t="s">
        <v>3900</v>
      </c>
      <c r="G238" s="185" t="s">
        <v>625</v>
      </c>
      <c r="H238" s="186">
        <v>32</v>
      </c>
      <c r="I238" s="187"/>
      <c r="J238" s="188">
        <f>ROUND(I238*H238,2)</f>
        <v>0</v>
      </c>
      <c r="K238" s="184" t="s">
        <v>5</v>
      </c>
      <c r="L238" s="42"/>
      <c r="M238" s="189" t="s">
        <v>5</v>
      </c>
      <c r="N238" s="190" t="s">
        <v>43</v>
      </c>
      <c r="O238" s="43"/>
      <c r="P238" s="191">
        <f>O238*H238</f>
        <v>0</v>
      </c>
      <c r="Q238" s="191">
        <v>0</v>
      </c>
      <c r="R238" s="191">
        <f>Q238*H238</f>
        <v>0</v>
      </c>
      <c r="S238" s="191">
        <v>0</v>
      </c>
      <c r="T238" s="192">
        <f>S238*H238</f>
        <v>0</v>
      </c>
      <c r="AR238" s="25" t="s">
        <v>283</v>
      </c>
      <c r="AT238" s="25" t="s">
        <v>192</v>
      </c>
      <c r="AU238" s="25" t="s">
        <v>80</v>
      </c>
      <c r="AY238" s="25" t="s">
        <v>190</v>
      </c>
      <c r="BE238" s="193">
        <f>IF(N238="základní",J238,0)</f>
        <v>0</v>
      </c>
      <c r="BF238" s="193">
        <f>IF(N238="snížená",J238,0)</f>
        <v>0</v>
      </c>
      <c r="BG238" s="193">
        <f>IF(N238="zákl. přenesená",J238,0)</f>
        <v>0</v>
      </c>
      <c r="BH238" s="193">
        <f>IF(N238="sníž. přenesená",J238,0)</f>
        <v>0</v>
      </c>
      <c r="BI238" s="193">
        <f>IF(N238="nulová",J238,0)</f>
        <v>0</v>
      </c>
      <c r="BJ238" s="25" t="s">
        <v>17</v>
      </c>
      <c r="BK238" s="193">
        <f>ROUND(I238*H238,2)</f>
        <v>0</v>
      </c>
      <c r="BL238" s="25" t="s">
        <v>283</v>
      </c>
      <c r="BM238" s="25" t="s">
        <v>1237</v>
      </c>
    </row>
    <row r="239" spans="2:65" s="1" customFormat="1" ht="16.5" customHeight="1">
      <c r="B239" s="181"/>
      <c r="C239" s="182" t="s">
        <v>703</v>
      </c>
      <c r="D239" s="182" t="s">
        <v>192</v>
      </c>
      <c r="E239" s="183" t="s">
        <v>3901</v>
      </c>
      <c r="F239" s="184" t="s">
        <v>3902</v>
      </c>
      <c r="G239" s="185" t="s">
        <v>625</v>
      </c>
      <c r="H239" s="186">
        <v>12</v>
      </c>
      <c r="I239" s="187"/>
      <c r="J239" s="188">
        <f>ROUND(I239*H239,2)</f>
        <v>0</v>
      </c>
      <c r="K239" s="184" t="s">
        <v>5</v>
      </c>
      <c r="L239" s="42"/>
      <c r="M239" s="189" t="s">
        <v>5</v>
      </c>
      <c r="N239" s="190" t="s">
        <v>43</v>
      </c>
      <c r="O239" s="43"/>
      <c r="P239" s="191">
        <f>O239*H239</f>
        <v>0</v>
      </c>
      <c r="Q239" s="191">
        <v>0</v>
      </c>
      <c r="R239" s="191">
        <f>Q239*H239</f>
        <v>0</v>
      </c>
      <c r="S239" s="191">
        <v>0</v>
      </c>
      <c r="T239" s="192">
        <f>S239*H239</f>
        <v>0</v>
      </c>
      <c r="AR239" s="25" t="s">
        <v>283</v>
      </c>
      <c r="AT239" s="25" t="s">
        <v>192</v>
      </c>
      <c r="AU239" s="25" t="s">
        <v>80</v>
      </c>
      <c r="AY239" s="25" t="s">
        <v>190</v>
      </c>
      <c r="BE239" s="193">
        <f>IF(N239="základní",J239,0)</f>
        <v>0</v>
      </c>
      <c r="BF239" s="193">
        <f>IF(N239="snížená",J239,0)</f>
        <v>0</v>
      </c>
      <c r="BG239" s="193">
        <f>IF(N239="zákl. přenesená",J239,0)</f>
        <v>0</v>
      </c>
      <c r="BH239" s="193">
        <f>IF(N239="sníž. přenesená",J239,0)</f>
        <v>0</v>
      </c>
      <c r="BI239" s="193">
        <f>IF(N239="nulová",J239,0)</f>
        <v>0</v>
      </c>
      <c r="BJ239" s="25" t="s">
        <v>17</v>
      </c>
      <c r="BK239" s="193">
        <f>ROUND(I239*H239,2)</f>
        <v>0</v>
      </c>
      <c r="BL239" s="25" t="s">
        <v>283</v>
      </c>
      <c r="BM239" s="25" t="s">
        <v>1247</v>
      </c>
    </row>
    <row r="240" spans="2:65" s="1" customFormat="1" ht="16.5" customHeight="1">
      <c r="B240" s="181"/>
      <c r="C240" s="182" t="s">
        <v>710</v>
      </c>
      <c r="D240" s="182" t="s">
        <v>192</v>
      </c>
      <c r="E240" s="183" t="s">
        <v>3903</v>
      </c>
      <c r="F240" s="184" t="s">
        <v>3904</v>
      </c>
      <c r="G240" s="185" t="s">
        <v>410</v>
      </c>
      <c r="H240" s="186">
        <v>66</v>
      </c>
      <c r="I240" s="187"/>
      <c r="J240" s="188">
        <f>ROUND(I240*H240,2)</f>
        <v>0</v>
      </c>
      <c r="K240" s="184" t="s">
        <v>5</v>
      </c>
      <c r="L240" s="42"/>
      <c r="M240" s="189" t="s">
        <v>5</v>
      </c>
      <c r="N240" s="190" t="s">
        <v>43</v>
      </c>
      <c r="O240" s="43"/>
      <c r="P240" s="191">
        <f>O240*H240</f>
        <v>0</v>
      </c>
      <c r="Q240" s="191">
        <v>0</v>
      </c>
      <c r="R240" s="191">
        <f>Q240*H240</f>
        <v>0</v>
      </c>
      <c r="S240" s="191">
        <v>0</v>
      </c>
      <c r="T240" s="192">
        <f>S240*H240</f>
        <v>0</v>
      </c>
      <c r="AR240" s="25" t="s">
        <v>283</v>
      </c>
      <c r="AT240" s="25" t="s">
        <v>192</v>
      </c>
      <c r="AU240" s="25" t="s">
        <v>80</v>
      </c>
      <c r="AY240" s="25" t="s">
        <v>190</v>
      </c>
      <c r="BE240" s="193">
        <f>IF(N240="základní",J240,0)</f>
        <v>0</v>
      </c>
      <c r="BF240" s="193">
        <f>IF(N240="snížená",J240,0)</f>
        <v>0</v>
      </c>
      <c r="BG240" s="193">
        <f>IF(N240="zákl. přenesená",J240,0)</f>
        <v>0</v>
      </c>
      <c r="BH240" s="193">
        <f>IF(N240="sníž. přenesená",J240,0)</f>
        <v>0</v>
      </c>
      <c r="BI240" s="193">
        <f>IF(N240="nulová",J240,0)</f>
        <v>0</v>
      </c>
      <c r="BJ240" s="25" t="s">
        <v>17</v>
      </c>
      <c r="BK240" s="193">
        <f>ROUND(I240*H240,2)</f>
        <v>0</v>
      </c>
      <c r="BL240" s="25" t="s">
        <v>283</v>
      </c>
      <c r="BM240" s="25" t="s">
        <v>1258</v>
      </c>
    </row>
    <row r="241" spans="2:51" s="13" customFormat="1" ht="13.5">
      <c r="B241" s="202"/>
      <c r="D241" s="195" t="s">
        <v>198</v>
      </c>
      <c r="E241" s="203" t="s">
        <v>5</v>
      </c>
      <c r="F241" s="204" t="s">
        <v>3905</v>
      </c>
      <c r="H241" s="205">
        <v>66</v>
      </c>
      <c r="I241" s="206"/>
      <c r="L241" s="202"/>
      <c r="M241" s="207"/>
      <c r="N241" s="208"/>
      <c r="O241" s="208"/>
      <c r="P241" s="208"/>
      <c r="Q241" s="208"/>
      <c r="R241" s="208"/>
      <c r="S241" s="208"/>
      <c r="T241" s="209"/>
      <c r="AT241" s="203" t="s">
        <v>198</v>
      </c>
      <c r="AU241" s="203" t="s">
        <v>80</v>
      </c>
      <c r="AV241" s="13" t="s">
        <v>80</v>
      </c>
      <c r="AW241" s="13" t="s">
        <v>35</v>
      </c>
      <c r="AX241" s="13" t="s">
        <v>72</v>
      </c>
      <c r="AY241" s="203" t="s">
        <v>190</v>
      </c>
    </row>
    <row r="242" spans="2:51" s="14" customFormat="1" ht="13.5">
      <c r="B242" s="210"/>
      <c r="D242" s="195" t="s">
        <v>198</v>
      </c>
      <c r="E242" s="211" t="s">
        <v>5</v>
      </c>
      <c r="F242" s="212" t="s">
        <v>221</v>
      </c>
      <c r="H242" s="213">
        <v>66</v>
      </c>
      <c r="I242" s="214"/>
      <c r="L242" s="210"/>
      <c r="M242" s="215"/>
      <c r="N242" s="216"/>
      <c r="O242" s="216"/>
      <c r="P242" s="216"/>
      <c r="Q242" s="216"/>
      <c r="R242" s="216"/>
      <c r="S242" s="216"/>
      <c r="T242" s="217"/>
      <c r="AT242" s="211" t="s">
        <v>198</v>
      </c>
      <c r="AU242" s="211" t="s">
        <v>80</v>
      </c>
      <c r="AV242" s="14" t="s">
        <v>92</v>
      </c>
      <c r="AW242" s="14" t="s">
        <v>35</v>
      </c>
      <c r="AX242" s="14" t="s">
        <v>17</v>
      </c>
      <c r="AY242" s="211" t="s">
        <v>190</v>
      </c>
    </row>
    <row r="243" spans="2:65" s="1" customFormat="1" ht="25.5" customHeight="1">
      <c r="B243" s="181"/>
      <c r="C243" s="182" t="s">
        <v>717</v>
      </c>
      <c r="D243" s="182" t="s">
        <v>192</v>
      </c>
      <c r="E243" s="183" t="s">
        <v>3906</v>
      </c>
      <c r="F243" s="184" t="s">
        <v>3907</v>
      </c>
      <c r="G243" s="185" t="s">
        <v>625</v>
      </c>
      <c r="H243" s="186">
        <v>150</v>
      </c>
      <c r="I243" s="187"/>
      <c r="J243" s="188">
        <f>ROUND(I243*H243,2)</f>
        <v>0</v>
      </c>
      <c r="K243" s="184" t="s">
        <v>5</v>
      </c>
      <c r="L243" s="42"/>
      <c r="M243" s="189" t="s">
        <v>5</v>
      </c>
      <c r="N243" s="190" t="s">
        <v>43</v>
      </c>
      <c r="O243" s="43"/>
      <c r="P243" s="191">
        <f>O243*H243</f>
        <v>0</v>
      </c>
      <c r="Q243" s="191">
        <v>0</v>
      </c>
      <c r="R243" s="191">
        <f>Q243*H243</f>
        <v>0</v>
      </c>
      <c r="S243" s="191">
        <v>0</v>
      </c>
      <c r="T243" s="192">
        <f>S243*H243</f>
        <v>0</v>
      </c>
      <c r="AR243" s="25" t="s">
        <v>283</v>
      </c>
      <c r="AT243" s="25" t="s">
        <v>192</v>
      </c>
      <c r="AU243" s="25" t="s">
        <v>80</v>
      </c>
      <c r="AY243" s="25" t="s">
        <v>190</v>
      </c>
      <c r="BE243" s="193">
        <f>IF(N243="základní",J243,0)</f>
        <v>0</v>
      </c>
      <c r="BF243" s="193">
        <f>IF(N243="snížená",J243,0)</f>
        <v>0</v>
      </c>
      <c r="BG243" s="193">
        <f>IF(N243="zákl. přenesená",J243,0)</f>
        <v>0</v>
      </c>
      <c r="BH243" s="193">
        <f>IF(N243="sníž. přenesená",J243,0)</f>
        <v>0</v>
      </c>
      <c r="BI243" s="193">
        <f>IF(N243="nulová",J243,0)</f>
        <v>0</v>
      </c>
      <c r="BJ243" s="25" t="s">
        <v>17</v>
      </c>
      <c r="BK243" s="193">
        <f>ROUND(I243*H243,2)</f>
        <v>0</v>
      </c>
      <c r="BL243" s="25" t="s">
        <v>283</v>
      </c>
      <c r="BM243" s="25" t="s">
        <v>1269</v>
      </c>
    </row>
    <row r="244" spans="2:65" s="1" customFormat="1" ht="25.5" customHeight="1">
      <c r="B244" s="181"/>
      <c r="C244" s="182" t="s">
        <v>722</v>
      </c>
      <c r="D244" s="182" t="s">
        <v>192</v>
      </c>
      <c r="E244" s="183" t="s">
        <v>3908</v>
      </c>
      <c r="F244" s="184" t="s">
        <v>3909</v>
      </c>
      <c r="G244" s="185" t="s">
        <v>625</v>
      </c>
      <c r="H244" s="186">
        <v>44</v>
      </c>
      <c r="I244" s="187"/>
      <c r="J244" s="188">
        <f>ROUND(I244*H244,2)</f>
        <v>0</v>
      </c>
      <c r="K244" s="184" t="s">
        <v>5</v>
      </c>
      <c r="L244" s="42"/>
      <c r="M244" s="189" t="s">
        <v>5</v>
      </c>
      <c r="N244" s="190" t="s">
        <v>43</v>
      </c>
      <c r="O244" s="43"/>
      <c r="P244" s="191">
        <f>O244*H244</f>
        <v>0</v>
      </c>
      <c r="Q244" s="191">
        <v>0</v>
      </c>
      <c r="R244" s="191">
        <f>Q244*H244</f>
        <v>0</v>
      </c>
      <c r="S244" s="191">
        <v>0</v>
      </c>
      <c r="T244" s="192">
        <f>S244*H244</f>
        <v>0</v>
      </c>
      <c r="AR244" s="25" t="s">
        <v>283</v>
      </c>
      <c r="AT244" s="25" t="s">
        <v>192</v>
      </c>
      <c r="AU244" s="25" t="s">
        <v>80</v>
      </c>
      <c r="AY244" s="25" t="s">
        <v>190</v>
      </c>
      <c r="BE244" s="193">
        <f>IF(N244="základní",J244,0)</f>
        <v>0</v>
      </c>
      <c r="BF244" s="193">
        <f>IF(N244="snížená",J244,0)</f>
        <v>0</v>
      </c>
      <c r="BG244" s="193">
        <f>IF(N244="zákl. přenesená",J244,0)</f>
        <v>0</v>
      </c>
      <c r="BH244" s="193">
        <f>IF(N244="sníž. přenesená",J244,0)</f>
        <v>0</v>
      </c>
      <c r="BI244" s="193">
        <f>IF(N244="nulová",J244,0)</f>
        <v>0</v>
      </c>
      <c r="BJ244" s="25" t="s">
        <v>17</v>
      </c>
      <c r="BK244" s="193">
        <f>ROUND(I244*H244,2)</f>
        <v>0</v>
      </c>
      <c r="BL244" s="25" t="s">
        <v>283</v>
      </c>
      <c r="BM244" s="25" t="s">
        <v>1285</v>
      </c>
    </row>
    <row r="245" spans="2:51" s="13" customFormat="1" ht="13.5">
      <c r="B245" s="202"/>
      <c r="D245" s="195" t="s">
        <v>198</v>
      </c>
      <c r="E245" s="203" t="s">
        <v>5</v>
      </c>
      <c r="F245" s="204" t="s">
        <v>3910</v>
      </c>
      <c r="H245" s="205">
        <v>44</v>
      </c>
      <c r="I245" s="206"/>
      <c r="L245" s="202"/>
      <c r="M245" s="207"/>
      <c r="N245" s="208"/>
      <c r="O245" s="208"/>
      <c r="P245" s="208"/>
      <c r="Q245" s="208"/>
      <c r="R245" s="208"/>
      <c r="S245" s="208"/>
      <c r="T245" s="209"/>
      <c r="AT245" s="203" t="s">
        <v>198</v>
      </c>
      <c r="AU245" s="203" t="s">
        <v>80</v>
      </c>
      <c r="AV245" s="13" t="s">
        <v>80</v>
      </c>
      <c r="AW245" s="13" t="s">
        <v>35</v>
      </c>
      <c r="AX245" s="13" t="s">
        <v>72</v>
      </c>
      <c r="AY245" s="203" t="s">
        <v>190</v>
      </c>
    </row>
    <row r="246" spans="2:51" s="14" customFormat="1" ht="13.5">
      <c r="B246" s="210"/>
      <c r="D246" s="195" t="s">
        <v>198</v>
      </c>
      <c r="E246" s="211" t="s">
        <v>5</v>
      </c>
      <c r="F246" s="212" t="s">
        <v>221</v>
      </c>
      <c r="H246" s="213">
        <v>44</v>
      </c>
      <c r="I246" s="214"/>
      <c r="L246" s="210"/>
      <c r="M246" s="215"/>
      <c r="N246" s="216"/>
      <c r="O246" s="216"/>
      <c r="P246" s="216"/>
      <c r="Q246" s="216"/>
      <c r="R246" s="216"/>
      <c r="S246" s="216"/>
      <c r="T246" s="217"/>
      <c r="AT246" s="211" t="s">
        <v>198</v>
      </c>
      <c r="AU246" s="211" t="s">
        <v>80</v>
      </c>
      <c r="AV246" s="14" t="s">
        <v>92</v>
      </c>
      <c r="AW246" s="14" t="s">
        <v>35</v>
      </c>
      <c r="AX246" s="14" t="s">
        <v>17</v>
      </c>
      <c r="AY246" s="211" t="s">
        <v>190</v>
      </c>
    </row>
    <row r="247" spans="2:65" s="1" customFormat="1" ht="16.5" customHeight="1">
      <c r="B247" s="181"/>
      <c r="C247" s="182" t="s">
        <v>728</v>
      </c>
      <c r="D247" s="182" t="s">
        <v>192</v>
      </c>
      <c r="E247" s="183" t="s">
        <v>3911</v>
      </c>
      <c r="F247" s="184" t="s">
        <v>3912</v>
      </c>
      <c r="G247" s="185" t="s">
        <v>410</v>
      </c>
      <c r="H247" s="186">
        <v>9</v>
      </c>
      <c r="I247" s="187"/>
      <c r="J247" s="188">
        <f aca="true" t="shared" si="20" ref="J247:J256">ROUND(I247*H247,2)</f>
        <v>0</v>
      </c>
      <c r="K247" s="184" t="s">
        <v>5</v>
      </c>
      <c r="L247" s="42"/>
      <c r="M247" s="189" t="s">
        <v>5</v>
      </c>
      <c r="N247" s="190" t="s">
        <v>43</v>
      </c>
      <c r="O247" s="43"/>
      <c r="P247" s="191">
        <f aca="true" t="shared" si="21" ref="P247:P256">O247*H247</f>
        <v>0</v>
      </c>
      <c r="Q247" s="191">
        <v>0</v>
      </c>
      <c r="R247" s="191">
        <f aca="true" t="shared" si="22" ref="R247:R256">Q247*H247</f>
        <v>0</v>
      </c>
      <c r="S247" s="191">
        <v>0</v>
      </c>
      <c r="T247" s="192">
        <f aca="true" t="shared" si="23" ref="T247:T256">S247*H247</f>
        <v>0</v>
      </c>
      <c r="AR247" s="25" t="s">
        <v>283</v>
      </c>
      <c r="AT247" s="25" t="s">
        <v>192</v>
      </c>
      <c r="AU247" s="25" t="s">
        <v>80</v>
      </c>
      <c r="AY247" s="25" t="s">
        <v>190</v>
      </c>
      <c r="BE247" s="193">
        <f aca="true" t="shared" si="24" ref="BE247:BE256">IF(N247="základní",J247,0)</f>
        <v>0</v>
      </c>
      <c r="BF247" s="193">
        <f aca="true" t="shared" si="25" ref="BF247:BF256">IF(N247="snížená",J247,0)</f>
        <v>0</v>
      </c>
      <c r="BG247" s="193">
        <f aca="true" t="shared" si="26" ref="BG247:BG256">IF(N247="zákl. přenesená",J247,0)</f>
        <v>0</v>
      </c>
      <c r="BH247" s="193">
        <f aca="true" t="shared" si="27" ref="BH247:BH256">IF(N247="sníž. přenesená",J247,0)</f>
        <v>0</v>
      </c>
      <c r="BI247" s="193">
        <f aca="true" t="shared" si="28" ref="BI247:BI256">IF(N247="nulová",J247,0)</f>
        <v>0</v>
      </c>
      <c r="BJ247" s="25" t="s">
        <v>17</v>
      </c>
      <c r="BK247" s="193">
        <f aca="true" t="shared" si="29" ref="BK247:BK256">ROUND(I247*H247,2)</f>
        <v>0</v>
      </c>
      <c r="BL247" s="25" t="s">
        <v>283</v>
      </c>
      <c r="BM247" s="25" t="s">
        <v>1301</v>
      </c>
    </row>
    <row r="248" spans="2:65" s="1" customFormat="1" ht="16.5" customHeight="1">
      <c r="B248" s="181"/>
      <c r="C248" s="182" t="s">
        <v>733</v>
      </c>
      <c r="D248" s="182" t="s">
        <v>192</v>
      </c>
      <c r="E248" s="183" t="s">
        <v>3913</v>
      </c>
      <c r="F248" s="184" t="s">
        <v>3914</v>
      </c>
      <c r="G248" s="185" t="s">
        <v>3915</v>
      </c>
      <c r="H248" s="186">
        <v>10</v>
      </c>
      <c r="I248" s="187"/>
      <c r="J248" s="188">
        <f t="shared" si="20"/>
        <v>0</v>
      </c>
      <c r="K248" s="184" t="s">
        <v>5</v>
      </c>
      <c r="L248" s="42"/>
      <c r="M248" s="189" t="s">
        <v>5</v>
      </c>
      <c r="N248" s="190" t="s">
        <v>43</v>
      </c>
      <c r="O248" s="43"/>
      <c r="P248" s="191">
        <f t="shared" si="21"/>
        <v>0</v>
      </c>
      <c r="Q248" s="191">
        <v>0</v>
      </c>
      <c r="R248" s="191">
        <f t="shared" si="22"/>
        <v>0</v>
      </c>
      <c r="S248" s="191">
        <v>0</v>
      </c>
      <c r="T248" s="192">
        <f t="shared" si="23"/>
        <v>0</v>
      </c>
      <c r="AR248" s="25" t="s">
        <v>283</v>
      </c>
      <c r="AT248" s="25" t="s">
        <v>192</v>
      </c>
      <c r="AU248" s="25" t="s">
        <v>80</v>
      </c>
      <c r="AY248" s="25" t="s">
        <v>190</v>
      </c>
      <c r="BE248" s="193">
        <f t="shared" si="24"/>
        <v>0</v>
      </c>
      <c r="BF248" s="193">
        <f t="shared" si="25"/>
        <v>0</v>
      </c>
      <c r="BG248" s="193">
        <f t="shared" si="26"/>
        <v>0</v>
      </c>
      <c r="BH248" s="193">
        <f t="shared" si="27"/>
        <v>0</v>
      </c>
      <c r="BI248" s="193">
        <f t="shared" si="28"/>
        <v>0</v>
      </c>
      <c r="BJ248" s="25" t="s">
        <v>17</v>
      </c>
      <c r="BK248" s="193">
        <f t="shared" si="29"/>
        <v>0</v>
      </c>
      <c r="BL248" s="25" t="s">
        <v>283</v>
      </c>
      <c r="BM248" s="25" t="s">
        <v>1317</v>
      </c>
    </row>
    <row r="249" spans="2:65" s="1" customFormat="1" ht="16.5" customHeight="1">
      <c r="B249" s="181"/>
      <c r="C249" s="182" t="s">
        <v>747</v>
      </c>
      <c r="D249" s="182" t="s">
        <v>192</v>
      </c>
      <c r="E249" s="183" t="s">
        <v>3916</v>
      </c>
      <c r="F249" s="184" t="s">
        <v>3917</v>
      </c>
      <c r="G249" s="185" t="s">
        <v>2178</v>
      </c>
      <c r="H249" s="186">
        <v>1</v>
      </c>
      <c r="I249" s="187"/>
      <c r="J249" s="188">
        <f t="shared" si="20"/>
        <v>0</v>
      </c>
      <c r="K249" s="184" t="s">
        <v>5</v>
      </c>
      <c r="L249" s="42"/>
      <c r="M249" s="189" t="s">
        <v>5</v>
      </c>
      <c r="N249" s="190" t="s">
        <v>43</v>
      </c>
      <c r="O249" s="43"/>
      <c r="P249" s="191">
        <f t="shared" si="21"/>
        <v>0</v>
      </c>
      <c r="Q249" s="191">
        <v>0</v>
      </c>
      <c r="R249" s="191">
        <f t="shared" si="22"/>
        <v>0</v>
      </c>
      <c r="S249" s="191">
        <v>0</v>
      </c>
      <c r="T249" s="192">
        <f t="shared" si="23"/>
        <v>0</v>
      </c>
      <c r="AR249" s="25" t="s">
        <v>283</v>
      </c>
      <c r="AT249" s="25" t="s">
        <v>192</v>
      </c>
      <c r="AU249" s="25" t="s">
        <v>80</v>
      </c>
      <c r="AY249" s="25" t="s">
        <v>190</v>
      </c>
      <c r="BE249" s="193">
        <f t="shared" si="24"/>
        <v>0</v>
      </c>
      <c r="BF249" s="193">
        <f t="shared" si="25"/>
        <v>0</v>
      </c>
      <c r="BG249" s="193">
        <f t="shared" si="26"/>
        <v>0</v>
      </c>
      <c r="BH249" s="193">
        <f t="shared" si="27"/>
        <v>0</v>
      </c>
      <c r="BI249" s="193">
        <f t="shared" si="28"/>
        <v>0</v>
      </c>
      <c r="BJ249" s="25" t="s">
        <v>17</v>
      </c>
      <c r="BK249" s="193">
        <f t="shared" si="29"/>
        <v>0</v>
      </c>
      <c r="BL249" s="25" t="s">
        <v>283</v>
      </c>
      <c r="BM249" s="25" t="s">
        <v>1328</v>
      </c>
    </row>
    <row r="250" spans="2:65" s="1" customFormat="1" ht="16.5" customHeight="1">
      <c r="B250" s="181"/>
      <c r="C250" s="182" t="s">
        <v>753</v>
      </c>
      <c r="D250" s="182" t="s">
        <v>192</v>
      </c>
      <c r="E250" s="183" t="s">
        <v>3918</v>
      </c>
      <c r="F250" s="184" t="s">
        <v>3919</v>
      </c>
      <c r="G250" s="185" t="s">
        <v>410</v>
      </c>
      <c r="H250" s="186">
        <v>2</v>
      </c>
      <c r="I250" s="187"/>
      <c r="J250" s="188">
        <f t="shared" si="20"/>
        <v>0</v>
      </c>
      <c r="K250" s="184" t="s">
        <v>5</v>
      </c>
      <c r="L250" s="42"/>
      <c r="M250" s="189" t="s">
        <v>5</v>
      </c>
      <c r="N250" s="190" t="s">
        <v>43</v>
      </c>
      <c r="O250" s="43"/>
      <c r="P250" s="191">
        <f t="shared" si="21"/>
        <v>0</v>
      </c>
      <c r="Q250" s="191">
        <v>0</v>
      </c>
      <c r="R250" s="191">
        <f t="shared" si="22"/>
        <v>0</v>
      </c>
      <c r="S250" s="191">
        <v>0</v>
      </c>
      <c r="T250" s="192">
        <f t="shared" si="23"/>
        <v>0</v>
      </c>
      <c r="AR250" s="25" t="s">
        <v>283</v>
      </c>
      <c r="AT250" s="25" t="s">
        <v>192</v>
      </c>
      <c r="AU250" s="25" t="s">
        <v>80</v>
      </c>
      <c r="AY250" s="25" t="s">
        <v>190</v>
      </c>
      <c r="BE250" s="193">
        <f t="shared" si="24"/>
        <v>0</v>
      </c>
      <c r="BF250" s="193">
        <f t="shared" si="25"/>
        <v>0</v>
      </c>
      <c r="BG250" s="193">
        <f t="shared" si="26"/>
        <v>0</v>
      </c>
      <c r="BH250" s="193">
        <f t="shared" si="27"/>
        <v>0</v>
      </c>
      <c r="BI250" s="193">
        <f t="shared" si="28"/>
        <v>0</v>
      </c>
      <c r="BJ250" s="25" t="s">
        <v>17</v>
      </c>
      <c r="BK250" s="193">
        <f t="shared" si="29"/>
        <v>0</v>
      </c>
      <c r="BL250" s="25" t="s">
        <v>283</v>
      </c>
      <c r="BM250" s="25" t="s">
        <v>1340</v>
      </c>
    </row>
    <row r="251" spans="2:65" s="1" customFormat="1" ht="16.5" customHeight="1">
      <c r="B251" s="181"/>
      <c r="C251" s="182" t="s">
        <v>758</v>
      </c>
      <c r="D251" s="182" t="s">
        <v>192</v>
      </c>
      <c r="E251" s="183" t="s">
        <v>3920</v>
      </c>
      <c r="F251" s="184" t="s">
        <v>3921</v>
      </c>
      <c r="G251" s="185" t="s">
        <v>410</v>
      </c>
      <c r="H251" s="186">
        <v>2</v>
      </c>
      <c r="I251" s="187"/>
      <c r="J251" s="188">
        <f t="shared" si="20"/>
        <v>0</v>
      </c>
      <c r="K251" s="184" t="s">
        <v>5</v>
      </c>
      <c r="L251" s="42"/>
      <c r="M251" s="189" t="s">
        <v>5</v>
      </c>
      <c r="N251" s="190" t="s">
        <v>43</v>
      </c>
      <c r="O251" s="43"/>
      <c r="P251" s="191">
        <f t="shared" si="21"/>
        <v>0</v>
      </c>
      <c r="Q251" s="191">
        <v>0</v>
      </c>
      <c r="R251" s="191">
        <f t="shared" si="22"/>
        <v>0</v>
      </c>
      <c r="S251" s="191">
        <v>0</v>
      </c>
      <c r="T251" s="192">
        <f t="shared" si="23"/>
        <v>0</v>
      </c>
      <c r="AR251" s="25" t="s">
        <v>283</v>
      </c>
      <c r="AT251" s="25" t="s">
        <v>192</v>
      </c>
      <c r="AU251" s="25" t="s">
        <v>80</v>
      </c>
      <c r="AY251" s="25" t="s">
        <v>190</v>
      </c>
      <c r="BE251" s="193">
        <f t="shared" si="24"/>
        <v>0</v>
      </c>
      <c r="BF251" s="193">
        <f t="shared" si="25"/>
        <v>0</v>
      </c>
      <c r="BG251" s="193">
        <f t="shared" si="26"/>
        <v>0</v>
      </c>
      <c r="BH251" s="193">
        <f t="shared" si="27"/>
        <v>0</v>
      </c>
      <c r="BI251" s="193">
        <f t="shared" si="28"/>
        <v>0</v>
      </c>
      <c r="BJ251" s="25" t="s">
        <v>17</v>
      </c>
      <c r="BK251" s="193">
        <f t="shared" si="29"/>
        <v>0</v>
      </c>
      <c r="BL251" s="25" t="s">
        <v>283</v>
      </c>
      <c r="BM251" s="25" t="s">
        <v>1368</v>
      </c>
    </row>
    <row r="252" spans="2:65" s="1" customFormat="1" ht="16.5" customHeight="1">
      <c r="B252" s="181"/>
      <c r="C252" s="182" t="s">
        <v>765</v>
      </c>
      <c r="D252" s="182" t="s">
        <v>192</v>
      </c>
      <c r="E252" s="183" t="s">
        <v>3922</v>
      </c>
      <c r="F252" s="184" t="s">
        <v>3923</v>
      </c>
      <c r="G252" s="185" t="s">
        <v>410</v>
      </c>
      <c r="H252" s="186">
        <v>1</v>
      </c>
      <c r="I252" s="187"/>
      <c r="J252" s="188">
        <f t="shared" si="20"/>
        <v>0</v>
      </c>
      <c r="K252" s="184" t="s">
        <v>5</v>
      </c>
      <c r="L252" s="42"/>
      <c r="M252" s="189" t="s">
        <v>5</v>
      </c>
      <c r="N252" s="190" t="s">
        <v>43</v>
      </c>
      <c r="O252" s="43"/>
      <c r="P252" s="191">
        <f t="shared" si="21"/>
        <v>0</v>
      </c>
      <c r="Q252" s="191">
        <v>0</v>
      </c>
      <c r="R252" s="191">
        <f t="shared" si="22"/>
        <v>0</v>
      </c>
      <c r="S252" s="191">
        <v>0</v>
      </c>
      <c r="T252" s="192">
        <f t="shared" si="23"/>
        <v>0</v>
      </c>
      <c r="AR252" s="25" t="s">
        <v>283</v>
      </c>
      <c r="AT252" s="25" t="s">
        <v>192</v>
      </c>
      <c r="AU252" s="25" t="s">
        <v>80</v>
      </c>
      <c r="AY252" s="25" t="s">
        <v>190</v>
      </c>
      <c r="BE252" s="193">
        <f t="shared" si="24"/>
        <v>0</v>
      </c>
      <c r="BF252" s="193">
        <f t="shared" si="25"/>
        <v>0</v>
      </c>
      <c r="BG252" s="193">
        <f t="shared" si="26"/>
        <v>0</v>
      </c>
      <c r="BH252" s="193">
        <f t="shared" si="27"/>
        <v>0</v>
      </c>
      <c r="BI252" s="193">
        <f t="shared" si="28"/>
        <v>0</v>
      </c>
      <c r="BJ252" s="25" t="s">
        <v>17</v>
      </c>
      <c r="BK252" s="193">
        <f t="shared" si="29"/>
        <v>0</v>
      </c>
      <c r="BL252" s="25" t="s">
        <v>283</v>
      </c>
      <c r="BM252" s="25" t="s">
        <v>1405</v>
      </c>
    </row>
    <row r="253" spans="2:65" s="1" customFormat="1" ht="16.5" customHeight="1">
      <c r="B253" s="181"/>
      <c r="C253" s="182" t="s">
        <v>770</v>
      </c>
      <c r="D253" s="182" t="s">
        <v>192</v>
      </c>
      <c r="E253" s="183" t="s">
        <v>3924</v>
      </c>
      <c r="F253" s="184" t="s">
        <v>3925</v>
      </c>
      <c r="G253" s="185" t="s">
        <v>410</v>
      </c>
      <c r="H253" s="186">
        <v>6</v>
      </c>
      <c r="I253" s="187"/>
      <c r="J253" s="188">
        <f t="shared" si="20"/>
        <v>0</v>
      </c>
      <c r="K253" s="184" t="s">
        <v>5</v>
      </c>
      <c r="L253" s="42"/>
      <c r="M253" s="189" t="s">
        <v>5</v>
      </c>
      <c r="N253" s="190" t="s">
        <v>43</v>
      </c>
      <c r="O253" s="43"/>
      <c r="P253" s="191">
        <f t="shared" si="21"/>
        <v>0</v>
      </c>
      <c r="Q253" s="191">
        <v>0</v>
      </c>
      <c r="R253" s="191">
        <f t="shared" si="22"/>
        <v>0</v>
      </c>
      <c r="S253" s="191">
        <v>0</v>
      </c>
      <c r="T253" s="192">
        <f t="shared" si="23"/>
        <v>0</v>
      </c>
      <c r="AR253" s="25" t="s">
        <v>283</v>
      </c>
      <c r="AT253" s="25" t="s">
        <v>192</v>
      </c>
      <c r="AU253" s="25" t="s">
        <v>80</v>
      </c>
      <c r="AY253" s="25" t="s">
        <v>190</v>
      </c>
      <c r="BE253" s="193">
        <f t="shared" si="24"/>
        <v>0</v>
      </c>
      <c r="BF253" s="193">
        <f t="shared" si="25"/>
        <v>0</v>
      </c>
      <c r="BG253" s="193">
        <f t="shared" si="26"/>
        <v>0</v>
      </c>
      <c r="BH253" s="193">
        <f t="shared" si="27"/>
        <v>0</v>
      </c>
      <c r="BI253" s="193">
        <f t="shared" si="28"/>
        <v>0</v>
      </c>
      <c r="BJ253" s="25" t="s">
        <v>17</v>
      </c>
      <c r="BK253" s="193">
        <f t="shared" si="29"/>
        <v>0</v>
      </c>
      <c r="BL253" s="25" t="s">
        <v>283</v>
      </c>
      <c r="BM253" s="25" t="s">
        <v>1429</v>
      </c>
    </row>
    <row r="254" spans="2:65" s="1" customFormat="1" ht="16.5" customHeight="1">
      <c r="B254" s="181"/>
      <c r="C254" s="182" t="s">
        <v>775</v>
      </c>
      <c r="D254" s="182" t="s">
        <v>192</v>
      </c>
      <c r="E254" s="183" t="s">
        <v>3926</v>
      </c>
      <c r="F254" s="184" t="s">
        <v>3927</v>
      </c>
      <c r="G254" s="185" t="s">
        <v>410</v>
      </c>
      <c r="H254" s="186">
        <v>6</v>
      </c>
      <c r="I254" s="187"/>
      <c r="J254" s="188">
        <f t="shared" si="20"/>
        <v>0</v>
      </c>
      <c r="K254" s="184" t="s">
        <v>5</v>
      </c>
      <c r="L254" s="42"/>
      <c r="M254" s="189" t="s">
        <v>5</v>
      </c>
      <c r="N254" s="190" t="s">
        <v>43</v>
      </c>
      <c r="O254" s="43"/>
      <c r="P254" s="191">
        <f t="shared" si="21"/>
        <v>0</v>
      </c>
      <c r="Q254" s="191">
        <v>0</v>
      </c>
      <c r="R254" s="191">
        <f t="shared" si="22"/>
        <v>0</v>
      </c>
      <c r="S254" s="191">
        <v>0</v>
      </c>
      <c r="T254" s="192">
        <f t="shared" si="23"/>
        <v>0</v>
      </c>
      <c r="AR254" s="25" t="s">
        <v>283</v>
      </c>
      <c r="AT254" s="25" t="s">
        <v>192</v>
      </c>
      <c r="AU254" s="25" t="s">
        <v>80</v>
      </c>
      <c r="AY254" s="25" t="s">
        <v>190</v>
      </c>
      <c r="BE254" s="193">
        <f t="shared" si="24"/>
        <v>0</v>
      </c>
      <c r="BF254" s="193">
        <f t="shared" si="25"/>
        <v>0</v>
      </c>
      <c r="BG254" s="193">
        <f t="shared" si="26"/>
        <v>0</v>
      </c>
      <c r="BH254" s="193">
        <f t="shared" si="27"/>
        <v>0</v>
      </c>
      <c r="BI254" s="193">
        <f t="shared" si="28"/>
        <v>0</v>
      </c>
      <c r="BJ254" s="25" t="s">
        <v>17</v>
      </c>
      <c r="BK254" s="193">
        <f t="shared" si="29"/>
        <v>0</v>
      </c>
      <c r="BL254" s="25" t="s">
        <v>283</v>
      </c>
      <c r="BM254" s="25" t="s">
        <v>1442</v>
      </c>
    </row>
    <row r="255" spans="2:65" s="1" customFormat="1" ht="16.5" customHeight="1">
      <c r="B255" s="181"/>
      <c r="C255" s="182" t="s">
        <v>782</v>
      </c>
      <c r="D255" s="182" t="s">
        <v>192</v>
      </c>
      <c r="E255" s="183" t="s">
        <v>3928</v>
      </c>
      <c r="F255" s="184" t="s">
        <v>3929</v>
      </c>
      <c r="G255" s="185" t="s">
        <v>410</v>
      </c>
      <c r="H255" s="186">
        <v>2</v>
      </c>
      <c r="I255" s="187"/>
      <c r="J255" s="188">
        <f t="shared" si="20"/>
        <v>0</v>
      </c>
      <c r="K255" s="184" t="s">
        <v>5</v>
      </c>
      <c r="L255" s="42"/>
      <c r="M255" s="189" t="s">
        <v>5</v>
      </c>
      <c r="N255" s="190" t="s">
        <v>43</v>
      </c>
      <c r="O255" s="43"/>
      <c r="P255" s="191">
        <f t="shared" si="21"/>
        <v>0</v>
      </c>
      <c r="Q255" s="191">
        <v>0</v>
      </c>
      <c r="R255" s="191">
        <f t="shared" si="22"/>
        <v>0</v>
      </c>
      <c r="S255" s="191">
        <v>0</v>
      </c>
      <c r="T255" s="192">
        <f t="shared" si="23"/>
        <v>0</v>
      </c>
      <c r="AR255" s="25" t="s">
        <v>283</v>
      </c>
      <c r="AT255" s="25" t="s">
        <v>192</v>
      </c>
      <c r="AU255" s="25" t="s">
        <v>80</v>
      </c>
      <c r="AY255" s="25" t="s">
        <v>190</v>
      </c>
      <c r="BE255" s="193">
        <f t="shared" si="24"/>
        <v>0</v>
      </c>
      <c r="BF255" s="193">
        <f t="shared" si="25"/>
        <v>0</v>
      </c>
      <c r="BG255" s="193">
        <f t="shared" si="26"/>
        <v>0</v>
      </c>
      <c r="BH255" s="193">
        <f t="shared" si="27"/>
        <v>0</v>
      </c>
      <c r="BI255" s="193">
        <f t="shared" si="28"/>
        <v>0</v>
      </c>
      <c r="BJ255" s="25" t="s">
        <v>17</v>
      </c>
      <c r="BK255" s="193">
        <f t="shared" si="29"/>
        <v>0</v>
      </c>
      <c r="BL255" s="25" t="s">
        <v>283</v>
      </c>
      <c r="BM255" s="25" t="s">
        <v>1453</v>
      </c>
    </row>
    <row r="256" spans="2:65" s="1" customFormat="1" ht="16.5" customHeight="1">
      <c r="B256" s="181"/>
      <c r="C256" s="182" t="s">
        <v>788</v>
      </c>
      <c r="D256" s="182" t="s">
        <v>192</v>
      </c>
      <c r="E256" s="183" t="s">
        <v>3930</v>
      </c>
      <c r="F256" s="184" t="s">
        <v>3931</v>
      </c>
      <c r="G256" s="185" t="s">
        <v>365</v>
      </c>
      <c r="H256" s="186">
        <v>1</v>
      </c>
      <c r="I256" s="187"/>
      <c r="J256" s="188">
        <f t="shared" si="20"/>
        <v>0</v>
      </c>
      <c r="K256" s="184" t="s">
        <v>5</v>
      </c>
      <c r="L256" s="42"/>
      <c r="M256" s="189" t="s">
        <v>5</v>
      </c>
      <c r="N256" s="190" t="s">
        <v>43</v>
      </c>
      <c r="O256" s="43"/>
      <c r="P256" s="191">
        <f t="shared" si="21"/>
        <v>0</v>
      </c>
      <c r="Q256" s="191">
        <v>0</v>
      </c>
      <c r="R256" s="191">
        <f t="shared" si="22"/>
        <v>0</v>
      </c>
      <c r="S256" s="191">
        <v>0</v>
      </c>
      <c r="T256" s="192">
        <f t="shared" si="23"/>
        <v>0</v>
      </c>
      <c r="AR256" s="25" t="s">
        <v>283</v>
      </c>
      <c r="AT256" s="25" t="s">
        <v>192</v>
      </c>
      <c r="AU256" s="25" t="s">
        <v>80</v>
      </c>
      <c r="AY256" s="25" t="s">
        <v>190</v>
      </c>
      <c r="BE256" s="193">
        <f t="shared" si="24"/>
        <v>0</v>
      </c>
      <c r="BF256" s="193">
        <f t="shared" si="25"/>
        <v>0</v>
      </c>
      <c r="BG256" s="193">
        <f t="shared" si="26"/>
        <v>0</v>
      </c>
      <c r="BH256" s="193">
        <f t="shared" si="27"/>
        <v>0</v>
      </c>
      <c r="BI256" s="193">
        <f t="shared" si="28"/>
        <v>0</v>
      </c>
      <c r="BJ256" s="25" t="s">
        <v>17</v>
      </c>
      <c r="BK256" s="193">
        <f t="shared" si="29"/>
        <v>0</v>
      </c>
      <c r="BL256" s="25" t="s">
        <v>283</v>
      </c>
      <c r="BM256" s="25" t="s">
        <v>1461</v>
      </c>
    </row>
    <row r="257" spans="2:63" s="11" customFormat="1" ht="37.35" customHeight="1">
      <c r="B257" s="168"/>
      <c r="D257" s="169" t="s">
        <v>71</v>
      </c>
      <c r="E257" s="170" t="s">
        <v>3932</v>
      </c>
      <c r="F257" s="170" t="s">
        <v>3933</v>
      </c>
      <c r="I257" s="171"/>
      <c r="J257" s="172">
        <f>BK257</f>
        <v>0</v>
      </c>
      <c r="L257" s="168"/>
      <c r="M257" s="173"/>
      <c r="N257" s="174"/>
      <c r="O257" s="174"/>
      <c r="P257" s="175">
        <f>P258+SUM(P259:P262)+P279</f>
        <v>0</v>
      </c>
      <c r="Q257" s="174"/>
      <c r="R257" s="175">
        <f>R258+SUM(R259:R262)+R279</f>
        <v>0</v>
      </c>
      <c r="S257" s="174"/>
      <c r="T257" s="176">
        <f>T258+SUM(T259:T262)+T279</f>
        <v>0</v>
      </c>
      <c r="AR257" s="169" t="s">
        <v>17</v>
      </c>
      <c r="AT257" s="177" t="s">
        <v>71</v>
      </c>
      <c r="AU257" s="177" t="s">
        <v>72</v>
      </c>
      <c r="AY257" s="169" t="s">
        <v>190</v>
      </c>
      <c r="BK257" s="178">
        <f>BK258+SUM(BK259:BK262)+BK279</f>
        <v>0</v>
      </c>
    </row>
    <row r="258" spans="2:65" s="1" customFormat="1" ht="25.5" customHeight="1">
      <c r="B258" s="181"/>
      <c r="C258" s="182" t="s">
        <v>794</v>
      </c>
      <c r="D258" s="182" t="s">
        <v>192</v>
      </c>
      <c r="E258" s="183" t="s">
        <v>3934</v>
      </c>
      <c r="F258" s="184" t="s">
        <v>3935</v>
      </c>
      <c r="G258" s="185" t="s">
        <v>410</v>
      </c>
      <c r="H258" s="186">
        <v>1</v>
      </c>
      <c r="I258" s="187"/>
      <c r="J258" s="188">
        <f>ROUND(I258*H258,2)</f>
        <v>0</v>
      </c>
      <c r="K258" s="184" t="s">
        <v>5</v>
      </c>
      <c r="L258" s="42"/>
      <c r="M258" s="189" t="s">
        <v>5</v>
      </c>
      <c r="N258" s="190" t="s">
        <v>43</v>
      </c>
      <c r="O258" s="43"/>
      <c r="P258" s="191">
        <f>O258*H258</f>
        <v>0</v>
      </c>
      <c r="Q258" s="191">
        <v>0</v>
      </c>
      <c r="R258" s="191">
        <f>Q258*H258</f>
        <v>0</v>
      </c>
      <c r="S258" s="191">
        <v>0</v>
      </c>
      <c r="T258" s="192">
        <f>S258*H258</f>
        <v>0</v>
      </c>
      <c r="AR258" s="25" t="s">
        <v>92</v>
      </c>
      <c r="AT258" s="25" t="s">
        <v>192</v>
      </c>
      <c r="AU258" s="25" t="s">
        <v>17</v>
      </c>
      <c r="AY258" s="25" t="s">
        <v>190</v>
      </c>
      <c r="BE258" s="193">
        <f>IF(N258="základní",J258,0)</f>
        <v>0</v>
      </c>
      <c r="BF258" s="193">
        <f>IF(N258="snížená",J258,0)</f>
        <v>0</v>
      </c>
      <c r="BG258" s="193">
        <f>IF(N258="zákl. přenesená",J258,0)</f>
        <v>0</v>
      </c>
      <c r="BH258" s="193">
        <f>IF(N258="sníž. přenesená",J258,0)</f>
        <v>0</v>
      </c>
      <c r="BI258" s="193">
        <f>IF(N258="nulová",J258,0)</f>
        <v>0</v>
      </c>
      <c r="BJ258" s="25" t="s">
        <v>17</v>
      </c>
      <c r="BK258" s="193">
        <f>ROUND(I258*H258,2)</f>
        <v>0</v>
      </c>
      <c r="BL258" s="25" t="s">
        <v>92</v>
      </c>
      <c r="BM258" s="25" t="s">
        <v>1472</v>
      </c>
    </row>
    <row r="259" spans="2:65" s="1" customFormat="1" ht="16.5" customHeight="1">
      <c r="B259" s="181"/>
      <c r="C259" s="182" t="s">
        <v>800</v>
      </c>
      <c r="D259" s="182" t="s">
        <v>192</v>
      </c>
      <c r="E259" s="183" t="s">
        <v>3936</v>
      </c>
      <c r="F259" s="184" t="s">
        <v>3937</v>
      </c>
      <c r="G259" s="185" t="s">
        <v>625</v>
      </c>
      <c r="H259" s="186">
        <v>191</v>
      </c>
      <c r="I259" s="187"/>
      <c r="J259" s="188">
        <f>ROUND(I259*H259,2)</f>
        <v>0</v>
      </c>
      <c r="K259" s="184" t="s">
        <v>5</v>
      </c>
      <c r="L259" s="42"/>
      <c r="M259" s="189" t="s">
        <v>5</v>
      </c>
      <c r="N259" s="190" t="s">
        <v>43</v>
      </c>
      <c r="O259" s="43"/>
      <c r="P259" s="191">
        <f>O259*H259</f>
        <v>0</v>
      </c>
      <c r="Q259" s="191">
        <v>0</v>
      </c>
      <c r="R259" s="191">
        <f>Q259*H259</f>
        <v>0</v>
      </c>
      <c r="S259" s="191">
        <v>0</v>
      </c>
      <c r="T259" s="192">
        <f>S259*H259</f>
        <v>0</v>
      </c>
      <c r="AR259" s="25" t="s">
        <v>92</v>
      </c>
      <c r="AT259" s="25" t="s">
        <v>192</v>
      </c>
      <c r="AU259" s="25" t="s">
        <v>17</v>
      </c>
      <c r="AY259" s="25" t="s">
        <v>190</v>
      </c>
      <c r="BE259" s="193">
        <f>IF(N259="základní",J259,0)</f>
        <v>0</v>
      </c>
      <c r="BF259" s="193">
        <f>IF(N259="snížená",J259,0)</f>
        <v>0</v>
      </c>
      <c r="BG259" s="193">
        <f>IF(N259="zákl. přenesená",J259,0)</f>
        <v>0</v>
      </c>
      <c r="BH259" s="193">
        <f>IF(N259="sníž. přenesená",J259,0)</f>
        <v>0</v>
      </c>
      <c r="BI259" s="193">
        <f>IF(N259="nulová",J259,0)</f>
        <v>0</v>
      </c>
      <c r="BJ259" s="25" t="s">
        <v>17</v>
      </c>
      <c r="BK259" s="193">
        <f>ROUND(I259*H259,2)</f>
        <v>0</v>
      </c>
      <c r="BL259" s="25" t="s">
        <v>92</v>
      </c>
      <c r="BM259" s="25" t="s">
        <v>1483</v>
      </c>
    </row>
    <row r="260" spans="2:65" s="1" customFormat="1" ht="16.5" customHeight="1">
      <c r="B260" s="181"/>
      <c r="C260" s="182" t="s">
        <v>808</v>
      </c>
      <c r="D260" s="182" t="s">
        <v>192</v>
      </c>
      <c r="E260" s="183" t="s">
        <v>3938</v>
      </c>
      <c r="F260" s="184" t="s">
        <v>3939</v>
      </c>
      <c r="G260" s="185" t="s">
        <v>625</v>
      </c>
      <c r="H260" s="186">
        <v>191</v>
      </c>
      <c r="I260" s="187"/>
      <c r="J260" s="188">
        <f>ROUND(I260*H260,2)</f>
        <v>0</v>
      </c>
      <c r="K260" s="184" t="s">
        <v>5</v>
      </c>
      <c r="L260" s="42"/>
      <c r="M260" s="189" t="s">
        <v>5</v>
      </c>
      <c r="N260" s="190" t="s">
        <v>43</v>
      </c>
      <c r="O260" s="43"/>
      <c r="P260" s="191">
        <f>O260*H260</f>
        <v>0</v>
      </c>
      <c r="Q260" s="191">
        <v>0</v>
      </c>
      <c r="R260" s="191">
        <f>Q260*H260</f>
        <v>0</v>
      </c>
      <c r="S260" s="191">
        <v>0</v>
      </c>
      <c r="T260" s="192">
        <f>S260*H260</f>
        <v>0</v>
      </c>
      <c r="AR260" s="25" t="s">
        <v>92</v>
      </c>
      <c r="AT260" s="25" t="s">
        <v>192</v>
      </c>
      <c r="AU260" s="25" t="s">
        <v>17</v>
      </c>
      <c r="AY260" s="25" t="s">
        <v>190</v>
      </c>
      <c r="BE260" s="193">
        <f>IF(N260="základní",J260,0)</f>
        <v>0</v>
      </c>
      <c r="BF260" s="193">
        <f>IF(N260="snížená",J260,0)</f>
        <v>0</v>
      </c>
      <c r="BG260" s="193">
        <f>IF(N260="zákl. přenesená",J260,0)</f>
        <v>0</v>
      </c>
      <c r="BH260" s="193">
        <f>IF(N260="sníž. přenesená",J260,0)</f>
        <v>0</v>
      </c>
      <c r="BI260" s="193">
        <f>IF(N260="nulová",J260,0)</f>
        <v>0</v>
      </c>
      <c r="BJ260" s="25" t="s">
        <v>17</v>
      </c>
      <c r="BK260" s="193">
        <f>ROUND(I260*H260,2)</f>
        <v>0</v>
      </c>
      <c r="BL260" s="25" t="s">
        <v>92</v>
      </c>
      <c r="BM260" s="25" t="s">
        <v>1494</v>
      </c>
    </row>
    <row r="261" spans="2:65" s="1" customFormat="1" ht="16.5" customHeight="1">
      <c r="B261" s="181"/>
      <c r="C261" s="182" t="s">
        <v>817</v>
      </c>
      <c r="D261" s="182" t="s">
        <v>192</v>
      </c>
      <c r="E261" s="183" t="s">
        <v>3940</v>
      </c>
      <c r="F261" s="184" t="s">
        <v>3941</v>
      </c>
      <c r="G261" s="185" t="s">
        <v>3892</v>
      </c>
      <c r="H261" s="240"/>
      <c r="I261" s="187"/>
      <c r="J261" s="188">
        <f>ROUND(I261*H261,2)</f>
        <v>0</v>
      </c>
      <c r="K261" s="184" t="s">
        <v>5</v>
      </c>
      <c r="L261" s="42"/>
      <c r="M261" s="189" t="s">
        <v>5</v>
      </c>
      <c r="N261" s="190" t="s">
        <v>43</v>
      </c>
      <c r="O261" s="43"/>
      <c r="P261" s="191">
        <f>O261*H261</f>
        <v>0</v>
      </c>
      <c r="Q261" s="191">
        <v>0</v>
      </c>
      <c r="R261" s="191">
        <f>Q261*H261</f>
        <v>0</v>
      </c>
      <c r="S261" s="191">
        <v>0</v>
      </c>
      <c r="T261" s="192">
        <f>S261*H261</f>
        <v>0</v>
      </c>
      <c r="AR261" s="25" t="s">
        <v>92</v>
      </c>
      <c r="AT261" s="25" t="s">
        <v>192</v>
      </c>
      <c r="AU261" s="25" t="s">
        <v>17</v>
      </c>
      <c r="AY261" s="25" t="s">
        <v>190</v>
      </c>
      <c r="BE261" s="193">
        <f>IF(N261="základní",J261,0)</f>
        <v>0</v>
      </c>
      <c r="BF261" s="193">
        <f>IF(N261="snížená",J261,0)</f>
        <v>0</v>
      </c>
      <c r="BG261" s="193">
        <f>IF(N261="zákl. přenesená",J261,0)</f>
        <v>0</v>
      </c>
      <c r="BH261" s="193">
        <f>IF(N261="sníž. přenesená",J261,0)</f>
        <v>0</v>
      </c>
      <c r="BI261" s="193">
        <f>IF(N261="nulová",J261,0)</f>
        <v>0</v>
      </c>
      <c r="BJ261" s="25" t="s">
        <v>17</v>
      </c>
      <c r="BK261" s="193">
        <f>ROUND(I261*H261,2)</f>
        <v>0</v>
      </c>
      <c r="BL261" s="25" t="s">
        <v>92</v>
      </c>
      <c r="BM261" s="25" t="s">
        <v>1502</v>
      </c>
    </row>
    <row r="262" spans="2:63" s="11" customFormat="1" ht="29.85" customHeight="1">
      <c r="B262" s="168"/>
      <c r="D262" s="169" t="s">
        <v>71</v>
      </c>
      <c r="E262" s="179" t="s">
        <v>2173</v>
      </c>
      <c r="F262" s="179" t="s">
        <v>2174</v>
      </c>
      <c r="I262" s="171"/>
      <c r="J262" s="180">
        <f>BK262</f>
        <v>0</v>
      </c>
      <c r="L262" s="168"/>
      <c r="M262" s="173"/>
      <c r="N262" s="174"/>
      <c r="O262" s="174"/>
      <c r="P262" s="175">
        <f>SUM(P263:P278)</f>
        <v>0</v>
      </c>
      <c r="Q262" s="174"/>
      <c r="R262" s="175">
        <f>SUM(R263:R278)</f>
        <v>0</v>
      </c>
      <c r="S262" s="174"/>
      <c r="T262" s="176">
        <f>SUM(T263:T278)</f>
        <v>0</v>
      </c>
      <c r="AR262" s="169" t="s">
        <v>80</v>
      </c>
      <c r="AT262" s="177" t="s">
        <v>71</v>
      </c>
      <c r="AU262" s="177" t="s">
        <v>17</v>
      </c>
      <c r="AY262" s="169" t="s">
        <v>190</v>
      </c>
      <c r="BK262" s="178">
        <f>SUM(BK263:BK278)</f>
        <v>0</v>
      </c>
    </row>
    <row r="263" spans="2:65" s="1" customFormat="1" ht="25.5" customHeight="1">
      <c r="B263" s="181"/>
      <c r="C263" s="182" t="s">
        <v>826</v>
      </c>
      <c r="D263" s="182" t="s">
        <v>192</v>
      </c>
      <c r="E263" s="183" t="s">
        <v>3942</v>
      </c>
      <c r="F263" s="184" t="s">
        <v>3943</v>
      </c>
      <c r="G263" s="185" t="s">
        <v>2178</v>
      </c>
      <c r="H263" s="186">
        <v>4</v>
      </c>
      <c r="I263" s="187"/>
      <c r="J263" s="188">
        <f aca="true" t="shared" si="30" ref="J263:J278">ROUND(I263*H263,2)</f>
        <v>0</v>
      </c>
      <c r="K263" s="184" t="s">
        <v>5</v>
      </c>
      <c r="L263" s="42"/>
      <c r="M263" s="189" t="s">
        <v>5</v>
      </c>
      <c r="N263" s="190" t="s">
        <v>43</v>
      </c>
      <c r="O263" s="43"/>
      <c r="P263" s="191">
        <f aca="true" t="shared" si="31" ref="P263:P278">O263*H263</f>
        <v>0</v>
      </c>
      <c r="Q263" s="191">
        <v>0</v>
      </c>
      <c r="R263" s="191">
        <f aca="true" t="shared" si="32" ref="R263:R278">Q263*H263</f>
        <v>0</v>
      </c>
      <c r="S263" s="191">
        <v>0</v>
      </c>
      <c r="T263" s="192">
        <f aca="true" t="shared" si="33" ref="T263:T278">S263*H263</f>
        <v>0</v>
      </c>
      <c r="AR263" s="25" t="s">
        <v>283</v>
      </c>
      <c r="AT263" s="25" t="s">
        <v>192</v>
      </c>
      <c r="AU263" s="25" t="s">
        <v>80</v>
      </c>
      <c r="AY263" s="25" t="s">
        <v>190</v>
      </c>
      <c r="BE263" s="193">
        <f aca="true" t="shared" si="34" ref="BE263:BE278">IF(N263="základní",J263,0)</f>
        <v>0</v>
      </c>
      <c r="BF263" s="193">
        <f aca="true" t="shared" si="35" ref="BF263:BF278">IF(N263="snížená",J263,0)</f>
        <v>0</v>
      </c>
      <c r="BG263" s="193">
        <f aca="true" t="shared" si="36" ref="BG263:BG278">IF(N263="zákl. přenesená",J263,0)</f>
        <v>0</v>
      </c>
      <c r="BH263" s="193">
        <f aca="true" t="shared" si="37" ref="BH263:BH278">IF(N263="sníž. přenesená",J263,0)</f>
        <v>0</v>
      </c>
      <c r="BI263" s="193">
        <f aca="true" t="shared" si="38" ref="BI263:BI278">IF(N263="nulová",J263,0)</f>
        <v>0</v>
      </c>
      <c r="BJ263" s="25" t="s">
        <v>17</v>
      </c>
      <c r="BK263" s="193">
        <f aca="true" t="shared" si="39" ref="BK263:BK278">ROUND(I263*H263,2)</f>
        <v>0</v>
      </c>
      <c r="BL263" s="25" t="s">
        <v>283</v>
      </c>
      <c r="BM263" s="25" t="s">
        <v>1512</v>
      </c>
    </row>
    <row r="264" spans="2:65" s="1" customFormat="1" ht="16.5" customHeight="1">
      <c r="B264" s="181"/>
      <c r="C264" s="182" t="s">
        <v>831</v>
      </c>
      <c r="D264" s="182" t="s">
        <v>192</v>
      </c>
      <c r="E264" s="183" t="s">
        <v>3944</v>
      </c>
      <c r="F264" s="184" t="s">
        <v>3945</v>
      </c>
      <c r="G264" s="185" t="s">
        <v>2178</v>
      </c>
      <c r="H264" s="186">
        <v>4</v>
      </c>
      <c r="I264" s="187"/>
      <c r="J264" s="188">
        <f t="shared" si="30"/>
        <v>0</v>
      </c>
      <c r="K264" s="184" t="s">
        <v>5</v>
      </c>
      <c r="L264" s="42"/>
      <c r="M264" s="189" t="s">
        <v>5</v>
      </c>
      <c r="N264" s="190" t="s">
        <v>43</v>
      </c>
      <c r="O264" s="43"/>
      <c r="P264" s="191">
        <f t="shared" si="31"/>
        <v>0</v>
      </c>
      <c r="Q264" s="191">
        <v>0</v>
      </c>
      <c r="R264" s="191">
        <f t="shared" si="32"/>
        <v>0</v>
      </c>
      <c r="S264" s="191">
        <v>0</v>
      </c>
      <c r="T264" s="192">
        <f t="shared" si="33"/>
        <v>0</v>
      </c>
      <c r="AR264" s="25" t="s">
        <v>283</v>
      </c>
      <c r="AT264" s="25" t="s">
        <v>192</v>
      </c>
      <c r="AU264" s="25" t="s">
        <v>80</v>
      </c>
      <c r="AY264" s="25" t="s">
        <v>190</v>
      </c>
      <c r="BE264" s="193">
        <f t="shared" si="34"/>
        <v>0</v>
      </c>
      <c r="BF264" s="193">
        <f t="shared" si="35"/>
        <v>0</v>
      </c>
      <c r="BG264" s="193">
        <f t="shared" si="36"/>
        <v>0</v>
      </c>
      <c r="BH264" s="193">
        <f t="shared" si="37"/>
        <v>0</v>
      </c>
      <c r="BI264" s="193">
        <f t="shared" si="38"/>
        <v>0</v>
      </c>
      <c r="BJ264" s="25" t="s">
        <v>17</v>
      </c>
      <c r="BK264" s="193">
        <f t="shared" si="39"/>
        <v>0</v>
      </c>
      <c r="BL264" s="25" t="s">
        <v>283</v>
      </c>
      <c r="BM264" s="25" t="s">
        <v>1521</v>
      </c>
    </row>
    <row r="265" spans="2:65" s="1" customFormat="1" ht="25.5" customHeight="1">
      <c r="B265" s="181"/>
      <c r="C265" s="182" t="s">
        <v>837</v>
      </c>
      <c r="D265" s="182" t="s">
        <v>192</v>
      </c>
      <c r="E265" s="183" t="s">
        <v>3946</v>
      </c>
      <c r="F265" s="184" t="s">
        <v>3947</v>
      </c>
      <c r="G265" s="185" t="s">
        <v>2178</v>
      </c>
      <c r="H265" s="186">
        <v>2</v>
      </c>
      <c r="I265" s="187"/>
      <c r="J265" s="188">
        <f t="shared" si="30"/>
        <v>0</v>
      </c>
      <c r="K265" s="184" t="s">
        <v>5</v>
      </c>
      <c r="L265" s="42"/>
      <c r="M265" s="189" t="s">
        <v>5</v>
      </c>
      <c r="N265" s="190" t="s">
        <v>43</v>
      </c>
      <c r="O265" s="43"/>
      <c r="P265" s="191">
        <f t="shared" si="31"/>
        <v>0</v>
      </c>
      <c r="Q265" s="191">
        <v>0</v>
      </c>
      <c r="R265" s="191">
        <f t="shared" si="32"/>
        <v>0</v>
      </c>
      <c r="S265" s="191">
        <v>0</v>
      </c>
      <c r="T265" s="192">
        <f t="shared" si="33"/>
        <v>0</v>
      </c>
      <c r="AR265" s="25" t="s">
        <v>283</v>
      </c>
      <c r="AT265" s="25" t="s">
        <v>192</v>
      </c>
      <c r="AU265" s="25" t="s">
        <v>80</v>
      </c>
      <c r="AY265" s="25" t="s">
        <v>190</v>
      </c>
      <c r="BE265" s="193">
        <f t="shared" si="34"/>
        <v>0</v>
      </c>
      <c r="BF265" s="193">
        <f t="shared" si="35"/>
        <v>0</v>
      </c>
      <c r="BG265" s="193">
        <f t="shared" si="36"/>
        <v>0</v>
      </c>
      <c r="BH265" s="193">
        <f t="shared" si="37"/>
        <v>0</v>
      </c>
      <c r="BI265" s="193">
        <f t="shared" si="38"/>
        <v>0</v>
      </c>
      <c r="BJ265" s="25" t="s">
        <v>17</v>
      </c>
      <c r="BK265" s="193">
        <f t="shared" si="39"/>
        <v>0</v>
      </c>
      <c r="BL265" s="25" t="s">
        <v>283</v>
      </c>
      <c r="BM265" s="25" t="s">
        <v>1532</v>
      </c>
    </row>
    <row r="266" spans="2:65" s="1" customFormat="1" ht="16.5" customHeight="1">
      <c r="B266" s="181"/>
      <c r="C266" s="182" t="s">
        <v>841</v>
      </c>
      <c r="D266" s="182" t="s">
        <v>192</v>
      </c>
      <c r="E266" s="183" t="s">
        <v>3948</v>
      </c>
      <c r="F266" s="184" t="s">
        <v>3949</v>
      </c>
      <c r="G266" s="185" t="s">
        <v>2178</v>
      </c>
      <c r="H266" s="186">
        <v>2</v>
      </c>
      <c r="I266" s="187"/>
      <c r="J266" s="188">
        <f t="shared" si="30"/>
        <v>0</v>
      </c>
      <c r="K266" s="184" t="s">
        <v>5</v>
      </c>
      <c r="L266" s="42"/>
      <c r="M266" s="189" t="s">
        <v>5</v>
      </c>
      <c r="N266" s="190" t="s">
        <v>43</v>
      </c>
      <c r="O266" s="43"/>
      <c r="P266" s="191">
        <f t="shared" si="31"/>
        <v>0</v>
      </c>
      <c r="Q266" s="191">
        <v>0</v>
      </c>
      <c r="R266" s="191">
        <f t="shared" si="32"/>
        <v>0</v>
      </c>
      <c r="S266" s="191">
        <v>0</v>
      </c>
      <c r="T266" s="192">
        <f t="shared" si="33"/>
        <v>0</v>
      </c>
      <c r="AR266" s="25" t="s">
        <v>283</v>
      </c>
      <c r="AT266" s="25" t="s">
        <v>192</v>
      </c>
      <c r="AU266" s="25" t="s">
        <v>80</v>
      </c>
      <c r="AY266" s="25" t="s">
        <v>190</v>
      </c>
      <c r="BE266" s="193">
        <f t="shared" si="34"/>
        <v>0</v>
      </c>
      <c r="BF266" s="193">
        <f t="shared" si="35"/>
        <v>0</v>
      </c>
      <c r="BG266" s="193">
        <f t="shared" si="36"/>
        <v>0</v>
      </c>
      <c r="BH266" s="193">
        <f t="shared" si="37"/>
        <v>0</v>
      </c>
      <c r="BI266" s="193">
        <f t="shared" si="38"/>
        <v>0</v>
      </c>
      <c r="BJ266" s="25" t="s">
        <v>17</v>
      </c>
      <c r="BK266" s="193">
        <f t="shared" si="39"/>
        <v>0</v>
      </c>
      <c r="BL266" s="25" t="s">
        <v>283</v>
      </c>
      <c r="BM266" s="25" t="s">
        <v>1542</v>
      </c>
    </row>
    <row r="267" spans="2:65" s="1" customFormat="1" ht="25.5" customHeight="1">
      <c r="B267" s="181"/>
      <c r="C267" s="182" t="s">
        <v>847</v>
      </c>
      <c r="D267" s="182" t="s">
        <v>192</v>
      </c>
      <c r="E267" s="183" t="s">
        <v>3950</v>
      </c>
      <c r="F267" s="184" t="s">
        <v>3951</v>
      </c>
      <c r="G267" s="185" t="s">
        <v>2178</v>
      </c>
      <c r="H267" s="186">
        <v>2</v>
      </c>
      <c r="I267" s="187"/>
      <c r="J267" s="188">
        <f t="shared" si="30"/>
        <v>0</v>
      </c>
      <c r="K267" s="184" t="s">
        <v>5</v>
      </c>
      <c r="L267" s="42"/>
      <c r="M267" s="189" t="s">
        <v>5</v>
      </c>
      <c r="N267" s="190" t="s">
        <v>43</v>
      </c>
      <c r="O267" s="43"/>
      <c r="P267" s="191">
        <f t="shared" si="31"/>
        <v>0</v>
      </c>
      <c r="Q267" s="191">
        <v>0</v>
      </c>
      <c r="R267" s="191">
        <f t="shared" si="32"/>
        <v>0</v>
      </c>
      <c r="S267" s="191">
        <v>0</v>
      </c>
      <c r="T267" s="192">
        <f t="shared" si="33"/>
        <v>0</v>
      </c>
      <c r="AR267" s="25" t="s">
        <v>283</v>
      </c>
      <c r="AT267" s="25" t="s">
        <v>192</v>
      </c>
      <c r="AU267" s="25" t="s">
        <v>80</v>
      </c>
      <c r="AY267" s="25" t="s">
        <v>190</v>
      </c>
      <c r="BE267" s="193">
        <f t="shared" si="34"/>
        <v>0</v>
      </c>
      <c r="BF267" s="193">
        <f t="shared" si="35"/>
        <v>0</v>
      </c>
      <c r="BG267" s="193">
        <f t="shared" si="36"/>
        <v>0</v>
      </c>
      <c r="BH267" s="193">
        <f t="shared" si="37"/>
        <v>0</v>
      </c>
      <c r="BI267" s="193">
        <f t="shared" si="38"/>
        <v>0</v>
      </c>
      <c r="BJ267" s="25" t="s">
        <v>17</v>
      </c>
      <c r="BK267" s="193">
        <f t="shared" si="39"/>
        <v>0</v>
      </c>
      <c r="BL267" s="25" t="s">
        <v>283</v>
      </c>
      <c r="BM267" s="25" t="s">
        <v>1560</v>
      </c>
    </row>
    <row r="268" spans="2:65" s="1" customFormat="1" ht="16.5" customHeight="1">
      <c r="B268" s="181"/>
      <c r="C268" s="182" t="s">
        <v>851</v>
      </c>
      <c r="D268" s="182" t="s">
        <v>192</v>
      </c>
      <c r="E268" s="183" t="s">
        <v>3952</v>
      </c>
      <c r="F268" s="184" t="s">
        <v>3953</v>
      </c>
      <c r="G268" s="185" t="s">
        <v>2178</v>
      </c>
      <c r="H268" s="186">
        <v>2</v>
      </c>
      <c r="I268" s="187"/>
      <c r="J268" s="188">
        <f t="shared" si="30"/>
        <v>0</v>
      </c>
      <c r="K268" s="184" t="s">
        <v>5</v>
      </c>
      <c r="L268" s="42"/>
      <c r="M268" s="189" t="s">
        <v>5</v>
      </c>
      <c r="N268" s="190" t="s">
        <v>43</v>
      </c>
      <c r="O268" s="43"/>
      <c r="P268" s="191">
        <f t="shared" si="31"/>
        <v>0</v>
      </c>
      <c r="Q268" s="191">
        <v>0</v>
      </c>
      <c r="R268" s="191">
        <f t="shared" si="32"/>
        <v>0</v>
      </c>
      <c r="S268" s="191">
        <v>0</v>
      </c>
      <c r="T268" s="192">
        <f t="shared" si="33"/>
        <v>0</v>
      </c>
      <c r="AR268" s="25" t="s">
        <v>283</v>
      </c>
      <c r="AT268" s="25" t="s">
        <v>192</v>
      </c>
      <c r="AU268" s="25" t="s">
        <v>80</v>
      </c>
      <c r="AY268" s="25" t="s">
        <v>190</v>
      </c>
      <c r="BE268" s="193">
        <f t="shared" si="34"/>
        <v>0</v>
      </c>
      <c r="BF268" s="193">
        <f t="shared" si="35"/>
        <v>0</v>
      </c>
      <c r="BG268" s="193">
        <f t="shared" si="36"/>
        <v>0</v>
      </c>
      <c r="BH268" s="193">
        <f t="shared" si="37"/>
        <v>0</v>
      </c>
      <c r="BI268" s="193">
        <f t="shared" si="38"/>
        <v>0</v>
      </c>
      <c r="BJ268" s="25" t="s">
        <v>17</v>
      </c>
      <c r="BK268" s="193">
        <f t="shared" si="39"/>
        <v>0</v>
      </c>
      <c r="BL268" s="25" t="s">
        <v>283</v>
      </c>
      <c r="BM268" s="25" t="s">
        <v>1581</v>
      </c>
    </row>
    <row r="269" spans="2:65" s="1" customFormat="1" ht="16.5" customHeight="1">
      <c r="B269" s="181"/>
      <c r="C269" s="182" t="s">
        <v>862</v>
      </c>
      <c r="D269" s="182" t="s">
        <v>192</v>
      </c>
      <c r="E269" s="183" t="s">
        <v>3954</v>
      </c>
      <c r="F269" s="184" t="s">
        <v>3955</v>
      </c>
      <c r="G269" s="185" t="s">
        <v>2178</v>
      </c>
      <c r="H269" s="186">
        <v>2</v>
      </c>
      <c r="I269" s="187"/>
      <c r="J269" s="188">
        <f t="shared" si="30"/>
        <v>0</v>
      </c>
      <c r="K269" s="184" t="s">
        <v>5</v>
      </c>
      <c r="L269" s="42"/>
      <c r="M269" s="189" t="s">
        <v>5</v>
      </c>
      <c r="N269" s="190" t="s">
        <v>43</v>
      </c>
      <c r="O269" s="43"/>
      <c r="P269" s="191">
        <f t="shared" si="31"/>
        <v>0</v>
      </c>
      <c r="Q269" s="191">
        <v>0</v>
      </c>
      <c r="R269" s="191">
        <f t="shared" si="32"/>
        <v>0</v>
      </c>
      <c r="S269" s="191">
        <v>0</v>
      </c>
      <c r="T269" s="192">
        <f t="shared" si="33"/>
        <v>0</v>
      </c>
      <c r="AR269" s="25" t="s">
        <v>283</v>
      </c>
      <c r="AT269" s="25" t="s">
        <v>192</v>
      </c>
      <c r="AU269" s="25" t="s">
        <v>80</v>
      </c>
      <c r="AY269" s="25" t="s">
        <v>190</v>
      </c>
      <c r="BE269" s="193">
        <f t="shared" si="34"/>
        <v>0</v>
      </c>
      <c r="BF269" s="193">
        <f t="shared" si="35"/>
        <v>0</v>
      </c>
      <c r="BG269" s="193">
        <f t="shared" si="36"/>
        <v>0</v>
      </c>
      <c r="BH269" s="193">
        <f t="shared" si="37"/>
        <v>0</v>
      </c>
      <c r="BI269" s="193">
        <f t="shared" si="38"/>
        <v>0</v>
      </c>
      <c r="BJ269" s="25" t="s">
        <v>17</v>
      </c>
      <c r="BK269" s="193">
        <f t="shared" si="39"/>
        <v>0</v>
      </c>
      <c r="BL269" s="25" t="s">
        <v>283</v>
      </c>
      <c r="BM269" s="25" t="s">
        <v>1593</v>
      </c>
    </row>
    <row r="270" spans="2:65" s="1" customFormat="1" ht="25.5" customHeight="1">
      <c r="B270" s="181"/>
      <c r="C270" s="182" t="s">
        <v>868</v>
      </c>
      <c r="D270" s="182" t="s">
        <v>192</v>
      </c>
      <c r="E270" s="183" t="s">
        <v>3956</v>
      </c>
      <c r="F270" s="184" t="s">
        <v>3957</v>
      </c>
      <c r="G270" s="185" t="s">
        <v>2178</v>
      </c>
      <c r="H270" s="186">
        <v>2</v>
      </c>
      <c r="I270" s="187"/>
      <c r="J270" s="188">
        <f t="shared" si="30"/>
        <v>0</v>
      </c>
      <c r="K270" s="184" t="s">
        <v>5</v>
      </c>
      <c r="L270" s="42"/>
      <c r="M270" s="189" t="s">
        <v>5</v>
      </c>
      <c r="N270" s="190" t="s">
        <v>43</v>
      </c>
      <c r="O270" s="43"/>
      <c r="P270" s="191">
        <f t="shared" si="31"/>
        <v>0</v>
      </c>
      <c r="Q270" s="191">
        <v>0</v>
      </c>
      <c r="R270" s="191">
        <f t="shared" si="32"/>
        <v>0</v>
      </c>
      <c r="S270" s="191">
        <v>0</v>
      </c>
      <c r="T270" s="192">
        <f t="shared" si="33"/>
        <v>0</v>
      </c>
      <c r="AR270" s="25" t="s">
        <v>283</v>
      </c>
      <c r="AT270" s="25" t="s">
        <v>192</v>
      </c>
      <c r="AU270" s="25" t="s">
        <v>80</v>
      </c>
      <c r="AY270" s="25" t="s">
        <v>190</v>
      </c>
      <c r="BE270" s="193">
        <f t="shared" si="34"/>
        <v>0</v>
      </c>
      <c r="BF270" s="193">
        <f t="shared" si="35"/>
        <v>0</v>
      </c>
      <c r="BG270" s="193">
        <f t="shared" si="36"/>
        <v>0</v>
      </c>
      <c r="BH270" s="193">
        <f t="shared" si="37"/>
        <v>0</v>
      </c>
      <c r="BI270" s="193">
        <f t="shared" si="38"/>
        <v>0</v>
      </c>
      <c r="BJ270" s="25" t="s">
        <v>17</v>
      </c>
      <c r="BK270" s="193">
        <f t="shared" si="39"/>
        <v>0</v>
      </c>
      <c r="BL270" s="25" t="s">
        <v>283</v>
      </c>
      <c r="BM270" s="25" t="s">
        <v>1607</v>
      </c>
    </row>
    <row r="271" spans="2:65" s="1" customFormat="1" ht="25.5" customHeight="1">
      <c r="B271" s="181"/>
      <c r="C271" s="182" t="s">
        <v>872</v>
      </c>
      <c r="D271" s="182" t="s">
        <v>192</v>
      </c>
      <c r="E271" s="183" t="s">
        <v>3958</v>
      </c>
      <c r="F271" s="184" t="s">
        <v>3959</v>
      </c>
      <c r="G271" s="185" t="s">
        <v>2178</v>
      </c>
      <c r="H271" s="186">
        <v>2</v>
      </c>
      <c r="I271" s="187"/>
      <c r="J271" s="188">
        <f t="shared" si="30"/>
        <v>0</v>
      </c>
      <c r="K271" s="184" t="s">
        <v>5</v>
      </c>
      <c r="L271" s="42"/>
      <c r="M271" s="189" t="s">
        <v>5</v>
      </c>
      <c r="N271" s="190" t="s">
        <v>43</v>
      </c>
      <c r="O271" s="43"/>
      <c r="P271" s="191">
        <f t="shared" si="31"/>
        <v>0</v>
      </c>
      <c r="Q271" s="191">
        <v>0</v>
      </c>
      <c r="R271" s="191">
        <f t="shared" si="32"/>
        <v>0</v>
      </c>
      <c r="S271" s="191">
        <v>0</v>
      </c>
      <c r="T271" s="192">
        <f t="shared" si="33"/>
        <v>0</v>
      </c>
      <c r="AR271" s="25" t="s">
        <v>283</v>
      </c>
      <c r="AT271" s="25" t="s">
        <v>192</v>
      </c>
      <c r="AU271" s="25" t="s">
        <v>80</v>
      </c>
      <c r="AY271" s="25" t="s">
        <v>190</v>
      </c>
      <c r="BE271" s="193">
        <f t="shared" si="34"/>
        <v>0</v>
      </c>
      <c r="BF271" s="193">
        <f t="shared" si="35"/>
        <v>0</v>
      </c>
      <c r="BG271" s="193">
        <f t="shared" si="36"/>
        <v>0</v>
      </c>
      <c r="BH271" s="193">
        <f t="shared" si="37"/>
        <v>0</v>
      </c>
      <c r="BI271" s="193">
        <f t="shared" si="38"/>
        <v>0</v>
      </c>
      <c r="BJ271" s="25" t="s">
        <v>17</v>
      </c>
      <c r="BK271" s="193">
        <f t="shared" si="39"/>
        <v>0</v>
      </c>
      <c r="BL271" s="25" t="s">
        <v>283</v>
      </c>
      <c r="BM271" s="25" t="s">
        <v>1631</v>
      </c>
    </row>
    <row r="272" spans="2:65" s="1" customFormat="1" ht="25.5" customHeight="1">
      <c r="B272" s="181"/>
      <c r="C272" s="182" t="s">
        <v>879</v>
      </c>
      <c r="D272" s="182" t="s">
        <v>192</v>
      </c>
      <c r="E272" s="183" t="s">
        <v>3960</v>
      </c>
      <c r="F272" s="184" t="s">
        <v>3961</v>
      </c>
      <c r="G272" s="185" t="s">
        <v>2178</v>
      </c>
      <c r="H272" s="186">
        <v>2</v>
      </c>
      <c r="I272" s="187"/>
      <c r="J272" s="188">
        <f t="shared" si="30"/>
        <v>0</v>
      </c>
      <c r="K272" s="184" t="s">
        <v>5</v>
      </c>
      <c r="L272" s="42"/>
      <c r="M272" s="189" t="s">
        <v>5</v>
      </c>
      <c r="N272" s="190" t="s">
        <v>43</v>
      </c>
      <c r="O272" s="43"/>
      <c r="P272" s="191">
        <f t="shared" si="31"/>
        <v>0</v>
      </c>
      <c r="Q272" s="191">
        <v>0</v>
      </c>
      <c r="R272" s="191">
        <f t="shared" si="32"/>
        <v>0</v>
      </c>
      <c r="S272" s="191">
        <v>0</v>
      </c>
      <c r="T272" s="192">
        <f t="shared" si="33"/>
        <v>0</v>
      </c>
      <c r="AR272" s="25" t="s">
        <v>283</v>
      </c>
      <c r="AT272" s="25" t="s">
        <v>192</v>
      </c>
      <c r="AU272" s="25" t="s">
        <v>80</v>
      </c>
      <c r="AY272" s="25" t="s">
        <v>190</v>
      </c>
      <c r="BE272" s="193">
        <f t="shared" si="34"/>
        <v>0</v>
      </c>
      <c r="BF272" s="193">
        <f t="shared" si="35"/>
        <v>0</v>
      </c>
      <c r="BG272" s="193">
        <f t="shared" si="36"/>
        <v>0</v>
      </c>
      <c r="BH272" s="193">
        <f t="shared" si="37"/>
        <v>0</v>
      </c>
      <c r="BI272" s="193">
        <f t="shared" si="38"/>
        <v>0</v>
      </c>
      <c r="BJ272" s="25" t="s">
        <v>17</v>
      </c>
      <c r="BK272" s="193">
        <f t="shared" si="39"/>
        <v>0</v>
      </c>
      <c r="BL272" s="25" t="s">
        <v>283</v>
      </c>
      <c r="BM272" s="25" t="s">
        <v>1639</v>
      </c>
    </row>
    <row r="273" spans="2:65" s="1" customFormat="1" ht="16.5" customHeight="1">
      <c r="B273" s="181"/>
      <c r="C273" s="182" t="s">
        <v>888</v>
      </c>
      <c r="D273" s="182" t="s">
        <v>192</v>
      </c>
      <c r="E273" s="183" t="s">
        <v>3962</v>
      </c>
      <c r="F273" s="184" t="s">
        <v>3963</v>
      </c>
      <c r="G273" s="185" t="s">
        <v>410</v>
      </c>
      <c r="H273" s="186">
        <v>4</v>
      </c>
      <c r="I273" s="187"/>
      <c r="J273" s="188">
        <f t="shared" si="30"/>
        <v>0</v>
      </c>
      <c r="K273" s="184" t="s">
        <v>5</v>
      </c>
      <c r="L273" s="42"/>
      <c r="M273" s="189" t="s">
        <v>5</v>
      </c>
      <c r="N273" s="190" t="s">
        <v>43</v>
      </c>
      <c r="O273" s="43"/>
      <c r="P273" s="191">
        <f t="shared" si="31"/>
        <v>0</v>
      </c>
      <c r="Q273" s="191">
        <v>0</v>
      </c>
      <c r="R273" s="191">
        <f t="shared" si="32"/>
        <v>0</v>
      </c>
      <c r="S273" s="191">
        <v>0</v>
      </c>
      <c r="T273" s="192">
        <f t="shared" si="33"/>
        <v>0</v>
      </c>
      <c r="AR273" s="25" t="s">
        <v>283</v>
      </c>
      <c r="AT273" s="25" t="s">
        <v>192</v>
      </c>
      <c r="AU273" s="25" t="s">
        <v>80</v>
      </c>
      <c r="AY273" s="25" t="s">
        <v>190</v>
      </c>
      <c r="BE273" s="193">
        <f t="shared" si="34"/>
        <v>0</v>
      </c>
      <c r="BF273" s="193">
        <f t="shared" si="35"/>
        <v>0</v>
      </c>
      <c r="BG273" s="193">
        <f t="shared" si="36"/>
        <v>0</v>
      </c>
      <c r="BH273" s="193">
        <f t="shared" si="37"/>
        <v>0</v>
      </c>
      <c r="BI273" s="193">
        <f t="shared" si="38"/>
        <v>0</v>
      </c>
      <c r="BJ273" s="25" t="s">
        <v>17</v>
      </c>
      <c r="BK273" s="193">
        <f t="shared" si="39"/>
        <v>0</v>
      </c>
      <c r="BL273" s="25" t="s">
        <v>283</v>
      </c>
      <c r="BM273" s="25" t="s">
        <v>1655</v>
      </c>
    </row>
    <row r="274" spans="2:65" s="1" customFormat="1" ht="25.5" customHeight="1">
      <c r="B274" s="181"/>
      <c r="C274" s="182" t="s">
        <v>894</v>
      </c>
      <c r="D274" s="182" t="s">
        <v>192</v>
      </c>
      <c r="E274" s="183" t="s">
        <v>3964</v>
      </c>
      <c r="F274" s="184" t="s">
        <v>3965</v>
      </c>
      <c r="G274" s="185" t="s">
        <v>2178</v>
      </c>
      <c r="H274" s="186">
        <v>2</v>
      </c>
      <c r="I274" s="187"/>
      <c r="J274" s="188">
        <f t="shared" si="30"/>
        <v>0</v>
      </c>
      <c r="K274" s="184" t="s">
        <v>5</v>
      </c>
      <c r="L274" s="42"/>
      <c r="M274" s="189" t="s">
        <v>5</v>
      </c>
      <c r="N274" s="190" t="s">
        <v>43</v>
      </c>
      <c r="O274" s="43"/>
      <c r="P274" s="191">
        <f t="shared" si="31"/>
        <v>0</v>
      </c>
      <c r="Q274" s="191">
        <v>0</v>
      </c>
      <c r="R274" s="191">
        <f t="shared" si="32"/>
        <v>0</v>
      </c>
      <c r="S274" s="191">
        <v>0</v>
      </c>
      <c r="T274" s="192">
        <f t="shared" si="33"/>
        <v>0</v>
      </c>
      <c r="AR274" s="25" t="s">
        <v>283</v>
      </c>
      <c r="AT274" s="25" t="s">
        <v>192</v>
      </c>
      <c r="AU274" s="25" t="s">
        <v>80</v>
      </c>
      <c r="AY274" s="25" t="s">
        <v>190</v>
      </c>
      <c r="BE274" s="193">
        <f t="shared" si="34"/>
        <v>0</v>
      </c>
      <c r="BF274" s="193">
        <f t="shared" si="35"/>
        <v>0</v>
      </c>
      <c r="BG274" s="193">
        <f t="shared" si="36"/>
        <v>0</v>
      </c>
      <c r="BH274" s="193">
        <f t="shared" si="37"/>
        <v>0</v>
      </c>
      <c r="BI274" s="193">
        <f t="shared" si="38"/>
        <v>0</v>
      </c>
      <c r="BJ274" s="25" t="s">
        <v>17</v>
      </c>
      <c r="BK274" s="193">
        <f t="shared" si="39"/>
        <v>0</v>
      </c>
      <c r="BL274" s="25" t="s">
        <v>283</v>
      </c>
      <c r="BM274" s="25" t="s">
        <v>1667</v>
      </c>
    </row>
    <row r="275" spans="2:65" s="1" customFormat="1" ht="16.5" customHeight="1">
      <c r="B275" s="181"/>
      <c r="C275" s="182" t="s">
        <v>898</v>
      </c>
      <c r="D275" s="182" t="s">
        <v>192</v>
      </c>
      <c r="E275" s="183" t="s">
        <v>3966</v>
      </c>
      <c r="F275" s="184" t="s">
        <v>3967</v>
      </c>
      <c r="G275" s="185" t="s">
        <v>2178</v>
      </c>
      <c r="H275" s="186">
        <v>4</v>
      </c>
      <c r="I275" s="187"/>
      <c r="J275" s="188">
        <f t="shared" si="30"/>
        <v>0</v>
      </c>
      <c r="K275" s="184" t="s">
        <v>5</v>
      </c>
      <c r="L275" s="42"/>
      <c r="M275" s="189" t="s">
        <v>5</v>
      </c>
      <c r="N275" s="190" t="s">
        <v>43</v>
      </c>
      <c r="O275" s="43"/>
      <c r="P275" s="191">
        <f t="shared" si="31"/>
        <v>0</v>
      </c>
      <c r="Q275" s="191">
        <v>0</v>
      </c>
      <c r="R275" s="191">
        <f t="shared" si="32"/>
        <v>0</v>
      </c>
      <c r="S275" s="191">
        <v>0</v>
      </c>
      <c r="T275" s="192">
        <f t="shared" si="33"/>
        <v>0</v>
      </c>
      <c r="AR275" s="25" t="s">
        <v>283</v>
      </c>
      <c r="AT275" s="25" t="s">
        <v>192</v>
      </c>
      <c r="AU275" s="25" t="s">
        <v>80</v>
      </c>
      <c r="AY275" s="25" t="s">
        <v>190</v>
      </c>
      <c r="BE275" s="193">
        <f t="shared" si="34"/>
        <v>0</v>
      </c>
      <c r="BF275" s="193">
        <f t="shared" si="35"/>
        <v>0</v>
      </c>
      <c r="BG275" s="193">
        <f t="shared" si="36"/>
        <v>0</v>
      </c>
      <c r="BH275" s="193">
        <f t="shared" si="37"/>
        <v>0</v>
      </c>
      <c r="BI275" s="193">
        <f t="shared" si="38"/>
        <v>0</v>
      </c>
      <c r="BJ275" s="25" t="s">
        <v>17</v>
      </c>
      <c r="BK275" s="193">
        <f t="shared" si="39"/>
        <v>0</v>
      </c>
      <c r="BL275" s="25" t="s">
        <v>283</v>
      </c>
      <c r="BM275" s="25" t="s">
        <v>1683</v>
      </c>
    </row>
    <row r="276" spans="2:65" s="1" customFormat="1" ht="16.5" customHeight="1">
      <c r="B276" s="181"/>
      <c r="C276" s="182" t="s">
        <v>904</v>
      </c>
      <c r="D276" s="182" t="s">
        <v>192</v>
      </c>
      <c r="E276" s="183" t="s">
        <v>3968</v>
      </c>
      <c r="F276" s="184" t="s">
        <v>3969</v>
      </c>
      <c r="G276" s="185" t="s">
        <v>2178</v>
      </c>
      <c r="H276" s="186">
        <v>2</v>
      </c>
      <c r="I276" s="187"/>
      <c r="J276" s="188">
        <f t="shared" si="30"/>
        <v>0</v>
      </c>
      <c r="K276" s="184" t="s">
        <v>5</v>
      </c>
      <c r="L276" s="42"/>
      <c r="M276" s="189" t="s">
        <v>5</v>
      </c>
      <c r="N276" s="190" t="s">
        <v>43</v>
      </c>
      <c r="O276" s="43"/>
      <c r="P276" s="191">
        <f t="shared" si="31"/>
        <v>0</v>
      </c>
      <c r="Q276" s="191">
        <v>0</v>
      </c>
      <c r="R276" s="191">
        <f t="shared" si="32"/>
        <v>0</v>
      </c>
      <c r="S276" s="191">
        <v>0</v>
      </c>
      <c r="T276" s="192">
        <f t="shared" si="33"/>
        <v>0</v>
      </c>
      <c r="AR276" s="25" t="s">
        <v>283</v>
      </c>
      <c r="AT276" s="25" t="s">
        <v>192</v>
      </c>
      <c r="AU276" s="25" t="s">
        <v>80</v>
      </c>
      <c r="AY276" s="25" t="s">
        <v>190</v>
      </c>
      <c r="BE276" s="193">
        <f t="shared" si="34"/>
        <v>0</v>
      </c>
      <c r="BF276" s="193">
        <f t="shared" si="35"/>
        <v>0</v>
      </c>
      <c r="BG276" s="193">
        <f t="shared" si="36"/>
        <v>0</v>
      </c>
      <c r="BH276" s="193">
        <f t="shared" si="37"/>
        <v>0</v>
      </c>
      <c r="BI276" s="193">
        <f t="shared" si="38"/>
        <v>0</v>
      </c>
      <c r="BJ276" s="25" t="s">
        <v>17</v>
      </c>
      <c r="BK276" s="193">
        <f t="shared" si="39"/>
        <v>0</v>
      </c>
      <c r="BL276" s="25" t="s">
        <v>283</v>
      </c>
      <c r="BM276" s="25" t="s">
        <v>1693</v>
      </c>
    </row>
    <row r="277" spans="2:65" s="1" customFormat="1" ht="16.5" customHeight="1">
      <c r="B277" s="181"/>
      <c r="C277" s="182" t="s">
        <v>908</v>
      </c>
      <c r="D277" s="182" t="s">
        <v>192</v>
      </c>
      <c r="E277" s="183" t="s">
        <v>3970</v>
      </c>
      <c r="F277" s="184" t="s">
        <v>3971</v>
      </c>
      <c r="G277" s="185" t="s">
        <v>2178</v>
      </c>
      <c r="H277" s="186">
        <v>2</v>
      </c>
      <c r="I277" s="187"/>
      <c r="J277" s="188">
        <f t="shared" si="30"/>
        <v>0</v>
      </c>
      <c r="K277" s="184" t="s">
        <v>5</v>
      </c>
      <c r="L277" s="42"/>
      <c r="M277" s="189" t="s">
        <v>5</v>
      </c>
      <c r="N277" s="190" t="s">
        <v>43</v>
      </c>
      <c r="O277" s="43"/>
      <c r="P277" s="191">
        <f t="shared" si="31"/>
        <v>0</v>
      </c>
      <c r="Q277" s="191">
        <v>0</v>
      </c>
      <c r="R277" s="191">
        <f t="shared" si="32"/>
        <v>0</v>
      </c>
      <c r="S277" s="191">
        <v>0</v>
      </c>
      <c r="T277" s="192">
        <f t="shared" si="33"/>
        <v>0</v>
      </c>
      <c r="AR277" s="25" t="s">
        <v>283</v>
      </c>
      <c r="AT277" s="25" t="s">
        <v>192</v>
      </c>
      <c r="AU277" s="25" t="s">
        <v>80</v>
      </c>
      <c r="AY277" s="25" t="s">
        <v>190</v>
      </c>
      <c r="BE277" s="193">
        <f t="shared" si="34"/>
        <v>0</v>
      </c>
      <c r="BF277" s="193">
        <f t="shared" si="35"/>
        <v>0</v>
      </c>
      <c r="BG277" s="193">
        <f t="shared" si="36"/>
        <v>0</v>
      </c>
      <c r="BH277" s="193">
        <f t="shared" si="37"/>
        <v>0</v>
      </c>
      <c r="BI277" s="193">
        <f t="shared" si="38"/>
        <v>0</v>
      </c>
      <c r="BJ277" s="25" t="s">
        <v>17</v>
      </c>
      <c r="BK277" s="193">
        <f t="shared" si="39"/>
        <v>0</v>
      </c>
      <c r="BL277" s="25" t="s">
        <v>283</v>
      </c>
      <c r="BM277" s="25" t="s">
        <v>1716</v>
      </c>
    </row>
    <row r="278" spans="2:65" s="1" customFormat="1" ht="16.5" customHeight="1">
      <c r="B278" s="181"/>
      <c r="C278" s="182" t="s">
        <v>978</v>
      </c>
      <c r="D278" s="182" t="s">
        <v>192</v>
      </c>
      <c r="E278" s="183" t="s">
        <v>3972</v>
      </c>
      <c r="F278" s="184" t="s">
        <v>3973</v>
      </c>
      <c r="G278" s="185" t="s">
        <v>3892</v>
      </c>
      <c r="H278" s="240"/>
      <c r="I278" s="187"/>
      <c r="J278" s="188">
        <f t="shared" si="30"/>
        <v>0</v>
      </c>
      <c r="K278" s="184" t="s">
        <v>5</v>
      </c>
      <c r="L278" s="42"/>
      <c r="M278" s="189" t="s">
        <v>5</v>
      </c>
      <c r="N278" s="190" t="s">
        <v>43</v>
      </c>
      <c r="O278" s="43"/>
      <c r="P278" s="191">
        <f t="shared" si="31"/>
        <v>0</v>
      </c>
      <c r="Q278" s="191">
        <v>0</v>
      </c>
      <c r="R278" s="191">
        <f t="shared" si="32"/>
        <v>0</v>
      </c>
      <c r="S278" s="191">
        <v>0</v>
      </c>
      <c r="T278" s="192">
        <f t="shared" si="33"/>
        <v>0</v>
      </c>
      <c r="AR278" s="25" t="s">
        <v>283</v>
      </c>
      <c r="AT278" s="25" t="s">
        <v>192</v>
      </c>
      <c r="AU278" s="25" t="s">
        <v>80</v>
      </c>
      <c r="AY278" s="25" t="s">
        <v>190</v>
      </c>
      <c r="BE278" s="193">
        <f t="shared" si="34"/>
        <v>0</v>
      </c>
      <c r="BF278" s="193">
        <f t="shared" si="35"/>
        <v>0</v>
      </c>
      <c r="BG278" s="193">
        <f t="shared" si="36"/>
        <v>0</v>
      </c>
      <c r="BH278" s="193">
        <f t="shared" si="37"/>
        <v>0</v>
      </c>
      <c r="BI278" s="193">
        <f t="shared" si="38"/>
        <v>0</v>
      </c>
      <c r="BJ278" s="25" t="s">
        <v>17</v>
      </c>
      <c r="BK278" s="193">
        <f t="shared" si="39"/>
        <v>0</v>
      </c>
      <c r="BL278" s="25" t="s">
        <v>283</v>
      </c>
      <c r="BM278" s="25" t="s">
        <v>1729</v>
      </c>
    </row>
    <row r="279" spans="2:63" s="11" customFormat="1" ht="29.85" customHeight="1">
      <c r="B279" s="168"/>
      <c r="D279" s="169" t="s">
        <v>71</v>
      </c>
      <c r="E279" s="179" t="s">
        <v>3974</v>
      </c>
      <c r="F279" s="179" t="s">
        <v>3975</v>
      </c>
      <c r="I279" s="171"/>
      <c r="J279" s="180">
        <f>BK279</f>
        <v>0</v>
      </c>
      <c r="L279" s="168"/>
      <c r="M279" s="173"/>
      <c r="N279" s="174"/>
      <c r="O279" s="174"/>
      <c r="P279" s="175">
        <f>SUM(P280:P281)</f>
        <v>0</v>
      </c>
      <c r="Q279" s="174"/>
      <c r="R279" s="175">
        <f>SUM(R280:R281)</f>
        <v>0</v>
      </c>
      <c r="S279" s="174"/>
      <c r="T279" s="176">
        <f>SUM(T280:T281)</f>
        <v>0</v>
      </c>
      <c r="AR279" s="169" t="s">
        <v>80</v>
      </c>
      <c r="AT279" s="177" t="s">
        <v>71</v>
      </c>
      <c r="AU279" s="177" t="s">
        <v>17</v>
      </c>
      <c r="AY279" s="169" t="s">
        <v>190</v>
      </c>
      <c r="BK279" s="178">
        <f>SUM(BK280:BK281)</f>
        <v>0</v>
      </c>
    </row>
    <row r="280" spans="2:65" s="1" customFormat="1" ht="25.5" customHeight="1">
      <c r="B280" s="181"/>
      <c r="C280" s="182" t="s">
        <v>982</v>
      </c>
      <c r="D280" s="182" t="s">
        <v>192</v>
      </c>
      <c r="E280" s="183" t="s">
        <v>3976</v>
      </c>
      <c r="F280" s="184" t="s">
        <v>3977</v>
      </c>
      <c r="G280" s="185" t="s">
        <v>2178</v>
      </c>
      <c r="H280" s="186">
        <v>1</v>
      </c>
      <c r="I280" s="187"/>
      <c r="J280" s="188">
        <f>ROUND(I280*H280,2)</f>
        <v>0</v>
      </c>
      <c r="K280" s="184" t="s">
        <v>5</v>
      </c>
      <c r="L280" s="42"/>
      <c r="M280" s="189" t="s">
        <v>5</v>
      </c>
      <c r="N280" s="190" t="s">
        <v>43</v>
      </c>
      <c r="O280" s="43"/>
      <c r="P280" s="191">
        <f>O280*H280</f>
        <v>0</v>
      </c>
      <c r="Q280" s="191">
        <v>0</v>
      </c>
      <c r="R280" s="191">
        <f>Q280*H280</f>
        <v>0</v>
      </c>
      <c r="S280" s="191">
        <v>0</v>
      </c>
      <c r="T280" s="192">
        <f>S280*H280</f>
        <v>0</v>
      </c>
      <c r="AR280" s="25" t="s">
        <v>283</v>
      </c>
      <c r="AT280" s="25" t="s">
        <v>192</v>
      </c>
      <c r="AU280" s="25" t="s">
        <v>80</v>
      </c>
      <c r="AY280" s="25" t="s">
        <v>190</v>
      </c>
      <c r="BE280" s="193">
        <f>IF(N280="základní",J280,0)</f>
        <v>0</v>
      </c>
      <c r="BF280" s="193">
        <f>IF(N280="snížená",J280,0)</f>
        <v>0</v>
      </c>
      <c r="BG280" s="193">
        <f>IF(N280="zákl. přenesená",J280,0)</f>
        <v>0</v>
      </c>
      <c r="BH280" s="193">
        <f>IF(N280="sníž. přenesená",J280,0)</f>
        <v>0</v>
      </c>
      <c r="BI280" s="193">
        <f>IF(N280="nulová",J280,0)</f>
        <v>0</v>
      </c>
      <c r="BJ280" s="25" t="s">
        <v>17</v>
      </c>
      <c r="BK280" s="193">
        <f>ROUND(I280*H280,2)</f>
        <v>0</v>
      </c>
      <c r="BL280" s="25" t="s">
        <v>283</v>
      </c>
      <c r="BM280" s="25" t="s">
        <v>1739</v>
      </c>
    </row>
    <row r="281" spans="2:65" s="1" customFormat="1" ht="16.5" customHeight="1">
      <c r="B281" s="181"/>
      <c r="C281" s="182" t="s">
        <v>988</v>
      </c>
      <c r="D281" s="182" t="s">
        <v>192</v>
      </c>
      <c r="E281" s="183" t="s">
        <v>3978</v>
      </c>
      <c r="F281" s="184" t="s">
        <v>3979</v>
      </c>
      <c r="G281" s="185" t="s">
        <v>3892</v>
      </c>
      <c r="H281" s="240"/>
      <c r="I281" s="187"/>
      <c r="J281" s="188">
        <f>ROUND(I281*H281,2)</f>
        <v>0</v>
      </c>
      <c r="K281" s="184" t="s">
        <v>5</v>
      </c>
      <c r="L281" s="42"/>
      <c r="M281" s="189" t="s">
        <v>5</v>
      </c>
      <c r="N281" s="236" t="s">
        <v>43</v>
      </c>
      <c r="O281" s="237"/>
      <c r="P281" s="238">
        <f>O281*H281</f>
        <v>0</v>
      </c>
      <c r="Q281" s="238">
        <v>0</v>
      </c>
      <c r="R281" s="238">
        <f>Q281*H281</f>
        <v>0</v>
      </c>
      <c r="S281" s="238">
        <v>0</v>
      </c>
      <c r="T281" s="239">
        <f>S281*H281</f>
        <v>0</v>
      </c>
      <c r="AR281" s="25" t="s">
        <v>283</v>
      </c>
      <c r="AT281" s="25" t="s">
        <v>192</v>
      </c>
      <c r="AU281" s="25" t="s">
        <v>80</v>
      </c>
      <c r="AY281" s="25" t="s">
        <v>190</v>
      </c>
      <c r="BE281" s="193">
        <f>IF(N281="základní",J281,0)</f>
        <v>0</v>
      </c>
      <c r="BF281" s="193">
        <f>IF(N281="snížená",J281,0)</f>
        <v>0</v>
      </c>
      <c r="BG281" s="193">
        <f>IF(N281="zákl. přenesená",J281,0)</f>
        <v>0</v>
      </c>
      <c r="BH281" s="193">
        <f>IF(N281="sníž. přenesená",J281,0)</f>
        <v>0</v>
      </c>
      <c r="BI281" s="193">
        <f>IF(N281="nulová",J281,0)</f>
        <v>0</v>
      </c>
      <c r="BJ281" s="25" t="s">
        <v>17</v>
      </c>
      <c r="BK281" s="193">
        <f>ROUND(I281*H281,2)</f>
        <v>0</v>
      </c>
      <c r="BL281" s="25" t="s">
        <v>283</v>
      </c>
      <c r="BM281" s="25" t="s">
        <v>1766</v>
      </c>
    </row>
    <row r="282" spans="2:12" s="1" customFormat="1" ht="6.95" customHeight="1">
      <c r="B282" s="57"/>
      <c r="C282" s="58"/>
      <c r="D282" s="58"/>
      <c r="E282" s="58"/>
      <c r="F282" s="58"/>
      <c r="G282" s="58"/>
      <c r="H282" s="58"/>
      <c r="I282" s="135"/>
      <c r="J282" s="58"/>
      <c r="K282" s="58"/>
      <c r="L282" s="42"/>
    </row>
  </sheetData>
  <autoFilter ref="C100:K281"/>
  <mergeCells count="16">
    <mergeCell ref="L2:V2"/>
    <mergeCell ref="E87:H87"/>
    <mergeCell ref="E91:H91"/>
    <mergeCell ref="E89:H89"/>
    <mergeCell ref="E93:H93"/>
    <mergeCell ref="G1:H1"/>
    <mergeCell ref="E49:H49"/>
    <mergeCell ref="E53:H53"/>
    <mergeCell ref="E51:H51"/>
    <mergeCell ref="E55:H55"/>
    <mergeCell ref="J59:J60"/>
    <mergeCell ref="E7:H7"/>
    <mergeCell ref="E11:H11"/>
    <mergeCell ref="E9:H9"/>
    <mergeCell ref="E13:H13"/>
    <mergeCell ref="E28:H28"/>
  </mergeCells>
  <hyperlinks>
    <hyperlink ref="F1:G1" location="C2" display="1) Krycí list soupisu"/>
    <hyperlink ref="G1:H1" location="C62" display="2) Rekapitulace"/>
    <hyperlink ref="J1" location="C100"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50"/>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07"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2"/>
      <c r="B1" s="108"/>
      <c r="C1" s="108"/>
      <c r="D1" s="109" t="s">
        <v>1</v>
      </c>
      <c r="E1" s="108"/>
      <c r="F1" s="110" t="s">
        <v>118</v>
      </c>
      <c r="G1" s="376" t="s">
        <v>119</v>
      </c>
      <c r="H1" s="376"/>
      <c r="I1" s="111"/>
      <c r="J1" s="110" t="s">
        <v>120</v>
      </c>
      <c r="K1" s="109" t="s">
        <v>121</v>
      </c>
      <c r="L1" s="110" t="s">
        <v>122</v>
      </c>
      <c r="M1" s="110"/>
      <c r="N1" s="110"/>
      <c r="O1" s="110"/>
      <c r="P1" s="110"/>
      <c r="Q1" s="110"/>
      <c r="R1" s="110"/>
      <c r="S1" s="110"/>
      <c r="T1" s="110"/>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L2" s="365" t="s">
        <v>8</v>
      </c>
      <c r="M2" s="366"/>
      <c r="N2" s="366"/>
      <c r="O2" s="366"/>
      <c r="P2" s="366"/>
      <c r="Q2" s="366"/>
      <c r="R2" s="366"/>
      <c r="S2" s="366"/>
      <c r="T2" s="366"/>
      <c r="U2" s="366"/>
      <c r="V2" s="366"/>
      <c r="AT2" s="25" t="s">
        <v>91</v>
      </c>
    </row>
    <row r="3" spans="2:46" ht="6.95" customHeight="1">
      <c r="B3" s="26"/>
      <c r="C3" s="27"/>
      <c r="D3" s="27"/>
      <c r="E3" s="27"/>
      <c r="F3" s="27"/>
      <c r="G3" s="27"/>
      <c r="H3" s="27"/>
      <c r="I3" s="112"/>
      <c r="J3" s="27"/>
      <c r="K3" s="28"/>
      <c r="AT3" s="25" t="s">
        <v>80</v>
      </c>
    </row>
    <row r="4" spans="2:46" ht="36.95" customHeight="1">
      <c r="B4" s="29"/>
      <c r="C4" s="30"/>
      <c r="D4" s="31" t="s">
        <v>123</v>
      </c>
      <c r="E4" s="30"/>
      <c r="F4" s="30"/>
      <c r="G4" s="30"/>
      <c r="H4" s="30"/>
      <c r="I4" s="113"/>
      <c r="J4" s="30"/>
      <c r="K4" s="32"/>
      <c r="M4" s="33" t="s">
        <v>13</v>
      </c>
      <c r="AT4" s="25" t="s">
        <v>6</v>
      </c>
    </row>
    <row r="5" spans="2:11" ht="6.95" customHeight="1">
      <c r="B5" s="29"/>
      <c r="C5" s="30"/>
      <c r="D5" s="30"/>
      <c r="E5" s="30"/>
      <c r="F5" s="30"/>
      <c r="G5" s="30"/>
      <c r="H5" s="30"/>
      <c r="I5" s="113"/>
      <c r="J5" s="30"/>
      <c r="K5" s="32"/>
    </row>
    <row r="6" spans="2:11" ht="13.5">
      <c r="B6" s="29"/>
      <c r="C6" s="30"/>
      <c r="D6" s="38" t="s">
        <v>19</v>
      </c>
      <c r="E6" s="30"/>
      <c r="F6" s="30"/>
      <c r="G6" s="30"/>
      <c r="H6" s="30"/>
      <c r="I6" s="113"/>
      <c r="J6" s="30"/>
      <c r="K6" s="32"/>
    </row>
    <row r="7" spans="2:11" ht="16.5" customHeight="1">
      <c r="B7" s="29"/>
      <c r="C7" s="30"/>
      <c r="D7" s="30"/>
      <c r="E7" s="367" t="str">
        <f>'Rekapitulace stavby'!K6</f>
        <v>Transformace ÚSP Kvasiny- rekonstrukce v lokalitě Týniště nad Orlicí</v>
      </c>
      <c r="F7" s="368"/>
      <c r="G7" s="368"/>
      <c r="H7" s="368"/>
      <c r="I7" s="113"/>
      <c r="J7" s="30"/>
      <c r="K7" s="32"/>
    </row>
    <row r="8" spans="2:11" ht="13.5">
      <c r="B8" s="29"/>
      <c r="C8" s="30"/>
      <c r="D8" s="38" t="s">
        <v>124</v>
      </c>
      <c r="E8" s="30"/>
      <c r="F8" s="30"/>
      <c r="G8" s="30"/>
      <c r="H8" s="30"/>
      <c r="I8" s="113"/>
      <c r="J8" s="30"/>
      <c r="K8" s="32"/>
    </row>
    <row r="9" spans="2:11" ht="16.5" customHeight="1">
      <c r="B9" s="29"/>
      <c r="C9" s="30"/>
      <c r="D9" s="30"/>
      <c r="E9" s="367" t="s">
        <v>125</v>
      </c>
      <c r="F9" s="328"/>
      <c r="G9" s="328"/>
      <c r="H9" s="328"/>
      <c r="I9" s="113"/>
      <c r="J9" s="30"/>
      <c r="K9" s="32"/>
    </row>
    <row r="10" spans="2:11" ht="13.5">
      <c r="B10" s="29"/>
      <c r="C10" s="30"/>
      <c r="D10" s="38" t="s">
        <v>126</v>
      </c>
      <c r="E10" s="30"/>
      <c r="F10" s="30"/>
      <c r="G10" s="30"/>
      <c r="H10" s="30"/>
      <c r="I10" s="113"/>
      <c r="J10" s="30"/>
      <c r="K10" s="32"/>
    </row>
    <row r="11" spans="2:11" s="1" customFormat="1" ht="16.5" customHeight="1">
      <c r="B11" s="42"/>
      <c r="C11" s="43"/>
      <c r="D11" s="43"/>
      <c r="E11" s="350" t="s">
        <v>127</v>
      </c>
      <c r="F11" s="369"/>
      <c r="G11" s="369"/>
      <c r="H11" s="369"/>
      <c r="I11" s="114"/>
      <c r="J11" s="43"/>
      <c r="K11" s="46"/>
    </row>
    <row r="12" spans="2:11" s="1" customFormat="1" ht="13.5">
      <c r="B12" s="42"/>
      <c r="C12" s="43"/>
      <c r="D12" s="38" t="s">
        <v>128</v>
      </c>
      <c r="E12" s="43"/>
      <c r="F12" s="43"/>
      <c r="G12" s="43"/>
      <c r="H12" s="43"/>
      <c r="I12" s="114"/>
      <c r="J12" s="43"/>
      <c r="K12" s="46"/>
    </row>
    <row r="13" spans="2:11" s="1" customFormat="1" ht="36.95" customHeight="1">
      <c r="B13" s="42"/>
      <c r="C13" s="43"/>
      <c r="D13" s="43"/>
      <c r="E13" s="370" t="s">
        <v>3980</v>
      </c>
      <c r="F13" s="369"/>
      <c r="G13" s="369"/>
      <c r="H13" s="369"/>
      <c r="I13" s="114"/>
      <c r="J13" s="43"/>
      <c r="K13" s="46"/>
    </row>
    <row r="14" spans="2:11" s="1" customFormat="1" ht="13.5">
      <c r="B14" s="42"/>
      <c r="C14" s="43"/>
      <c r="D14" s="43"/>
      <c r="E14" s="43"/>
      <c r="F14" s="43"/>
      <c r="G14" s="43"/>
      <c r="H14" s="43"/>
      <c r="I14" s="114"/>
      <c r="J14" s="43"/>
      <c r="K14" s="46"/>
    </row>
    <row r="15" spans="2:11" s="1" customFormat="1" ht="14.45" customHeight="1">
      <c r="B15" s="42"/>
      <c r="C15" s="43"/>
      <c r="D15" s="38" t="s">
        <v>21</v>
      </c>
      <c r="E15" s="43"/>
      <c r="F15" s="36" t="s">
        <v>5</v>
      </c>
      <c r="G15" s="43"/>
      <c r="H15" s="43"/>
      <c r="I15" s="115" t="s">
        <v>22</v>
      </c>
      <c r="J15" s="36" t="s">
        <v>5</v>
      </c>
      <c r="K15" s="46"/>
    </row>
    <row r="16" spans="2:11" s="1" customFormat="1" ht="14.45" customHeight="1">
      <c r="B16" s="42"/>
      <c r="C16" s="43"/>
      <c r="D16" s="38" t="s">
        <v>23</v>
      </c>
      <c r="E16" s="43"/>
      <c r="F16" s="36" t="s">
        <v>24</v>
      </c>
      <c r="G16" s="43"/>
      <c r="H16" s="43"/>
      <c r="I16" s="115" t="s">
        <v>25</v>
      </c>
      <c r="J16" s="116" t="str">
        <f>'Rekapitulace stavby'!AN8</f>
        <v>18.4.2017</v>
      </c>
      <c r="K16" s="46"/>
    </row>
    <row r="17" spans="2:11" s="1" customFormat="1" ht="10.9" customHeight="1">
      <c r="B17" s="42"/>
      <c r="C17" s="43"/>
      <c r="D17" s="43"/>
      <c r="E17" s="43"/>
      <c r="F17" s="43"/>
      <c r="G17" s="43"/>
      <c r="H17" s="43"/>
      <c r="I17" s="114"/>
      <c r="J17" s="43"/>
      <c r="K17" s="46"/>
    </row>
    <row r="18" spans="2:11" s="1" customFormat="1" ht="14.45" customHeight="1">
      <c r="B18" s="42"/>
      <c r="C18" s="43"/>
      <c r="D18" s="38" t="s">
        <v>27</v>
      </c>
      <c r="E18" s="43"/>
      <c r="F18" s="43"/>
      <c r="G18" s="43"/>
      <c r="H18" s="43"/>
      <c r="I18" s="115" t="s">
        <v>28</v>
      </c>
      <c r="J18" s="36" t="s">
        <v>5</v>
      </c>
      <c r="K18" s="46"/>
    </row>
    <row r="19" spans="2:11" s="1" customFormat="1" ht="18" customHeight="1">
      <c r="B19" s="42"/>
      <c r="C19" s="43"/>
      <c r="D19" s="43"/>
      <c r="E19" s="36" t="s">
        <v>29</v>
      </c>
      <c r="F19" s="43"/>
      <c r="G19" s="43"/>
      <c r="H19" s="43"/>
      <c r="I19" s="115" t="s">
        <v>30</v>
      </c>
      <c r="J19" s="36" t="s">
        <v>5</v>
      </c>
      <c r="K19" s="46"/>
    </row>
    <row r="20" spans="2:11" s="1" customFormat="1" ht="6.95" customHeight="1">
      <c r="B20" s="42"/>
      <c r="C20" s="43"/>
      <c r="D20" s="43"/>
      <c r="E20" s="43"/>
      <c r="F20" s="43"/>
      <c r="G20" s="43"/>
      <c r="H20" s="43"/>
      <c r="I20" s="114"/>
      <c r="J20" s="43"/>
      <c r="K20" s="46"/>
    </row>
    <row r="21" spans="2:11" s="1" customFormat="1" ht="14.45" customHeight="1">
      <c r="B21" s="42"/>
      <c r="C21" s="43"/>
      <c r="D21" s="38" t="s">
        <v>31</v>
      </c>
      <c r="E21" s="43"/>
      <c r="F21" s="43"/>
      <c r="G21" s="43"/>
      <c r="H21" s="43"/>
      <c r="I21" s="115" t="s">
        <v>28</v>
      </c>
      <c r="J21" s="36" t="str">
        <f>IF('Rekapitulace stavby'!AN13="Vyplň údaj","",IF('Rekapitulace stavby'!AN13="","",'Rekapitulace stavby'!AN13))</f>
        <v/>
      </c>
      <c r="K21" s="46"/>
    </row>
    <row r="22" spans="2:11" s="1" customFormat="1" ht="18" customHeight="1">
      <c r="B22" s="42"/>
      <c r="C22" s="43"/>
      <c r="D22" s="43"/>
      <c r="E22" s="36" t="str">
        <f>IF('Rekapitulace stavby'!E14="Vyplň údaj","",IF('Rekapitulace stavby'!E14="","",'Rekapitulace stavby'!E14))</f>
        <v/>
      </c>
      <c r="F22" s="43"/>
      <c r="G22" s="43"/>
      <c r="H22" s="43"/>
      <c r="I22" s="115" t="s">
        <v>30</v>
      </c>
      <c r="J22" s="36" t="str">
        <f>IF('Rekapitulace stavby'!AN14="Vyplň údaj","",IF('Rekapitulace stavby'!AN14="","",'Rekapitulace stavby'!AN14))</f>
        <v/>
      </c>
      <c r="K22" s="46"/>
    </row>
    <row r="23" spans="2:11" s="1" customFormat="1" ht="6.95" customHeight="1">
      <c r="B23" s="42"/>
      <c r="C23" s="43"/>
      <c r="D23" s="43"/>
      <c r="E23" s="43"/>
      <c r="F23" s="43"/>
      <c r="G23" s="43"/>
      <c r="H23" s="43"/>
      <c r="I23" s="114"/>
      <c r="J23" s="43"/>
      <c r="K23" s="46"/>
    </row>
    <row r="24" spans="2:11" s="1" customFormat="1" ht="14.45" customHeight="1">
      <c r="B24" s="42"/>
      <c r="C24" s="43"/>
      <c r="D24" s="38" t="s">
        <v>33</v>
      </c>
      <c r="E24" s="43"/>
      <c r="F24" s="43"/>
      <c r="G24" s="43"/>
      <c r="H24" s="43"/>
      <c r="I24" s="115" t="s">
        <v>28</v>
      </c>
      <c r="J24" s="36" t="s">
        <v>5</v>
      </c>
      <c r="K24" s="46"/>
    </row>
    <row r="25" spans="2:11" s="1" customFormat="1" ht="18" customHeight="1">
      <c r="B25" s="42"/>
      <c r="C25" s="43"/>
      <c r="D25" s="43"/>
      <c r="E25" s="36" t="s">
        <v>34</v>
      </c>
      <c r="F25" s="43"/>
      <c r="G25" s="43"/>
      <c r="H25" s="43"/>
      <c r="I25" s="115" t="s">
        <v>30</v>
      </c>
      <c r="J25" s="36" t="s">
        <v>5</v>
      </c>
      <c r="K25" s="46"/>
    </row>
    <row r="26" spans="2:11" s="1" customFormat="1" ht="6.95" customHeight="1">
      <c r="B26" s="42"/>
      <c r="C26" s="43"/>
      <c r="D26" s="43"/>
      <c r="E26" s="43"/>
      <c r="F26" s="43"/>
      <c r="G26" s="43"/>
      <c r="H26" s="43"/>
      <c r="I26" s="114"/>
      <c r="J26" s="43"/>
      <c r="K26" s="46"/>
    </row>
    <row r="27" spans="2:11" s="1" customFormat="1" ht="14.45" customHeight="1">
      <c r="B27" s="42"/>
      <c r="C27" s="43"/>
      <c r="D27" s="38" t="s">
        <v>36</v>
      </c>
      <c r="E27" s="43"/>
      <c r="F27" s="43"/>
      <c r="G27" s="43"/>
      <c r="H27" s="43"/>
      <c r="I27" s="114"/>
      <c r="J27" s="43"/>
      <c r="K27" s="46"/>
    </row>
    <row r="28" spans="2:11" s="7" customFormat="1" ht="42.75" customHeight="1">
      <c r="B28" s="117"/>
      <c r="C28" s="118"/>
      <c r="D28" s="118"/>
      <c r="E28" s="332" t="s">
        <v>130</v>
      </c>
      <c r="F28" s="332"/>
      <c r="G28" s="332"/>
      <c r="H28" s="332"/>
      <c r="I28" s="119"/>
      <c r="J28" s="118"/>
      <c r="K28" s="120"/>
    </row>
    <row r="29" spans="2:11" s="1" customFormat="1" ht="6.95" customHeight="1">
      <c r="B29" s="42"/>
      <c r="C29" s="43"/>
      <c r="D29" s="43"/>
      <c r="E29" s="43"/>
      <c r="F29" s="43"/>
      <c r="G29" s="43"/>
      <c r="H29" s="43"/>
      <c r="I29" s="114"/>
      <c r="J29" s="43"/>
      <c r="K29" s="46"/>
    </row>
    <row r="30" spans="2:11" s="1" customFormat="1" ht="6.95" customHeight="1">
      <c r="B30" s="42"/>
      <c r="C30" s="43"/>
      <c r="D30" s="69"/>
      <c r="E30" s="69"/>
      <c r="F30" s="69"/>
      <c r="G30" s="69"/>
      <c r="H30" s="69"/>
      <c r="I30" s="121"/>
      <c r="J30" s="69"/>
      <c r="K30" s="122"/>
    </row>
    <row r="31" spans="2:11" s="1" customFormat="1" ht="25.35" customHeight="1">
      <c r="B31" s="42"/>
      <c r="C31" s="43"/>
      <c r="D31" s="123" t="s">
        <v>38</v>
      </c>
      <c r="E31" s="43"/>
      <c r="F31" s="43"/>
      <c r="G31" s="43"/>
      <c r="H31" s="43"/>
      <c r="I31" s="114"/>
      <c r="J31" s="124">
        <f>ROUND(J98,2)</f>
        <v>0</v>
      </c>
      <c r="K31" s="46"/>
    </row>
    <row r="32" spans="2:11" s="1" customFormat="1" ht="6.95" customHeight="1">
      <c r="B32" s="42"/>
      <c r="C32" s="43"/>
      <c r="D32" s="69"/>
      <c r="E32" s="69"/>
      <c r="F32" s="69"/>
      <c r="G32" s="69"/>
      <c r="H32" s="69"/>
      <c r="I32" s="121"/>
      <c r="J32" s="69"/>
      <c r="K32" s="122"/>
    </row>
    <row r="33" spans="2:11" s="1" customFormat="1" ht="14.45" customHeight="1">
      <c r="B33" s="42"/>
      <c r="C33" s="43"/>
      <c r="D33" s="43"/>
      <c r="E33" s="43"/>
      <c r="F33" s="47" t="s">
        <v>40</v>
      </c>
      <c r="G33" s="43"/>
      <c r="H33" s="43"/>
      <c r="I33" s="125" t="s">
        <v>39</v>
      </c>
      <c r="J33" s="47" t="s">
        <v>41</v>
      </c>
      <c r="K33" s="46"/>
    </row>
    <row r="34" spans="2:11" s="1" customFormat="1" ht="14.45" customHeight="1">
      <c r="B34" s="42"/>
      <c r="C34" s="43"/>
      <c r="D34" s="50" t="s">
        <v>42</v>
      </c>
      <c r="E34" s="50" t="s">
        <v>43</v>
      </c>
      <c r="F34" s="126">
        <f>ROUND(SUM(BE98:BE149),2)</f>
        <v>0</v>
      </c>
      <c r="G34" s="43"/>
      <c r="H34" s="43"/>
      <c r="I34" s="127">
        <v>0.21</v>
      </c>
      <c r="J34" s="126">
        <f>ROUND(ROUND((SUM(BE98:BE149)),2)*I34,2)</f>
        <v>0</v>
      </c>
      <c r="K34" s="46"/>
    </row>
    <row r="35" spans="2:11" s="1" customFormat="1" ht="14.45" customHeight="1">
      <c r="B35" s="42"/>
      <c r="C35" s="43"/>
      <c r="D35" s="43"/>
      <c r="E35" s="50" t="s">
        <v>44</v>
      </c>
      <c r="F35" s="126">
        <f>ROUND(SUM(BF98:BF149),2)</f>
        <v>0</v>
      </c>
      <c r="G35" s="43"/>
      <c r="H35" s="43"/>
      <c r="I35" s="127">
        <v>0.15</v>
      </c>
      <c r="J35" s="126">
        <f>ROUND(ROUND((SUM(BF98:BF149)),2)*I35,2)</f>
        <v>0</v>
      </c>
      <c r="K35" s="46"/>
    </row>
    <row r="36" spans="2:11" s="1" customFormat="1" ht="14.45" customHeight="1" hidden="1">
      <c r="B36" s="42"/>
      <c r="C36" s="43"/>
      <c r="D36" s="43"/>
      <c r="E36" s="50" t="s">
        <v>45</v>
      </c>
      <c r="F36" s="126">
        <f>ROUND(SUM(BG98:BG149),2)</f>
        <v>0</v>
      </c>
      <c r="G36" s="43"/>
      <c r="H36" s="43"/>
      <c r="I36" s="127">
        <v>0.21</v>
      </c>
      <c r="J36" s="126">
        <v>0</v>
      </c>
      <c r="K36" s="46"/>
    </row>
    <row r="37" spans="2:11" s="1" customFormat="1" ht="14.45" customHeight="1" hidden="1">
      <c r="B37" s="42"/>
      <c r="C37" s="43"/>
      <c r="D37" s="43"/>
      <c r="E37" s="50" t="s">
        <v>46</v>
      </c>
      <c r="F37" s="126">
        <f>ROUND(SUM(BH98:BH149),2)</f>
        <v>0</v>
      </c>
      <c r="G37" s="43"/>
      <c r="H37" s="43"/>
      <c r="I37" s="127">
        <v>0.15</v>
      </c>
      <c r="J37" s="126">
        <v>0</v>
      </c>
      <c r="K37" s="46"/>
    </row>
    <row r="38" spans="2:11" s="1" customFormat="1" ht="14.45" customHeight="1" hidden="1">
      <c r="B38" s="42"/>
      <c r="C38" s="43"/>
      <c r="D38" s="43"/>
      <c r="E38" s="50" t="s">
        <v>47</v>
      </c>
      <c r="F38" s="126">
        <f>ROUND(SUM(BI98:BI149),2)</f>
        <v>0</v>
      </c>
      <c r="G38" s="43"/>
      <c r="H38" s="43"/>
      <c r="I38" s="127">
        <v>0</v>
      </c>
      <c r="J38" s="126">
        <v>0</v>
      </c>
      <c r="K38" s="46"/>
    </row>
    <row r="39" spans="2:11" s="1" customFormat="1" ht="6.95" customHeight="1">
      <c r="B39" s="42"/>
      <c r="C39" s="43"/>
      <c r="D39" s="43"/>
      <c r="E39" s="43"/>
      <c r="F39" s="43"/>
      <c r="G39" s="43"/>
      <c r="H39" s="43"/>
      <c r="I39" s="114"/>
      <c r="J39" s="43"/>
      <c r="K39" s="46"/>
    </row>
    <row r="40" spans="2:11" s="1" customFormat="1" ht="25.35" customHeight="1">
      <c r="B40" s="42"/>
      <c r="C40" s="128"/>
      <c r="D40" s="129" t="s">
        <v>48</v>
      </c>
      <c r="E40" s="72"/>
      <c r="F40" s="72"/>
      <c r="G40" s="130" t="s">
        <v>49</v>
      </c>
      <c r="H40" s="131" t="s">
        <v>50</v>
      </c>
      <c r="I40" s="132"/>
      <c r="J40" s="133">
        <f>SUM(J31:J38)</f>
        <v>0</v>
      </c>
      <c r="K40" s="134"/>
    </row>
    <row r="41" spans="2:11" s="1" customFormat="1" ht="14.45" customHeight="1">
      <c r="B41" s="57"/>
      <c r="C41" s="58"/>
      <c r="D41" s="58"/>
      <c r="E41" s="58"/>
      <c r="F41" s="58"/>
      <c r="G41" s="58"/>
      <c r="H41" s="58"/>
      <c r="I41" s="135"/>
      <c r="J41" s="58"/>
      <c r="K41" s="59"/>
    </row>
    <row r="45" spans="2:11" s="1" customFormat="1" ht="6.95" customHeight="1">
      <c r="B45" s="60"/>
      <c r="C45" s="61"/>
      <c r="D45" s="61"/>
      <c r="E45" s="61"/>
      <c r="F45" s="61"/>
      <c r="G45" s="61"/>
      <c r="H45" s="61"/>
      <c r="I45" s="136"/>
      <c r="J45" s="61"/>
      <c r="K45" s="137"/>
    </row>
    <row r="46" spans="2:11" s="1" customFormat="1" ht="36.95" customHeight="1">
      <c r="B46" s="42"/>
      <c r="C46" s="31" t="s">
        <v>131</v>
      </c>
      <c r="D46" s="43"/>
      <c r="E46" s="43"/>
      <c r="F46" s="43"/>
      <c r="G46" s="43"/>
      <c r="H46" s="43"/>
      <c r="I46" s="114"/>
      <c r="J46" s="43"/>
      <c r="K46" s="46"/>
    </row>
    <row r="47" spans="2:11" s="1" customFormat="1" ht="6.95" customHeight="1">
      <c r="B47" s="42"/>
      <c r="C47" s="43"/>
      <c r="D47" s="43"/>
      <c r="E47" s="43"/>
      <c r="F47" s="43"/>
      <c r="G47" s="43"/>
      <c r="H47" s="43"/>
      <c r="I47" s="114"/>
      <c r="J47" s="43"/>
      <c r="K47" s="46"/>
    </row>
    <row r="48" spans="2:11" s="1" customFormat="1" ht="14.45" customHeight="1">
      <c r="B48" s="42"/>
      <c r="C48" s="38" t="s">
        <v>19</v>
      </c>
      <c r="D48" s="43"/>
      <c r="E48" s="43"/>
      <c r="F48" s="43"/>
      <c r="G48" s="43"/>
      <c r="H48" s="43"/>
      <c r="I48" s="114"/>
      <c r="J48" s="43"/>
      <c r="K48" s="46"/>
    </row>
    <row r="49" spans="2:11" s="1" customFormat="1" ht="16.5" customHeight="1">
      <c r="B49" s="42"/>
      <c r="C49" s="43"/>
      <c r="D49" s="43"/>
      <c r="E49" s="367" t="str">
        <f>E7</f>
        <v>Transformace ÚSP Kvasiny- rekonstrukce v lokalitě Týniště nad Orlicí</v>
      </c>
      <c r="F49" s="368"/>
      <c r="G49" s="368"/>
      <c r="H49" s="368"/>
      <c r="I49" s="114"/>
      <c r="J49" s="43"/>
      <c r="K49" s="46"/>
    </row>
    <row r="50" spans="2:11" ht="13.5">
      <c r="B50" s="29"/>
      <c r="C50" s="38" t="s">
        <v>124</v>
      </c>
      <c r="D50" s="30"/>
      <c r="E50" s="30"/>
      <c r="F50" s="30"/>
      <c r="G50" s="30"/>
      <c r="H50" s="30"/>
      <c r="I50" s="113"/>
      <c r="J50" s="30"/>
      <c r="K50" s="32"/>
    </row>
    <row r="51" spans="2:11" ht="16.5" customHeight="1">
      <c r="B51" s="29"/>
      <c r="C51" s="30"/>
      <c r="D51" s="30"/>
      <c r="E51" s="367" t="s">
        <v>125</v>
      </c>
      <c r="F51" s="328"/>
      <c r="G51" s="328"/>
      <c r="H51" s="328"/>
      <c r="I51" s="113"/>
      <c r="J51" s="30"/>
      <c r="K51" s="32"/>
    </row>
    <row r="52" spans="2:11" ht="13.5">
      <c r="B52" s="29"/>
      <c r="C52" s="38" t="s">
        <v>126</v>
      </c>
      <c r="D52" s="30"/>
      <c r="E52" s="30"/>
      <c r="F52" s="30"/>
      <c r="G52" s="30"/>
      <c r="H52" s="30"/>
      <c r="I52" s="113"/>
      <c r="J52" s="30"/>
      <c r="K52" s="32"/>
    </row>
    <row r="53" spans="2:11" s="1" customFormat="1" ht="16.5" customHeight="1">
      <c r="B53" s="42"/>
      <c r="C53" s="43"/>
      <c r="D53" s="43"/>
      <c r="E53" s="350" t="s">
        <v>127</v>
      </c>
      <c r="F53" s="369"/>
      <c r="G53" s="369"/>
      <c r="H53" s="369"/>
      <c r="I53" s="114"/>
      <c r="J53" s="43"/>
      <c r="K53" s="46"/>
    </row>
    <row r="54" spans="2:11" s="1" customFormat="1" ht="14.45" customHeight="1">
      <c r="B54" s="42"/>
      <c r="C54" s="38" t="s">
        <v>128</v>
      </c>
      <c r="D54" s="43"/>
      <c r="E54" s="43"/>
      <c r="F54" s="43"/>
      <c r="G54" s="43"/>
      <c r="H54" s="43"/>
      <c r="I54" s="114"/>
      <c r="J54" s="43"/>
      <c r="K54" s="46"/>
    </row>
    <row r="55" spans="2:11" s="1" customFormat="1" ht="17.25" customHeight="1">
      <c r="B55" s="42"/>
      <c r="C55" s="43"/>
      <c r="D55" s="43"/>
      <c r="E55" s="370" t="str">
        <f>E13</f>
        <v>3 - Plynoinstalace</v>
      </c>
      <c r="F55" s="369"/>
      <c r="G55" s="369"/>
      <c r="H55" s="369"/>
      <c r="I55" s="114"/>
      <c r="J55" s="43"/>
      <c r="K55" s="46"/>
    </row>
    <row r="56" spans="2:11" s="1" customFormat="1" ht="6.95" customHeight="1">
      <c r="B56" s="42"/>
      <c r="C56" s="43"/>
      <c r="D56" s="43"/>
      <c r="E56" s="43"/>
      <c r="F56" s="43"/>
      <c r="G56" s="43"/>
      <c r="H56" s="43"/>
      <c r="I56" s="114"/>
      <c r="J56" s="43"/>
      <c r="K56" s="46"/>
    </row>
    <row r="57" spans="2:11" s="1" customFormat="1" ht="18" customHeight="1">
      <c r="B57" s="42"/>
      <c r="C57" s="38" t="s">
        <v>23</v>
      </c>
      <c r="D57" s="43"/>
      <c r="E57" s="43"/>
      <c r="F57" s="36" t="str">
        <f>F16</f>
        <v xml:space="preserve"> </v>
      </c>
      <c r="G57" s="43"/>
      <c r="H57" s="43"/>
      <c r="I57" s="115" t="s">
        <v>25</v>
      </c>
      <c r="J57" s="116" t="str">
        <f>IF(J16="","",J16)</f>
        <v>18.4.2017</v>
      </c>
      <c r="K57" s="46"/>
    </row>
    <row r="58" spans="2:11" s="1" customFormat="1" ht="6.95" customHeight="1">
      <c r="B58" s="42"/>
      <c r="C58" s="43"/>
      <c r="D58" s="43"/>
      <c r="E58" s="43"/>
      <c r="F58" s="43"/>
      <c r="G58" s="43"/>
      <c r="H58" s="43"/>
      <c r="I58" s="114"/>
      <c r="J58" s="43"/>
      <c r="K58" s="46"/>
    </row>
    <row r="59" spans="2:11" s="1" customFormat="1" ht="13.5">
      <c r="B59" s="42"/>
      <c r="C59" s="38" t="s">
        <v>27</v>
      </c>
      <c r="D59" s="43"/>
      <c r="E59" s="43"/>
      <c r="F59" s="36" t="str">
        <f>E19</f>
        <v>Královéhradecký kraj</v>
      </c>
      <c r="G59" s="43"/>
      <c r="H59" s="43"/>
      <c r="I59" s="115" t="s">
        <v>33</v>
      </c>
      <c r="J59" s="332" t="str">
        <f>E25</f>
        <v>Malý velký ateliér</v>
      </c>
      <c r="K59" s="46"/>
    </row>
    <row r="60" spans="2:11" s="1" customFormat="1" ht="14.45" customHeight="1">
      <c r="B60" s="42"/>
      <c r="C60" s="38" t="s">
        <v>31</v>
      </c>
      <c r="D60" s="43"/>
      <c r="E60" s="43"/>
      <c r="F60" s="36" t="str">
        <f>IF(E22="","",E22)</f>
        <v/>
      </c>
      <c r="G60" s="43"/>
      <c r="H60" s="43"/>
      <c r="I60" s="114"/>
      <c r="J60" s="371"/>
      <c r="K60" s="46"/>
    </row>
    <row r="61" spans="2:11" s="1" customFormat="1" ht="10.35" customHeight="1">
      <c r="B61" s="42"/>
      <c r="C61" s="43"/>
      <c r="D61" s="43"/>
      <c r="E61" s="43"/>
      <c r="F61" s="43"/>
      <c r="G61" s="43"/>
      <c r="H61" s="43"/>
      <c r="I61" s="114"/>
      <c r="J61" s="43"/>
      <c r="K61" s="46"/>
    </row>
    <row r="62" spans="2:11" s="1" customFormat="1" ht="29.25" customHeight="1">
      <c r="B62" s="42"/>
      <c r="C62" s="138" t="s">
        <v>132</v>
      </c>
      <c r="D62" s="128"/>
      <c r="E62" s="128"/>
      <c r="F62" s="128"/>
      <c r="G62" s="128"/>
      <c r="H62" s="128"/>
      <c r="I62" s="139"/>
      <c r="J62" s="140" t="s">
        <v>133</v>
      </c>
      <c r="K62" s="141"/>
    </row>
    <row r="63" spans="2:11" s="1" customFormat="1" ht="10.35" customHeight="1">
      <c r="B63" s="42"/>
      <c r="C63" s="43"/>
      <c r="D63" s="43"/>
      <c r="E63" s="43"/>
      <c r="F63" s="43"/>
      <c r="G63" s="43"/>
      <c r="H63" s="43"/>
      <c r="I63" s="114"/>
      <c r="J63" s="43"/>
      <c r="K63" s="46"/>
    </row>
    <row r="64" spans="2:47" s="1" customFormat="1" ht="29.25" customHeight="1">
      <c r="B64" s="42"/>
      <c r="C64" s="142" t="s">
        <v>134</v>
      </c>
      <c r="D64" s="43"/>
      <c r="E64" s="43"/>
      <c r="F64" s="43"/>
      <c r="G64" s="43"/>
      <c r="H64" s="43"/>
      <c r="I64" s="114"/>
      <c r="J64" s="124">
        <f>J98</f>
        <v>0</v>
      </c>
      <c r="K64" s="46"/>
      <c r="AU64" s="25" t="s">
        <v>135</v>
      </c>
    </row>
    <row r="65" spans="2:11" s="8" customFormat="1" ht="24.95" customHeight="1">
      <c r="B65" s="143"/>
      <c r="C65" s="144"/>
      <c r="D65" s="145" t="s">
        <v>3981</v>
      </c>
      <c r="E65" s="146"/>
      <c r="F65" s="146"/>
      <c r="G65" s="146"/>
      <c r="H65" s="146"/>
      <c r="I65" s="147"/>
      <c r="J65" s="148">
        <f>J99</f>
        <v>0</v>
      </c>
      <c r="K65" s="149"/>
    </row>
    <row r="66" spans="2:11" s="9" customFormat="1" ht="19.9" customHeight="1">
      <c r="B66" s="150"/>
      <c r="C66" s="151"/>
      <c r="D66" s="152" t="s">
        <v>3982</v>
      </c>
      <c r="E66" s="153"/>
      <c r="F66" s="153"/>
      <c r="G66" s="153"/>
      <c r="H66" s="153"/>
      <c r="I66" s="154"/>
      <c r="J66" s="155">
        <f>J100</f>
        <v>0</v>
      </c>
      <c r="K66" s="156"/>
    </row>
    <row r="67" spans="2:11" s="9" customFormat="1" ht="19.9" customHeight="1">
      <c r="B67" s="150"/>
      <c r="C67" s="151"/>
      <c r="D67" s="152" t="s">
        <v>3983</v>
      </c>
      <c r="E67" s="153"/>
      <c r="F67" s="153"/>
      <c r="G67" s="153"/>
      <c r="H67" s="153"/>
      <c r="I67" s="154"/>
      <c r="J67" s="155">
        <f>J116</f>
        <v>0</v>
      </c>
      <c r="K67" s="156"/>
    </row>
    <row r="68" spans="2:11" s="9" customFormat="1" ht="19.9" customHeight="1">
      <c r="B68" s="150"/>
      <c r="C68" s="151"/>
      <c r="D68" s="152" t="s">
        <v>3984</v>
      </c>
      <c r="E68" s="153"/>
      <c r="F68" s="153"/>
      <c r="G68" s="153"/>
      <c r="H68" s="153"/>
      <c r="I68" s="154"/>
      <c r="J68" s="155">
        <f>J120</f>
        <v>0</v>
      </c>
      <c r="K68" s="156"/>
    </row>
    <row r="69" spans="2:11" s="9" customFormat="1" ht="19.9" customHeight="1">
      <c r="B69" s="150"/>
      <c r="C69" s="151"/>
      <c r="D69" s="152" t="s">
        <v>3985</v>
      </c>
      <c r="E69" s="153"/>
      <c r="F69" s="153"/>
      <c r="G69" s="153"/>
      <c r="H69" s="153"/>
      <c r="I69" s="154"/>
      <c r="J69" s="155">
        <f>J125</f>
        <v>0</v>
      </c>
      <c r="K69" s="156"/>
    </row>
    <row r="70" spans="2:11" s="9" customFormat="1" ht="19.9" customHeight="1">
      <c r="B70" s="150"/>
      <c r="C70" s="151"/>
      <c r="D70" s="152" t="s">
        <v>3986</v>
      </c>
      <c r="E70" s="153"/>
      <c r="F70" s="153"/>
      <c r="G70" s="153"/>
      <c r="H70" s="153"/>
      <c r="I70" s="154"/>
      <c r="J70" s="155">
        <f>J128</f>
        <v>0</v>
      </c>
      <c r="K70" s="156"/>
    </row>
    <row r="71" spans="2:11" s="8" customFormat="1" ht="24.95" customHeight="1">
      <c r="B71" s="143"/>
      <c r="C71" s="144"/>
      <c r="D71" s="145" t="s">
        <v>3987</v>
      </c>
      <c r="E71" s="146"/>
      <c r="F71" s="146"/>
      <c r="G71" s="146"/>
      <c r="H71" s="146"/>
      <c r="I71" s="147"/>
      <c r="J71" s="148">
        <f>J130</f>
        <v>0</v>
      </c>
      <c r="K71" s="149"/>
    </row>
    <row r="72" spans="2:11" s="9" customFormat="1" ht="19.9" customHeight="1">
      <c r="B72" s="150"/>
      <c r="C72" s="151"/>
      <c r="D72" s="152" t="s">
        <v>3988</v>
      </c>
      <c r="E72" s="153"/>
      <c r="F72" s="153"/>
      <c r="G72" s="153"/>
      <c r="H72" s="153"/>
      <c r="I72" s="154"/>
      <c r="J72" s="155">
        <f>J131</f>
        <v>0</v>
      </c>
      <c r="K72" s="156"/>
    </row>
    <row r="73" spans="2:11" s="9" customFormat="1" ht="19.9" customHeight="1">
      <c r="B73" s="150"/>
      <c r="C73" s="151"/>
      <c r="D73" s="152" t="s">
        <v>3989</v>
      </c>
      <c r="E73" s="153"/>
      <c r="F73" s="153"/>
      <c r="G73" s="153"/>
      <c r="H73" s="153"/>
      <c r="I73" s="154"/>
      <c r="J73" s="155">
        <f>J134</f>
        <v>0</v>
      </c>
      <c r="K73" s="156"/>
    </row>
    <row r="74" spans="2:11" s="9" customFormat="1" ht="19.9" customHeight="1">
      <c r="B74" s="150"/>
      <c r="C74" s="151"/>
      <c r="D74" s="152" t="s">
        <v>3990</v>
      </c>
      <c r="E74" s="153"/>
      <c r="F74" s="153"/>
      <c r="G74" s="153"/>
      <c r="H74" s="153"/>
      <c r="I74" s="154"/>
      <c r="J74" s="155">
        <f>J147</f>
        <v>0</v>
      </c>
      <c r="K74" s="156"/>
    </row>
    <row r="75" spans="2:11" s="1" customFormat="1" ht="21.75" customHeight="1">
      <c r="B75" s="42"/>
      <c r="C75" s="43"/>
      <c r="D75" s="43"/>
      <c r="E75" s="43"/>
      <c r="F75" s="43"/>
      <c r="G75" s="43"/>
      <c r="H75" s="43"/>
      <c r="I75" s="114"/>
      <c r="J75" s="43"/>
      <c r="K75" s="46"/>
    </row>
    <row r="76" spans="2:11" s="1" customFormat="1" ht="6.95" customHeight="1">
      <c r="B76" s="57"/>
      <c r="C76" s="58"/>
      <c r="D76" s="58"/>
      <c r="E76" s="58"/>
      <c r="F76" s="58"/>
      <c r="G76" s="58"/>
      <c r="H76" s="58"/>
      <c r="I76" s="135"/>
      <c r="J76" s="58"/>
      <c r="K76" s="59"/>
    </row>
    <row r="80" spans="2:12" s="1" customFormat="1" ht="6.95" customHeight="1">
      <c r="B80" s="60"/>
      <c r="C80" s="61"/>
      <c r="D80" s="61"/>
      <c r="E80" s="61"/>
      <c r="F80" s="61"/>
      <c r="G80" s="61"/>
      <c r="H80" s="61"/>
      <c r="I80" s="136"/>
      <c r="J80" s="61"/>
      <c r="K80" s="61"/>
      <c r="L80" s="42"/>
    </row>
    <row r="81" spans="2:12" s="1" customFormat="1" ht="36.95" customHeight="1">
      <c r="B81" s="42"/>
      <c r="C81" s="62" t="s">
        <v>174</v>
      </c>
      <c r="L81" s="42"/>
    </row>
    <row r="82" spans="2:12" s="1" customFormat="1" ht="6.95" customHeight="1">
      <c r="B82" s="42"/>
      <c r="L82" s="42"/>
    </row>
    <row r="83" spans="2:12" s="1" customFormat="1" ht="14.45" customHeight="1">
      <c r="B83" s="42"/>
      <c r="C83" s="64" t="s">
        <v>19</v>
      </c>
      <c r="L83" s="42"/>
    </row>
    <row r="84" spans="2:12" s="1" customFormat="1" ht="16.5" customHeight="1">
      <c r="B84" s="42"/>
      <c r="E84" s="372" t="str">
        <f>E7</f>
        <v>Transformace ÚSP Kvasiny- rekonstrukce v lokalitě Týniště nad Orlicí</v>
      </c>
      <c r="F84" s="373"/>
      <c r="G84" s="373"/>
      <c r="H84" s="373"/>
      <c r="L84" s="42"/>
    </row>
    <row r="85" spans="2:12" ht="13.5">
      <c r="B85" s="29"/>
      <c r="C85" s="64" t="s">
        <v>124</v>
      </c>
      <c r="L85" s="29"/>
    </row>
    <row r="86" spans="2:12" ht="16.5" customHeight="1">
      <c r="B86" s="29"/>
      <c r="E86" s="372" t="s">
        <v>125</v>
      </c>
      <c r="F86" s="366"/>
      <c r="G86" s="366"/>
      <c r="H86" s="366"/>
      <c r="L86" s="29"/>
    </row>
    <row r="87" spans="2:12" ht="13.5">
      <c r="B87" s="29"/>
      <c r="C87" s="64" t="s">
        <v>126</v>
      </c>
      <c r="L87" s="29"/>
    </row>
    <row r="88" spans="2:12" s="1" customFormat="1" ht="16.5" customHeight="1">
      <c r="B88" s="42"/>
      <c r="E88" s="374" t="s">
        <v>127</v>
      </c>
      <c r="F88" s="375"/>
      <c r="G88" s="375"/>
      <c r="H88" s="375"/>
      <c r="L88" s="42"/>
    </row>
    <row r="89" spans="2:12" s="1" customFormat="1" ht="14.45" customHeight="1">
      <c r="B89" s="42"/>
      <c r="C89" s="64" t="s">
        <v>128</v>
      </c>
      <c r="L89" s="42"/>
    </row>
    <row r="90" spans="2:12" s="1" customFormat="1" ht="17.25" customHeight="1">
      <c r="B90" s="42"/>
      <c r="E90" s="343" t="str">
        <f>E13</f>
        <v>3 - Plynoinstalace</v>
      </c>
      <c r="F90" s="375"/>
      <c r="G90" s="375"/>
      <c r="H90" s="375"/>
      <c r="L90" s="42"/>
    </row>
    <row r="91" spans="2:12" s="1" customFormat="1" ht="6.95" customHeight="1">
      <c r="B91" s="42"/>
      <c r="L91" s="42"/>
    </row>
    <row r="92" spans="2:12" s="1" customFormat="1" ht="18" customHeight="1">
      <c r="B92" s="42"/>
      <c r="C92" s="64" t="s">
        <v>23</v>
      </c>
      <c r="F92" s="157" t="str">
        <f>F16</f>
        <v xml:space="preserve"> </v>
      </c>
      <c r="I92" s="158" t="s">
        <v>25</v>
      </c>
      <c r="J92" s="68" t="str">
        <f>IF(J16="","",J16)</f>
        <v>18.4.2017</v>
      </c>
      <c r="L92" s="42"/>
    </row>
    <row r="93" spans="2:12" s="1" customFormat="1" ht="6.95" customHeight="1">
      <c r="B93" s="42"/>
      <c r="L93" s="42"/>
    </row>
    <row r="94" spans="2:12" s="1" customFormat="1" ht="13.5">
      <c r="B94" s="42"/>
      <c r="C94" s="64" t="s">
        <v>27</v>
      </c>
      <c r="F94" s="157" t="str">
        <f>E19</f>
        <v>Královéhradecký kraj</v>
      </c>
      <c r="I94" s="158" t="s">
        <v>33</v>
      </c>
      <c r="J94" s="157" t="str">
        <f>E25</f>
        <v>Malý velký ateliér</v>
      </c>
      <c r="L94" s="42"/>
    </row>
    <row r="95" spans="2:12" s="1" customFormat="1" ht="14.45" customHeight="1">
      <c r="B95" s="42"/>
      <c r="C95" s="64" t="s">
        <v>31</v>
      </c>
      <c r="F95" s="157" t="str">
        <f>IF(E22="","",E22)</f>
        <v/>
      </c>
      <c r="L95" s="42"/>
    </row>
    <row r="96" spans="2:12" s="1" customFormat="1" ht="10.35" customHeight="1">
      <c r="B96" s="42"/>
      <c r="L96" s="42"/>
    </row>
    <row r="97" spans="2:20" s="10" customFormat="1" ht="29.25" customHeight="1">
      <c r="B97" s="159"/>
      <c r="C97" s="160" t="s">
        <v>175</v>
      </c>
      <c r="D97" s="161" t="s">
        <v>57</v>
      </c>
      <c r="E97" s="161" t="s">
        <v>53</v>
      </c>
      <c r="F97" s="161" t="s">
        <v>176</v>
      </c>
      <c r="G97" s="161" t="s">
        <v>177</v>
      </c>
      <c r="H97" s="161" t="s">
        <v>178</v>
      </c>
      <c r="I97" s="162" t="s">
        <v>179</v>
      </c>
      <c r="J97" s="161" t="s">
        <v>133</v>
      </c>
      <c r="K97" s="163" t="s">
        <v>180</v>
      </c>
      <c r="L97" s="159"/>
      <c r="M97" s="74" t="s">
        <v>181</v>
      </c>
      <c r="N97" s="75" t="s">
        <v>42</v>
      </c>
      <c r="O97" s="75" t="s">
        <v>182</v>
      </c>
      <c r="P97" s="75" t="s">
        <v>183</v>
      </c>
      <c r="Q97" s="75" t="s">
        <v>184</v>
      </c>
      <c r="R97" s="75" t="s">
        <v>185</v>
      </c>
      <c r="S97" s="75" t="s">
        <v>186</v>
      </c>
      <c r="T97" s="76" t="s">
        <v>187</v>
      </c>
    </row>
    <row r="98" spans="2:63" s="1" customFormat="1" ht="29.25" customHeight="1">
      <c r="B98" s="42"/>
      <c r="C98" s="78" t="s">
        <v>134</v>
      </c>
      <c r="J98" s="164">
        <f>BK98</f>
        <v>0</v>
      </c>
      <c r="L98" s="42"/>
      <c r="M98" s="77"/>
      <c r="N98" s="69"/>
      <c r="O98" s="69"/>
      <c r="P98" s="165">
        <f>P99+P130</f>
        <v>0</v>
      </c>
      <c r="Q98" s="69"/>
      <c r="R98" s="165">
        <f>R99+R130</f>
        <v>2.84689345</v>
      </c>
      <c r="S98" s="69"/>
      <c r="T98" s="166">
        <f>T99+T130</f>
        <v>0.0172</v>
      </c>
      <c r="AT98" s="25" t="s">
        <v>71</v>
      </c>
      <c r="AU98" s="25" t="s">
        <v>135</v>
      </c>
      <c r="BK98" s="167">
        <f>BK99+BK130</f>
        <v>0</v>
      </c>
    </row>
    <row r="99" spans="2:63" s="11" customFormat="1" ht="37.35" customHeight="1">
      <c r="B99" s="168"/>
      <c r="D99" s="169" t="s">
        <v>71</v>
      </c>
      <c r="E99" s="170" t="s">
        <v>188</v>
      </c>
      <c r="F99" s="170" t="s">
        <v>3991</v>
      </c>
      <c r="I99" s="171"/>
      <c r="J99" s="172">
        <f>BK99</f>
        <v>0</v>
      </c>
      <c r="L99" s="168"/>
      <c r="M99" s="173"/>
      <c r="N99" s="174"/>
      <c r="O99" s="174"/>
      <c r="P99" s="175">
        <f>P100+P116+P120+P125+P128</f>
        <v>0</v>
      </c>
      <c r="Q99" s="174"/>
      <c r="R99" s="175">
        <f>R100+R116+R120+R125+R128</f>
        <v>2.81312345</v>
      </c>
      <c r="S99" s="174"/>
      <c r="T99" s="176">
        <f>T100+T116+T120+T125+T128</f>
        <v>0</v>
      </c>
      <c r="AR99" s="169" t="s">
        <v>17</v>
      </c>
      <c r="AT99" s="177" t="s">
        <v>71</v>
      </c>
      <c r="AU99" s="177" t="s">
        <v>72</v>
      </c>
      <c r="AY99" s="169" t="s">
        <v>190</v>
      </c>
      <c r="BK99" s="178">
        <f>BK100+BK116+BK120+BK125+BK128</f>
        <v>0</v>
      </c>
    </row>
    <row r="100" spans="2:63" s="11" customFormat="1" ht="19.9" customHeight="1">
      <c r="B100" s="168"/>
      <c r="D100" s="169" t="s">
        <v>71</v>
      </c>
      <c r="E100" s="179" t="s">
        <v>17</v>
      </c>
      <c r="F100" s="179" t="s">
        <v>3992</v>
      </c>
      <c r="I100" s="171"/>
      <c r="J100" s="180">
        <f>BK100</f>
        <v>0</v>
      </c>
      <c r="L100" s="168"/>
      <c r="M100" s="173"/>
      <c r="N100" s="174"/>
      <c r="O100" s="174"/>
      <c r="P100" s="175">
        <f>SUM(P101:P115)</f>
        <v>0</v>
      </c>
      <c r="Q100" s="174"/>
      <c r="R100" s="175">
        <f>SUM(R101:R115)</f>
        <v>0</v>
      </c>
      <c r="S100" s="174"/>
      <c r="T100" s="176">
        <f>SUM(T101:T115)</f>
        <v>0</v>
      </c>
      <c r="AR100" s="169" t="s">
        <v>17</v>
      </c>
      <c r="AT100" s="177" t="s">
        <v>71</v>
      </c>
      <c r="AU100" s="177" t="s">
        <v>17</v>
      </c>
      <c r="AY100" s="169" t="s">
        <v>190</v>
      </c>
      <c r="BK100" s="178">
        <f>SUM(BK101:BK115)</f>
        <v>0</v>
      </c>
    </row>
    <row r="101" spans="2:65" s="1" customFormat="1" ht="16.5" customHeight="1">
      <c r="B101" s="181"/>
      <c r="C101" s="182" t="s">
        <v>17</v>
      </c>
      <c r="D101" s="182" t="s">
        <v>192</v>
      </c>
      <c r="E101" s="183" t="s">
        <v>239</v>
      </c>
      <c r="F101" s="184" t="s">
        <v>3733</v>
      </c>
      <c r="G101" s="185" t="s">
        <v>209</v>
      </c>
      <c r="H101" s="186">
        <v>3.465</v>
      </c>
      <c r="I101" s="187"/>
      <c r="J101" s="188">
        <f>ROUND(I101*H101,2)</f>
        <v>0</v>
      </c>
      <c r="K101" s="184" t="s">
        <v>5</v>
      </c>
      <c r="L101" s="42"/>
      <c r="M101" s="189" t="s">
        <v>5</v>
      </c>
      <c r="N101" s="190" t="s">
        <v>43</v>
      </c>
      <c r="O101" s="43"/>
      <c r="P101" s="191">
        <f>O101*H101</f>
        <v>0</v>
      </c>
      <c r="Q101" s="191">
        <v>0</v>
      </c>
      <c r="R101" s="191">
        <f>Q101*H101</f>
        <v>0</v>
      </c>
      <c r="S101" s="191">
        <v>0</v>
      </c>
      <c r="T101" s="192">
        <f>S101*H101</f>
        <v>0</v>
      </c>
      <c r="AR101" s="25" t="s">
        <v>92</v>
      </c>
      <c r="AT101" s="25" t="s">
        <v>192</v>
      </c>
      <c r="AU101" s="25" t="s">
        <v>80</v>
      </c>
      <c r="AY101" s="25" t="s">
        <v>190</v>
      </c>
      <c r="BE101" s="193">
        <f>IF(N101="základní",J101,0)</f>
        <v>0</v>
      </c>
      <c r="BF101" s="193">
        <f>IF(N101="snížená",J101,0)</f>
        <v>0</v>
      </c>
      <c r="BG101" s="193">
        <f>IF(N101="zákl. přenesená",J101,0)</f>
        <v>0</v>
      </c>
      <c r="BH101" s="193">
        <f>IF(N101="sníž. přenesená",J101,0)</f>
        <v>0</v>
      </c>
      <c r="BI101" s="193">
        <f>IF(N101="nulová",J101,0)</f>
        <v>0</v>
      </c>
      <c r="BJ101" s="25" t="s">
        <v>17</v>
      </c>
      <c r="BK101" s="193">
        <f>ROUND(I101*H101,2)</f>
        <v>0</v>
      </c>
      <c r="BL101" s="25" t="s">
        <v>92</v>
      </c>
      <c r="BM101" s="25" t="s">
        <v>3993</v>
      </c>
    </row>
    <row r="102" spans="2:51" s="13" customFormat="1" ht="13.5">
      <c r="B102" s="202"/>
      <c r="D102" s="195" t="s">
        <v>198</v>
      </c>
      <c r="E102" s="203" t="s">
        <v>5</v>
      </c>
      <c r="F102" s="204" t="s">
        <v>3994</v>
      </c>
      <c r="H102" s="205">
        <v>3.465</v>
      </c>
      <c r="I102" s="206"/>
      <c r="L102" s="202"/>
      <c r="M102" s="207"/>
      <c r="N102" s="208"/>
      <c r="O102" s="208"/>
      <c r="P102" s="208"/>
      <c r="Q102" s="208"/>
      <c r="R102" s="208"/>
      <c r="S102" s="208"/>
      <c r="T102" s="209"/>
      <c r="AT102" s="203" t="s">
        <v>198</v>
      </c>
      <c r="AU102" s="203" t="s">
        <v>80</v>
      </c>
      <c r="AV102" s="13" t="s">
        <v>80</v>
      </c>
      <c r="AW102" s="13" t="s">
        <v>35</v>
      </c>
      <c r="AX102" s="13" t="s">
        <v>72</v>
      </c>
      <c r="AY102" s="203" t="s">
        <v>190</v>
      </c>
    </row>
    <row r="103" spans="2:51" s="14" customFormat="1" ht="13.5">
      <c r="B103" s="210"/>
      <c r="D103" s="195" t="s">
        <v>198</v>
      </c>
      <c r="E103" s="211" t="s">
        <v>5</v>
      </c>
      <c r="F103" s="212" t="s">
        <v>221</v>
      </c>
      <c r="H103" s="213">
        <v>3.465</v>
      </c>
      <c r="I103" s="214"/>
      <c r="L103" s="210"/>
      <c r="M103" s="215"/>
      <c r="N103" s="216"/>
      <c r="O103" s="216"/>
      <c r="P103" s="216"/>
      <c r="Q103" s="216"/>
      <c r="R103" s="216"/>
      <c r="S103" s="216"/>
      <c r="T103" s="217"/>
      <c r="AT103" s="211" t="s">
        <v>198</v>
      </c>
      <c r="AU103" s="211" t="s">
        <v>80</v>
      </c>
      <c r="AV103" s="14" t="s">
        <v>92</v>
      </c>
      <c r="AW103" s="14" t="s">
        <v>35</v>
      </c>
      <c r="AX103" s="14" t="s">
        <v>17</v>
      </c>
      <c r="AY103" s="211" t="s">
        <v>190</v>
      </c>
    </row>
    <row r="104" spans="2:65" s="1" customFormat="1" ht="16.5" customHeight="1">
      <c r="B104" s="181"/>
      <c r="C104" s="182" t="s">
        <v>80</v>
      </c>
      <c r="D104" s="182" t="s">
        <v>192</v>
      </c>
      <c r="E104" s="183" t="s">
        <v>245</v>
      </c>
      <c r="F104" s="184" t="s">
        <v>3738</v>
      </c>
      <c r="G104" s="185" t="s">
        <v>209</v>
      </c>
      <c r="H104" s="186">
        <v>3.465</v>
      </c>
      <c r="I104" s="187"/>
      <c r="J104" s="188">
        <f>ROUND(I104*H104,2)</f>
        <v>0</v>
      </c>
      <c r="K104" s="184" t="s">
        <v>5</v>
      </c>
      <c r="L104" s="42"/>
      <c r="M104" s="189" t="s">
        <v>5</v>
      </c>
      <c r="N104" s="190" t="s">
        <v>43</v>
      </c>
      <c r="O104" s="43"/>
      <c r="P104" s="191">
        <f>O104*H104</f>
        <v>0</v>
      </c>
      <c r="Q104" s="191">
        <v>0</v>
      </c>
      <c r="R104" s="191">
        <f>Q104*H104</f>
        <v>0</v>
      </c>
      <c r="S104" s="191">
        <v>0</v>
      </c>
      <c r="T104" s="192">
        <f>S104*H104</f>
        <v>0</v>
      </c>
      <c r="AR104" s="25" t="s">
        <v>92</v>
      </c>
      <c r="AT104" s="25" t="s">
        <v>192</v>
      </c>
      <c r="AU104" s="25" t="s">
        <v>80</v>
      </c>
      <c r="AY104" s="25" t="s">
        <v>190</v>
      </c>
      <c r="BE104" s="193">
        <f>IF(N104="základní",J104,0)</f>
        <v>0</v>
      </c>
      <c r="BF104" s="193">
        <f>IF(N104="snížená",J104,0)</f>
        <v>0</v>
      </c>
      <c r="BG104" s="193">
        <f>IF(N104="zákl. přenesená",J104,0)</f>
        <v>0</v>
      </c>
      <c r="BH104" s="193">
        <f>IF(N104="sníž. přenesená",J104,0)</f>
        <v>0</v>
      </c>
      <c r="BI104" s="193">
        <f>IF(N104="nulová",J104,0)</f>
        <v>0</v>
      </c>
      <c r="BJ104" s="25" t="s">
        <v>17</v>
      </c>
      <c r="BK104" s="193">
        <f>ROUND(I104*H104,2)</f>
        <v>0</v>
      </c>
      <c r="BL104" s="25" t="s">
        <v>92</v>
      </c>
      <c r="BM104" s="25" t="s">
        <v>3995</v>
      </c>
    </row>
    <row r="105" spans="2:65" s="1" customFormat="1" ht="16.5" customHeight="1">
      <c r="B105" s="181"/>
      <c r="C105" s="182" t="s">
        <v>86</v>
      </c>
      <c r="D105" s="182" t="s">
        <v>192</v>
      </c>
      <c r="E105" s="183" t="s">
        <v>3747</v>
      </c>
      <c r="F105" s="184" t="s">
        <v>3748</v>
      </c>
      <c r="G105" s="185" t="s">
        <v>209</v>
      </c>
      <c r="H105" s="186">
        <v>1.485</v>
      </c>
      <c r="I105" s="187"/>
      <c r="J105" s="188">
        <f>ROUND(I105*H105,2)</f>
        <v>0</v>
      </c>
      <c r="K105" s="184" t="s">
        <v>5</v>
      </c>
      <c r="L105" s="42"/>
      <c r="M105" s="189" t="s">
        <v>5</v>
      </c>
      <c r="N105" s="190" t="s">
        <v>43</v>
      </c>
      <c r="O105" s="43"/>
      <c r="P105" s="191">
        <f>O105*H105</f>
        <v>0</v>
      </c>
      <c r="Q105" s="191">
        <v>0</v>
      </c>
      <c r="R105" s="191">
        <f>Q105*H105</f>
        <v>0</v>
      </c>
      <c r="S105" s="191">
        <v>0</v>
      </c>
      <c r="T105" s="192">
        <f>S105*H105</f>
        <v>0</v>
      </c>
      <c r="AR105" s="25" t="s">
        <v>92</v>
      </c>
      <c r="AT105" s="25" t="s">
        <v>192</v>
      </c>
      <c r="AU105" s="25" t="s">
        <v>80</v>
      </c>
      <c r="AY105" s="25" t="s">
        <v>190</v>
      </c>
      <c r="BE105" s="193">
        <f>IF(N105="základní",J105,0)</f>
        <v>0</v>
      </c>
      <c r="BF105" s="193">
        <f>IF(N105="snížená",J105,0)</f>
        <v>0</v>
      </c>
      <c r="BG105" s="193">
        <f>IF(N105="zákl. přenesená",J105,0)</f>
        <v>0</v>
      </c>
      <c r="BH105" s="193">
        <f>IF(N105="sníž. přenesená",J105,0)</f>
        <v>0</v>
      </c>
      <c r="BI105" s="193">
        <f>IF(N105="nulová",J105,0)</f>
        <v>0</v>
      </c>
      <c r="BJ105" s="25" t="s">
        <v>17</v>
      </c>
      <c r="BK105" s="193">
        <f>ROUND(I105*H105,2)</f>
        <v>0</v>
      </c>
      <c r="BL105" s="25" t="s">
        <v>92</v>
      </c>
      <c r="BM105" s="25" t="s">
        <v>3996</v>
      </c>
    </row>
    <row r="106" spans="2:51" s="13" customFormat="1" ht="13.5">
      <c r="B106" s="202"/>
      <c r="D106" s="195" t="s">
        <v>198</v>
      </c>
      <c r="E106" s="203" t="s">
        <v>5</v>
      </c>
      <c r="F106" s="204" t="s">
        <v>3997</v>
      </c>
      <c r="H106" s="205">
        <v>1.485</v>
      </c>
      <c r="I106" s="206"/>
      <c r="L106" s="202"/>
      <c r="M106" s="207"/>
      <c r="N106" s="208"/>
      <c r="O106" s="208"/>
      <c r="P106" s="208"/>
      <c r="Q106" s="208"/>
      <c r="R106" s="208"/>
      <c r="S106" s="208"/>
      <c r="T106" s="209"/>
      <c r="AT106" s="203" t="s">
        <v>198</v>
      </c>
      <c r="AU106" s="203" t="s">
        <v>80</v>
      </c>
      <c r="AV106" s="13" t="s">
        <v>80</v>
      </c>
      <c r="AW106" s="13" t="s">
        <v>35</v>
      </c>
      <c r="AX106" s="13" t="s">
        <v>72</v>
      </c>
      <c r="AY106" s="203" t="s">
        <v>190</v>
      </c>
    </row>
    <row r="107" spans="2:51" s="14" customFormat="1" ht="13.5">
      <c r="B107" s="210"/>
      <c r="D107" s="195" t="s">
        <v>198</v>
      </c>
      <c r="E107" s="211" t="s">
        <v>5</v>
      </c>
      <c r="F107" s="212" t="s">
        <v>221</v>
      </c>
      <c r="H107" s="213">
        <v>1.485</v>
      </c>
      <c r="I107" s="214"/>
      <c r="L107" s="210"/>
      <c r="M107" s="215"/>
      <c r="N107" s="216"/>
      <c r="O107" s="216"/>
      <c r="P107" s="216"/>
      <c r="Q107" s="216"/>
      <c r="R107" s="216"/>
      <c r="S107" s="216"/>
      <c r="T107" s="217"/>
      <c r="AT107" s="211" t="s">
        <v>198</v>
      </c>
      <c r="AU107" s="211" t="s">
        <v>80</v>
      </c>
      <c r="AV107" s="14" t="s">
        <v>92</v>
      </c>
      <c r="AW107" s="14" t="s">
        <v>35</v>
      </c>
      <c r="AX107" s="14" t="s">
        <v>17</v>
      </c>
      <c r="AY107" s="211" t="s">
        <v>190</v>
      </c>
    </row>
    <row r="108" spans="2:65" s="1" customFormat="1" ht="16.5" customHeight="1">
      <c r="B108" s="181"/>
      <c r="C108" s="182" t="s">
        <v>92</v>
      </c>
      <c r="D108" s="182" t="s">
        <v>192</v>
      </c>
      <c r="E108" s="183" t="s">
        <v>3753</v>
      </c>
      <c r="F108" s="184" t="s">
        <v>3754</v>
      </c>
      <c r="G108" s="185" t="s">
        <v>209</v>
      </c>
      <c r="H108" s="186">
        <v>1.98</v>
      </c>
      <c r="I108" s="187"/>
      <c r="J108" s="188">
        <f>ROUND(I108*H108,2)</f>
        <v>0</v>
      </c>
      <c r="K108" s="184" t="s">
        <v>5</v>
      </c>
      <c r="L108" s="42"/>
      <c r="M108" s="189" t="s">
        <v>5</v>
      </c>
      <c r="N108" s="190" t="s">
        <v>43</v>
      </c>
      <c r="O108" s="43"/>
      <c r="P108" s="191">
        <f>O108*H108</f>
        <v>0</v>
      </c>
      <c r="Q108" s="191">
        <v>0</v>
      </c>
      <c r="R108" s="191">
        <f>Q108*H108</f>
        <v>0</v>
      </c>
      <c r="S108" s="191">
        <v>0</v>
      </c>
      <c r="T108" s="192">
        <f>S108*H108</f>
        <v>0</v>
      </c>
      <c r="AR108" s="25" t="s">
        <v>92</v>
      </c>
      <c r="AT108" s="25" t="s">
        <v>192</v>
      </c>
      <c r="AU108" s="25" t="s">
        <v>80</v>
      </c>
      <c r="AY108" s="25" t="s">
        <v>190</v>
      </c>
      <c r="BE108" s="193">
        <f>IF(N108="základní",J108,0)</f>
        <v>0</v>
      </c>
      <c r="BF108" s="193">
        <f>IF(N108="snížená",J108,0)</f>
        <v>0</v>
      </c>
      <c r="BG108" s="193">
        <f>IF(N108="zákl. přenesená",J108,0)</f>
        <v>0</v>
      </c>
      <c r="BH108" s="193">
        <f>IF(N108="sníž. přenesená",J108,0)</f>
        <v>0</v>
      </c>
      <c r="BI108" s="193">
        <f>IF(N108="nulová",J108,0)</f>
        <v>0</v>
      </c>
      <c r="BJ108" s="25" t="s">
        <v>17</v>
      </c>
      <c r="BK108" s="193">
        <f>ROUND(I108*H108,2)</f>
        <v>0</v>
      </c>
      <c r="BL108" s="25" t="s">
        <v>92</v>
      </c>
      <c r="BM108" s="25" t="s">
        <v>3998</v>
      </c>
    </row>
    <row r="109" spans="2:51" s="13" customFormat="1" ht="13.5">
      <c r="B109" s="202"/>
      <c r="D109" s="195" t="s">
        <v>198</v>
      </c>
      <c r="E109" s="203" t="s">
        <v>5</v>
      </c>
      <c r="F109" s="204" t="s">
        <v>3999</v>
      </c>
      <c r="H109" s="205">
        <v>1.98</v>
      </c>
      <c r="I109" s="206"/>
      <c r="L109" s="202"/>
      <c r="M109" s="207"/>
      <c r="N109" s="208"/>
      <c r="O109" s="208"/>
      <c r="P109" s="208"/>
      <c r="Q109" s="208"/>
      <c r="R109" s="208"/>
      <c r="S109" s="208"/>
      <c r="T109" s="209"/>
      <c r="AT109" s="203" t="s">
        <v>198</v>
      </c>
      <c r="AU109" s="203" t="s">
        <v>80</v>
      </c>
      <c r="AV109" s="13" t="s">
        <v>80</v>
      </c>
      <c r="AW109" s="13" t="s">
        <v>35</v>
      </c>
      <c r="AX109" s="13" t="s">
        <v>72</v>
      </c>
      <c r="AY109" s="203" t="s">
        <v>190</v>
      </c>
    </row>
    <row r="110" spans="2:51" s="14" customFormat="1" ht="13.5">
      <c r="B110" s="210"/>
      <c r="D110" s="195" t="s">
        <v>198</v>
      </c>
      <c r="E110" s="211" t="s">
        <v>5</v>
      </c>
      <c r="F110" s="212" t="s">
        <v>221</v>
      </c>
      <c r="H110" s="213">
        <v>1.98</v>
      </c>
      <c r="I110" s="214"/>
      <c r="L110" s="210"/>
      <c r="M110" s="215"/>
      <c r="N110" s="216"/>
      <c r="O110" s="216"/>
      <c r="P110" s="216"/>
      <c r="Q110" s="216"/>
      <c r="R110" s="216"/>
      <c r="S110" s="216"/>
      <c r="T110" s="217"/>
      <c r="AT110" s="211" t="s">
        <v>198</v>
      </c>
      <c r="AU110" s="211" t="s">
        <v>80</v>
      </c>
      <c r="AV110" s="14" t="s">
        <v>92</v>
      </c>
      <c r="AW110" s="14" t="s">
        <v>35</v>
      </c>
      <c r="AX110" s="14" t="s">
        <v>17</v>
      </c>
      <c r="AY110" s="211" t="s">
        <v>190</v>
      </c>
    </row>
    <row r="111" spans="2:65" s="1" customFormat="1" ht="16.5" customHeight="1">
      <c r="B111" s="181"/>
      <c r="C111" s="182" t="s">
        <v>95</v>
      </c>
      <c r="D111" s="182" t="s">
        <v>192</v>
      </c>
      <c r="E111" s="183" t="s">
        <v>3759</v>
      </c>
      <c r="F111" s="184" t="s">
        <v>3760</v>
      </c>
      <c r="G111" s="185" t="s">
        <v>209</v>
      </c>
      <c r="H111" s="186">
        <v>1.485</v>
      </c>
      <c r="I111" s="187"/>
      <c r="J111" s="188">
        <f>ROUND(I111*H111,2)</f>
        <v>0</v>
      </c>
      <c r="K111" s="184" t="s">
        <v>5</v>
      </c>
      <c r="L111" s="42"/>
      <c r="M111" s="189" t="s">
        <v>5</v>
      </c>
      <c r="N111" s="190" t="s">
        <v>43</v>
      </c>
      <c r="O111" s="43"/>
      <c r="P111" s="191">
        <f>O111*H111</f>
        <v>0</v>
      </c>
      <c r="Q111" s="191">
        <v>0</v>
      </c>
      <c r="R111" s="191">
        <f>Q111*H111</f>
        <v>0</v>
      </c>
      <c r="S111" s="191">
        <v>0</v>
      </c>
      <c r="T111" s="192">
        <f>S111*H111</f>
        <v>0</v>
      </c>
      <c r="AR111" s="25" t="s">
        <v>92</v>
      </c>
      <c r="AT111" s="25" t="s">
        <v>192</v>
      </c>
      <c r="AU111" s="25" t="s">
        <v>80</v>
      </c>
      <c r="AY111" s="25" t="s">
        <v>190</v>
      </c>
      <c r="BE111" s="193">
        <f>IF(N111="základní",J111,0)</f>
        <v>0</v>
      </c>
      <c r="BF111" s="193">
        <f>IF(N111="snížená",J111,0)</f>
        <v>0</v>
      </c>
      <c r="BG111" s="193">
        <f>IF(N111="zákl. přenesená",J111,0)</f>
        <v>0</v>
      </c>
      <c r="BH111" s="193">
        <f>IF(N111="sníž. přenesená",J111,0)</f>
        <v>0</v>
      </c>
      <c r="BI111" s="193">
        <f>IF(N111="nulová",J111,0)</f>
        <v>0</v>
      </c>
      <c r="BJ111" s="25" t="s">
        <v>17</v>
      </c>
      <c r="BK111" s="193">
        <f>ROUND(I111*H111,2)</f>
        <v>0</v>
      </c>
      <c r="BL111" s="25" t="s">
        <v>92</v>
      </c>
      <c r="BM111" s="25" t="s">
        <v>4000</v>
      </c>
    </row>
    <row r="112" spans="2:65" s="1" customFormat="1" ht="16.5" customHeight="1">
      <c r="B112" s="181"/>
      <c r="C112" s="182" t="s">
        <v>98</v>
      </c>
      <c r="D112" s="182" t="s">
        <v>192</v>
      </c>
      <c r="E112" s="183" t="s">
        <v>3761</v>
      </c>
      <c r="F112" s="184" t="s">
        <v>3762</v>
      </c>
      <c r="G112" s="185" t="s">
        <v>209</v>
      </c>
      <c r="H112" s="186">
        <v>1.485</v>
      </c>
      <c r="I112" s="187"/>
      <c r="J112" s="188">
        <f>ROUND(I112*H112,2)</f>
        <v>0</v>
      </c>
      <c r="K112" s="184" t="s">
        <v>5</v>
      </c>
      <c r="L112" s="42"/>
      <c r="M112" s="189" t="s">
        <v>5</v>
      </c>
      <c r="N112" s="190" t="s">
        <v>43</v>
      </c>
      <c r="O112" s="43"/>
      <c r="P112" s="191">
        <f>O112*H112</f>
        <v>0</v>
      </c>
      <c r="Q112" s="191">
        <v>0</v>
      </c>
      <c r="R112" s="191">
        <f>Q112*H112</f>
        <v>0</v>
      </c>
      <c r="S112" s="191">
        <v>0</v>
      </c>
      <c r="T112" s="192">
        <f>S112*H112</f>
        <v>0</v>
      </c>
      <c r="AR112" s="25" t="s">
        <v>92</v>
      </c>
      <c r="AT112" s="25" t="s">
        <v>192</v>
      </c>
      <c r="AU112" s="25" t="s">
        <v>80</v>
      </c>
      <c r="AY112" s="25" t="s">
        <v>190</v>
      </c>
      <c r="BE112" s="193">
        <f>IF(N112="základní",J112,0)</f>
        <v>0</v>
      </c>
      <c r="BF112" s="193">
        <f>IF(N112="snížená",J112,0)</f>
        <v>0</v>
      </c>
      <c r="BG112" s="193">
        <f>IF(N112="zákl. přenesená",J112,0)</f>
        <v>0</v>
      </c>
      <c r="BH112" s="193">
        <f>IF(N112="sníž. přenesená",J112,0)</f>
        <v>0</v>
      </c>
      <c r="BI112" s="193">
        <f>IF(N112="nulová",J112,0)</f>
        <v>0</v>
      </c>
      <c r="BJ112" s="25" t="s">
        <v>17</v>
      </c>
      <c r="BK112" s="193">
        <f>ROUND(I112*H112,2)</f>
        <v>0</v>
      </c>
      <c r="BL112" s="25" t="s">
        <v>92</v>
      </c>
      <c r="BM112" s="25" t="s">
        <v>4001</v>
      </c>
    </row>
    <row r="113" spans="2:65" s="1" customFormat="1" ht="16.5" customHeight="1">
      <c r="B113" s="181"/>
      <c r="C113" s="182" t="s">
        <v>232</v>
      </c>
      <c r="D113" s="182" t="s">
        <v>192</v>
      </c>
      <c r="E113" s="183" t="s">
        <v>3763</v>
      </c>
      <c r="F113" s="184" t="s">
        <v>3764</v>
      </c>
      <c r="G113" s="185" t="s">
        <v>316</v>
      </c>
      <c r="H113" s="186">
        <v>2.77</v>
      </c>
      <c r="I113" s="187"/>
      <c r="J113" s="188">
        <f>ROUND(I113*H113,2)</f>
        <v>0</v>
      </c>
      <c r="K113" s="184" t="s">
        <v>5</v>
      </c>
      <c r="L113" s="42"/>
      <c r="M113" s="189" t="s">
        <v>5</v>
      </c>
      <c r="N113" s="190" t="s">
        <v>43</v>
      </c>
      <c r="O113" s="43"/>
      <c r="P113" s="191">
        <f>O113*H113</f>
        <v>0</v>
      </c>
      <c r="Q113" s="191">
        <v>0</v>
      </c>
      <c r="R113" s="191">
        <f>Q113*H113</f>
        <v>0</v>
      </c>
      <c r="S113" s="191">
        <v>0</v>
      </c>
      <c r="T113" s="192">
        <f>S113*H113</f>
        <v>0</v>
      </c>
      <c r="AR113" s="25" t="s">
        <v>92</v>
      </c>
      <c r="AT113" s="25" t="s">
        <v>192</v>
      </c>
      <c r="AU113" s="25" t="s">
        <v>80</v>
      </c>
      <c r="AY113" s="25" t="s">
        <v>190</v>
      </c>
      <c r="BE113" s="193">
        <f>IF(N113="základní",J113,0)</f>
        <v>0</v>
      </c>
      <c r="BF113" s="193">
        <f>IF(N113="snížená",J113,0)</f>
        <v>0</v>
      </c>
      <c r="BG113" s="193">
        <f>IF(N113="zákl. přenesená",J113,0)</f>
        <v>0</v>
      </c>
      <c r="BH113" s="193">
        <f>IF(N113="sníž. přenesená",J113,0)</f>
        <v>0</v>
      </c>
      <c r="BI113" s="193">
        <f>IF(N113="nulová",J113,0)</f>
        <v>0</v>
      </c>
      <c r="BJ113" s="25" t="s">
        <v>17</v>
      </c>
      <c r="BK113" s="193">
        <f>ROUND(I113*H113,2)</f>
        <v>0</v>
      </c>
      <c r="BL113" s="25" t="s">
        <v>92</v>
      </c>
      <c r="BM113" s="25" t="s">
        <v>4002</v>
      </c>
    </row>
    <row r="114" spans="2:51" s="13" customFormat="1" ht="13.5">
      <c r="B114" s="202"/>
      <c r="D114" s="195" t="s">
        <v>198</v>
      </c>
      <c r="E114" s="203" t="s">
        <v>5</v>
      </c>
      <c r="F114" s="204" t="s">
        <v>4003</v>
      </c>
      <c r="H114" s="205">
        <v>2.77</v>
      </c>
      <c r="I114" s="206"/>
      <c r="L114" s="202"/>
      <c r="M114" s="207"/>
      <c r="N114" s="208"/>
      <c r="O114" s="208"/>
      <c r="P114" s="208"/>
      <c r="Q114" s="208"/>
      <c r="R114" s="208"/>
      <c r="S114" s="208"/>
      <c r="T114" s="209"/>
      <c r="AT114" s="203" t="s">
        <v>198</v>
      </c>
      <c r="AU114" s="203" t="s">
        <v>80</v>
      </c>
      <c r="AV114" s="13" t="s">
        <v>80</v>
      </c>
      <c r="AW114" s="13" t="s">
        <v>35</v>
      </c>
      <c r="AX114" s="13" t="s">
        <v>17</v>
      </c>
      <c r="AY114" s="203" t="s">
        <v>190</v>
      </c>
    </row>
    <row r="115" spans="2:65" s="1" customFormat="1" ht="16.5" customHeight="1">
      <c r="B115" s="181"/>
      <c r="C115" s="182" t="s">
        <v>238</v>
      </c>
      <c r="D115" s="182" t="s">
        <v>192</v>
      </c>
      <c r="E115" s="183" t="s">
        <v>267</v>
      </c>
      <c r="F115" s="184" t="s">
        <v>3766</v>
      </c>
      <c r="G115" s="185" t="s">
        <v>209</v>
      </c>
      <c r="H115" s="186">
        <v>1.98</v>
      </c>
      <c r="I115" s="187"/>
      <c r="J115" s="188">
        <f>ROUND(I115*H115,2)</f>
        <v>0</v>
      </c>
      <c r="K115" s="184" t="s">
        <v>5</v>
      </c>
      <c r="L115" s="42"/>
      <c r="M115" s="189" t="s">
        <v>5</v>
      </c>
      <c r="N115" s="190" t="s">
        <v>43</v>
      </c>
      <c r="O115" s="43"/>
      <c r="P115" s="191">
        <f>O115*H115</f>
        <v>0</v>
      </c>
      <c r="Q115" s="191">
        <v>0</v>
      </c>
      <c r="R115" s="191">
        <f>Q115*H115</f>
        <v>0</v>
      </c>
      <c r="S115" s="191">
        <v>0</v>
      </c>
      <c r="T115" s="192">
        <f>S115*H115</f>
        <v>0</v>
      </c>
      <c r="AR115" s="25" t="s">
        <v>92</v>
      </c>
      <c r="AT115" s="25" t="s">
        <v>192</v>
      </c>
      <c r="AU115" s="25" t="s">
        <v>80</v>
      </c>
      <c r="AY115" s="25" t="s">
        <v>190</v>
      </c>
      <c r="BE115" s="193">
        <f>IF(N115="základní",J115,0)</f>
        <v>0</v>
      </c>
      <c r="BF115" s="193">
        <f>IF(N115="snížená",J115,0)</f>
        <v>0</v>
      </c>
      <c r="BG115" s="193">
        <f>IF(N115="zákl. přenesená",J115,0)</f>
        <v>0</v>
      </c>
      <c r="BH115" s="193">
        <f>IF(N115="sníž. přenesená",J115,0)</f>
        <v>0</v>
      </c>
      <c r="BI115" s="193">
        <f>IF(N115="nulová",J115,0)</f>
        <v>0</v>
      </c>
      <c r="BJ115" s="25" t="s">
        <v>17</v>
      </c>
      <c r="BK115" s="193">
        <f>ROUND(I115*H115,2)</f>
        <v>0</v>
      </c>
      <c r="BL115" s="25" t="s">
        <v>92</v>
      </c>
      <c r="BM115" s="25" t="s">
        <v>4004</v>
      </c>
    </row>
    <row r="116" spans="2:63" s="11" customFormat="1" ht="29.85" customHeight="1">
      <c r="B116" s="168"/>
      <c r="D116" s="169" t="s">
        <v>71</v>
      </c>
      <c r="E116" s="179" t="s">
        <v>80</v>
      </c>
      <c r="F116" s="179" t="s">
        <v>4005</v>
      </c>
      <c r="I116" s="171"/>
      <c r="J116" s="180">
        <f>BK116</f>
        <v>0</v>
      </c>
      <c r="L116" s="168"/>
      <c r="M116" s="173"/>
      <c r="N116" s="174"/>
      <c r="O116" s="174"/>
      <c r="P116" s="175">
        <f>SUM(P117:P119)</f>
        <v>0</v>
      </c>
      <c r="Q116" s="174"/>
      <c r="R116" s="175">
        <f>SUM(R117:R119)</f>
        <v>0</v>
      </c>
      <c r="S116" s="174"/>
      <c r="T116" s="176">
        <f>SUM(T117:T119)</f>
        <v>0</v>
      </c>
      <c r="AR116" s="169" t="s">
        <v>17</v>
      </c>
      <c r="AT116" s="177" t="s">
        <v>71</v>
      </c>
      <c r="AU116" s="177" t="s">
        <v>17</v>
      </c>
      <c r="AY116" s="169" t="s">
        <v>190</v>
      </c>
      <c r="BK116" s="178">
        <f>SUM(BK117:BK119)</f>
        <v>0</v>
      </c>
    </row>
    <row r="117" spans="2:65" s="1" customFormat="1" ht="25.5" customHeight="1">
      <c r="B117" s="181"/>
      <c r="C117" s="182" t="s">
        <v>244</v>
      </c>
      <c r="D117" s="182" t="s">
        <v>192</v>
      </c>
      <c r="E117" s="183" t="s">
        <v>3783</v>
      </c>
      <c r="F117" s="184" t="s">
        <v>3784</v>
      </c>
      <c r="G117" s="185" t="s">
        <v>275</v>
      </c>
      <c r="H117" s="186">
        <v>4.95</v>
      </c>
      <c r="I117" s="187"/>
      <c r="J117" s="188">
        <f>ROUND(I117*H117,2)</f>
        <v>0</v>
      </c>
      <c r="K117" s="184" t="s">
        <v>5</v>
      </c>
      <c r="L117" s="42"/>
      <c r="M117" s="189" t="s">
        <v>5</v>
      </c>
      <c r="N117" s="190" t="s">
        <v>43</v>
      </c>
      <c r="O117" s="43"/>
      <c r="P117" s="191">
        <f>O117*H117</f>
        <v>0</v>
      </c>
      <c r="Q117" s="191">
        <v>0</v>
      </c>
      <c r="R117" s="191">
        <f>Q117*H117</f>
        <v>0</v>
      </c>
      <c r="S117" s="191">
        <v>0</v>
      </c>
      <c r="T117" s="192">
        <f>S117*H117</f>
        <v>0</v>
      </c>
      <c r="AR117" s="25" t="s">
        <v>92</v>
      </c>
      <c r="AT117" s="25" t="s">
        <v>192</v>
      </c>
      <c r="AU117" s="25" t="s">
        <v>80</v>
      </c>
      <c r="AY117" s="25" t="s">
        <v>190</v>
      </c>
      <c r="BE117" s="193">
        <f>IF(N117="základní",J117,0)</f>
        <v>0</v>
      </c>
      <c r="BF117" s="193">
        <f>IF(N117="snížená",J117,0)</f>
        <v>0</v>
      </c>
      <c r="BG117" s="193">
        <f>IF(N117="zákl. přenesená",J117,0)</f>
        <v>0</v>
      </c>
      <c r="BH117" s="193">
        <f>IF(N117="sníž. přenesená",J117,0)</f>
        <v>0</v>
      </c>
      <c r="BI117" s="193">
        <f>IF(N117="nulová",J117,0)</f>
        <v>0</v>
      </c>
      <c r="BJ117" s="25" t="s">
        <v>17</v>
      </c>
      <c r="BK117" s="193">
        <f>ROUND(I117*H117,2)</f>
        <v>0</v>
      </c>
      <c r="BL117" s="25" t="s">
        <v>92</v>
      </c>
      <c r="BM117" s="25" t="s">
        <v>4006</v>
      </c>
    </row>
    <row r="118" spans="2:51" s="13" customFormat="1" ht="13.5">
      <c r="B118" s="202"/>
      <c r="D118" s="195" t="s">
        <v>198</v>
      </c>
      <c r="E118" s="203" t="s">
        <v>5</v>
      </c>
      <c r="F118" s="204" t="s">
        <v>4007</v>
      </c>
      <c r="H118" s="205">
        <v>4.95</v>
      </c>
      <c r="I118" s="206"/>
      <c r="L118" s="202"/>
      <c r="M118" s="207"/>
      <c r="N118" s="208"/>
      <c r="O118" s="208"/>
      <c r="P118" s="208"/>
      <c r="Q118" s="208"/>
      <c r="R118" s="208"/>
      <c r="S118" s="208"/>
      <c r="T118" s="209"/>
      <c r="AT118" s="203" t="s">
        <v>198</v>
      </c>
      <c r="AU118" s="203" t="s">
        <v>80</v>
      </c>
      <c r="AV118" s="13" t="s">
        <v>80</v>
      </c>
      <c r="AW118" s="13" t="s">
        <v>35</v>
      </c>
      <c r="AX118" s="13" t="s">
        <v>72</v>
      </c>
      <c r="AY118" s="203" t="s">
        <v>190</v>
      </c>
    </row>
    <row r="119" spans="2:51" s="14" customFormat="1" ht="13.5">
      <c r="B119" s="210"/>
      <c r="D119" s="195" t="s">
        <v>198</v>
      </c>
      <c r="E119" s="211" t="s">
        <v>5</v>
      </c>
      <c r="F119" s="212" t="s">
        <v>221</v>
      </c>
      <c r="H119" s="213">
        <v>4.95</v>
      </c>
      <c r="I119" s="214"/>
      <c r="L119" s="210"/>
      <c r="M119" s="215"/>
      <c r="N119" s="216"/>
      <c r="O119" s="216"/>
      <c r="P119" s="216"/>
      <c r="Q119" s="216"/>
      <c r="R119" s="216"/>
      <c r="S119" s="216"/>
      <c r="T119" s="217"/>
      <c r="AT119" s="211" t="s">
        <v>198</v>
      </c>
      <c r="AU119" s="211" t="s">
        <v>80</v>
      </c>
      <c r="AV119" s="14" t="s">
        <v>92</v>
      </c>
      <c r="AW119" s="14" t="s">
        <v>35</v>
      </c>
      <c r="AX119" s="14" t="s">
        <v>17</v>
      </c>
      <c r="AY119" s="211" t="s">
        <v>190</v>
      </c>
    </row>
    <row r="120" spans="2:63" s="11" customFormat="1" ht="29.85" customHeight="1">
      <c r="B120" s="168"/>
      <c r="D120" s="169" t="s">
        <v>71</v>
      </c>
      <c r="E120" s="179" t="s">
        <v>92</v>
      </c>
      <c r="F120" s="179" t="s">
        <v>4008</v>
      </c>
      <c r="I120" s="171"/>
      <c r="J120" s="180">
        <f>BK120</f>
        <v>0</v>
      </c>
      <c r="L120" s="168"/>
      <c r="M120" s="173"/>
      <c r="N120" s="174"/>
      <c r="O120" s="174"/>
      <c r="P120" s="175">
        <f>SUM(P121:P124)</f>
        <v>0</v>
      </c>
      <c r="Q120" s="174"/>
      <c r="R120" s="175">
        <f>SUM(R121:R124)</f>
        <v>2.80779345</v>
      </c>
      <c r="S120" s="174"/>
      <c r="T120" s="176">
        <f>SUM(T121:T124)</f>
        <v>0</v>
      </c>
      <c r="AR120" s="169" t="s">
        <v>17</v>
      </c>
      <c r="AT120" s="177" t="s">
        <v>71</v>
      </c>
      <c r="AU120" s="177" t="s">
        <v>17</v>
      </c>
      <c r="AY120" s="169" t="s">
        <v>190</v>
      </c>
      <c r="BK120" s="178">
        <f>SUM(BK121:BK124)</f>
        <v>0</v>
      </c>
    </row>
    <row r="121" spans="2:65" s="1" customFormat="1" ht="16.5" customHeight="1">
      <c r="B121" s="181"/>
      <c r="C121" s="182" t="s">
        <v>250</v>
      </c>
      <c r="D121" s="182" t="s">
        <v>192</v>
      </c>
      <c r="E121" s="183" t="s">
        <v>3791</v>
      </c>
      <c r="F121" s="184" t="s">
        <v>3792</v>
      </c>
      <c r="G121" s="185" t="s">
        <v>209</v>
      </c>
      <c r="H121" s="186">
        <v>1.485</v>
      </c>
      <c r="I121" s="187"/>
      <c r="J121" s="188">
        <f>ROUND(I121*H121,2)</f>
        <v>0</v>
      </c>
      <c r="K121" s="184" t="s">
        <v>5</v>
      </c>
      <c r="L121" s="42"/>
      <c r="M121" s="189" t="s">
        <v>5</v>
      </c>
      <c r="N121" s="190" t="s">
        <v>43</v>
      </c>
      <c r="O121" s="43"/>
      <c r="P121" s="191">
        <f>O121*H121</f>
        <v>0</v>
      </c>
      <c r="Q121" s="191">
        <v>1.89077</v>
      </c>
      <c r="R121" s="191">
        <f>Q121*H121</f>
        <v>2.80779345</v>
      </c>
      <c r="S121" s="191">
        <v>0</v>
      </c>
      <c r="T121" s="192">
        <f>S121*H121</f>
        <v>0</v>
      </c>
      <c r="AR121" s="25" t="s">
        <v>92</v>
      </c>
      <c r="AT121" s="25" t="s">
        <v>192</v>
      </c>
      <c r="AU121" s="25" t="s">
        <v>80</v>
      </c>
      <c r="AY121" s="25" t="s">
        <v>190</v>
      </c>
      <c r="BE121" s="193">
        <f>IF(N121="základní",J121,0)</f>
        <v>0</v>
      </c>
      <c r="BF121" s="193">
        <f>IF(N121="snížená",J121,0)</f>
        <v>0</v>
      </c>
      <c r="BG121" s="193">
        <f>IF(N121="zákl. přenesená",J121,0)</f>
        <v>0</v>
      </c>
      <c r="BH121" s="193">
        <f>IF(N121="sníž. přenesená",J121,0)</f>
        <v>0</v>
      </c>
      <c r="BI121" s="193">
        <f>IF(N121="nulová",J121,0)</f>
        <v>0</v>
      </c>
      <c r="BJ121" s="25" t="s">
        <v>17</v>
      </c>
      <c r="BK121" s="193">
        <f>ROUND(I121*H121,2)</f>
        <v>0</v>
      </c>
      <c r="BL121" s="25" t="s">
        <v>92</v>
      </c>
      <c r="BM121" s="25" t="s">
        <v>4009</v>
      </c>
    </row>
    <row r="122" spans="2:51" s="13" customFormat="1" ht="13.5">
      <c r="B122" s="202"/>
      <c r="D122" s="195" t="s">
        <v>198</v>
      </c>
      <c r="E122" s="203" t="s">
        <v>5</v>
      </c>
      <c r="F122" s="204" t="s">
        <v>4010</v>
      </c>
      <c r="H122" s="205">
        <v>0.495</v>
      </c>
      <c r="I122" s="206"/>
      <c r="L122" s="202"/>
      <c r="M122" s="207"/>
      <c r="N122" s="208"/>
      <c r="O122" s="208"/>
      <c r="P122" s="208"/>
      <c r="Q122" s="208"/>
      <c r="R122" s="208"/>
      <c r="S122" s="208"/>
      <c r="T122" s="209"/>
      <c r="AT122" s="203" t="s">
        <v>198</v>
      </c>
      <c r="AU122" s="203" t="s">
        <v>80</v>
      </c>
      <c r="AV122" s="13" t="s">
        <v>80</v>
      </c>
      <c r="AW122" s="13" t="s">
        <v>35</v>
      </c>
      <c r="AX122" s="13" t="s">
        <v>72</v>
      </c>
      <c r="AY122" s="203" t="s">
        <v>190</v>
      </c>
    </row>
    <row r="123" spans="2:51" s="13" customFormat="1" ht="13.5">
      <c r="B123" s="202"/>
      <c r="D123" s="195" t="s">
        <v>198</v>
      </c>
      <c r="E123" s="203" t="s">
        <v>5</v>
      </c>
      <c r="F123" s="204" t="s">
        <v>4011</v>
      </c>
      <c r="H123" s="205">
        <v>0.99</v>
      </c>
      <c r="I123" s="206"/>
      <c r="L123" s="202"/>
      <c r="M123" s="207"/>
      <c r="N123" s="208"/>
      <c r="O123" s="208"/>
      <c r="P123" s="208"/>
      <c r="Q123" s="208"/>
      <c r="R123" s="208"/>
      <c r="S123" s="208"/>
      <c r="T123" s="209"/>
      <c r="AT123" s="203" t="s">
        <v>198</v>
      </c>
      <c r="AU123" s="203" t="s">
        <v>80</v>
      </c>
      <c r="AV123" s="13" t="s">
        <v>80</v>
      </c>
      <c r="AW123" s="13" t="s">
        <v>35</v>
      </c>
      <c r="AX123" s="13" t="s">
        <v>72</v>
      </c>
      <c r="AY123" s="203" t="s">
        <v>190</v>
      </c>
    </row>
    <row r="124" spans="2:51" s="14" customFormat="1" ht="13.5">
      <c r="B124" s="210"/>
      <c r="D124" s="195" t="s">
        <v>198</v>
      </c>
      <c r="E124" s="211" t="s">
        <v>5</v>
      </c>
      <c r="F124" s="212" t="s">
        <v>221</v>
      </c>
      <c r="H124" s="213">
        <v>1.485</v>
      </c>
      <c r="I124" s="214"/>
      <c r="L124" s="210"/>
      <c r="M124" s="215"/>
      <c r="N124" s="216"/>
      <c r="O124" s="216"/>
      <c r="P124" s="216"/>
      <c r="Q124" s="216"/>
      <c r="R124" s="216"/>
      <c r="S124" s="216"/>
      <c r="T124" s="217"/>
      <c r="AT124" s="211" t="s">
        <v>198</v>
      </c>
      <c r="AU124" s="211" t="s">
        <v>80</v>
      </c>
      <c r="AV124" s="14" t="s">
        <v>92</v>
      </c>
      <c r="AW124" s="14" t="s">
        <v>35</v>
      </c>
      <c r="AX124" s="14" t="s">
        <v>17</v>
      </c>
      <c r="AY124" s="211" t="s">
        <v>190</v>
      </c>
    </row>
    <row r="125" spans="2:63" s="11" customFormat="1" ht="29.85" customHeight="1">
      <c r="B125" s="168"/>
      <c r="D125" s="169" t="s">
        <v>71</v>
      </c>
      <c r="E125" s="179" t="s">
        <v>238</v>
      </c>
      <c r="F125" s="179" t="s">
        <v>4012</v>
      </c>
      <c r="I125" s="171"/>
      <c r="J125" s="180">
        <f>BK125</f>
        <v>0</v>
      </c>
      <c r="L125" s="168"/>
      <c r="M125" s="173"/>
      <c r="N125" s="174"/>
      <c r="O125" s="174"/>
      <c r="P125" s="175">
        <f>SUM(P126:P127)</f>
        <v>0</v>
      </c>
      <c r="Q125" s="174"/>
      <c r="R125" s="175">
        <f>SUM(R126:R127)</f>
        <v>0.0053300000000000005</v>
      </c>
      <c r="S125" s="174"/>
      <c r="T125" s="176">
        <f>SUM(T126:T127)</f>
        <v>0</v>
      </c>
      <c r="AR125" s="169" t="s">
        <v>17</v>
      </c>
      <c r="AT125" s="177" t="s">
        <v>71</v>
      </c>
      <c r="AU125" s="177" t="s">
        <v>17</v>
      </c>
      <c r="AY125" s="169" t="s">
        <v>190</v>
      </c>
      <c r="BK125" s="178">
        <f>SUM(BK126:BK127)</f>
        <v>0</v>
      </c>
    </row>
    <row r="126" spans="2:65" s="1" customFormat="1" ht="16.5" customHeight="1">
      <c r="B126" s="181"/>
      <c r="C126" s="182" t="s">
        <v>76</v>
      </c>
      <c r="D126" s="182" t="s">
        <v>192</v>
      </c>
      <c r="E126" s="183" t="s">
        <v>4013</v>
      </c>
      <c r="F126" s="184" t="s">
        <v>4014</v>
      </c>
      <c r="G126" s="185" t="s">
        <v>625</v>
      </c>
      <c r="H126" s="186">
        <v>20</v>
      </c>
      <c r="I126" s="187"/>
      <c r="J126" s="188">
        <f>ROUND(I126*H126,2)</f>
        <v>0</v>
      </c>
      <c r="K126" s="184" t="s">
        <v>5</v>
      </c>
      <c r="L126" s="42"/>
      <c r="M126" s="189" t="s">
        <v>5</v>
      </c>
      <c r="N126" s="190" t="s">
        <v>43</v>
      </c>
      <c r="O126" s="43"/>
      <c r="P126" s="191">
        <f>O126*H126</f>
        <v>0</v>
      </c>
      <c r="Q126" s="191">
        <v>0.00019</v>
      </c>
      <c r="R126" s="191">
        <f>Q126*H126</f>
        <v>0.0038000000000000004</v>
      </c>
      <c r="S126" s="191">
        <v>0</v>
      </c>
      <c r="T126" s="192">
        <f>S126*H126</f>
        <v>0</v>
      </c>
      <c r="AR126" s="25" t="s">
        <v>92</v>
      </c>
      <c r="AT126" s="25" t="s">
        <v>192</v>
      </c>
      <c r="AU126" s="25" t="s">
        <v>80</v>
      </c>
      <c r="AY126" s="25" t="s">
        <v>190</v>
      </c>
      <c r="BE126" s="193">
        <f>IF(N126="základní",J126,0)</f>
        <v>0</v>
      </c>
      <c r="BF126" s="193">
        <f>IF(N126="snížená",J126,0)</f>
        <v>0</v>
      </c>
      <c r="BG126" s="193">
        <f>IF(N126="zákl. přenesená",J126,0)</f>
        <v>0</v>
      </c>
      <c r="BH126" s="193">
        <f>IF(N126="sníž. přenesená",J126,0)</f>
        <v>0</v>
      </c>
      <c r="BI126" s="193">
        <f>IF(N126="nulová",J126,0)</f>
        <v>0</v>
      </c>
      <c r="BJ126" s="25" t="s">
        <v>17</v>
      </c>
      <c r="BK126" s="193">
        <f>ROUND(I126*H126,2)</f>
        <v>0</v>
      </c>
      <c r="BL126" s="25" t="s">
        <v>92</v>
      </c>
      <c r="BM126" s="25" t="s">
        <v>4015</v>
      </c>
    </row>
    <row r="127" spans="2:65" s="1" customFormat="1" ht="16.5" customHeight="1">
      <c r="B127" s="181"/>
      <c r="C127" s="182" t="s">
        <v>261</v>
      </c>
      <c r="D127" s="182" t="s">
        <v>192</v>
      </c>
      <c r="E127" s="183" t="s">
        <v>4016</v>
      </c>
      <c r="F127" s="184" t="s">
        <v>4017</v>
      </c>
      <c r="G127" s="185" t="s">
        <v>625</v>
      </c>
      <c r="H127" s="186">
        <v>17</v>
      </c>
      <c r="I127" s="187"/>
      <c r="J127" s="188">
        <f>ROUND(I127*H127,2)</f>
        <v>0</v>
      </c>
      <c r="K127" s="184" t="s">
        <v>5</v>
      </c>
      <c r="L127" s="42"/>
      <c r="M127" s="189" t="s">
        <v>5</v>
      </c>
      <c r="N127" s="190" t="s">
        <v>43</v>
      </c>
      <c r="O127" s="43"/>
      <c r="P127" s="191">
        <f>O127*H127</f>
        <v>0</v>
      </c>
      <c r="Q127" s="191">
        <v>9E-05</v>
      </c>
      <c r="R127" s="191">
        <f>Q127*H127</f>
        <v>0.0015300000000000001</v>
      </c>
      <c r="S127" s="191">
        <v>0</v>
      </c>
      <c r="T127" s="192">
        <f>S127*H127</f>
        <v>0</v>
      </c>
      <c r="AR127" s="25" t="s">
        <v>92</v>
      </c>
      <c r="AT127" s="25" t="s">
        <v>192</v>
      </c>
      <c r="AU127" s="25" t="s">
        <v>80</v>
      </c>
      <c r="AY127" s="25" t="s">
        <v>190</v>
      </c>
      <c r="BE127" s="193">
        <f>IF(N127="základní",J127,0)</f>
        <v>0</v>
      </c>
      <c r="BF127" s="193">
        <f>IF(N127="snížená",J127,0)</f>
        <v>0</v>
      </c>
      <c r="BG127" s="193">
        <f>IF(N127="zákl. přenesená",J127,0)</f>
        <v>0</v>
      </c>
      <c r="BH127" s="193">
        <f>IF(N127="sníž. přenesená",J127,0)</f>
        <v>0</v>
      </c>
      <c r="BI127" s="193">
        <f>IF(N127="nulová",J127,0)</f>
        <v>0</v>
      </c>
      <c r="BJ127" s="25" t="s">
        <v>17</v>
      </c>
      <c r="BK127" s="193">
        <f>ROUND(I127*H127,2)</f>
        <v>0</v>
      </c>
      <c r="BL127" s="25" t="s">
        <v>92</v>
      </c>
      <c r="BM127" s="25" t="s">
        <v>4018</v>
      </c>
    </row>
    <row r="128" spans="2:63" s="11" customFormat="1" ht="29.85" customHeight="1">
      <c r="B128" s="168"/>
      <c r="D128" s="169" t="s">
        <v>71</v>
      </c>
      <c r="E128" s="179" t="s">
        <v>1805</v>
      </c>
      <c r="F128" s="179" t="s">
        <v>4019</v>
      </c>
      <c r="I128" s="171"/>
      <c r="J128" s="180">
        <f>BK128</f>
        <v>0</v>
      </c>
      <c r="L128" s="168"/>
      <c r="M128" s="173"/>
      <c r="N128" s="174"/>
      <c r="O128" s="174"/>
      <c r="P128" s="175">
        <f>P129</f>
        <v>0</v>
      </c>
      <c r="Q128" s="174"/>
      <c r="R128" s="175">
        <f>R129</f>
        <v>0</v>
      </c>
      <c r="S128" s="174"/>
      <c r="T128" s="176">
        <f>T129</f>
        <v>0</v>
      </c>
      <c r="AR128" s="169" t="s">
        <v>17</v>
      </c>
      <c r="AT128" s="177" t="s">
        <v>71</v>
      </c>
      <c r="AU128" s="177" t="s">
        <v>17</v>
      </c>
      <c r="AY128" s="169" t="s">
        <v>190</v>
      </c>
      <c r="BK128" s="178">
        <f>BK129</f>
        <v>0</v>
      </c>
    </row>
    <row r="129" spans="2:65" s="1" customFormat="1" ht="25.5" customHeight="1">
      <c r="B129" s="181"/>
      <c r="C129" s="182" t="s">
        <v>266</v>
      </c>
      <c r="D129" s="182" t="s">
        <v>192</v>
      </c>
      <c r="E129" s="183" t="s">
        <v>4020</v>
      </c>
      <c r="F129" s="184" t="s">
        <v>4021</v>
      </c>
      <c r="G129" s="185" t="s">
        <v>316</v>
      </c>
      <c r="H129" s="186">
        <v>2.813</v>
      </c>
      <c r="I129" s="187"/>
      <c r="J129" s="188">
        <f>ROUND(I129*H129,2)</f>
        <v>0</v>
      </c>
      <c r="K129" s="184" t="s">
        <v>5</v>
      </c>
      <c r="L129" s="42"/>
      <c r="M129" s="189" t="s">
        <v>5</v>
      </c>
      <c r="N129" s="190" t="s">
        <v>43</v>
      </c>
      <c r="O129" s="43"/>
      <c r="P129" s="191">
        <f>O129*H129</f>
        <v>0</v>
      </c>
      <c r="Q129" s="191">
        <v>0</v>
      </c>
      <c r="R129" s="191">
        <f>Q129*H129</f>
        <v>0</v>
      </c>
      <c r="S129" s="191">
        <v>0</v>
      </c>
      <c r="T129" s="192">
        <f>S129*H129</f>
        <v>0</v>
      </c>
      <c r="AR129" s="25" t="s">
        <v>92</v>
      </c>
      <c r="AT129" s="25" t="s">
        <v>192</v>
      </c>
      <c r="AU129" s="25" t="s">
        <v>80</v>
      </c>
      <c r="AY129" s="25" t="s">
        <v>190</v>
      </c>
      <c r="BE129" s="193">
        <f>IF(N129="základní",J129,0)</f>
        <v>0</v>
      </c>
      <c r="BF129" s="193">
        <f>IF(N129="snížená",J129,0)</f>
        <v>0</v>
      </c>
      <c r="BG129" s="193">
        <f>IF(N129="zákl. přenesená",J129,0)</f>
        <v>0</v>
      </c>
      <c r="BH129" s="193">
        <f>IF(N129="sníž. přenesená",J129,0)</f>
        <v>0</v>
      </c>
      <c r="BI129" s="193">
        <f>IF(N129="nulová",J129,0)</f>
        <v>0</v>
      </c>
      <c r="BJ129" s="25" t="s">
        <v>17</v>
      </c>
      <c r="BK129" s="193">
        <f>ROUND(I129*H129,2)</f>
        <v>0</v>
      </c>
      <c r="BL129" s="25" t="s">
        <v>92</v>
      </c>
      <c r="BM129" s="25" t="s">
        <v>4022</v>
      </c>
    </row>
    <row r="130" spans="2:63" s="11" customFormat="1" ht="37.35" customHeight="1">
      <c r="B130" s="168"/>
      <c r="D130" s="169" t="s">
        <v>71</v>
      </c>
      <c r="E130" s="170" t="s">
        <v>1811</v>
      </c>
      <c r="F130" s="170" t="s">
        <v>4023</v>
      </c>
      <c r="I130" s="171"/>
      <c r="J130" s="172">
        <f>BK130</f>
        <v>0</v>
      </c>
      <c r="L130" s="168"/>
      <c r="M130" s="173"/>
      <c r="N130" s="174"/>
      <c r="O130" s="174"/>
      <c r="P130" s="175">
        <f>P131+P134+P147</f>
        <v>0</v>
      </c>
      <c r="Q130" s="174"/>
      <c r="R130" s="175">
        <f>R131+R134+R147</f>
        <v>0.03377</v>
      </c>
      <c r="S130" s="174"/>
      <c r="T130" s="176">
        <f>T131+T134+T147</f>
        <v>0.0172</v>
      </c>
      <c r="AR130" s="169" t="s">
        <v>80</v>
      </c>
      <c r="AT130" s="177" t="s">
        <v>71</v>
      </c>
      <c r="AU130" s="177" t="s">
        <v>72</v>
      </c>
      <c r="AY130" s="169" t="s">
        <v>190</v>
      </c>
      <c r="BK130" s="178">
        <f>BK131+BK134+BK147</f>
        <v>0</v>
      </c>
    </row>
    <row r="131" spans="2:63" s="11" customFormat="1" ht="19.9" customHeight="1">
      <c r="B131" s="168"/>
      <c r="D131" s="169" t="s">
        <v>71</v>
      </c>
      <c r="E131" s="179" t="s">
        <v>3893</v>
      </c>
      <c r="F131" s="179" t="s">
        <v>4024</v>
      </c>
      <c r="I131" s="171"/>
      <c r="J131" s="180">
        <f>BK131</f>
        <v>0</v>
      </c>
      <c r="L131" s="168"/>
      <c r="M131" s="173"/>
      <c r="N131" s="174"/>
      <c r="O131" s="174"/>
      <c r="P131" s="175">
        <f>SUM(P132:P133)</f>
        <v>0</v>
      </c>
      <c r="Q131" s="174"/>
      <c r="R131" s="175">
        <f>SUM(R132:R133)</f>
        <v>0.00135</v>
      </c>
      <c r="S131" s="174"/>
      <c r="T131" s="176">
        <f>SUM(T132:T133)</f>
        <v>0</v>
      </c>
      <c r="AR131" s="169" t="s">
        <v>80</v>
      </c>
      <c r="AT131" s="177" t="s">
        <v>71</v>
      </c>
      <c r="AU131" s="177" t="s">
        <v>17</v>
      </c>
      <c r="AY131" s="169" t="s">
        <v>190</v>
      </c>
      <c r="BK131" s="178">
        <f>SUM(BK132:BK133)</f>
        <v>0</v>
      </c>
    </row>
    <row r="132" spans="2:65" s="1" customFormat="1" ht="16.5" customHeight="1">
      <c r="B132" s="181"/>
      <c r="C132" s="182" t="s">
        <v>206</v>
      </c>
      <c r="D132" s="182" t="s">
        <v>192</v>
      </c>
      <c r="E132" s="183" t="s">
        <v>4025</v>
      </c>
      <c r="F132" s="184" t="s">
        <v>4026</v>
      </c>
      <c r="G132" s="185" t="s">
        <v>365</v>
      </c>
      <c r="H132" s="186">
        <v>1</v>
      </c>
      <c r="I132" s="187"/>
      <c r="J132" s="188">
        <f>ROUND(I132*H132,2)</f>
        <v>0</v>
      </c>
      <c r="K132" s="184" t="s">
        <v>5</v>
      </c>
      <c r="L132" s="42"/>
      <c r="M132" s="189" t="s">
        <v>5</v>
      </c>
      <c r="N132" s="190" t="s">
        <v>43</v>
      </c>
      <c r="O132" s="43"/>
      <c r="P132" s="191">
        <f>O132*H132</f>
        <v>0</v>
      </c>
      <c r="Q132" s="191">
        <v>0.0004</v>
      </c>
      <c r="R132" s="191">
        <f>Q132*H132</f>
        <v>0.0004</v>
      </c>
      <c r="S132" s="191">
        <v>0</v>
      </c>
      <c r="T132" s="192">
        <f>S132*H132</f>
        <v>0</v>
      </c>
      <c r="AR132" s="25" t="s">
        <v>283</v>
      </c>
      <c r="AT132" s="25" t="s">
        <v>192</v>
      </c>
      <c r="AU132" s="25" t="s">
        <v>80</v>
      </c>
      <c r="AY132" s="25" t="s">
        <v>190</v>
      </c>
      <c r="BE132" s="193">
        <f>IF(N132="základní",J132,0)</f>
        <v>0</v>
      </c>
      <c r="BF132" s="193">
        <f>IF(N132="snížená",J132,0)</f>
        <v>0</v>
      </c>
      <c r="BG132" s="193">
        <f>IF(N132="zákl. přenesená",J132,0)</f>
        <v>0</v>
      </c>
      <c r="BH132" s="193">
        <f>IF(N132="sníž. přenesená",J132,0)</f>
        <v>0</v>
      </c>
      <c r="BI132" s="193">
        <f>IF(N132="nulová",J132,0)</f>
        <v>0</v>
      </c>
      <c r="BJ132" s="25" t="s">
        <v>17</v>
      </c>
      <c r="BK132" s="193">
        <f>ROUND(I132*H132,2)</f>
        <v>0</v>
      </c>
      <c r="BL132" s="25" t="s">
        <v>283</v>
      </c>
      <c r="BM132" s="25" t="s">
        <v>4027</v>
      </c>
    </row>
    <row r="133" spans="2:65" s="1" customFormat="1" ht="16.5" customHeight="1">
      <c r="B133" s="181"/>
      <c r="C133" s="182" t="s">
        <v>11</v>
      </c>
      <c r="D133" s="182" t="s">
        <v>192</v>
      </c>
      <c r="E133" s="183" t="s">
        <v>4028</v>
      </c>
      <c r="F133" s="184" t="s">
        <v>4029</v>
      </c>
      <c r="G133" s="185" t="s">
        <v>365</v>
      </c>
      <c r="H133" s="186">
        <v>1</v>
      </c>
      <c r="I133" s="187"/>
      <c r="J133" s="188">
        <f>ROUND(I133*H133,2)</f>
        <v>0</v>
      </c>
      <c r="K133" s="184" t="s">
        <v>5</v>
      </c>
      <c r="L133" s="42"/>
      <c r="M133" s="189" t="s">
        <v>5</v>
      </c>
      <c r="N133" s="190" t="s">
        <v>43</v>
      </c>
      <c r="O133" s="43"/>
      <c r="P133" s="191">
        <f>O133*H133</f>
        <v>0</v>
      </c>
      <c r="Q133" s="191">
        <v>0.00095</v>
      </c>
      <c r="R133" s="191">
        <f>Q133*H133</f>
        <v>0.00095</v>
      </c>
      <c r="S133" s="191">
        <v>0</v>
      </c>
      <c r="T133" s="192">
        <f>S133*H133</f>
        <v>0</v>
      </c>
      <c r="AR133" s="25" t="s">
        <v>283</v>
      </c>
      <c r="AT133" s="25" t="s">
        <v>192</v>
      </c>
      <c r="AU133" s="25" t="s">
        <v>80</v>
      </c>
      <c r="AY133" s="25" t="s">
        <v>190</v>
      </c>
      <c r="BE133" s="193">
        <f>IF(N133="základní",J133,0)</f>
        <v>0</v>
      </c>
      <c r="BF133" s="193">
        <f>IF(N133="snížená",J133,0)</f>
        <v>0</v>
      </c>
      <c r="BG133" s="193">
        <f>IF(N133="zákl. přenesená",J133,0)</f>
        <v>0</v>
      </c>
      <c r="BH133" s="193">
        <f>IF(N133="sníž. přenesená",J133,0)</f>
        <v>0</v>
      </c>
      <c r="BI133" s="193">
        <f>IF(N133="nulová",J133,0)</f>
        <v>0</v>
      </c>
      <c r="BJ133" s="25" t="s">
        <v>17</v>
      </c>
      <c r="BK133" s="193">
        <f>ROUND(I133*H133,2)</f>
        <v>0</v>
      </c>
      <c r="BL133" s="25" t="s">
        <v>283</v>
      </c>
      <c r="BM133" s="25" t="s">
        <v>4030</v>
      </c>
    </row>
    <row r="134" spans="2:63" s="11" customFormat="1" ht="29.85" customHeight="1">
      <c r="B134" s="168"/>
      <c r="D134" s="169" t="s">
        <v>71</v>
      </c>
      <c r="E134" s="179" t="s">
        <v>4031</v>
      </c>
      <c r="F134" s="179" t="s">
        <v>4024</v>
      </c>
      <c r="I134" s="171"/>
      <c r="J134" s="180">
        <f>BK134</f>
        <v>0</v>
      </c>
      <c r="L134" s="168"/>
      <c r="M134" s="173"/>
      <c r="N134" s="174"/>
      <c r="O134" s="174"/>
      <c r="P134" s="175">
        <f>SUM(P135:P146)</f>
        <v>0</v>
      </c>
      <c r="Q134" s="174"/>
      <c r="R134" s="175">
        <f>SUM(R135:R146)</f>
        <v>0.032170000000000004</v>
      </c>
      <c r="S134" s="174"/>
      <c r="T134" s="176">
        <f>SUM(T135:T146)</f>
        <v>0.0172</v>
      </c>
      <c r="AR134" s="169" t="s">
        <v>80</v>
      </c>
      <c r="AT134" s="177" t="s">
        <v>71</v>
      </c>
      <c r="AU134" s="177" t="s">
        <v>17</v>
      </c>
      <c r="AY134" s="169" t="s">
        <v>190</v>
      </c>
      <c r="BK134" s="178">
        <f>SUM(BK135:BK146)</f>
        <v>0</v>
      </c>
    </row>
    <row r="135" spans="2:65" s="1" customFormat="1" ht="16.5" customHeight="1">
      <c r="B135" s="181"/>
      <c r="C135" s="182" t="s">
        <v>283</v>
      </c>
      <c r="D135" s="182" t="s">
        <v>192</v>
      </c>
      <c r="E135" s="183" t="s">
        <v>4032</v>
      </c>
      <c r="F135" s="184" t="s">
        <v>4033</v>
      </c>
      <c r="G135" s="185" t="s">
        <v>625</v>
      </c>
      <c r="H135" s="186">
        <v>4</v>
      </c>
      <c r="I135" s="187"/>
      <c r="J135" s="188">
        <f aca="true" t="shared" si="0" ref="J135:J146">ROUND(I135*H135,2)</f>
        <v>0</v>
      </c>
      <c r="K135" s="184" t="s">
        <v>5</v>
      </c>
      <c r="L135" s="42"/>
      <c r="M135" s="189" t="s">
        <v>5</v>
      </c>
      <c r="N135" s="190" t="s">
        <v>43</v>
      </c>
      <c r="O135" s="43"/>
      <c r="P135" s="191">
        <f aca="true" t="shared" si="1" ref="P135:P146">O135*H135</f>
        <v>0</v>
      </c>
      <c r="Q135" s="191">
        <v>0.00185</v>
      </c>
      <c r="R135" s="191">
        <f aca="true" t="shared" si="2" ref="R135:R146">Q135*H135</f>
        <v>0.0074</v>
      </c>
      <c r="S135" s="191">
        <v>0</v>
      </c>
      <c r="T135" s="192">
        <f aca="true" t="shared" si="3" ref="T135:T146">S135*H135</f>
        <v>0</v>
      </c>
      <c r="AR135" s="25" t="s">
        <v>283</v>
      </c>
      <c r="AT135" s="25" t="s">
        <v>192</v>
      </c>
      <c r="AU135" s="25" t="s">
        <v>80</v>
      </c>
      <c r="AY135" s="25" t="s">
        <v>190</v>
      </c>
      <c r="BE135" s="193">
        <f aca="true" t="shared" si="4" ref="BE135:BE146">IF(N135="základní",J135,0)</f>
        <v>0</v>
      </c>
      <c r="BF135" s="193">
        <f aca="true" t="shared" si="5" ref="BF135:BF146">IF(N135="snížená",J135,0)</f>
        <v>0</v>
      </c>
      <c r="BG135" s="193">
        <f aca="true" t="shared" si="6" ref="BG135:BG146">IF(N135="zákl. přenesená",J135,0)</f>
        <v>0</v>
      </c>
      <c r="BH135" s="193">
        <f aca="true" t="shared" si="7" ref="BH135:BH146">IF(N135="sníž. přenesená",J135,0)</f>
        <v>0</v>
      </c>
      <c r="BI135" s="193">
        <f aca="true" t="shared" si="8" ref="BI135:BI146">IF(N135="nulová",J135,0)</f>
        <v>0</v>
      </c>
      <c r="BJ135" s="25" t="s">
        <v>17</v>
      </c>
      <c r="BK135" s="193">
        <f aca="true" t="shared" si="9" ref="BK135:BK146">ROUND(I135*H135,2)</f>
        <v>0</v>
      </c>
      <c r="BL135" s="25" t="s">
        <v>283</v>
      </c>
      <c r="BM135" s="25" t="s">
        <v>4034</v>
      </c>
    </row>
    <row r="136" spans="2:65" s="1" customFormat="1" ht="16.5" customHeight="1">
      <c r="B136" s="181"/>
      <c r="C136" s="182" t="s">
        <v>289</v>
      </c>
      <c r="D136" s="182" t="s">
        <v>192</v>
      </c>
      <c r="E136" s="183" t="s">
        <v>4035</v>
      </c>
      <c r="F136" s="184" t="s">
        <v>4036</v>
      </c>
      <c r="G136" s="185" t="s">
        <v>625</v>
      </c>
      <c r="H136" s="186">
        <v>1</v>
      </c>
      <c r="I136" s="187"/>
      <c r="J136" s="188">
        <f t="shared" si="0"/>
        <v>0</v>
      </c>
      <c r="K136" s="184" t="s">
        <v>5</v>
      </c>
      <c r="L136" s="42"/>
      <c r="M136" s="189" t="s">
        <v>5</v>
      </c>
      <c r="N136" s="190" t="s">
        <v>43</v>
      </c>
      <c r="O136" s="43"/>
      <c r="P136" s="191">
        <f t="shared" si="1"/>
        <v>0</v>
      </c>
      <c r="Q136" s="191">
        <v>0.0027</v>
      </c>
      <c r="R136" s="191">
        <f t="shared" si="2"/>
        <v>0.0027</v>
      </c>
      <c r="S136" s="191">
        <v>0</v>
      </c>
      <c r="T136" s="192">
        <f t="shared" si="3"/>
        <v>0</v>
      </c>
      <c r="AR136" s="25" t="s">
        <v>283</v>
      </c>
      <c r="AT136" s="25" t="s">
        <v>192</v>
      </c>
      <c r="AU136" s="25" t="s">
        <v>80</v>
      </c>
      <c r="AY136" s="25" t="s">
        <v>190</v>
      </c>
      <c r="BE136" s="193">
        <f t="shared" si="4"/>
        <v>0</v>
      </c>
      <c r="BF136" s="193">
        <f t="shared" si="5"/>
        <v>0</v>
      </c>
      <c r="BG136" s="193">
        <f t="shared" si="6"/>
        <v>0</v>
      </c>
      <c r="BH136" s="193">
        <f t="shared" si="7"/>
        <v>0</v>
      </c>
      <c r="BI136" s="193">
        <f t="shared" si="8"/>
        <v>0</v>
      </c>
      <c r="BJ136" s="25" t="s">
        <v>17</v>
      </c>
      <c r="BK136" s="193">
        <f t="shared" si="9"/>
        <v>0</v>
      </c>
      <c r="BL136" s="25" t="s">
        <v>283</v>
      </c>
      <c r="BM136" s="25" t="s">
        <v>4037</v>
      </c>
    </row>
    <row r="137" spans="2:65" s="1" customFormat="1" ht="16.5" customHeight="1">
      <c r="B137" s="181"/>
      <c r="C137" s="182" t="s">
        <v>295</v>
      </c>
      <c r="D137" s="182" t="s">
        <v>192</v>
      </c>
      <c r="E137" s="183" t="s">
        <v>4038</v>
      </c>
      <c r="F137" s="184" t="s">
        <v>4039</v>
      </c>
      <c r="G137" s="185" t="s">
        <v>195</v>
      </c>
      <c r="H137" s="186">
        <v>8</v>
      </c>
      <c r="I137" s="187"/>
      <c r="J137" s="188">
        <f t="shared" si="0"/>
        <v>0</v>
      </c>
      <c r="K137" s="184" t="s">
        <v>5</v>
      </c>
      <c r="L137" s="42"/>
      <c r="M137" s="189" t="s">
        <v>5</v>
      </c>
      <c r="N137" s="190" t="s">
        <v>43</v>
      </c>
      <c r="O137" s="43"/>
      <c r="P137" s="191">
        <f t="shared" si="1"/>
        <v>0</v>
      </c>
      <c r="Q137" s="191">
        <v>0.00011</v>
      </c>
      <c r="R137" s="191">
        <f t="shared" si="2"/>
        <v>0.00088</v>
      </c>
      <c r="S137" s="191">
        <v>0.00215</v>
      </c>
      <c r="T137" s="192">
        <f t="shared" si="3"/>
        <v>0.0172</v>
      </c>
      <c r="AR137" s="25" t="s">
        <v>283</v>
      </c>
      <c r="AT137" s="25" t="s">
        <v>192</v>
      </c>
      <c r="AU137" s="25" t="s">
        <v>80</v>
      </c>
      <c r="AY137" s="25" t="s">
        <v>190</v>
      </c>
      <c r="BE137" s="193">
        <f t="shared" si="4"/>
        <v>0</v>
      </c>
      <c r="BF137" s="193">
        <f t="shared" si="5"/>
        <v>0</v>
      </c>
      <c r="BG137" s="193">
        <f t="shared" si="6"/>
        <v>0</v>
      </c>
      <c r="BH137" s="193">
        <f t="shared" si="7"/>
        <v>0</v>
      </c>
      <c r="BI137" s="193">
        <f t="shared" si="8"/>
        <v>0</v>
      </c>
      <c r="BJ137" s="25" t="s">
        <v>17</v>
      </c>
      <c r="BK137" s="193">
        <f t="shared" si="9"/>
        <v>0</v>
      </c>
      <c r="BL137" s="25" t="s">
        <v>283</v>
      </c>
      <c r="BM137" s="25" t="s">
        <v>4040</v>
      </c>
    </row>
    <row r="138" spans="2:65" s="1" customFormat="1" ht="16.5" customHeight="1">
      <c r="B138" s="181"/>
      <c r="C138" s="182" t="s">
        <v>301</v>
      </c>
      <c r="D138" s="182" t="s">
        <v>192</v>
      </c>
      <c r="E138" s="183" t="s">
        <v>4041</v>
      </c>
      <c r="F138" s="184" t="s">
        <v>4042</v>
      </c>
      <c r="G138" s="185" t="s">
        <v>625</v>
      </c>
      <c r="H138" s="186">
        <v>1</v>
      </c>
      <c r="I138" s="187"/>
      <c r="J138" s="188">
        <f t="shared" si="0"/>
        <v>0</v>
      </c>
      <c r="K138" s="184" t="s">
        <v>5</v>
      </c>
      <c r="L138" s="42"/>
      <c r="M138" s="189" t="s">
        <v>5</v>
      </c>
      <c r="N138" s="190" t="s">
        <v>43</v>
      </c>
      <c r="O138" s="43"/>
      <c r="P138" s="191">
        <f t="shared" si="1"/>
        <v>0</v>
      </c>
      <c r="Q138" s="191">
        <v>0.00256</v>
      </c>
      <c r="R138" s="191">
        <f t="shared" si="2"/>
        <v>0.00256</v>
      </c>
      <c r="S138" s="191">
        <v>0</v>
      </c>
      <c r="T138" s="192">
        <f t="shared" si="3"/>
        <v>0</v>
      </c>
      <c r="AR138" s="25" t="s">
        <v>283</v>
      </c>
      <c r="AT138" s="25" t="s">
        <v>192</v>
      </c>
      <c r="AU138" s="25" t="s">
        <v>80</v>
      </c>
      <c r="AY138" s="25" t="s">
        <v>190</v>
      </c>
      <c r="BE138" s="193">
        <f t="shared" si="4"/>
        <v>0</v>
      </c>
      <c r="BF138" s="193">
        <f t="shared" si="5"/>
        <v>0</v>
      </c>
      <c r="BG138" s="193">
        <f t="shared" si="6"/>
        <v>0</v>
      </c>
      <c r="BH138" s="193">
        <f t="shared" si="7"/>
        <v>0</v>
      </c>
      <c r="BI138" s="193">
        <f t="shared" si="8"/>
        <v>0</v>
      </c>
      <c r="BJ138" s="25" t="s">
        <v>17</v>
      </c>
      <c r="BK138" s="193">
        <f t="shared" si="9"/>
        <v>0</v>
      </c>
      <c r="BL138" s="25" t="s">
        <v>283</v>
      </c>
      <c r="BM138" s="25" t="s">
        <v>4043</v>
      </c>
    </row>
    <row r="139" spans="2:65" s="1" customFormat="1" ht="16.5" customHeight="1">
      <c r="B139" s="181"/>
      <c r="C139" s="182" t="s">
        <v>308</v>
      </c>
      <c r="D139" s="182" t="s">
        <v>192</v>
      </c>
      <c r="E139" s="183" t="s">
        <v>4044</v>
      </c>
      <c r="F139" s="184" t="s">
        <v>4045</v>
      </c>
      <c r="G139" s="185" t="s">
        <v>2178</v>
      </c>
      <c r="H139" s="186">
        <v>1</v>
      </c>
      <c r="I139" s="187"/>
      <c r="J139" s="188">
        <f t="shared" si="0"/>
        <v>0</v>
      </c>
      <c r="K139" s="184" t="s">
        <v>5</v>
      </c>
      <c r="L139" s="42"/>
      <c r="M139" s="189" t="s">
        <v>5</v>
      </c>
      <c r="N139" s="190" t="s">
        <v>43</v>
      </c>
      <c r="O139" s="43"/>
      <c r="P139" s="191">
        <f t="shared" si="1"/>
        <v>0</v>
      </c>
      <c r="Q139" s="191">
        <v>0.00338</v>
      </c>
      <c r="R139" s="191">
        <f t="shared" si="2"/>
        <v>0.00338</v>
      </c>
      <c r="S139" s="191">
        <v>0</v>
      </c>
      <c r="T139" s="192">
        <f t="shared" si="3"/>
        <v>0</v>
      </c>
      <c r="AR139" s="25" t="s">
        <v>283</v>
      </c>
      <c r="AT139" s="25" t="s">
        <v>192</v>
      </c>
      <c r="AU139" s="25" t="s">
        <v>80</v>
      </c>
      <c r="AY139" s="25" t="s">
        <v>190</v>
      </c>
      <c r="BE139" s="193">
        <f t="shared" si="4"/>
        <v>0</v>
      </c>
      <c r="BF139" s="193">
        <f t="shared" si="5"/>
        <v>0</v>
      </c>
      <c r="BG139" s="193">
        <f t="shared" si="6"/>
        <v>0</v>
      </c>
      <c r="BH139" s="193">
        <f t="shared" si="7"/>
        <v>0</v>
      </c>
      <c r="BI139" s="193">
        <f t="shared" si="8"/>
        <v>0</v>
      </c>
      <c r="BJ139" s="25" t="s">
        <v>17</v>
      </c>
      <c r="BK139" s="193">
        <f t="shared" si="9"/>
        <v>0</v>
      </c>
      <c r="BL139" s="25" t="s">
        <v>283</v>
      </c>
      <c r="BM139" s="25" t="s">
        <v>4046</v>
      </c>
    </row>
    <row r="140" spans="2:65" s="1" customFormat="1" ht="16.5" customHeight="1">
      <c r="B140" s="181"/>
      <c r="C140" s="182" t="s">
        <v>10</v>
      </c>
      <c r="D140" s="182" t="s">
        <v>192</v>
      </c>
      <c r="E140" s="183" t="s">
        <v>4047</v>
      </c>
      <c r="F140" s="184" t="s">
        <v>4048</v>
      </c>
      <c r="G140" s="185" t="s">
        <v>2178</v>
      </c>
      <c r="H140" s="186">
        <v>1</v>
      </c>
      <c r="I140" s="187"/>
      <c r="J140" s="188">
        <f t="shared" si="0"/>
        <v>0</v>
      </c>
      <c r="K140" s="184" t="s">
        <v>5</v>
      </c>
      <c r="L140" s="42"/>
      <c r="M140" s="189" t="s">
        <v>5</v>
      </c>
      <c r="N140" s="190" t="s">
        <v>43</v>
      </c>
      <c r="O140" s="43"/>
      <c r="P140" s="191">
        <f t="shared" si="1"/>
        <v>0</v>
      </c>
      <c r="Q140" s="191">
        <v>0.00022</v>
      </c>
      <c r="R140" s="191">
        <f t="shared" si="2"/>
        <v>0.00022</v>
      </c>
      <c r="S140" s="191">
        <v>0</v>
      </c>
      <c r="T140" s="192">
        <f t="shared" si="3"/>
        <v>0</v>
      </c>
      <c r="AR140" s="25" t="s">
        <v>283</v>
      </c>
      <c r="AT140" s="25" t="s">
        <v>192</v>
      </c>
      <c r="AU140" s="25" t="s">
        <v>80</v>
      </c>
      <c r="AY140" s="25" t="s">
        <v>190</v>
      </c>
      <c r="BE140" s="193">
        <f t="shared" si="4"/>
        <v>0</v>
      </c>
      <c r="BF140" s="193">
        <f t="shared" si="5"/>
        <v>0</v>
      </c>
      <c r="BG140" s="193">
        <f t="shared" si="6"/>
        <v>0</v>
      </c>
      <c r="BH140" s="193">
        <f t="shared" si="7"/>
        <v>0</v>
      </c>
      <c r="BI140" s="193">
        <f t="shared" si="8"/>
        <v>0</v>
      </c>
      <c r="BJ140" s="25" t="s">
        <v>17</v>
      </c>
      <c r="BK140" s="193">
        <f t="shared" si="9"/>
        <v>0</v>
      </c>
      <c r="BL140" s="25" t="s">
        <v>283</v>
      </c>
      <c r="BM140" s="25" t="s">
        <v>4049</v>
      </c>
    </row>
    <row r="141" spans="2:65" s="1" customFormat="1" ht="25.5" customHeight="1">
      <c r="B141" s="181"/>
      <c r="C141" s="182" t="s">
        <v>321</v>
      </c>
      <c r="D141" s="182" t="s">
        <v>192</v>
      </c>
      <c r="E141" s="183" t="s">
        <v>4050</v>
      </c>
      <c r="F141" s="184" t="s">
        <v>4051</v>
      </c>
      <c r="G141" s="185" t="s">
        <v>625</v>
      </c>
      <c r="H141" s="186">
        <v>17</v>
      </c>
      <c r="I141" s="187"/>
      <c r="J141" s="188">
        <f t="shared" si="0"/>
        <v>0</v>
      </c>
      <c r="K141" s="184" t="s">
        <v>5</v>
      </c>
      <c r="L141" s="42"/>
      <c r="M141" s="189" t="s">
        <v>5</v>
      </c>
      <c r="N141" s="190" t="s">
        <v>43</v>
      </c>
      <c r="O141" s="43"/>
      <c r="P141" s="191">
        <f t="shared" si="1"/>
        <v>0</v>
      </c>
      <c r="Q141" s="191">
        <v>0.00039</v>
      </c>
      <c r="R141" s="191">
        <f t="shared" si="2"/>
        <v>0.00663</v>
      </c>
      <c r="S141" s="191">
        <v>0</v>
      </c>
      <c r="T141" s="192">
        <f t="shared" si="3"/>
        <v>0</v>
      </c>
      <c r="AR141" s="25" t="s">
        <v>283</v>
      </c>
      <c r="AT141" s="25" t="s">
        <v>192</v>
      </c>
      <c r="AU141" s="25" t="s">
        <v>80</v>
      </c>
      <c r="AY141" s="25" t="s">
        <v>190</v>
      </c>
      <c r="BE141" s="193">
        <f t="shared" si="4"/>
        <v>0</v>
      </c>
      <c r="BF141" s="193">
        <f t="shared" si="5"/>
        <v>0</v>
      </c>
      <c r="BG141" s="193">
        <f t="shared" si="6"/>
        <v>0</v>
      </c>
      <c r="BH141" s="193">
        <f t="shared" si="7"/>
        <v>0</v>
      </c>
      <c r="BI141" s="193">
        <f t="shared" si="8"/>
        <v>0</v>
      </c>
      <c r="BJ141" s="25" t="s">
        <v>17</v>
      </c>
      <c r="BK141" s="193">
        <f t="shared" si="9"/>
        <v>0</v>
      </c>
      <c r="BL141" s="25" t="s">
        <v>283</v>
      </c>
      <c r="BM141" s="25" t="s">
        <v>4052</v>
      </c>
    </row>
    <row r="142" spans="2:65" s="1" customFormat="1" ht="16.5" customHeight="1">
      <c r="B142" s="181"/>
      <c r="C142" s="218" t="s">
        <v>329</v>
      </c>
      <c r="D142" s="218" t="s">
        <v>465</v>
      </c>
      <c r="E142" s="219" t="s">
        <v>4053</v>
      </c>
      <c r="F142" s="220" t="s">
        <v>4054</v>
      </c>
      <c r="G142" s="221" t="s">
        <v>410</v>
      </c>
      <c r="H142" s="222">
        <v>2</v>
      </c>
      <c r="I142" s="223"/>
      <c r="J142" s="224">
        <f t="shared" si="0"/>
        <v>0</v>
      </c>
      <c r="K142" s="220" t="s">
        <v>5</v>
      </c>
      <c r="L142" s="225"/>
      <c r="M142" s="226" t="s">
        <v>5</v>
      </c>
      <c r="N142" s="227" t="s">
        <v>43</v>
      </c>
      <c r="O142" s="43"/>
      <c r="P142" s="191">
        <f t="shared" si="1"/>
        <v>0</v>
      </c>
      <c r="Q142" s="191">
        <v>0.0018</v>
      </c>
      <c r="R142" s="191">
        <f t="shared" si="2"/>
        <v>0.0036</v>
      </c>
      <c r="S142" s="191">
        <v>0</v>
      </c>
      <c r="T142" s="192">
        <f t="shared" si="3"/>
        <v>0</v>
      </c>
      <c r="AR142" s="25" t="s">
        <v>407</v>
      </c>
      <c r="AT142" s="25" t="s">
        <v>465</v>
      </c>
      <c r="AU142" s="25" t="s">
        <v>80</v>
      </c>
      <c r="AY142" s="25" t="s">
        <v>190</v>
      </c>
      <c r="BE142" s="193">
        <f t="shared" si="4"/>
        <v>0</v>
      </c>
      <c r="BF142" s="193">
        <f t="shared" si="5"/>
        <v>0</v>
      </c>
      <c r="BG142" s="193">
        <f t="shared" si="6"/>
        <v>0</v>
      </c>
      <c r="BH142" s="193">
        <f t="shared" si="7"/>
        <v>0</v>
      </c>
      <c r="BI142" s="193">
        <f t="shared" si="8"/>
        <v>0</v>
      </c>
      <c r="BJ142" s="25" t="s">
        <v>17</v>
      </c>
      <c r="BK142" s="193">
        <f t="shared" si="9"/>
        <v>0</v>
      </c>
      <c r="BL142" s="25" t="s">
        <v>283</v>
      </c>
      <c r="BM142" s="25" t="s">
        <v>4055</v>
      </c>
    </row>
    <row r="143" spans="2:65" s="1" customFormat="1" ht="25.5" customHeight="1">
      <c r="B143" s="181"/>
      <c r="C143" s="182" t="s">
        <v>335</v>
      </c>
      <c r="D143" s="182" t="s">
        <v>192</v>
      </c>
      <c r="E143" s="183" t="s">
        <v>4056</v>
      </c>
      <c r="F143" s="184" t="s">
        <v>4057</v>
      </c>
      <c r="G143" s="185" t="s">
        <v>410</v>
      </c>
      <c r="H143" s="186">
        <v>1</v>
      </c>
      <c r="I143" s="187"/>
      <c r="J143" s="188">
        <f t="shared" si="0"/>
        <v>0</v>
      </c>
      <c r="K143" s="184" t="s">
        <v>5</v>
      </c>
      <c r="L143" s="42"/>
      <c r="M143" s="189" t="s">
        <v>5</v>
      </c>
      <c r="N143" s="190" t="s">
        <v>43</v>
      </c>
      <c r="O143" s="43"/>
      <c r="P143" s="191">
        <f t="shared" si="1"/>
        <v>0</v>
      </c>
      <c r="Q143" s="191">
        <v>0.00059</v>
      </c>
      <c r="R143" s="191">
        <f t="shared" si="2"/>
        <v>0.00059</v>
      </c>
      <c r="S143" s="191">
        <v>0</v>
      </c>
      <c r="T143" s="192">
        <f t="shared" si="3"/>
        <v>0</v>
      </c>
      <c r="AR143" s="25" t="s">
        <v>283</v>
      </c>
      <c r="AT143" s="25" t="s">
        <v>192</v>
      </c>
      <c r="AU143" s="25" t="s">
        <v>80</v>
      </c>
      <c r="AY143" s="25" t="s">
        <v>190</v>
      </c>
      <c r="BE143" s="193">
        <f t="shared" si="4"/>
        <v>0</v>
      </c>
      <c r="BF143" s="193">
        <f t="shared" si="5"/>
        <v>0</v>
      </c>
      <c r="BG143" s="193">
        <f t="shared" si="6"/>
        <v>0</v>
      </c>
      <c r="BH143" s="193">
        <f t="shared" si="7"/>
        <v>0</v>
      </c>
      <c r="BI143" s="193">
        <f t="shared" si="8"/>
        <v>0</v>
      </c>
      <c r="BJ143" s="25" t="s">
        <v>17</v>
      </c>
      <c r="BK143" s="193">
        <f t="shared" si="9"/>
        <v>0</v>
      </c>
      <c r="BL143" s="25" t="s">
        <v>283</v>
      </c>
      <c r="BM143" s="25" t="s">
        <v>4058</v>
      </c>
    </row>
    <row r="144" spans="2:65" s="1" customFormat="1" ht="25.5" customHeight="1">
      <c r="B144" s="181"/>
      <c r="C144" s="182" t="s">
        <v>339</v>
      </c>
      <c r="D144" s="182" t="s">
        <v>192</v>
      </c>
      <c r="E144" s="183" t="s">
        <v>4059</v>
      </c>
      <c r="F144" s="184" t="s">
        <v>4060</v>
      </c>
      <c r="G144" s="185" t="s">
        <v>410</v>
      </c>
      <c r="H144" s="186">
        <v>1</v>
      </c>
      <c r="I144" s="187"/>
      <c r="J144" s="188">
        <f t="shared" si="0"/>
        <v>0</v>
      </c>
      <c r="K144" s="184" t="s">
        <v>5</v>
      </c>
      <c r="L144" s="42"/>
      <c r="M144" s="189" t="s">
        <v>5</v>
      </c>
      <c r="N144" s="190" t="s">
        <v>43</v>
      </c>
      <c r="O144" s="43"/>
      <c r="P144" s="191">
        <f t="shared" si="1"/>
        <v>0</v>
      </c>
      <c r="Q144" s="191">
        <v>0.00093</v>
      </c>
      <c r="R144" s="191">
        <f t="shared" si="2"/>
        <v>0.00093</v>
      </c>
      <c r="S144" s="191">
        <v>0</v>
      </c>
      <c r="T144" s="192">
        <f t="shared" si="3"/>
        <v>0</v>
      </c>
      <c r="AR144" s="25" t="s">
        <v>283</v>
      </c>
      <c r="AT144" s="25" t="s">
        <v>192</v>
      </c>
      <c r="AU144" s="25" t="s">
        <v>80</v>
      </c>
      <c r="AY144" s="25" t="s">
        <v>190</v>
      </c>
      <c r="BE144" s="193">
        <f t="shared" si="4"/>
        <v>0</v>
      </c>
      <c r="BF144" s="193">
        <f t="shared" si="5"/>
        <v>0</v>
      </c>
      <c r="BG144" s="193">
        <f t="shared" si="6"/>
        <v>0</v>
      </c>
      <c r="BH144" s="193">
        <f t="shared" si="7"/>
        <v>0</v>
      </c>
      <c r="BI144" s="193">
        <f t="shared" si="8"/>
        <v>0</v>
      </c>
      <c r="BJ144" s="25" t="s">
        <v>17</v>
      </c>
      <c r="BK144" s="193">
        <f t="shared" si="9"/>
        <v>0</v>
      </c>
      <c r="BL144" s="25" t="s">
        <v>283</v>
      </c>
      <c r="BM144" s="25" t="s">
        <v>4061</v>
      </c>
    </row>
    <row r="145" spans="2:65" s="1" customFormat="1" ht="25.5" customHeight="1">
      <c r="B145" s="181"/>
      <c r="C145" s="182" t="s">
        <v>350</v>
      </c>
      <c r="D145" s="182" t="s">
        <v>192</v>
      </c>
      <c r="E145" s="183" t="s">
        <v>4062</v>
      </c>
      <c r="F145" s="184" t="s">
        <v>4063</v>
      </c>
      <c r="G145" s="185" t="s">
        <v>2178</v>
      </c>
      <c r="H145" s="186">
        <v>1</v>
      </c>
      <c r="I145" s="187"/>
      <c r="J145" s="188">
        <f t="shared" si="0"/>
        <v>0</v>
      </c>
      <c r="K145" s="184" t="s">
        <v>5</v>
      </c>
      <c r="L145" s="42"/>
      <c r="M145" s="189" t="s">
        <v>5</v>
      </c>
      <c r="N145" s="190" t="s">
        <v>43</v>
      </c>
      <c r="O145" s="43"/>
      <c r="P145" s="191">
        <f t="shared" si="1"/>
        <v>0</v>
      </c>
      <c r="Q145" s="191">
        <v>0.00328</v>
      </c>
      <c r="R145" s="191">
        <f t="shared" si="2"/>
        <v>0.00328</v>
      </c>
      <c r="S145" s="191">
        <v>0</v>
      </c>
      <c r="T145" s="192">
        <f t="shared" si="3"/>
        <v>0</v>
      </c>
      <c r="AR145" s="25" t="s">
        <v>283</v>
      </c>
      <c r="AT145" s="25" t="s">
        <v>192</v>
      </c>
      <c r="AU145" s="25" t="s">
        <v>80</v>
      </c>
      <c r="AY145" s="25" t="s">
        <v>190</v>
      </c>
      <c r="BE145" s="193">
        <f t="shared" si="4"/>
        <v>0</v>
      </c>
      <c r="BF145" s="193">
        <f t="shared" si="5"/>
        <v>0</v>
      </c>
      <c r="BG145" s="193">
        <f t="shared" si="6"/>
        <v>0</v>
      </c>
      <c r="BH145" s="193">
        <f t="shared" si="7"/>
        <v>0</v>
      </c>
      <c r="BI145" s="193">
        <f t="shared" si="8"/>
        <v>0</v>
      </c>
      <c r="BJ145" s="25" t="s">
        <v>17</v>
      </c>
      <c r="BK145" s="193">
        <f t="shared" si="9"/>
        <v>0</v>
      </c>
      <c r="BL145" s="25" t="s">
        <v>283</v>
      </c>
      <c r="BM145" s="25" t="s">
        <v>4064</v>
      </c>
    </row>
    <row r="146" spans="2:65" s="1" customFormat="1" ht="16.5" customHeight="1">
      <c r="B146" s="181"/>
      <c r="C146" s="182" t="s">
        <v>362</v>
      </c>
      <c r="D146" s="182" t="s">
        <v>192</v>
      </c>
      <c r="E146" s="183" t="s">
        <v>4065</v>
      </c>
      <c r="F146" s="184" t="s">
        <v>4066</v>
      </c>
      <c r="G146" s="185" t="s">
        <v>3892</v>
      </c>
      <c r="H146" s="240"/>
      <c r="I146" s="187"/>
      <c r="J146" s="188">
        <f t="shared" si="0"/>
        <v>0</v>
      </c>
      <c r="K146" s="184" t="s">
        <v>5</v>
      </c>
      <c r="L146" s="42"/>
      <c r="M146" s="189" t="s">
        <v>5</v>
      </c>
      <c r="N146" s="190" t="s">
        <v>43</v>
      </c>
      <c r="O146" s="43"/>
      <c r="P146" s="191">
        <f t="shared" si="1"/>
        <v>0</v>
      </c>
      <c r="Q146" s="191">
        <v>0</v>
      </c>
      <c r="R146" s="191">
        <f t="shared" si="2"/>
        <v>0</v>
      </c>
      <c r="S146" s="191">
        <v>0</v>
      </c>
      <c r="T146" s="192">
        <f t="shared" si="3"/>
        <v>0</v>
      </c>
      <c r="AR146" s="25" t="s">
        <v>283</v>
      </c>
      <c r="AT146" s="25" t="s">
        <v>192</v>
      </c>
      <c r="AU146" s="25" t="s">
        <v>80</v>
      </c>
      <c r="AY146" s="25" t="s">
        <v>190</v>
      </c>
      <c r="BE146" s="193">
        <f t="shared" si="4"/>
        <v>0</v>
      </c>
      <c r="BF146" s="193">
        <f t="shared" si="5"/>
        <v>0</v>
      </c>
      <c r="BG146" s="193">
        <f t="shared" si="6"/>
        <v>0</v>
      </c>
      <c r="BH146" s="193">
        <f t="shared" si="7"/>
        <v>0</v>
      </c>
      <c r="BI146" s="193">
        <f t="shared" si="8"/>
        <v>0</v>
      </c>
      <c r="BJ146" s="25" t="s">
        <v>17</v>
      </c>
      <c r="BK146" s="193">
        <f t="shared" si="9"/>
        <v>0</v>
      </c>
      <c r="BL146" s="25" t="s">
        <v>283</v>
      </c>
      <c r="BM146" s="25" t="s">
        <v>4067</v>
      </c>
    </row>
    <row r="147" spans="2:63" s="11" customFormat="1" ht="29.85" customHeight="1">
      <c r="B147" s="168"/>
      <c r="D147" s="169" t="s">
        <v>71</v>
      </c>
      <c r="E147" s="179" t="s">
        <v>3577</v>
      </c>
      <c r="F147" s="179" t="s">
        <v>4068</v>
      </c>
      <c r="I147" s="171"/>
      <c r="J147" s="180">
        <f>BK147</f>
        <v>0</v>
      </c>
      <c r="L147" s="168"/>
      <c r="M147" s="173"/>
      <c r="N147" s="174"/>
      <c r="O147" s="174"/>
      <c r="P147" s="175">
        <f>SUM(P148:P149)</f>
        <v>0</v>
      </c>
      <c r="Q147" s="174"/>
      <c r="R147" s="175">
        <f>SUM(R148:R149)</f>
        <v>0.00025</v>
      </c>
      <c r="S147" s="174"/>
      <c r="T147" s="176">
        <f>SUM(T148:T149)</f>
        <v>0</v>
      </c>
      <c r="AR147" s="169" t="s">
        <v>80</v>
      </c>
      <c r="AT147" s="177" t="s">
        <v>71</v>
      </c>
      <c r="AU147" s="177" t="s">
        <v>17</v>
      </c>
      <c r="AY147" s="169" t="s">
        <v>190</v>
      </c>
      <c r="BK147" s="178">
        <f>SUM(BK148:BK149)</f>
        <v>0</v>
      </c>
    </row>
    <row r="148" spans="2:65" s="1" customFormat="1" ht="16.5" customHeight="1">
      <c r="B148" s="181"/>
      <c r="C148" s="182" t="s">
        <v>368</v>
      </c>
      <c r="D148" s="182" t="s">
        <v>192</v>
      </c>
      <c r="E148" s="183" t="s">
        <v>4069</v>
      </c>
      <c r="F148" s="184" t="s">
        <v>4070</v>
      </c>
      <c r="G148" s="185" t="s">
        <v>625</v>
      </c>
      <c r="H148" s="186">
        <v>5</v>
      </c>
      <c r="I148" s="187"/>
      <c r="J148" s="188">
        <f>ROUND(I148*H148,2)</f>
        <v>0</v>
      </c>
      <c r="K148" s="184" t="s">
        <v>5</v>
      </c>
      <c r="L148" s="42"/>
      <c r="M148" s="189" t="s">
        <v>5</v>
      </c>
      <c r="N148" s="190" t="s">
        <v>43</v>
      </c>
      <c r="O148" s="43"/>
      <c r="P148" s="191">
        <f>O148*H148</f>
        <v>0</v>
      </c>
      <c r="Q148" s="191">
        <v>2E-05</v>
      </c>
      <c r="R148" s="191">
        <f>Q148*H148</f>
        <v>0.0001</v>
      </c>
      <c r="S148" s="191">
        <v>0</v>
      </c>
      <c r="T148" s="192">
        <f>S148*H148</f>
        <v>0</v>
      </c>
      <c r="AR148" s="25" t="s">
        <v>283</v>
      </c>
      <c r="AT148" s="25" t="s">
        <v>192</v>
      </c>
      <c r="AU148" s="25" t="s">
        <v>80</v>
      </c>
      <c r="AY148" s="25" t="s">
        <v>190</v>
      </c>
      <c r="BE148" s="193">
        <f>IF(N148="základní",J148,0)</f>
        <v>0</v>
      </c>
      <c r="BF148" s="193">
        <f>IF(N148="snížená",J148,0)</f>
        <v>0</v>
      </c>
      <c r="BG148" s="193">
        <f>IF(N148="zákl. přenesená",J148,0)</f>
        <v>0</v>
      </c>
      <c r="BH148" s="193">
        <f>IF(N148="sníž. přenesená",J148,0)</f>
        <v>0</v>
      </c>
      <c r="BI148" s="193">
        <f>IF(N148="nulová",J148,0)</f>
        <v>0</v>
      </c>
      <c r="BJ148" s="25" t="s">
        <v>17</v>
      </c>
      <c r="BK148" s="193">
        <f>ROUND(I148*H148,2)</f>
        <v>0</v>
      </c>
      <c r="BL148" s="25" t="s">
        <v>283</v>
      </c>
      <c r="BM148" s="25" t="s">
        <v>4071</v>
      </c>
    </row>
    <row r="149" spans="2:65" s="1" customFormat="1" ht="16.5" customHeight="1">
      <c r="B149" s="181"/>
      <c r="C149" s="182" t="s">
        <v>381</v>
      </c>
      <c r="D149" s="182" t="s">
        <v>192</v>
      </c>
      <c r="E149" s="183" t="s">
        <v>4072</v>
      </c>
      <c r="F149" s="184" t="s">
        <v>4073</v>
      </c>
      <c r="G149" s="185" t="s">
        <v>625</v>
      </c>
      <c r="H149" s="186">
        <v>5</v>
      </c>
      <c r="I149" s="187"/>
      <c r="J149" s="188">
        <f>ROUND(I149*H149,2)</f>
        <v>0</v>
      </c>
      <c r="K149" s="184" t="s">
        <v>5</v>
      </c>
      <c r="L149" s="42"/>
      <c r="M149" s="189" t="s">
        <v>5</v>
      </c>
      <c r="N149" s="236" t="s">
        <v>43</v>
      </c>
      <c r="O149" s="237"/>
      <c r="P149" s="238">
        <f>O149*H149</f>
        <v>0</v>
      </c>
      <c r="Q149" s="238">
        <v>3E-05</v>
      </c>
      <c r="R149" s="238">
        <f>Q149*H149</f>
        <v>0.00015000000000000001</v>
      </c>
      <c r="S149" s="238">
        <v>0</v>
      </c>
      <c r="T149" s="239">
        <f>S149*H149</f>
        <v>0</v>
      </c>
      <c r="AR149" s="25" t="s">
        <v>283</v>
      </c>
      <c r="AT149" s="25" t="s">
        <v>192</v>
      </c>
      <c r="AU149" s="25" t="s">
        <v>80</v>
      </c>
      <c r="AY149" s="25" t="s">
        <v>190</v>
      </c>
      <c r="BE149" s="193">
        <f>IF(N149="základní",J149,0)</f>
        <v>0</v>
      </c>
      <c r="BF149" s="193">
        <f>IF(N149="snížená",J149,0)</f>
        <v>0</v>
      </c>
      <c r="BG149" s="193">
        <f>IF(N149="zákl. přenesená",J149,0)</f>
        <v>0</v>
      </c>
      <c r="BH149" s="193">
        <f>IF(N149="sníž. přenesená",J149,0)</f>
        <v>0</v>
      </c>
      <c r="BI149" s="193">
        <f>IF(N149="nulová",J149,0)</f>
        <v>0</v>
      </c>
      <c r="BJ149" s="25" t="s">
        <v>17</v>
      </c>
      <c r="BK149" s="193">
        <f>ROUND(I149*H149,2)</f>
        <v>0</v>
      </c>
      <c r="BL149" s="25" t="s">
        <v>283</v>
      </c>
      <c r="BM149" s="25" t="s">
        <v>4074</v>
      </c>
    </row>
    <row r="150" spans="2:12" s="1" customFormat="1" ht="6.95" customHeight="1">
      <c r="B150" s="57"/>
      <c r="C150" s="58"/>
      <c r="D150" s="58"/>
      <c r="E150" s="58"/>
      <c r="F150" s="58"/>
      <c r="G150" s="58"/>
      <c r="H150" s="58"/>
      <c r="I150" s="135"/>
      <c r="J150" s="58"/>
      <c r="K150" s="58"/>
      <c r="L150" s="42"/>
    </row>
  </sheetData>
  <autoFilter ref="C97:K149"/>
  <mergeCells count="16">
    <mergeCell ref="L2:V2"/>
    <mergeCell ref="E84:H84"/>
    <mergeCell ref="E88:H88"/>
    <mergeCell ref="E86:H86"/>
    <mergeCell ref="E90:H90"/>
    <mergeCell ref="G1:H1"/>
    <mergeCell ref="E49:H49"/>
    <mergeCell ref="E53:H53"/>
    <mergeCell ref="E51:H51"/>
    <mergeCell ref="E55:H55"/>
    <mergeCell ref="J59:J60"/>
    <mergeCell ref="E7:H7"/>
    <mergeCell ref="E11:H11"/>
    <mergeCell ref="E9:H9"/>
    <mergeCell ref="E13:H13"/>
    <mergeCell ref="E28:H28"/>
  </mergeCells>
  <hyperlinks>
    <hyperlink ref="F1:G1" location="C2" display="1) Krycí list soupisu"/>
    <hyperlink ref="G1:H1" location="C62" display="2) Rekapitulace"/>
    <hyperlink ref="J1" location="C97"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364"/>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07"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2"/>
      <c r="B1" s="108"/>
      <c r="C1" s="108"/>
      <c r="D1" s="109" t="s">
        <v>1</v>
      </c>
      <c r="E1" s="108"/>
      <c r="F1" s="110" t="s">
        <v>118</v>
      </c>
      <c r="G1" s="376" t="s">
        <v>119</v>
      </c>
      <c r="H1" s="376"/>
      <c r="I1" s="111"/>
      <c r="J1" s="110" t="s">
        <v>120</v>
      </c>
      <c r="K1" s="109" t="s">
        <v>121</v>
      </c>
      <c r="L1" s="110" t="s">
        <v>122</v>
      </c>
      <c r="M1" s="110"/>
      <c r="N1" s="110"/>
      <c r="O1" s="110"/>
      <c r="P1" s="110"/>
      <c r="Q1" s="110"/>
      <c r="R1" s="110"/>
      <c r="S1" s="110"/>
      <c r="T1" s="110"/>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L2" s="365" t="s">
        <v>8</v>
      </c>
      <c r="M2" s="366"/>
      <c r="N2" s="366"/>
      <c r="O2" s="366"/>
      <c r="P2" s="366"/>
      <c r="Q2" s="366"/>
      <c r="R2" s="366"/>
      <c r="S2" s="366"/>
      <c r="T2" s="366"/>
      <c r="U2" s="366"/>
      <c r="V2" s="366"/>
      <c r="AT2" s="25" t="s">
        <v>94</v>
      </c>
    </row>
    <row r="3" spans="2:46" ht="6.95" customHeight="1">
      <c r="B3" s="26"/>
      <c r="C3" s="27"/>
      <c r="D3" s="27"/>
      <c r="E3" s="27"/>
      <c r="F3" s="27"/>
      <c r="G3" s="27"/>
      <c r="H3" s="27"/>
      <c r="I3" s="112"/>
      <c r="J3" s="27"/>
      <c r="K3" s="28"/>
      <c r="AT3" s="25" t="s">
        <v>80</v>
      </c>
    </row>
    <row r="4" spans="2:46" ht="36.95" customHeight="1">
      <c r="B4" s="29"/>
      <c r="C4" s="30"/>
      <c r="D4" s="31" t="s">
        <v>123</v>
      </c>
      <c r="E4" s="30"/>
      <c r="F4" s="30"/>
      <c r="G4" s="30"/>
      <c r="H4" s="30"/>
      <c r="I4" s="113"/>
      <c r="J4" s="30"/>
      <c r="K4" s="32"/>
      <c r="M4" s="33" t="s">
        <v>13</v>
      </c>
      <c r="AT4" s="25" t="s">
        <v>6</v>
      </c>
    </row>
    <row r="5" spans="2:11" ht="6.95" customHeight="1">
      <c r="B5" s="29"/>
      <c r="C5" s="30"/>
      <c r="D5" s="30"/>
      <c r="E5" s="30"/>
      <c r="F5" s="30"/>
      <c r="G5" s="30"/>
      <c r="H5" s="30"/>
      <c r="I5" s="113"/>
      <c r="J5" s="30"/>
      <c r="K5" s="32"/>
    </row>
    <row r="6" spans="2:11" ht="13.5">
      <c r="B6" s="29"/>
      <c r="C6" s="30"/>
      <c r="D6" s="38" t="s">
        <v>19</v>
      </c>
      <c r="E6" s="30"/>
      <c r="F6" s="30"/>
      <c r="G6" s="30"/>
      <c r="H6" s="30"/>
      <c r="I6" s="113"/>
      <c r="J6" s="30"/>
      <c r="K6" s="32"/>
    </row>
    <row r="7" spans="2:11" ht="16.5" customHeight="1">
      <c r="B7" s="29"/>
      <c r="C7" s="30"/>
      <c r="D7" s="30"/>
      <c r="E7" s="367" t="str">
        <f>'Rekapitulace stavby'!K6</f>
        <v>Transformace ÚSP Kvasiny- rekonstrukce v lokalitě Týniště nad Orlicí</v>
      </c>
      <c r="F7" s="368"/>
      <c r="G7" s="368"/>
      <c r="H7" s="368"/>
      <c r="I7" s="113"/>
      <c r="J7" s="30"/>
      <c r="K7" s="32"/>
    </row>
    <row r="8" spans="2:11" ht="13.5">
      <c r="B8" s="29"/>
      <c r="C8" s="30"/>
      <c r="D8" s="38" t="s">
        <v>124</v>
      </c>
      <c r="E8" s="30"/>
      <c r="F8" s="30"/>
      <c r="G8" s="30"/>
      <c r="H8" s="30"/>
      <c r="I8" s="113"/>
      <c r="J8" s="30"/>
      <c r="K8" s="32"/>
    </row>
    <row r="9" spans="2:11" ht="16.5" customHeight="1">
      <c r="B9" s="29"/>
      <c r="C9" s="30"/>
      <c r="D9" s="30"/>
      <c r="E9" s="367" t="s">
        <v>125</v>
      </c>
      <c r="F9" s="328"/>
      <c r="G9" s="328"/>
      <c r="H9" s="328"/>
      <c r="I9" s="113"/>
      <c r="J9" s="30"/>
      <c r="K9" s="32"/>
    </row>
    <row r="10" spans="2:11" ht="13.5">
      <c r="B10" s="29"/>
      <c r="C10" s="30"/>
      <c r="D10" s="38" t="s">
        <v>126</v>
      </c>
      <c r="E10" s="30"/>
      <c r="F10" s="30"/>
      <c r="G10" s="30"/>
      <c r="H10" s="30"/>
      <c r="I10" s="113"/>
      <c r="J10" s="30"/>
      <c r="K10" s="32"/>
    </row>
    <row r="11" spans="2:11" s="1" customFormat="1" ht="16.5" customHeight="1">
      <c r="B11" s="42"/>
      <c r="C11" s="43"/>
      <c r="D11" s="43"/>
      <c r="E11" s="350" t="s">
        <v>127</v>
      </c>
      <c r="F11" s="369"/>
      <c r="G11" s="369"/>
      <c r="H11" s="369"/>
      <c r="I11" s="114"/>
      <c r="J11" s="43"/>
      <c r="K11" s="46"/>
    </row>
    <row r="12" spans="2:11" s="1" customFormat="1" ht="13.5">
      <c r="B12" s="42"/>
      <c r="C12" s="43"/>
      <c r="D12" s="38" t="s">
        <v>128</v>
      </c>
      <c r="E12" s="43"/>
      <c r="F12" s="43"/>
      <c r="G12" s="43"/>
      <c r="H12" s="43"/>
      <c r="I12" s="114"/>
      <c r="J12" s="43"/>
      <c r="K12" s="46"/>
    </row>
    <row r="13" spans="2:11" s="1" customFormat="1" ht="36.95" customHeight="1">
      <c r="B13" s="42"/>
      <c r="C13" s="43"/>
      <c r="D13" s="43"/>
      <c r="E13" s="370" t="s">
        <v>4075</v>
      </c>
      <c r="F13" s="369"/>
      <c r="G13" s="369"/>
      <c r="H13" s="369"/>
      <c r="I13" s="114"/>
      <c r="J13" s="43"/>
      <c r="K13" s="46"/>
    </row>
    <row r="14" spans="2:11" s="1" customFormat="1" ht="13.5">
      <c r="B14" s="42"/>
      <c r="C14" s="43"/>
      <c r="D14" s="43"/>
      <c r="E14" s="43"/>
      <c r="F14" s="43"/>
      <c r="G14" s="43"/>
      <c r="H14" s="43"/>
      <c r="I14" s="114"/>
      <c r="J14" s="43"/>
      <c r="K14" s="46"/>
    </row>
    <row r="15" spans="2:11" s="1" customFormat="1" ht="14.45" customHeight="1">
      <c r="B15" s="42"/>
      <c r="C15" s="43"/>
      <c r="D15" s="38" t="s">
        <v>21</v>
      </c>
      <c r="E15" s="43"/>
      <c r="F15" s="36" t="s">
        <v>5</v>
      </c>
      <c r="G15" s="43"/>
      <c r="H15" s="43"/>
      <c r="I15" s="115" t="s">
        <v>22</v>
      </c>
      <c r="J15" s="36" t="s">
        <v>5</v>
      </c>
      <c r="K15" s="46"/>
    </row>
    <row r="16" spans="2:11" s="1" customFormat="1" ht="14.45" customHeight="1">
      <c r="B16" s="42"/>
      <c r="C16" s="43"/>
      <c r="D16" s="38" t="s">
        <v>23</v>
      </c>
      <c r="E16" s="43"/>
      <c r="F16" s="36" t="s">
        <v>24</v>
      </c>
      <c r="G16" s="43"/>
      <c r="H16" s="43"/>
      <c r="I16" s="115" t="s">
        <v>25</v>
      </c>
      <c r="J16" s="116" t="str">
        <f>'Rekapitulace stavby'!AN8</f>
        <v>18.4.2017</v>
      </c>
      <c r="K16" s="46"/>
    </row>
    <row r="17" spans="2:11" s="1" customFormat="1" ht="10.9" customHeight="1">
      <c r="B17" s="42"/>
      <c r="C17" s="43"/>
      <c r="D17" s="43"/>
      <c r="E17" s="43"/>
      <c r="F17" s="43"/>
      <c r="G17" s="43"/>
      <c r="H17" s="43"/>
      <c r="I17" s="114"/>
      <c r="J17" s="43"/>
      <c r="K17" s="46"/>
    </row>
    <row r="18" spans="2:11" s="1" customFormat="1" ht="14.45" customHeight="1">
      <c r="B18" s="42"/>
      <c r="C18" s="43"/>
      <c r="D18" s="38" t="s">
        <v>27</v>
      </c>
      <c r="E18" s="43"/>
      <c r="F18" s="43"/>
      <c r="G18" s="43"/>
      <c r="H18" s="43"/>
      <c r="I18" s="115" t="s">
        <v>28</v>
      </c>
      <c r="J18" s="36" t="s">
        <v>5</v>
      </c>
      <c r="K18" s="46"/>
    </row>
    <row r="19" spans="2:11" s="1" customFormat="1" ht="18" customHeight="1">
      <c r="B19" s="42"/>
      <c r="C19" s="43"/>
      <c r="D19" s="43"/>
      <c r="E19" s="36" t="s">
        <v>29</v>
      </c>
      <c r="F19" s="43"/>
      <c r="G19" s="43"/>
      <c r="H19" s="43"/>
      <c r="I19" s="115" t="s">
        <v>30</v>
      </c>
      <c r="J19" s="36" t="s">
        <v>5</v>
      </c>
      <c r="K19" s="46"/>
    </row>
    <row r="20" spans="2:11" s="1" customFormat="1" ht="6.95" customHeight="1">
      <c r="B20" s="42"/>
      <c r="C20" s="43"/>
      <c r="D20" s="43"/>
      <c r="E20" s="43"/>
      <c r="F20" s="43"/>
      <c r="G20" s="43"/>
      <c r="H20" s="43"/>
      <c r="I20" s="114"/>
      <c r="J20" s="43"/>
      <c r="K20" s="46"/>
    </row>
    <row r="21" spans="2:11" s="1" customFormat="1" ht="14.45" customHeight="1">
      <c r="B21" s="42"/>
      <c r="C21" s="43"/>
      <c r="D21" s="38" t="s">
        <v>31</v>
      </c>
      <c r="E21" s="43"/>
      <c r="F21" s="43"/>
      <c r="G21" s="43"/>
      <c r="H21" s="43"/>
      <c r="I21" s="115" t="s">
        <v>28</v>
      </c>
      <c r="J21" s="36" t="str">
        <f>IF('Rekapitulace stavby'!AN13="Vyplň údaj","",IF('Rekapitulace stavby'!AN13="","",'Rekapitulace stavby'!AN13))</f>
        <v/>
      </c>
      <c r="K21" s="46"/>
    </row>
    <row r="22" spans="2:11" s="1" customFormat="1" ht="18" customHeight="1">
      <c r="B22" s="42"/>
      <c r="C22" s="43"/>
      <c r="D22" s="43"/>
      <c r="E22" s="36" t="str">
        <f>IF('Rekapitulace stavby'!E14="Vyplň údaj","",IF('Rekapitulace stavby'!E14="","",'Rekapitulace stavby'!E14))</f>
        <v/>
      </c>
      <c r="F22" s="43"/>
      <c r="G22" s="43"/>
      <c r="H22" s="43"/>
      <c r="I22" s="115" t="s">
        <v>30</v>
      </c>
      <c r="J22" s="36" t="str">
        <f>IF('Rekapitulace stavby'!AN14="Vyplň údaj","",IF('Rekapitulace stavby'!AN14="","",'Rekapitulace stavby'!AN14))</f>
        <v/>
      </c>
      <c r="K22" s="46"/>
    </row>
    <row r="23" spans="2:11" s="1" customFormat="1" ht="6.95" customHeight="1">
      <c r="B23" s="42"/>
      <c r="C23" s="43"/>
      <c r="D23" s="43"/>
      <c r="E23" s="43"/>
      <c r="F23" s="43"/>
      <c r="G23" s="43"/>
      <c r="H23" s="43"/>
      <c r="I23" s="114"/>
      <c r="J23" s="43"/>
      <c r="K23" s="46"/>
    </row>
    <row r="24" spans="2:11" s="1" customFormat="1" ht="14.45" customHeight="1">
      <c r="B24" s="42"/>
      <c r="C24" s="43"/>
      <c r="D24" s="38" t="s">
        <v>33</v>
      </c>
      <c r="E24" s="43"/>
      <c r="F24" s="43"/>
      <c r="G24" s="43"/>
      <c r="H24" s="43"/>
      <c r="I24" s="115" t="s">
        <v>28</v>
      </c>
      <c r="J24" s="36" t="s">
        <v>5</v>
      </c>
      <c r="K24" s="46"/>
    </row>
    <row r="25" spans="2:11" s="1" customFormat="1" ht="18" customHeight="1">
      <c r="B25" s="42"/>
      <c r="C25" s="43"/>
      <c r="D25" s="43"/>
      <c r="E25" s="36" t="s">
        <v>34</v>
      </c>
      <c r="F25" s="43"/>
      <c r="G25" s="43"/>
      <c r="H25" s="43"/>
      <c r="I25" s="115" t="s">
        <v>30</v>
      </c>
      <c r="J25" s="36" t="s">
        <v>5</v>
      </c>
      <c r="K25" s="46"/>
    </row>
    <row r="26" spans="2:11" s="1" customFormat="1" ht="6.95" customHeight="1">
      <c r="B26" s="42"/>
      <c r="C26" s="43"/>
      <c r="D26" s="43"/>
      <c r="E26" s="43"/>
      <c r="F26" s="43"/>
      <c r="G26" s="43"/>
      <c r="H26" s="43"/>
      <c r="I26" s="114"/>
      <c r="J26" s="43"/>
      <c r="K26" s="46"/>
    </row>
    <row r="27" spans="2:11" s="1" customFormat="1" ht="14.45" customHeight="1">
      <c r="B27" s="42"/>
      <c r="C27" s="43"/>
      <c r="D27" s="38" t="s">
        <v>36</v>
      </c>
      <c r="E27" s="43"/>
      <c r="F27" s="43"/>
      <c r="G27" s="43"/>
      <c r="H27" s="43"/>
      <c r="I27" s="114"/>
      <c r="J27" s="43"/>
      <c r="K27" s="46"/>
    </row>
    <row r="28" spans="2:11" s="7" customFormat="1" ht="42.75" customHeight="1">
      <c r="B28" s="117"/>
      <c r="C28" s="118"/>
      <c r="D28" s="118"/>
      <c r="E28" s="332" t="s">
        <v>130</v>
      </c>
      <c r="F28" s="332"/>
      <c r="G28" s="332"/>
      <c r="H28" s="332"/>
      <c r="I28" s="119"/>
      <c r="J28" s="118"/>
      <c r="K28" s="120"/>
    </row>
    <row r="29" spans="2:11" s="1" customFormat="1" ht="6.95" customHeight="1">
      <c r="B29" s="42"/>
      <c r="C29" s="43"/>
      <c r="D29" s="43"/>
      <c r="E29" s="43"/>
      <c r="F29" s="43"/>
      <c r="G29" s="43"/>
      <c r="H29" s="43"/>
      <c r="I29" s="114"/>
      <c r="J29" s="43"/>
      <c r="K29" s="46"/>
    </row>
    <row r="30" spans="2:11" s="1" customFormat="1" ht="6.95" customHeight="1">
      <c r="B30" s="42"/>
      <c r="C30" s="43"/>
      <c r="D30" s="69"/>
      <c r="E30" s="69"/>
      <c r="F30" s="69"/>
      <c r="G30" s="69"/>
      <c r="H30" s="69"/>
      <c r="I30" s="121"/>
      <c r="J30" s="69"/>
      <c r="K30" s="122"/>
    </row>
    <row r="31" spans="2:11" s="1" customFormat="1" ht="25.35" customHeight="1">
      <c r="B31" s="42"/>
      <c r="C31" s="43"/>
      <c r="D31" s="123" t="s">
        <v>38</v>
      </c>
      <c r="E31" s="43"/>
      <c r="F31" s="43"/>
      <c r="G31" s="43"/>
      <c r="H31" s="43"/>
      <c r="I31" s="114"/>
      <c r="J31" s="124">
        <f>ROUND(J100,2)</f>
        <v>0</v>
      </c>
      <c r="K31" s="46"/>
    </row>
    <row r="32" spans="2:11" s="1" customFormat="1" ht="6.95" customHeight="1">
      <c r="B32" s="42"/>
      <c r="C32" s="43"/>
      <c r="D32" s="69"/>
      <c r="E32" s="69"/>
      <c r="F32" s="69"/>
      <c r="G32" s="69"/>
      <c r="H32" s="69"/>
      <c r="I32" s="121"/>
      <c r="J32" s="69"/>
      <c r="K32" s="122"/>
    </row>
    <row r="33" spans="2:11" s="1" customFormat="1" ht="14.45" customHeight="1">
      <c r="B33" s="42"/>
      <c r="C33" s="43"/>
      <c r="D33" s="43"/>
      <c r="E33" s="43"/>
      <c r="F33" s="47" t="s">
        <v>40</v>
      </c>
      <c r="G33" s="43"/>
      <c r="H33" s="43"/>
      <c r="I33" s="125" t="s">
        <v>39</v>
      </c>
      <c r="J33" s="47" t="s">
        <v>41</v>
      </c>
      <c r="K33" s="46"/>
    </row>
    <row r="34" spans="2:11" s="1" customFormat="1" ht="14.45" customHeight="1">
      <c r="B34" s="42"/>
      <c r="C34" s="43"/>
      <c r="D34" s="50" t="s">
        <v>42</v>
      </c>
      <c r="E34" s="50" t="s">
        <v>43</v>
      </c>
      <c r="F34" s="126">
        <f>ROUND(SUM(BE100:BE363),2)</f>
        <v>0</v>
      </c>
      <c r="G34" s="43"/>
      <c r="H34" s="43"/>
      <c r="I34" s="127">
        <v>0.21</v>
      </c>
      <c r="J34" s="126">
        <f>ROUND(ROUND((SUM(BE100:BE363)),2)*I34,2)</f>
        <v>0</v>
      </c>
      <c r="K34" s="46"/>
    </row>
    <row r="35" spans="2:11" s="1" customFormat="1" ht="14.45" customHeight="1">
      <c r="B35" s="42"/>
      <c r="C35" s="43"/>
      <c r="D35" s="43"/>
      <c r="E35" s="50" t="s">
        <v>44</v>
      </c>
      <c r="F35" s="126">
        <f>ROUND(SUM(BF100:BF363),2)</f>
        <v>0</v>
      </c>
      <c r="G35" s="43"/>
      <c r="H35" s="43"/>
      <c r="I35" s="127">
        <v>0.15</v>
      </c>
      <c r="J35" s="126">
        <f>ROUND(ROUND((SUM(BF100:BF363)),2)*I35,2)</f>
        <v>0</v>
      </c>
      <c r="K35" s="46"/>
    </row>
    <row r="36" spans="2:11" s="1" customFormat="1" ht="14.45" customHeight="1" hidden="1">
      <c r="B36" s="42"/>
      <c r="C36" s="43"/>
      <c r="D36" s="43"/>
      <c r="E36" s="50" t="s">
        <v>45</v>
      </c>
      <c r="F36" s="126">
        <f>ROUND(SUM(BG100:BG363),2)</f>
        <v>0</v>
      </c>
      <c r="G36" s="43"/>
      <c r="H36" s="43"/>
      <c r="I36" s="127">
        <v>0.21</v>
      </c>
      <c r="J36" s="126">
        <v>0</v>
      </c>
      <c r="K36" s="46"/>
    </row>
    <row r="37" spans="2:11" s="1" customFormat="1" ht="14.45" customHeight="1" hidden="1">
      <c r="B37" s="42"/>
      <c r="C37" s="43"/>
      <c r="D37" s="43"/>
      <c r="E37" s="50" t="s">
        <v>46</v>
      </c>
      <c r="F37" s="126">
        <f>ROUND(SUM(BH100:BH363),2)</f>
        <v>0</v>
      </c>
      <c r="G37" s="43"/>
      <c r="H37" s="43"/>
      <c r="I37" s="127">
        <v>0.15</v>
      </c>
      <c r="J37" s="126">
        <v>0</v>
      </c>
      <c r="K37" s="46"/>
    </row>
    <row r="38" spans="2:11" s="1" customFormat="1" ht="14.45" customHeight="1" hidden="1">
      <c r="B38" s="42"/>
      <c r="C38" s="43"/>
      <c r="D38" s="43"/>
      <c r="E38" s="50" t="s">
        <v>47</v>
      </c>
      <c r="F38" s="126">
        <f>ROUND(SUM(BI100:BI363),2)</f>
        <v>0</v>
      </c>
      <c r="G38" s="43"/>
      <c r="H38" s="43"/>
      <c r="I38" s="127">
        <v>0</v>
      </c>
      <c r="J38" s="126">
        <v>0</v>
      </c>
      <c r="K38" s="46"/>
    </row>
    <row r="39" spans="2:11" s="1" customFormat="1" ht="6.95" customHeight="1">
      <c r="B39" s="42"/>
      <c r="C39" s="43"/>
      <c r="D39" s="43"/>
      <c r="E39" s="43"/>
      <c r="F39" s="43"/>
      <c r="G39" s="43"/>
      <c r="H39" s="43"/>
      <c r="I39" s="114"/>
      <c r="J39" s="43"/>
      <c r="K39" s="46"/>
    </row>
    <row r="40" spans="2:11" s="1" customFormat="1" ht="25.35" customHeight="1">
      <c r="B40" s="42"/>
      <c r="C40" s="128"/>
      <c r="D40" s="129" t="s">
        <v>48</v>
      </c>
      <c r="E40" s="72"/>
      <c r="F40" s="72"/>
      <c r="G40" s="130" t="s">
        <v>49</v>
      </c>
      <c r="H40" s="131" t="s">
        <v>50</v>
      </c>
      <c r="I40" s="132"/>
      <c r="J40" s="133">
        <f>SUM(J31:J38)</f>
        <v>0</v>
      </c>
      <c r="K40" s="134"/>
    </row>
    <row r="41" spans="2:11" s="1" customFormat="1" ht="14.45" customHeight="1">
      <c r="B41" s="57"/>
      <c r="C41" s="58"/>
      <c r="D41" s="58"/>
      <c r="E41" s="58"/>
      <c r="F41" s="58"/>
      <c r="G41" s="58"/>
      <c r="H41" s="58"/>
      <c r="I41" s="135"/>
      <c r="J41" s="58"/>
      <c r="K41" s="59"/>
    </row>
    <row r="45" spans="2:11" s="1" customFormat="1" ht="6.95" customHeight="1">
      <c r="B45" s="60"/>
      <c r="C45" s="61"/>
      <c r="D45" s="61"/>
      <c r="E45" s="61"/>
      <c r="F45" s="61"/>
      <c r="G45" s="61"/>
      <c r="H45" s="61"/>
      <c r="I45" s="136"/>
      <c r="J45" s="61"/>
      <c r="K45" s="137"/>
    </row>
    <row r="46" spans="2:11" s="1" customFormat="1" ht="36.95" customHeight="1">
      <c r="B46" s="42"/>
      <c r="C46" s="31" t="s">
        <v>131</v>
      </c>
      <c r="D46" s="43"/>
      <c r="E46" s="43"/>
      <c r="F46" s="43"/>
      <c r="G46" s="43"/>
      <c r="H46" s="43"/>
      <c r="I46" s="114"/>
      <c r="J46" s="43"/>
      <c r="K46" s="46"/>
    </row>
    <row r="47" spans="2:11" s="1" customFormat="1" ht="6.95" customHeight="1">
      <c r="B47" s="42"/>
      <c r="C47" s="43"/>
      <c r="D47" s="43"/>
      <c r="E47" s="43"/>
      <c r="F47" s="43"/>
      <c r="G47" s="43"/>
      <c r="H47" s="43"/>
      <c r="I47" s="114"/>
      <c r="J47" s="43"/>
      <c r="K47" s="46"/>
    </row>
    <row r="48" spans="2:11" s="1" customFormat="1" ht="14.45" customHeight="1">
      <c r="B48" s="42"/>
      <c r="C48" s="38" t="s">
        <v>19</v>
      </c>
      <c r="D48" s="43"/>
      <c r="E48" s="43"/>
      <c r="F48" s="43"/>
      <c r="G48" s="43"/>
      <c r="H48" s="43"/>
      <c r="I48" s="114"/>
      <c r="J48" s="43"/>
      <c r="K48" s="46"/>
    </row>
    <row r="49" spans="2:11" s="1" customFormat="1" ht="16.5" customHeight="1">
      <c r="B49" s="42"/>
      <c r="C49" s="43"/>
      <c r="D49" s="43"/>
      <c r="E49" s="367" t="str">
        <f>E7</f>
        <v>Transformace ÚSP Kvasiny- rekonstrukce v lokalitě Týniště nad Orlicí</v>
      </c>
      <c r="F49" s="368"/>
      <c r="G49" s="368"/>
      <c r="H49" s="368"/>
      <c r="I49" s="114"/>
      <c r="J49" s="43"/>
      <c r="K49" s="46"/>
    </row>
    <row r="50" spans="2:11" ht="13.5">
      <c r="B50" s="29"/>
      <c r="C50" s="38" t="s">
        <v>124</v>
      </c>
      <c r="D50" s="30"/>
      <c r="E50" s="30"/>
      <c r="F50" s="30"/>
      <c r="G50" s="30"/>
      <c r="H50" s="30"/>
      <c r="I50" s="113"/>
      <c r="J50" s="30"/>
      <c r="K50" s="32"/>
    </row>
    <row r="51" spans="2:11" ht="16.5" customHeight="1">
      <c r="B51" s="29"/>
      <c r="C51" s="30"/>
      <c r="D51" s="30"/>
      <c r="E51" s="367" t="s">
        <v>125</v>
      </c>
      <c r="F51" s="328"/>
      <c r="G51" s="328"/>
      <c r="H51" s="328"/>
      <c r="I51" s="113"/>
      <c r="J51" s="30"/>
      <c r="K51" s="32"/>
    </row>
    <row r="52" spans="2:11" ht="13.5">
      <c r="B52" s="29"/>
      <c r="C52" s="38" t="s">
        <v>126</v>
      </c>
      <c r="D52" s="30"/>
      <c r="E52" s="30"/>
      <c r="F52" s="30"/>
      <c r="G52" s="30"/>
      <c r="H52" s="30"/>
      <c r="I52" s="113"/>
      <c r="J52" s="30"/>
      <c r="K52" s="32"/>
    </row>
    <row r="53" spans="2:11" s="1" customFormat="1" ht="16.5" customHeight="1">
      <c r="B53" s="42"/>
      <c r="C53" s="43"/>
      <c r="D53" s="43"/>
      <c r="E53" s="350" t="s">
        <v>127</v>
      </c>
      <c r="F53" s="369"/>
      <c r="G53" s="369"/>
      <c r="H53" s="369"/>
      <c r="I53" s="114"/>
      <c r="J53" s="43"/>
      <c r="K53" s="46"/>
    </row>
    <row r="54" spans="2:11" s="1" customFormat="1" ht="14.45" customHeight="1">
      <c r="B54" s="42"/>
      <c r="C54" s="38" t="s">
        <v>128</v>
      </c>
      <c r="D54" s="43"/>
      <c r="E54" s="43"/>
      <c r="F54" s="43"/>
      <c r="G54" s="43"/>
      <c r="H54" s="43"/>
      <c r="I54" s="114"/>
      <c r="J54" s="43"/>
      <c r="K54" s="46"/>
    </row>
    <row r="55" spans="2:11" s="1" customFormat="1" ht="17.25" customHeight="1">
      <c r="B55" s="42"/>
      <c r="C55" s="43"/>
      <c r="D55" s="43"/>
      <c r="E55" s="370" t="str">
        <f>E13</f>
        <v>4 - Elektromontáže</v>
      </c>
      <c r="F55" s="369"/>
      <c r="G55" s="369"/>
      <c r="H55" s="369"/>
      <c r="I55" s="114"/>
      <c r="J55" s="43"/>
      <c r="K55" s="46"/>
    </row>
    <row r="56" spans="2:11" s="1" customFormat="1" ht="6.95" customHeight="1">
      <c r="B56" s="42"/>
      <c r="C56" s="43"/>
      <c r="D56" s="43"/>
      <c r="E56" s="43"/>
      <c r="F56" s="43"/>
      <c r="G56" s="43"/>
      <c r="H56" s="43"/>
      <c r="I56" s="114"/>
      <c r="J56" s="43"/>
      <c r="K56" s="46"/>
    </row>
    <row r="57" spans="2:11" s="1" customFormat="1" ht="18" customHeight="1">
      <c r="B57" s="42"/>
      <c r="C57" s="38" t="s">
        <v>23</v>
      </c>
      <c r="D57" s="43"/>
      <c r="E57" s="43"/>
      <c r="F57" s="36" t="str">
        <f>F16</f>
        <v xml:space="preserve"> </v>
      </c>
      <c r="G57" s="43"/>
      <c r="H57" s="43"/>
      <c r="I57" s="115" t="s">
        <v>25</v>
      </c>
      <c r="J57" s="116" t="str">
        <f>IF(J16="","",J16)</f>
        <v>18.4.2017</v>
      </c>
      <c r="K57" s="46"/>
    </row>
    <row r="58" spans="2:11" s="1" customFormat="1" ht="6.95" customHeight="1">
      <c r="B58" s="42"/>
      <c r="C58" s="43"/>
      <c r="D58" s="43"/>
      <c r="E58" s="43"/>
      <c r="F58" s="43"/>
      <c r="G58" s="43"/>
      <c r="H58" s="43"/>
      <c r="I58" s="114"/>
      <c r="J58" s="43"/>
      <c r="K58" s="46"/>
    </row>
    <row r="59" spans="2:11" s="1" customFormat="1" ht="13.5">
      <c r="B59" s="42"/>
      <c r="C59" s="38" t="s">
        <v>27</v>
      </c>
      <c r="D59" s="43"/>
      <c r="E59" s="43"/>
      <c r="F59" s="36" t="str">
        <f>E19</f>
        <v>Královéhradecký kraj</v>
      </c>
      <c r="G59" s="43"/>
      <c r="H59" s="43"/>
      <c r="I59" s="115" t="s">
        <v>33</v>
      </c>
      <c r="J59" s="332" t="str">
        <f>E25</f>
        <v>Malý velký ateliér</v>
      </c>
      <c r="K59" s="46"/>
    </row>
    <row r="60" spans="2:11" s="1" customFormat="1" ht="14.45" customHeight="1">
      <c r="B60" s="42"/>
      <c r="C60" s="38" t="s">
        <v>31</v>
      </c>
      <c r="D60" s="43"/>
      <c r="E60" s="43"/>
      <c r="F60" s="36" t="str">
        <f>IF(E22="","",E22)</f>
        <v/>
      </c>
      <c r="G60" s="43"/>
      <c r="H60" s="43"/>
      <c r="I60" s="114"/>
      <c r="J60" s="371"/>
      <c r="K60" s="46"/>
    </row>
    <row r="61" spans="2:11" s="1" customFormat="1" ht="10.35" customHeight="1">
      <c r="B61" s="42"/>
      <c r="C61" s="43"/>
      <c r="D61" s="43"/>
      <c r="E61" s="43"/>
      <c r="F61" s="43"/>
      <c r="G61" s="43"/>
      <c r="H61" s="43"/>
      <c r="I61" s="114"/>
      <c r="J61" s="43"/>
      <c r="K61" s="46"/>
    </row>
    <row r="62" spans="2:11" s="1" customFormat="1" ht="29.25" customHeight="1">
      <c r="B62" s="42"/>
      <c r="C62" s="138" t="s">
        <v>132</v>
      </c>
      <c r="D62" s="128"/>
      <c r="E62" s="128"/>
      <c r="F62" s="128"/>
      <c r="G62" s="128"/>
      <c r="H62" s="128"/>
      <c r="I62" s="139"/>
      <c r="J62" s="140" t="s">
        <v>133</v>
      </c>
      <c r="K62" s="141"/>
    </row>
    <row r="63" spans="2:11" s="1" customFormat="1" ht="10.35" customHeight="1">
      <c r="B63" s="42"/>
      <c r="C63" s="43"/>
      <c r="D63" s="43"/>
      <c r="E63" s="43"/>
      <c r="F63" s="43"/>
      <c r="G63" s="43"/>
      <c r="H63" s="43"/>
      <c r="I63" s="114"/>
      <c r="J63" s="43"/>
      <c r="K63" s="46"/>
    </row>
    <row r="64" spans="2:47" s="1" customFormat="1" ht="29.25" customHeight="1">
      <c r="B64" s="42"/>
      <c r="C64" s="142" t="s">
        <v>134</v>
      </c>
      <c r="D64" s="43"/>
      <c r="E64" s="43"/>
      <c r="F64" s="43"/>
      <c r="G64" s="43"/>
      <c r="H64" s="43"/>
      <c r="I64" s="114"/>
      <c r="J64" s="124">
        <f>J100</f>
        <v>0</v>
      </c>
      <c r="K64" s="46"/>
      <c r="AU64" s="25" t="s">
        <v>135</v>
      </c>
    </row>
    <row r="65" spans="2:11" s="8" customFormat="1" ht="24.95" customHeight="1">
      <c r="B65" s="143"/>
      <c r="C65" s="144"/>
      <c r="D65" s="145" t="s">
        <v>172</v>
      </c>
      <c r="E65" s="146"/>
      <c r="F65" s="146"/>
      <c r="G65" s="146"/>
      <c r="H65" s="146"/>
      <c r="I65" s="147"/>
      <c r="J65" s="148">
        <f>J101</f>
        <v>0</v>
      </c>
      <c r="K65" s="149"/>
    </row>
    <row r="66" spans="2:11" s="9" customFormat="1" ht="19.9" customHeight="1">
      <c r="B66" s="150"/>
      <c r="C66" s="151"/>
      <c r="D66" s="152" t="s">
        <v>4076</v>
      </c>
      <c r="E66" s="153"/>
      <c r="F66" s="153"/>
      <c r="G66" s="153"/>
      <c r="H66" s="153"/>
      <c r="I66" s="154"/>
      <c r="J66" s="155">
        <f>J102</f>
        <v>0</v>
      </c>
      <c r="K66" s="156"/>
    </row>
    <row r="67" spans="2:11" s="9" customFormat="1" ht="19.9" customHeight="1">
      <c r="B67" s="150"/>
      <c r="C67" s="151"/>
      <c r="D67" s="152" t="s">
        <v>4077</v>
      </c>
      <c r="E67" s="153"/>
      <c r="F67" s="153"/>
      <c r="G67" s="153"/>
      <c r="H67" s="153"/>
      <c r="I67" s="154"/>
      <c r="J67" s="155">
        <f>J108</f>
        <v>0</v>
      </c>
      <c r="K67" s="156"/>
    </row>
    <row r="68" spans="2:11" s="9" customFormat="1" ht="19.9" customHeight="1">
      <c r="B68" s="150"/>
      <c r="C68" s="151"/>
      <c r="D68" s="152" t="s">
        <v>4078</v>
      </c>
      <c r="E68" s="153"/>
      <c r="F68" s="153"/>
      <c r="G68" s="153"/>
      <c r="H68" s="153"/>
      <c r="I68" s="154"/>
      <c r="J68" s="155">
        <f>J120</f>
        <v>0</v>
      </c>
      <c r="K68" s="156"/>
    </row>
    <row r="69" spans="2:11" s="9" customFormat="1" ht="19.9" customHeight="1">
      <c r="B69" s="150"/>
      <c r="C69" s="151"/>
      <c r="D69" s="152" t="s">
        <v>4079</v>
      </c>
      <c r="E69" s="153"/>
      <c r="F69" s="153"/>
      <c r="G69" s="153"/>
      <c r="H69" s="153"/>
      <c r="I69" s="154"/>
      <c r="J69" s="155">
        <f>J129</f>
        <v>0</v>
      </c>
      <c r="K69" s="156"/>
    </row>
    <row r="70" spans="2:11" s="9" customFormat="1" ht="19.9" customHeight="1">
      <c r="B70" s="150"/>
      <c r="C70" s="151"/>
      <c r="D70" s="152" t="s">
        <v>4080</v>
      </c>
      <c r="E70" s="153"/>
      <c r="F70" s="153"/>
      <c r="G70" s="153"/>
      <c r="H70" s="153"/>
      <c r="I70" s="154"/>
      <c r="J70" s="155">
        <f>J138</f>
        <v>0</v>
      </c>
      <c r="K70" s="156"/>
    </row>
    <row r="71" spans="2:11" s="9" customFormat="1" ht="19.9" customHeight="1">
      <c r="B71" s="150"/>
      <c r="C71" s="151"/>
      <c r="D71" s="152" t="s">
        <v>4081</v>
      </c>
      <c r="E71" s="153"/>
      <c r="F71" s="153"/>
      <c r="G71" s="153"/>
      <c r="H71" s="153"/>
      <c r="I71" s="154"/>
      <c r="J71" s="155">
        <f>J140</f>
        <v>0</v>
      </c>
      <c r="K71" s="156"/>
    </row>
    <row r="72" spans="2:11" s="9" customFormat="1" ht="19.9" customHeight="1">
      <c r="B72" s="150"/>
      <c r="C72" s="151"/>
      <c r="D72" s="152" t="s">
        <v>4082</v>
      </c>
      <c r="E72" s="153"/>
      <c r="F72" s="153"/>
      <c r="G72" s="153"/>
      <c r="H72" s="153"/>
      <c r="I72" s="154"/>
      <c r="J72" s="155">
        <f>J191</f>
        <v>0</v>
      </c>
      <c r="K72" s="156"/>
    </row>
    <row r="73" spans="2:11" s="9" customFormat="1" ht="19.9" customHeight="1">
      <c r="B73" s="150"/>
      <c r="C73" s="151"/>
      <c r="D73" s="152" t="s">
        <v>4083</v>
      </c>
      <c r="E73" s="153"/>
      <c r="F73" s="153"/>
      <c r="G73" s="153"/>
      <c r="H73" s="153"/>
      <c r="I73" s="154"/>
      <c r="J73" s="155">
        <f>J238</f>
        <v>0</v>
      </c>
      <c r="K73" s="156"/>
    </row>
    <row r="74" spans="2:11" s="9" customFormat="1" ht="19.9" customHeight="1">
      <c r="B74" s="150"/>
      <c r="C74" s="151"/>
      <c r="D74" s="152" t="s">
        <v>4084</v>
      </c>
      <c r="E74" s="153"/>
      <c r="F74" s="153"/>
      <c r="G74" s="153"/>
      <c r="H74" s="153"/>
      <c r="I74" s="154"/>
      <c r="J74" s="155">
        <f>J262</f>
        <v>0</v>
      </c>
      <c r="K74" s="156"/>
    </row>
    <row r="75" spans="2:11" s="9" customFormat="1" ht="19.9" customHeight="1">
      <c r="B75" s="150"/>
      <c r="C75" s="151"/>
      <c r="D75" s="152" t="s">
        <v>4085</v>
      </c>
      <c r="E75" s="153"/>
      <c r="F75" s="153"/>
      <c r="G75" s="153"/>
      <c r="H75" s="153"/>
      <c r="I75" s="154"/>
      <c r="J75" s="155">
        <f>J312</f>
        <v>0</v>
      </c>
      <c r="K75" s="156"/>
    </row>
    <row r="76" spans="2:11" s="9" customFormat="1" ht="19.9" customHeight="1">
      <c r="B76" s="150"/>
      <c r="C76" s="151"/>
      <c r="D76" s="152" t="s">
        <v>4086</v>
      </c>
      <c r="E76" s="153"/>
      <c r="F76" s="153"/>
      <c r="G76" s="153"/>
      <c r="H76" s="153"/>
      <c r="I76" s="154"/>
      <c r="J76" s="155">
        <f>J339</f>
        <v>0</v>
      </c>
      <c r="K76" s="156"/>
    </row>
    <row r="77" spans="2:11" s="1" customFormat="1" ht="21.75" customHeight="1">
      <c r="B77" s="42"/>
      <c r="C77" s="43"/>
      <c r="D77" s="43"/>
      <c r="E77" s="43"/>
      <c r="F77" s="43"/>
      <c r="G77" s="43"/>
      <c r="H77" s="43"/>
      <c r="I77" s="114"/>
      <c r="J77" s="43"/>
      <c r="K77" s="46"/>
    </row>
    <row r="78" spans="2:11" s="1" customFormat="1" ht="6.95" customHeight="1">
      <c r="B78" s="57"/>
      <c r="C78" s="58"/>
      <c r="D78" s="58"/>
      <c r="E78" s="58"/>
      <c r="F78" s="58"/>
      <c r="G78" s="58"/>
      <c r="H78" s="58"/>
      <c r="I78" s="135"/>
      <c r="J78" s="58"/>
      <c r="K78" s="59"/>
    </row>
    <row r="82" spans="2:12" s="1" customFormat="1" ht="6.95" customHeight="1">
      <c r="B82" s="60"/>
      <c r="C82" s="61"/>
      <c r="D82" s="61"/>
      <c r="E82" s="61"/>
      <c r="F82" s="61"/>
      <c r="G82" s="61"/>
      <c r="H82" s="61"/>
      <c r="I82" s="136"/>
      <c r="J82" s="61"/>
      <c r="K82" s="61"/>
      <c r="L82" s="42"/>
    </row>
    <row r="83" spans="2:12" s="1" customFormat="1" ht="36.95" customHeight="1">
      <c r="B83" s="42"/>
      <c r="C83" s="62" t="s">
        <v>174</v>
      </c>
      <c r="L83" s="42"/>
    </row>
    <row r="84" spans="2:12" s="1" customFormat="1" ht="6.95" customHeight="1">
      <c r="B84" s="42"/>
      <c r="L84" s="42"/>
    </row>
    <row r="85" spans="2:12" s="1" customFormat="1" ht="14.45" customHeight="1">
      <c r="B85" s="42"/>
      <c r="C85" s="64" t="s">
        <v>19</v>
      </c>
      <c r="L85" s="42"/>
    </row>
    <row r="86" spans="2:12" s="1" customFormat="1" ht="16.5" customHeight="1">
      <c r="B86" s="42"/>
      <c r="E86" s="372" t="str">
        <f>E7</f>
        <v>Transformace ÚSP Kvasiny- rekonstrukce v lokalitě Týniště nad Orlicí</v>
      </c>
      <c r="F86" s="373"/>
      <c r="G86" s="373"/>
      <c r="H86" s="373"/>
      <c r="L86" s="42"/>
    </row>
    <row r="87" spans="2:12" ht="13.5">
      <c r="B87" s="29"/>
      <c r="C87" s="64" t="s">
        <v>124</v>
      </c>
      <c r="L87" s="29"/>
    </row>
    <row r="88" spans="2:12" ht="16.5" customHeight="1">
      <c r="B88" s="29"/>
      <c r="E88" s="372" t="s">
        <v>125</v>
      </c>
      <c r="F88" s="366"/>
      <c r="G88" s="366"/>
      <c r="H88" s="366"/>
      <c r="L88" s="29"/>
    </row>
    <row r="89" spans="2:12" ht="13.5">
      <c r="B89" s="29"/>
      <c r="C89" s="64" t="s">
        <v>126</v>
      </c>
      <c r="L89" s="29"/>
    </row>
    <row r="90" spans="2:12" s="1" customFormat="1" ht="16.5" customHeight="1">
      <c r="B90" s="42"/>
      <c r="E90" s="374" t="s">
        <v>127</v>
      </c>
      <c r="F90" s="375"/>
      <c r="G90" s="375"/>
      <c r="H90" s="375"/>
      <c r="L90" s="42"/>
    </row>
    <row r="91" spans="2:12" s="1" customFormat="1" ht="14.45" customHeight="1">
      <c r="B91" s="42"/>
      <c r="C91" s="64" t="s">
        <v>128</v>
      </c>
      <c r="L91" s="42"/>
    </row>
    <row r="92" spans="2:12" s="1" customFormat="1" ht="17.25" customHeight="1">
      <c r="B92" s="42"/>
      <c r="E92" s="343" t="str">
        <f>E13</f>
        <v>4 - Elektromontáže</v>
      </c>
      <c r="F92" s="375"/>
      <c r="G92" s="375"/>
      <c r="H92" s="375"/>
      <c r="L92" s="42"/>
    </row>
    <row r="93" spans="2:12" s="1" customFormat="1" ht="6.95" customHeight="1">
      <c r="B93" s="42"/>
      <c r="L93" s="42"/>
    </row>
    <row r="94" spans="2:12" s="1" customFormat="1" ht="18" customHeight="1">
      <c r="B94" s="42"/>
      <c r="C94" s="64" t="s">
        <v>23</v>
      </c>
      <c r="F94" s="157" t="str">
        <f>F16</f>
        <v xml:space="preserve"> </v>
      </c>
      <c r="I94" s="158" t="s">
        <v>25</v>
      </c>
      <c r="J94" s="68" t="str">
        <f>IF(J16="","",J16)</f>
        <v>18.4.2017</v>
      </c>
      <c r="L94" s="42"/>
    </row>
    <row r="95" spans="2:12" s="1" customFormat="1" ht="6.95" customHeight="1">
      <c r="B95" s="42"/>
      <c r="L95" s="42"/>
    </row>
    <row r="96" spans="2:12" s="1" customFormat="1" ht="13.5">
      <c r="B96" s="42"/>
      <c r="C96" s="64" t="s">
        <v>27</v>
      </c>
      <c r="F96" s="157" t="str">
        <f>E19</f>
        <v>Královéhradecký kraj</v>
      </c>
      <c r="I96" s="158" t="s">
        <v>33</v>
      </c>
      <c r="J96" s="157" t="str">
        <f>E25</f>
        <v>Malý velký ateliér</v>
      </c>
      <c r="L96" s="42"/>
    </row>
    <row r="97" spans="2:12" s="1" customFormat="1" ht="14.45" customHeight="1">
      <c r="B97" s="42"/>
      <c r="C97" s="64" t="s">
        <v>31</v>
      </c>
      <c r="F97" s="157" t="str">
        <f>IF(E22="","",E22)</f>
        <v/>
      </c>
      <c r="L97" s="42"/>
    </row>
    <row r="98" spans="2:12" s="1" customFormat="1" ht="10.35" customHeight="1">
      <c r="B98" s="42"/>
      <c r="L98" s="42"/>
    </row>
    <row r="99" spans="2:20" s="10" customFormat="1" ht="29.25" customHeight="1">
      <c r="B99" s="159"/>
      <c r="C99" s="160" t="s">
        <v>175</v>
      </c>
      <c r="D99" s="161" t="s">
        <v>57</v>
      </c>
      <c r="E99" s="161" t="s">
        <v>53</v>
      </c>
      <c r="F99" s="161" t="s">
        <v>176</v>
      </c>
      <c r="G99" s="161" t="s">
        <v>177</v>
      </c>
      <c r="H99" s="161" t="s">
        <v>178</v>
      </c>
      <c r="I99" s="162" t="s">
        <v>179</v>
      </c>
      <c r="J99" s="161" t="s">
        <v>133</v>
      </c>
      <c r="K99" s="163" t="s">
        <v>180</v>
      </c>
      <c r="L99" s="159"/>
      <c r="M99" s="74" t="s">
        <v>181</v>
      </c>
      <c r="N99" s="75" t="s">
        <v>42</v>
      </c>
      <c r="O99" s="75" t="s">
        <v>182</v>
      </c>
      <c r="P99" s="75" t="s">
        <v>183</v>
      </c>
      <c r="Q99" s="75" t="s">
        <v>184</v>
      </c>
      <c r="R99" s="75" t="s">
        <v>185</v>
      </c>
      <c r="S99" s="75" t="s">
        <v>186</v>
      </c>
      <c r="T99" s="76" t="s">
        <v>187</v>
      </c>
    </row>
    <row r="100" spans="2:63" s="1" customFormat="1" ht="29.25" customHeight="1">
      <c r="B100" s="42"/>
      <c r="C100" s="78" t="s">
        <v>134</v>
      </c>
      <c r="J100" s="164">
        <f>BK100</f>
        <v>0</v>
      </c>
      <c r="L100" s="42"/>
      <c r="M100" s="77"/>
      <c r="N100" s="69"/>
      <c r="O100" s="69"/>
      <c r="P100" s="165">
        <f>P101</f>
        <v>0</v>
      </c>
      <c r="Q100" s="69"/>
      <c r="R100" s="165">
        <f>R101</f>
        <v>0</v>
      </c>
      <c r="S100" s="69"/>
      <c r="T100" s="166">
        <f>T101</f>
        <v>0</v>
      </c>
      <c r="AT100" s="25" t="s">
        <v>71</v>
      </c>
      <c r="AU100" s="25" t="s">
        <v>135</v>
      </c>
      <c r="BK100" s="167">
        <f>BK101</f>
        <v>0</v>
      </c>
    </row>
    <row r="101" spans="2:63" s="11" customFormat="1" ht="37.35" customHeight="1">
      <c r="B101" s="168"/>
      <c r="D101" s="169" t="s">
        <v>71</v>
      </c>
      <c r="E101" s="170" t="s">
        <v>465</v>
      </c>
      <c r="F101" s="170" t="s">
        <v>3717</v>
      </c>
      <c r="I101" s="171"/>
      <c r="J101" s="172">
        <f>BK101</f>
        <v>0</v>
      </c>
      <c r="L101" s="168"/>
      <c r="M101" s="173"/>
      <c r="N101" s="174"/>
      <c r="O101" s="174"/>
      <c r="P101" s="175">
        <f>P102+P108+P120+P129+P138+P140+P191+P238+P262+P312+P339</f>
        <v>0</v>
      </c>
      <c r="Q101" s="174"/>
      <c r="R101" s="175">
        <f>R102+R108+R120+R129+R138+R140+R191+R238+R262+R312+R339</f>
        <v>0</v>
      </c>
      <c r="S101" s="174"/>
      <c r="T101" s="176">
        <f>T102+T108+T120+T129+T138+T140+T191+T238+T262+T312+T339</f>
        <v>0</v>
      </c>
      <c r="AR101" s="169" t="s">
        <v>86</v>
      </c>
      <c r="AT101" s="177" t="s">
        <v>71</v>
      </c>
      <c r="AU101" s="177" t="s">
        <v>72</v>
      </c>
      <c r="AY101" s="169" t="s">
        <v>190</v>
      </c>
      <c r="BK101" s="178">
        <f>BK102+BK108+BK120+BK129+BK138+BK140+BK191+BK238+BK262+BK312+BK339</f>
        <v>0</v>
      </c>
    </row>
    <row r="102" spans="2:63" s="11" customFormat="1" ht="19.9" customHeight="1">
      <c r="B102" s="168"/>
      <c r="D102" s="169" t="s">
        <v>71</v>
      </c>
      <c r="E102" s="179" t="s">
        <v>4087</v>
      </c>
      <c r="F102" s="179" t="s">
        <v>4088</v>
      </c>
      <c r="I102" s="171"/>
      <c r="J102" s="180">
        <f>BK102</f>
        <v>0</v>
      </c>
      <c r="L102" s="168"/>
      <c r="M102" s="173"/>
      <c r="N102" s="174"/>
      <c r="O102" s="174"/>
      <c r="P102" s="175">
        <f>SUM(P103:P107)</f>
        <v>0</v>
      </c>
      <c r="Q102" s="174"/>
      <c r="R102" s="175">
        <f>SUM(R103:R107)</f>
        <v>0</v>
      </c>
      <c r="S102" s="174"/>
      <c r="T102" s="176">
        <f>SUM(T103:T107)</f>
        <v>0</v>
      </c>
      <c r="AR102" s="169" t="s">
        <v>86</v>
      </c>
      <c r="AT102" s="177" t="s">
        <v>71</v>
      </c>
      <c r="AU102" s="177" t="s">
        <v>17</v>
      </c>
      <c r="AY102" s="169" t="s">
        <v>190</v>
      </c>
      <c r="BK102" s="178">
        <f>SUM(BK103:BK107)</f>
        <v>0</v>
      </c>
    </row>
    <row r="103" spans="2:65" s="1" customFormat="1" ht="25.5" customHeight="1">
      <c r="B103" s="181"/>
      <c r="C103" s="182" t="s">
        <v>17</v>
      </c>
      <c r="D103" s="182" t="s">
        <v>192</v>
      </c>
      <c r="E103" s="183" t="s">
        <v>4089</v>
      </c>
      <c r="F103" s="184" t="s">
        <v>4090</v>
      </c>
      <c r="G103" s="185" t="s">
        <v>4091</v>
      </c>
      <c r="H103" s="186">
        <v>1</v>
      </c>
      <c r="I103" s="187"/>
      <c r="J103" s="188">
        <f>ROUND(I103*H103,2)</f>
        <v>0</v>
      </c>
      <c r="K103" s="184" t="s">
        <v>5</v>
      </c>
      <c r="L103" s="42"/>
      <c r="M103" s="189" t="s">
        <v>5</v>
      </c>
      <c r="N103" s="190" t="s">
        <v>43</v>
      </c>
      <c r="O103" s="43"/>
      <c r="P103" s="191">
        <f>O103*H103</f>
        <v>0</v>
      </c>
      <c r="Q103" s="191">
        <v>0</v>
      </c>
      <c r="R103" s="191">
        <f>Q103*H103</f>
        <v>0</v>
      </c>
      <c r="S103" s="191">
        <v>0</v>
      </c>
      <c r="T103" s="192">
        <f>S103*H103</f>
        <v>0</v>
      </c>
      <c r="AR103" s="25" t="s">
        <v>638</v>
      </c>
      <c r="AT103" s="25" t="s">
        <v>192</v>
      </c>
      <c r="AU103" s="25" t="s">
        <v>80</v>
      </c>
      <c r="AY103" s="25" t="s">
        <v>190</v>
      </c>
      <c r="BE103" s="193">
        <f>IF(N103="základní",J103,0)</f>
        <v>0</v>
      </c>
      <c r="BF103" s="193">
        <f>IF(N103="snížená",J103,0)</f>
        <v>0</v>
      </c>
      <c r="BG103" s="193">
        <f>IF(N103="zákl. přenesená",J103,0)</f>
        <v>0</v>
      </c>
      <c r="BH103" s="193">
        <f>IF(N103="sníž. přenesená",J103,0)</f>
        <v>0</v>
      </c>
      <c r="BI103" s="193">
        <f>IF(N103="nulová",J103,0)</f>
        <v>0</v>
      </c>
      <c r="BJ103" s="25" t="s">
        <v>17</v>
      </c>
      <c r="BK103" s="193">
        <f>ROUND(I103*H103,2)</f>
        <v>0</v>
      </c>
      <c r="BL103" s="25" t="s">
        <v>638</v>
      </c>
      <c r="BM103" s="25" t="s">
        <v>4092</v>
      </c>
    </row>
    <row r="104" spans="2:65" s="1" customFormat="1" ht="16.5" customHeight="1">
      <c r="B104" s="181"/>
      <c r="C104" s="182" t="s">
        <v>80</v>
      </c>
      <c r="D104" s="182" t="s">
        <v>192</v>
      </c>
      <c r="E104" s="183" t="s">
        <v>4093</v>
      </c>
      <c r="F104" s="184" t="s">
        <v>4094</v>
      </c>
      <c r="G104" s="185" t="s">
        <v>4091</v>
      </c>
      <c r="H104" s="186">
        <v>1</v>
      </c>
      <c r="I104" s="187"/>
      <c r="J104" s="188">
        <f>ROUND(I104*H104,2)</f>
        <v>0</v>
      </c>
      <c r="K104" s="184" t="s">
        <v>5</v>
      </c>
      <c r="L104" s="42"/>
      <c r="M104" s="189" t="s">
        <v>5</v>
      </c>
      <c r="N104" s="190" t="s">
        <v>43</v>
      </c>
      <c r="O104" s="43"/>
      <c r="P104" s="191">
        <f>O104*H104</f>
        <v>0</v>
      </c>
      <c r="Q104" s="191">
        <v>0</v>
      </c>
      <c r="R104" s="191">
        <f>Q104*H104</f>
        <v>0</v>
      </c>
      <c r="S104" s="191">
        <v>0</v>
      </c>
      <c r="T104" s="192">
        <f>S104*H104</f>
        <v>0</v>
      </c>
      <c r="AR104" s="25" t="s">
        <v>638</v>
      </c>
      <c r="AT104" s="25" t="s">
        <v>192</v>
      </c>
      <c r="AU104" s="25" t="s">
        <v>80</v>
      </c>
      <c r="AY104" s="25" t="s">
        <v>190</v>
      </c>
      <c r="BE104" s="193">
        <f>IF(N104="základní",J104,0)</f>
        <v>0</v>
      </c>
      <c r="BF104" s="193">
        <f>IF(N104="snížená",J104,0)</f>
        <v>0</v>
      </c>
      <c r="BG104" s="193">
        <f>IF(N104="zákl. přenesená",J104,0)</f>
        <v>0</v>
      </c>
      <c r="BH104" s="193">
        <f>IF(N104="sníž. přenesená",J104,0)</f>
        <v>0</v>
      </c>
      <c r="BI104" s="193">
        <f>IF(N104="nulová",J104,0)</f>
        <v>0</v>
      </c>
      <c r="BJ104" s="25" t="s">
        <v>17</v>
      </c>
      <c r="BK104" s="193">
        <f>ROUND(I104*H104,2)</f>
        <v>0</v>
      </c>
      <c r="BL104" s="25" t="s">
        <v>638</v>
      </c>
      <c r="BM104" s="25" t="s">
        <v>4095</v>
      </c>
    </row>
    <row r="105" spans="2:65" s="1" customFormat="1" ht="16.5" customHeight="1">
      <c r="B105" s="181"/>
      <c r="C105" s="182" t="s">
        <v>86</v>
      </c>
      <c r="D105" s="182" t="s">
        <v>192</v>
      </c>
      <c r="E105" s="183" t="s">
        <v>4096</v>
      </c>
      <c r="F105" s="184" t="s">
        <v>4097</v>
      </c>
      <c r="G105" s="185" t="s">
        <v>4091</v>
      </c>
      <c r="H105" s="186">
        <v>1</v>
      </c>
      <c r="I105" s="187"/>
      <c r="J105" s="188">
        <f>ROUND(I105*H105,2)</f>
        <v>0</v>
      </c>
      <c r="K105" s="184" t="s">
        <v>5</v>
      </c>
      <c r="L105" s="42"/>
      <c r="M105" s="189" t="s">
        <v>5</v>
      </c>
      <c r="N105" s="190" t="s">
        <v>43</v>
      </c>
      <c r="O105" s="43"/>
      <c r="P105" s="191">
        <f>O105*H105</f>
        <v>0</v>
      </c>
      <c r="Q105" s="191">
        <v>0</v>
      </c>
      <c r="R105" s="191">
        <f>Q105*H105</f>
        <v>0</v>
      </c>
      <c r="S105" s="191">
        <v>0</v>
      </c>
      <c r="T105" s="192">
        <f>S105*H105</f>
        <v>0</v>
      </c>
      <c r="AR105" s="25" t="s">
        <v>638</v>
      </c>
      <c r="AT105" s="25" t="s">
        <v>192</v>
      </c>
      <c r="AU105" s="25" t="s">
        <v>80</v>
      </c>
      <c r="AY105" s="25" t="s">
        <v>190</v>
      </c>
      <c r="BE105" s="193">
        <f>IF(N105="základní",J105,0)</f>
        <v>0</v>
      </c>
      <c r="BF105" s="193">
        <f>IF(N105="snížená",J105,0)</f>
        <v>0</v>
      </c>
      <c r="BG105" s="193">
        <f>IF(N105="zákl. přenesená",J105,0)</f>
        <v>0</v>
      </c>
      <c r="BH105" s="193">
        <f>IF(N105="sníž. přenesená",J105,0)</f>
        <v>0</v>
      </c>
      <c r="BI105" s="193">
        <f>IF(N105="nulová",J105,0)</f>
        <v>0</v>
      </c>
      <c r="BJ105" s="25" t="s">
        <v>17</v>
      </c>
      <c r="BK105" s="193">
        <f>ROUND(I105*H105,2)</f>
        <v>0</v>
      </c>
      <c r="BL105" s="25" t="s">
        <v>638</v>
      </c>
      <c r="BM105" s="25" t="s">
        <v>4098</v>
      </c>
    </row>
    <row r="106" spans="2:65" s="1" customFormat="1" ht="16.5" customHeight="1">
      <c r="B106" s="181"/>
      <c r="C106" s="182" t="s">
        <v>92</v>
      </c>
      <c r="D106" s="182" t="s">
        <v>192</v>
      </c>
      <c r="E106" s="183" t="s">
        <v>4099</v>
      </c>
      <c r="F106" s="184" t="s">
        <v>4100</v>
      </c>
      <c r="G106" s="185" t="s">
        <v>4091</v>
      </c>
      <c r="H106" s="186">
        <v>1</v>
      </c>
      <c r="I106" s="187"/>
      <c r="J106" s="188">
        <f>ROUND(I106*H106,2)</f>
        <v>0</v>
      </c>
      <c r="K106" s="184" t="s">
        <v>5</v>
      </c>
      <c r="L106" s="42"/>
      <c r="M106" s="189" t="s">
        <v>5</v>
      </c>
      <c r="N106" s="190" t="s">
        <v>43</v>
      </c>
      <c r="O106" s="43"/>
      <c r="P106" s="191">
        <f>O106*H106</f>
        <v>0</v>
      </c>
      <c r="Q106" s="191">
        <v>0</v>
      </c>
      <c r="R106" s="191">
        <f>Q106*H106</f>
        <v>0</v>
      </c>
      <c r="S106" s="191">
        <v>0</v>
      </c>
      <c r="T106" s="192">
        <f>S106*H106</f>
        <v>0</v>
      </c>
      <c r="AR106" s="25" t="s">
        <v>638</v>
      </c>
      <c r="AT106" s="25" t="s">
        <v>192</v>
      </c>
      <c r="AU106" s="25" t="s">
        <v>80</v>
      </c>
      <c r="AY106" s="25" t="s">
        <v>190</v>
      </c>
      <c r="BE106" s="193">
        <f>IF(N106="základní",J106,0)</f>
        <v>0</v>
      </c>
      <c r="BF106" s="193">
        <f>IF(N106="snížená",J106,0)</f>
        <v>0</v>
      </c>
      <c r="BG106" s="193">
        <f>IF(N106="zákl. přenesená",J106,0)</f>
        <v>0</v>
      </c>
      <c r="BH106" s="193">
        <f>IF(N106="sníž. přenesená",J106,0)</f>
        <v>0</v>
      </c>
      <c r="BI106" s="193">
        <f>IF(N106="nulová",J106,0)</f>
        <v>0</v>
      </c>
      <c r="BJ106" s="25" t="s">
        <v>17</v>
      </c>
      <c r="BK106" s="193">
        <f>ROUND(I106*H106,2)</f>
        <v>0</v>
      </c>
      <c r="BL106" s="25" t="s">
        <v>638</v>
      </c>
      <c r="BM106" s="25" t="s">
        <v>4101</v>
      </c>
    </row>
    <row r="107" spans="2:65" s="1" customFormat="1" ht="16.5" customHeight="1">
      <c r="B107" s="181"/>
      <c r="C107" s="182" t="s">
        <v>95</v>
      </c>
      <c r="D107" s="182" t="s">
        <v>192</v>
      </c>
      <c r="E107" s="183" t="s">
        <v>4102</v>
      </c>
      <c r="F107" s="184" t="s">
        <v>4103</v>
      </c>
      <c r="G107" s="185" t="s">
        <v>4091</v>
      </c>
      <c r="H107" s="186">
        <v>1</v>
      </c>
      <c r="I107" s="187"/>
      <c r="J107" s="188">
        <f>ROUND(I107*H107,2)</f>
        <v>0</v>
      </c>
      <c r="K107" s="184" t="s">
        <v>5</v>
      </c>
      <c r="L107" s="42"/>
      <c r="M107" s="189" t="s">
        <v>5</v>
      </c>
      <c r="N107" s="190" t="s">
        <v>43</v>
      </c>
      <c r="O107" s="43"/>
      <c r="P107" s="191">
        <f>O107*H107</f>
        <v>0</v>
      </c>
      <c r="Q107" s="191">
        <v>0</v>
      </c>
      <c r="R107" s="191">
        <f>Q107*H107</f>
        <v>0</v>
      </c>
      <c r="S107" s="191">
        <v>0</v>
      </c>
      <c r="T107" s="192">
        <f>S107*H107</f>
        <v>0</v>
      </c>
      <c r="AR107" s="25" t="s">
        <v>638</v>
      </c>
      <c r="AT107" s="25" t="s">
        <v>192</v>
      </c>
      <c r="AU107" s="25" t="s">
        <v>80</v>
      </c>
      <c r="AY107" s="25" t="s">
        <v>190</v>
      </c>
      <c r="BE107" s="193">
        <f>IF(N107="základní",J107,0)</f>
        <v>0</v>
      </c>
      <c r="BF107" s="193">
        <f>IF(N107="snížená",J107,0)</f>
        <v>0</v>
      </c>
      <c r="BG107" s="193">
        <f>IF(N107="zákl. přenesená",J107,0)</f>
        <v>0</v>
      </c>
      <c r="BH107" s="193">
        <f>IF(N107="sníž. přenesená",J107,0)</f>
        <v>0</v>
      </c>
      <c r="BI107" s="193">
        <f>IF(N107="nulová",J107,0)</f>
        <v>0</v>
      </c>
      <c r="BJ107" s="25" t="s">
        <v>17</v>
      </c>
      <c r="BK107" s="193">
        <f>ROUND(I107*H107,2)</f>
        <v>0</v>
      </c>
      <c r="BL107" s="25" t="s">
        <v>638</v>
      </c>
      <c r="BM107" s="25" t="s">
        <v>4104</v>
      </c>
    </row>
    <row r="108" spans="2:63" s="11" customFormat="1" ht="29.85" customHeight="1">
      <c r="B108" s="168"/>
      <c r="D108" s="169" t="s">
        <v>71</v>
      </c>
      <c r="E108" s="179" t="s">
        <v>4105</v>
      </c>
      <c r="F108" s="179" t="s">
        <v>4106</v>
      </c>
      <c r="I108" s="171"/>
      <c r="J108" s="180">
        <f>BK108</f>
        <v>0</v>
      </c>
      <c r="L108" s="168"/>
      <c r="M108" s="173"/>
      <c r="N108" s="174"/>
      <c r="O108" s="174"/>
      <c r="P108" s="175">
        <f>SUM(P109:P119)</f>
        <v>0</v>
      </c>
      <c r="Q108" s="174"/>
      <c r="R108" s="175">
        <f>SUM(R109:R119)</f>
        <v>0</v>
      </c>
      <c r="S108" s="174"/>
      <c r="T108" s="176">
        <f>SUM(T109:T119)</f>
        <v>0</v>
      </c>
      <c r="AR108" s="169" t="s">
        <v>86</v>
      </c>
      <c r="AT108" s="177" t="s">
        <v>71</v>
      </c>
      <c r="AU108" s="177" t="s">
        <v>17</v>
      </c>
      <c r="AY108" s="169" t="s">
        <v>190</v>
      </c>
      <c r="BK108" s="178">
        <f>SUM(BK109:BK119)</f>
        <v>0</v>
      </c>
    </row>
    <row r="109" spans="2:65" s="1" customFormat="1" ht="16.5" customHeight="1">
      <c r="B109" s="181"/>
      <c r="C109" s="182" t="s">
        <v>98</v>
      </c>
      <c r="D109" s="182" t="s">
        <v>192</v>
      </c>
      <c r="E109" s="183" t="s">
        <v>4107</v>
      </c>
      <c r="F109" s="184" t="s">
        <v>4108</v>
      </c>
      <c r="G109" s="185" t="s">
        <v>4091</v>
      </c>
      <c r="H109" s="186">
        <v>1</v>
      </c>
      <c r="I109" s="187"/>
      <c r="J109" s="188">
        <f aca="true" t="shared" si="0" ref="J109:J119">ROUND(I109*H109,2)</f>
        <v>0</v>
      </c>
      <c r="K109" s="184" t="s">
        <v>5</v>
      </c>
      <c r="L109" s="42"/>
      <c r="M109" s="189" t="s">
        <v>5</v>
      </c>
      <c r="N109" s="190" t="s">
        <v>43</v>
      </c>
      <c r="O109" s="43"/>
      <c r="P109" s="191">
        <f aca="true" t="shared" si="1" ref="P109:P119">O109*H109</f>
        <v>0</v>
      </c>
      <c r="Q109" s="191">
        <v>0</v>
      </c>
      <c r="R109" s="191">
        <f aca="true" t="shared" si="2" ref="R109:R119">Q109*H109</f>
        <v>0</v>
      </c>
      <c r="S109" s="191">
        <v>0</v>
      </c>
      <c r="T109" s="192">
        <f aca="true" t="shared" si="3" ref="T109:T119">S109*H109</f>
        <v>0</v>
      </c>
      <c r="AR109" s="25" t="s">
        <v>638</v>
      </c>
      <c r="AT109" s="25" t="s">
        <v>192</v>
      </c>
      <c r="AU109" s="25" t="s">
        <v>80</v>
      </c>
      <c r="AY109" s="25" t="s">
        <v>190</v>
      </c>
      <c r="BE109" s="193">
        <f aca="true" t="shared" si="4" ref="BE109:BE119">IF(N109="základní",J109,0)</f>
        <v>0</v>
      </c>
      <c r="BF109" s="193">
        <f aca="true" t="shared" si="5" ref="BF109:BF119">IF(N109="snížená",J109,0)</f>
        <v>0</v>
      </c>
      <c r="BG109" s="193">
        <f aca="true" t="shared" si="6" ref="BG109:BG119">IF(N109="zákl. přenesená",J109,0)</f>
        <v>0</v>
      </c>
      <c r="BH109" s="193">
        <f aca="true" t="shared" si="7" ref="BH109:BH119">IF(N109="sníž. přenesená",J109,0)</f>
        <v>0</v>
      </c>
      <c r="BI109" s="193">
        <f aca="true" t="shared" si="8" ref="BI109:BI119">IF(N109="nulová",J109,0)</f>
        <v>0</v>
      </c>
      <c r="BJ109" s="25" t="s">
        <v>17</v>
      </c>
      <c r="BK109" s="193">
        <f aca="true" t="shared" si="9" ref="BK109:BK119">ROUND(I109*H109,2)</f>
        <v>0</v>
      </c>
      <c r="BL109" s="25" t="s">
        <v>638</v>
      </c>
      <c r="BM109" s="25" t="s">
        <v>4109</v>
      </c>
    </row>
    <row r="110" spans="2:65" s="1" customFormat="1" ht="16.5" customHeight="1">
      <c r="B110" s="181"/>
      <c r="C110" s="182" t="s">
        <v>232</v>
      </c>
      <c r="D110" s="182" t="s">
        <v>192</v>
      </c>
      <c r="E110" s="183" t="s">
        <v>4110</v>
      </c>
      <c r="F110" s="184" t="s">
        <v>4111</v>
      </c>
      <c r="G110" s="185" t="s">
        <v>4091</v>
      </c>
      <c r="H110" s="186">
        <v>1</v>
      </c>
      <c r="I110" s="187"/>
      <c r="J110" s="188">
        <f t="shared" si="0"/>
        <v>0</v>
      </c>
      <c r="K110" s="184" t="s">
        <v>5</v>
      </c>
      <c r="L110" s="42"/>
      <c r="M110" s="189" t="s">
        <v>5</v>
      </c>
      <c r="N110" s="190" t="s">
        <v>43</v>
      </c>
      <c r="O110" s="43"/>
      <c r="P110" s="191">
        <f t="shared" si="1"/>
        <v>0</v>
      </c>
      <c r="Q110" s="191">
        <v>0</v>
      </c>
      <c r="R110" s="191">
        <f t="shared" si="2"/>
        <v>0</v>
      </c>
      <c r="S110" s="191">
        <v>0</v>
      </c>
      <c r="T110" s="192">
        <f t="shared" si="3"/>
        <v>0</v>
      </c>
      <c r="AR110" s="25" t="s">
        <v>638</v>
      </c>
      <c r="AT110" s="25" t="s">
        <v>192</v>
      </c>
      <c r="AU110" s="25" t="s">
        <v>80</v>
      </c>
      <c r="AY110" s="25" t="s">
        <v>190</v>
      </c>
      <c r="BE110" s="193">
        <f t="shared" si="4"/>
        <v>0</v>
      </c>
      <c r="BF110" s="193">
        <f t="shared" si="5"/>
        <v>0</v>
      </c>
      <c r="BG110" s="193">
        <f t="shared" si="6"/>
        <v>0</v>
      </c>
      <c r="BH110" s="193">
        <f t="shared" si="7"/>
        <v>0</v>
      </c>
      <c r="BI110" s="193">
        <f t="shared" si="8"/>
        <v>0</v>
      </c>
      <c r="BJ110" s="25" t="s">
        <v>17</v>
      </c>
      <c r="BK110" s="193">
        <f t="shared" si="9"/>
        <v>0</v>
      </c>
      <c r="BL110" s="25" t="s">
        <v>638</v>
      </c>
      <c r="BM110" s="25" t="s">
        <v>4112</v>
      </c>
    </row>
    <row r="111" spans="2:65" s="1" customFormat="1" ht="16.5" customHeight="1">
      <c r="B111" s="181"/>
      <c r="C111" s="182" t="s">
        <v>238</v>
      </c>
      <c r="D111" s="182" t="s">
        <v>192</v>
      </c>
      <c r="E111" s="183" t="s">
        <v>4113</v>
      </c>
      <c r="F111" s="184" t="s">
        <v>4114</v>
      </c>
      <c r="G111" s="185" t="s">
        <v>4091</v>
      </c>
      <c r="H111" s="186">
        <v>1</v>
      </c>
      <c r="I111" s="187"/>
      <c r="J111" s="188">
        <f t="shared" si="0"/>
        <v>0</v>
      </c>
      <c r="K111" s="184" t="s">
        <v>5</v>
      </c>
      <c r="L111" s="42"/>
      <c r="M111" s="189" t="s">
        <v>5</v>
      </c>
      <c r="N111" s="190" t="s">
        <v>43</v>
      </c>
      <c r="O111" s="43"/>
      <c r="P111" s="191">
        <f t="shared" si="1"/>
        <v>0</v>
      </c>
      <c r="Q111" s="191">
        <v>0</v>
      </c>
      <c r="R111" s="191">
        <f t="shared" si="2"/>
        <v>0</v>
      </c>
      <c r="S111" s="191">
        <v>0</v>
      </c>
      <c r="T111" s="192">
        <f t="shared" si="3"/>
        <v>0</v>
      </c>
      <c r="AR111" s="25" t="s">
        <v>638</v>
      </c>
      <c r="AT111" s="25" t="s">
        <v>192</v>
      </c>
      <c r="AU111" s="25" t="s">
        <v>80</v>
      </c>
      <c r="AY111" s="25" t="s">
        <v>190</v>
      </c>
      <c r="BE111" s="193">
        <f t="shared" si="4"/>
        <v>0</v>
      </c>
      <c r="BF111" s="193">
        <f t="shared" si="5"/>
        <v>0</v>
      </c>
      <c r="BG111" s="193">
        <f t="shared" si="6"/>
        <v>0</v>
      </c>
      <c r="BH111" s="193">
        <f t="shared" si="7"/>
        <v>0</v>
      </c>
      <c r="BI111" s="193">
        <f t="shared" si="8"/>
        <v>0</v>
      </c>
      <c r="BJ111" s="25" t="s">
        <v>17</v>
      </c>
      <c r="BK111" s="193">
        <f t="shared" si="9"/>
        <v>0</v>
      </c>
      <c r="BL111" s="25" t="s">
        <v>638</v>
      </c>
      <c r="BM111" s="25" t="s">
        <v>4115</v>
      </c>
    </row>
    <row r="112" spans="2:65" s="1" customFormat="1" ht="16.5" customHeight="1">
      <c r="B112" s="181"/>
      <c r="C112" s="182" t="s">
        <v>244</v>
      </c>
      <c r="D112" s="182" t="s">
        <v>192</v>
      </c>
      <c r="E112" s="183" t="s">
        <v>4116</v>
      </c>
      <c r="F112" s="184" t="s">
        <v>4117</v>
      </c>
      <c r="G112" s="185" t="s">
        <v>4091</v>
      </c>
      <c r="H112" s="186">
        <v>5</v>
      </c>
      <c r="I112" s="187"/>
      <c r="J112" s="188">
        <f t="shared" si="0"/>
        <v>0</v>
      </c>
      <c r="K112" s="184" t="s">
        <v>5</v>
      </c>
      <c r="L112" s="42"/>
      <c r="M112" s="189" t="s">
        <v>5</v>
      </c>
      <c r="N112" s="190" t="s">
        <v>43</v>
      </c>
      <c r="O112" s="43"/>
      <c r="P112" s="191">
        <f t="shared" si="1"/>
        <v>0</v>
      </c>
      <c r="Q112" s="191">
        <v>0</v>
      </c>
      <c r="R112" s="191">
        <f t="shared" si="2"/>
        <v>0</v>
      </c>
      <c r="S112" s="191">
        <v>0</v>
      </c>
      <c r="T112" s="192">
        <f t="shared" si="3"/>
        <v>0</v>
      </c>
      <c r="AR112" s="25" t="s">
        <v>638</v>
      </c>
      <c r="AT112" s="25" t="s">
        <v>192</v>
      </c>
      <c r="AU112" s="25" t="s">
        <v>80</v>
      </c>
      <c r="AY112" s="25" t="s">
        <v>190</v>
      </c>
      <c r="BE112" s="193">
        <f t="shared" si="4"/>
        <v>0</v>
      </c>
      <c r="BF112" s="193">
        <f t="shared" si="5"/>
        <v>0</v>
      </c>
      <c r="BG112" s="193">
        <f t="shared" si="6"/>
        <v>0</v>
      </c>
      <c r="BH112" s="193">
        <f t="shared" si="7"/>
        <v>0</v>
      </c>
      <c r="BI112" s="193">
        <f t="shared" si="8"/>
        <v>0</v>
      </c>
      <c r="BJ112" s="25" t="s">
        <v>17</v>
      </c>
      <c r="BK112" s="193">
        <f t="shared" si="9"/>
        <v>0</v>
      </c>
      <c r="BL112" s="25" t="s">
        <v>638</v>
      </c>
      <c r="BM112" s="25" t="s">
        <v>4118</v>
      </c>
    </row>
    <row r="113" spans="2:65" s="1" customFormat="1" ht="16.5" customHeight="1">
      <c r="B113" s="181"/>
      <c r="C113" s="182" t="s">
        <v>250</v>
      </c>
      <c r="D113" s="182" t="s">
        <v>192</v>
      </c>
      <c r="E113" s="183" t="s">
        <v>4119</v>
      </c>
      <c r="F113" s="184" t="s">
        <v>4120</v>
      </c>
      <c r="G113" s="185" t="s">
        <v>4091</v>
      </c>
      <c r="H113" s="186">
        <v>3</v>
      </c>
      <c r="I113" s="187"/>
      <c r="J113" s="188">
        <f t="shared" si="0"/>
        <v>0</v>
      </c>
      <c r="K113" s="184" t="s">
        <v>5</v>
      </c>
      <c r="L113" s="42"/>
      <c r="M113" s="189" t="s">
        <v>5</v>
      </c>
      <c r="N113" s="190" t="s">
        <v>43</v>
      </c>
      <c r="O113" s="43"/>
      <c r="P113" s="191">
        <f t="shared" si="1"/>
        <v>0</v>
      </c>
      <c r="Q113" s="191">
        <v>0</v>
      </c>
      <c r="R113" s="191">
        <f t="shared" si="2"/>
        <v>0</v>
      </c>
      <c r="S113" s="191">
        <v>0</v>
      </c>
      <c r="T113" s="192">
        <f t="shared" si="3"/>
        <v>0</v>
      </c>
      <c r="AR113" s="25" t="s">
        <v>638</v>
      </c>
      <c r="AT113" s="25" t="s">
        <v>192</v>
      </c>
      <c r="AU113" s="25" t="s">
        <v>80</v>
      </c>
      <c r="AY113" s="25" t="s">
        <v>190</v>
      </c>
      <c r="BE113" s="193">
        <f t="shared" si="4"/>
        <v>0</v>
      </c>
      <c r="BF113" s="193">
        <f t="shared" si="5"/>
        <v>0</v>
      </c>
      <c r="BG113" s="193">
        <f t="shared" si="6"/>
        <v>0</v>
      </c>
      <c r="BH113" s="193">
        <f t="shared" si="7"/>
        <v>0</v>
      </c>
      <c r="BI113" s="193">
        <f t="shared" si="8"/>
        <v>0</v>
      </c>
      <c r="BJ113" s="25" t="s">
        <v>17</v>
      </c>
      <c r="BK113" s="193">
        <f t="shared" si="9"/>
        <v>0</v>
      </c>
      <c r="BL113" s="25" t="s">
        <v>638</v>
      </c>
      <c r="BM113" s="25" t="s">
        <v>4121</v>
      </c>
    </row>
    <row r="114" spans="2:65" s="1" customFormat="1" ht="16.5" customHeight="1">
      <c r="B114" s="181"/>
      <c r="C114" s="182" t="s">
        <v>76</v>
      </c>
      <c r="D114" s="182" t="s">
        <v>192</v>
      </c>
      <c r="E114" s="183" t="s">
        <v>4122</v>
      </c>
      <c r="F114" s="184" t="s">
        <v>4123</v>
      </c>
      <c r="G114" s="185" t="s">
        <v>4091</v>
      </c>
      <c r="H114" s="186">
        <v>7</v>
      </c>
      <c r="I114" s="187"/>
      <c r="J114" s="188">
        <f t="shared" si="0"/>
        <v>0</v>
      </c>
      <c r="K114" s="184" t="s">
        <v>5</v>
      </c>
      <c r="L114" s="42"/>
      <c r="M114" s="189" t="s">
        <v>5</v>
      </c>
      <c r="N114" s="190" t="s">
        <v>43</v>
      </c>
      <c r="O114" s="43"/>
      <c r="P114" s="191">
        <f t="shared" si="1"/>
        <v>0</v>
      </c>
      <c r="Q114" s="191">
        <v>0</v>
      </c>
      <c r="R114" s="191">
        <f t="shared" si="2"/>
        <v>0</v>
      </c>
      <c r="S114" s="191">
        <v>0</v>
      </c>
      <c r="T114" s="192">
        <f t="shared" si="3"/>
        <v>0</v>
      </c>
      <c r="AR114" s="25" t="s">
        <v>638</v>
      </c>
      <c r="AT114" s="25" t="s">
        <v>192</v>
      </c>
      <c r="AU114" s="25" t="s">
        <v>80</v>
      </c>
      <c r="AY114" s="25" t="s">
        <v>190</v>
      </c>
      <c r="BE114" s="193">
        <f t="shared" si="4"/>
        <v>0</v>
      </c>
      <c r="BF114" s="193">
        <f t="shared" si="5"/>
        <v>0</v>
      </c>
      <c r="BG114" s="193">
        <f t="shared" si="6"/>
        <v>0</v>
      </c>
      <c r="BH114" s="193">
        <f t="shared" si="7"/>
        <v>0</v>
      </c>
      <c r="BI114" s="193">
        <f t="shared" si="8"/>
        <v>0</v>
      </c>
      <c r="BJ114" s="25" t="s">
        <v>17</v>
      </c>
      <c r="BK114" s="193">
        <f t="shared" si="9"/>
        <v>0</v>
      </c>
      <c r="BL114" s="25" t="s">
        <v>638</v>
      </c>
      <c r="BM114" s="25" t="s">
        <v>4124</v>
      </c>
    </row>
    <row r="115" spans="2:65" s="1" customFormat="1" ht="16.5" customHeight="1">
      <c r="B115" s="181"/>
      <c r="C115" s="182" t="s">
        <v>261</v>
      </c>
      <c r="D115" s="182" t="s">
        <v>192</v>
      </c>
      <c r="E115" s="183" t="s">
        <v>4125</v>
      </c>
      <c r="F115" s="184" t="s">
        <v>4126</v>
      </c>
      <c r="G115" s="185" t="s">
        <v>4091</v>
      </c>
      <c r="H115" s="186">
        <v>1</v>
      </c>
      <c r="I115" s="187"/>
      <c r="J115" s="188">
        <f t="shared" si="0"/>
        <v>0</v>
      </c>
      <c r="K115" s="184" t="s">
        <v>5</v>
      </c>
      <c r="L115" s="42"/>
      <c r="M115" s="189" t="s">
        <v>5</v>
      </c>
      <c r="N115" s="190" t="s">
        <v>43</v>
      </c>
      <c r="O115" s="43"/>
      <c r="P115" s="191">
        <f t="shared" si="1"/>
        <v>0</v>
      </c>
      <c r="Q115" s="191">
        <v>0</v>
      </c>
      <c r="R115" s="191">
        <f t="shared" si="2"/>
        <v>0</v>
      </c>
      <c r="S115" s="191">
        <v>0</v>
      </c>
      <c r="T115" s="192">
        <f t="shared" si="3"/>
        <v>0</v>
      </c>
      <c r="AR115" s="25" t="s">
        <v>638</v>
      </c>
      <c r="AT115" s="25" t="s">
        <v>192</v>
      </c>
      <c r="AU115" s="25" t="s">
        <v>80</v>
      </c>
      <c r="AY115" s="25" t="s">
        <v>190</v>
      </c>
      <c r="BE115" s="193">
        <f t="shared" si="4"/>
        <v>0</v>
      </c>
      <c r="BF115" s="193">
        <f t="shared" si="5"/>
        <v>0</v>
      </c>
      <c r="BG115" s="193">
        <f t="shared" si="6"/>
        <v>0</v>
      </c>
      <c r="BH115" s="193">
        <f t="shared" si="7"/>
        <v>0</v>
      </c>
      <c r="BI115" s="193">
        <f t="shared" si="8"/>
        <v>0</v>
      </c>
      <c r="BJ115" s="25" t="s">
        <v>17</v>
      </c>
      <c r="BK115" s="193">
        <f t="shared" si="9"/>
        <v>0</v>
      </c>
      <c r="BL115" s="25" t="s">
        <v>638</v>
      </c>
      <c r="BM115" s="25" t="s">
        <v>4127</v>
      </c>
    </row>
    <row r="116" spans="2:65" s="1" customFormat="1" ht="16.5" customHeight="1">
      <c r="B116" s="181"/>
      <c r="C116" s="182" t="s">
        <v>266</v>
      </c>
      <c r="D116" s="182" t="s">
        <v>192</v>
      </c>
      <c r="E116" s="183" t="s">
        <v>4128</v>
      </c>
      <c r="F116" s="184" t="s">
        <v>4129</v>
      </c>
      <c r="G116" s="185" t="s">
        <v>4091</v>
      </c>
      <c r="H116" s="186">
        <v>2</v>
      </c>
      <c r="I116" s="187"/>
      <c r="J116" s="188">
        <f t="shared" si="0"/>
        <v>0</v>
      </c>
      <c r="K116" s="184" t="s">
        <v>5</v>
      </c>
      <c r="L116" s="42"/>
      <c r="M116" s="189" t="s">
        <v>5</v>
      </c>
      <c r="N116" s="190" t="s">
        <v>43</v>
      </c>
      <c r="O116" s="43"/>
      <c r="P116" s="191">
        <f t="shared" si="1"/>
        <v>0</v>
      </c>
      <c r="Q116" s="191">
        <v>0</v>
      </c>
      <c r="R116" s="191">
        <f t="shared" si="2"/>
        <v>0</v>
      </c>
      <c r="S116" s="191">
        <v>0</v>
      </c>
      <c r="T116" s="192">
        <f t="shared" si="3"/>
        <v>0</v>
      </c>
      <c r="AR116" s="25" t="s">
        <v>638</v>
      </c>
      <c r="AT116" s="25" t="s">
        <v>192</v>
      </c>
      <c r="AU116" s="25" t="s">
        <v>80</v>
      </c>
      <c r="AY116" s="25" t="s">
        <v>190</v>
      </c>
      <c r="BE116" s="193">
        <f t="shared" si="4"/>
        <v>0</v>
      </c>
      <c r="BF116" s="193">
        <f t="shared" si="5"/>
        <v>0</v>
      </c>
      <c r="BG116" s="193">
        <f t="shared" si="6"/>
        <v>0</v>
      </c>
      <c r="BH116" s="193">
        <f t="shared" si="7"/>
        <v>0</v>
      </c>
      <c r="BI116" s="193">
        <f t="shared" si="8"/>
        <v>0</v>
      </c>
      <c r="BJ116" s="25" t="s">
        <v>17</v>
      </c>
      <c r="BK116" s="193">
        <f t="shared" si="9"/>
        <v>0</v>
      </c>
      <c r="BL116" s="25" t="s">
        <v>638</v>
      </c>
      <c r="BM116" s="25" t="s">
        <v>4130</v>
      </c>
    </row>
    <row r="117" spans="2:65" s="1" customFormat="1" ht="16.5" customHeight="1">
      <c r="B117" s="181"/>
      <c r="C117" s="182" t="s">
        <v>206</v>
      </c>
      <c r="D117" s="182" t="s">
        <v>192</v>
      </c>
      <c r="E117" s="183" t="s">
        <v>4131</v>
      </c>
      <c r="F117" s="184" t="s">
        <v>4132</v>
      </c>
      <c r="G117" s="185" t="s">
        <v>4091</v>
      </c>
      <c r="H117" s="186">
        <v>2</v>
      </c>
      <c r="I117" s="187"/>
      <c r="J117" s="188">
        <f t="shared" si="0"/>
        <v>0</v>
      </c>
      <c r="K117" s="184" t="s">
        <v>5</v>
      </c>
      <c r="L117" s="42"/>
      <c r="M117" s="189" t="s">
        <v>5</v>
      </c>
      <c r="N117" s="190" t="s">
        <v>43</v>
      </c>
      <c r="O117" s="43"/>
      <c r="P117" s="191">
        <f t="shared" si="1"/>
        <v>0</v>
      </c>
      <c r="Q117" s="191">
        <v>0</v>
      </c>
      <c r="R117" s="191">
        <f t="shared" si="2"/>
        <v>0</v>
      </c>
      <c r="S117" s="191">
        <v>0</v>
      </c>
      <c r="T117" s="192">
        <f t="shared" si="3"/>
        <v>0</v>
      </c>
      <c r="AR117" s="25" t="s">
        <v>638</v>
      </c>
      <c r="AT117" s="25" t="s">
        <v>192</v>
      </c>
      <c r="AU117" s="25" t="s">
        <v>80</v>
      </c>
      <c r="AY117" s="25" t="s">
        <v>190</v>
      </c>
      <c r="BE117" s="193">
        <f t="shared" si="4"/>
        <v>0</v>
      </c>
      <c r="BF117" s="193">
        <f t="shared" si="5"/>
        <v>0</v>
      </c>
      <c r="BG117" s="193">
        <f t="shared" si="6"/>
        <v>0</v>
      </c>
      <c r="BH117" s="193">
        <f t="shared" si="7"/>
        <v>0</v>
      </c>
      <c r="BI117" s="193">
        <f t="shared" si="8"/>
        <v>0</v>
      </c>
      <c r="BJ117" s="25" t="s">
        <v>17</v>
      </c>
      <c r="BK117" s="193">
        <f t="shared" si="9"/>
        <v>0</v>
      </c>
      <c r="BL117" s="25" t="s">
        <v>638</v>
      </c>
      <c r="BM117" s="25" t="s">
        <v>4133</v>
      </c>
    </row>
    <row r="118" spans="2:65" s="1" customFormat="1" ht="16.5" customHeight="1">
      <c r="B118" s="181"/>
      <c r="C118" s="182" t="s">
        <v>11</v>
      </c>
      <c r="D118" s="182" t="s">
        <v>192</v>
      </c>
      <c r="E118" s="183" t="s">
        <v>4134</v>
      </c>
      <c r="F118" s="184" t="s">
        <v>4135</v>
      </c>
      <c r="G118" s="185" t="s">
        <v>4091</v>
      </c>
      <c r="H118" s="186">
        <v>2</v>
      </c>
      <c r="I118" s="187"/>
      <c r="J118" s="188">
        <f t="shared" si="0"/>
        <v>0</v>
      </c>
      <c r="K118" s="184" t="s">
        <v>5</v>
      </c>
      <c r="L118" s="42"/>
      <c r="M118" s="189" t="s">
        <v>5</v>
      </c>
      <c r="N118" s="190" t="s">
        <v>43</v>
      </c>
      <c r="O118" s="43"/>
      <c r="P118" s="191">
        <f t="shared" si="1"/>
        <v>0</v>
      </c>
      <c r="Q118" s="191">
        <v>0</v>
      </c>
      <c r="R118" s="191">
        <f t="shared" si="2"/>
        <v>0</v>
      </c>
      <c r="S118" s="191">
        <v>0</v>
      </c>
      <c r="T118" s="192">
        <f t="shared" si="3"/>
        <v>0</v>
      </c>
      <c r="AR118" s="25" t="s">
        <v>638</v>
      </c>
      <c r="AT118" s="25" t="s">
        <v>192</v>
      </c>
      <c r="AU118" s="25" t="s">
        <v>80</v>
      </c>
      <c r="AY118" s="25" t="s">
        <v>190</v>
      </c>
      <c r="BE118" s="193">
        <f t="shared" si="4"/>
        <v>0</v>
      </c>
      <c r="BF118" s="193">
        <f t="shared" si="5"/>
        <v>0</v>
      </c>
      <c r="BG118" s="193">
        <f t="shared" si="6"/>
        <v>0</v>
      </c>
      <c r="BH118" s="193">
        <f t="shared" si="7"/>
        <v>0</v>
      </c>
      <c r="BI118" s="193">
        <f t="shared" si="8"/>
        <v>0</v>
      </c>
      <c r="BJ118" s="25" t="s">
        <v>17</v>
      </c>
      <c r="BK118" s="193">
        <f t="shared" si="9"/>
        <v>0</v>
      </c>
      <c r="BL118" s="25" t="s">
        <v>638</v>
      </c>
      <c r="BM118" s="25" t="s">
        <v>4136</v>
      </c>
    </row>
    <row r="119" spans="2:65" s="1" customFormat="1" ht="16.5" customHeight="1">
      <c r="B119" s="181"/>
      <c r="C119" s="182" t="s">
        <v>283</v>
      </c>
      <c r="D119" s="182" t="s">
        <v>192</v>
      </c>
      <c r="E119" s="183" t="s">
        <v>4137</v>
      </c>
      <c r="F119" s="184" t="s">
        <v>4103</v>
      </c>
      <c r="G119" s="185" t="s">
        <v>4091</v>
      </c>
      <c r="H119" s="186">
        <v>1</v>
      </c>
      <c r="I119" s="187"/>
      <c r="J119" s="188">
        <f t="shared" si="0"/>
        <v>0</v>
      </c>
      <c r="K119" s="184" t="s">
        <v>5</v>
      </c>
      <c r="L119" s="42"/>
      <c r="M119" s="189" t="s">
        <v>5</v>
      </c>
      <c r="N119" s="190" t="s">
        <v>43</v>
      </c>
      <c r="O119" s="43"/>
      <c r="P119" s="191">
        <f t="shared" si="1"/>
        <v>0</v>
      </c>
      <c r="Q119" s="191">
        <v>0</v>
      </c>
      <c r="R119" s="191">
        <f t="shared" si="2"/>
        <v>0</v>
      </c>
      <c r="S119" s="191">
        <v>0</v>
      </c>
      <c r="T119" s="192">
        <f t="shared" si="3"/>
        <v>0</v>
      </c>
      <c r="AR119" s="25" t="s">
        <v>638</v>
      </c>
      <c r="AT119" s="25" t="s">
        <v>192</v>
      </c>
      <c r="AU119" s="25" t="s">
        <v>80</v>
      </c>
      <c r="AY119" s="25" t="s">
        <v>190</v>
      </c>
      <c r="BE119" s="193">
        <f t="shared" si="4"/>
        <v>0</v>
      </c>
      <c r="BF119" s="193">
        <f t="shared" si="5"/>
        <v>0</v>
      </c>
      <c r="BG119" s="193">
        <f t="shared" si="6"/>
        <v>0</v>
      </c>
      <c r="BH119" s="193">
        <f t="shared" si="7"/>
        <v>0</v>
      </c>
      <c r="BI119" s="193">
        <f t="shared" si="8"/>
        <v>0</v>
      </c>
      <c r="BJ119" s="25" t="s">
        <v>17</v>
      </c>
      <c r="BK119" s="193">
        <f t="shared" si="9"/>
        <v>0</v>
      </c>
      <c r="BL119" s="25" t="s">
        <v>638</v>
      </c>
      <c r="BM119" s="25" t="s">
        <v>4138</v>
      </c>
    </row>
    <row r="120" spans="2:63" s="11" customFormat="1" ht="29.85" customHeight="1">
      <c r="B120" s="168"/>
      <c r="D120" s="169" t="s">
        <v>71</v>
      </c>
      <c r="E120" s="179" t="s">
        <v>4139</v>
      </c>
      <c r="F120" s="179" t="s">
        <v>4140</v>
      </c>
      <c r="I120" s="171"/>
      <c r="J120" s="180">
        <f>BK120</f>
        <v>0</v>
      </c>
      <c r="L120" s="168"/>
      <c r="M120" s="173"/>
      <c r="N120" s="174"/>
      <c r="O120" s="174"/>
      <c r="P120" s="175">
        <f>SUM(P121:P128)</f>
        <v>0</v>
      </c>
      <c r="Q120" s="174"/>
      <c r="R120" s="175">
        <f>SUM(R121:R128)</f>
        <v>0</v>
      </c>
      <c r="S120" s="174"/>
      <c r="T120" s="176">
        <f>SUM(T121:T128)</f>
        <v>0</v>
      </c>
      <c r="AR120" s="169" t="s">
        <v>86</v>
      </c>
      <c r="AT120" s="177" t="s">
        <v>71</v>
      </c>
      <c r="AU120" s="177" t="s">
        <v>17</v>
      </c>
      <c r="AY120" s="169" t="s">
        <v>190</v>
      </c>
      <c r="BK120" s="178">
        <f>SUM(BK121:BK128)</f>
        <v>0</v>
      </c>
    </row>
    <row r="121" spans="2:65" s="1" customFormat="1" ht="16.5" customHeight="1">
      <c r="B121" s="181"/>
      <c r="C121" s="182" t="s">
        <v>289</v>
      </c>
      <c r="D121" s="182" t="s">
        <v>192</v>
      </c>
      <c r="E121" s="183" t="s">
        <v>4141</v>
      </c>
      <c r="F121" s="184" t="s">
        <v>4142</v>
      </c>
      <c r="G121" s="185" t="s">
        <v>4091</v>
      </c>
      <c r="H121" s="186">
        <v>1</v>
      </c>
      <c r="I121" s="187"/>
      <c r="J121" s="188">
        <f aca="true" t="shared" si="10" ref="J121:J128">ROUND(I121*H121,2)</f>
        <v>0</v>
      </c>
      <c r="K121" s="184" t="s">
        <v>5</v>
      </c>
      <c r="L121" s="42"/>
      <c r="M121" s="189" t="s">
        <v>5</v>
      </c>
      <c r="N121" s="190" t="s">
        <v>43</v>
      </c>
      <c r="O121" s="43"/>
      <c r="P121" s="191">
        <f aca="true" t="shared" si="11" ref="P121:P128">O121*H121</f>
        <v>0</v>
      </c>
      <c r="Q121" s="191">
        <v>0</v>
      </c>
      <c r="R121" s="191">
        <f aca="true" t="shared" si="12" ref="R121:R128">Q121*H121</f>
        <v>0</v>
      </c>
      <c r="S121" s="191">
        <v>0</v>
      </c>
      <c r="T121" s="192">
        <f aca="true" t="shared" si="13" ref="T121:T128">S121*H121</f>
        <v>0</v>
      </c>
      <c r="AR121" s="25" t="s">
        <v>638</v>
      </c>
      <c r="AT121" s="25" t="s">
        <v>192</v>
      </c>
      <c r="AU121" s="25" t="s">
        <v>80</v>
      </c>
      <c r="AY121" s="25" t="s">
        <v>190</v>
      </c>
      <c r="BE121" s="193">
        <f aca="true" t="shared" si="14" ref="BE121:BE128">IF(N121="základní",J121,0)</f>
        <v>0</v>
      </c>
      <c r="BF121" s="193">
        <f aca="true" t="shared" si="15" ref="BF121:BF128">IF(N121="snížená",J121,0)</f>
        <v>0</v>
      </c>
      <c r="BG121" s="193">
        <f aca="true" t="shared" si="16" ref="BG121:BG128">IF(N121="zákl. přenesená",J121,0)</f>
        <v>0</v>
      </c>
      <c r="BH121" s="193">
        <f aca="true" t="shared" si="17" ref="BH121:BH128">IF(N121="sníž. přenesená",J121,0)</f>
        <v>0</v>
      </c>
      <c r="BI121" s="193">
        <f aca="true" t="shared" si="18" ref="BI121:BI128">IF(N121="nulová",J121,0)</f>
        <v>0</v>
      </c>
      <c r="BJ121" s="25" t="s">
        <v>17</v>
      </c>
      <c r="BK121" s="193">
        <f aca="true" t="shared" si="19" ref="BK121:BK128">ROUND(I121*H121,2)</f>
        <v>0</v>
      </c>
      <c r="BL121" s="25" t="s">
        <v>638</v>
      </c>
      <c r="BM121" s="25" t="s">
        <v>4143</v>
      </c>
    </row>
    <row r="122" spans="2:65" s="1" customFormat="1" ht="16.5" customHeight="1">
      <c r="B122" s="181"/>
      <c r="C122" s="182" t="s">
        <v>295</v>
      </c>
      <c r="D122" s="182" t="s">
        <v>192</v>
      </c>
      <c r="E122" s="183" t="s">
        <v>4144</v>
      </c>
      <c r="F122" s="184" t="s">
        <v>4145</v>
      </c>
      <c r="G122" s="185" t="s">
        <v>4091</v>
      </c>
      <c r="H122" s="186">
        <v>1</v>
      </c>
      <c r="I122" s="187"/>
      <c r="J122" s="188">
        <f t="shared" si="10"/>
        <v>0</v>
      </c>
      <c r="K122" s="184" t="s">
        <v>5</v>
      </c>
      <c r="L122" s="42"/>
      <c r="M122" s="189" t="s">
        <v>5</v>
      </c>
      <c r="N122" s="190" t="s">
        <v>43</v>
      </c>
      <c r="O122" s="43"/>
      <c r="P122" s="191">
        <f t="shared" si="11"/>
        <v>0</v>
      </c>
      <c r="Q122" s="191">
        <v>0</v>
      </c>
      <c r="R122" s="191">
        <f t="shared" si="12"/>
        <v>0</v>
      </c>
      <c r="S122" s="191">
        <v>0</v>
      </c>
      <c r="T122" s="192">
        <f t="shared" si="13"/>
        <v>0</v>
      </c>
      <c r="AR122" s="25" t="s">
        <v>638</v>
      </c>
      <c r="AT122" s="25" t="s">
        <v>192</v>
      </c>
      <c r="AU122" s="25" t="s">
        <v>80</v>
      </c>
      <c r="AY122" s="25" t="s">
        <v>190</v>
      </c>
      <c r="BE122" s="193">
        <f t="shared" si="14"/>
        <v>0</v>
      </c>
      <c r="BF122" s="193">
        <f t="shared" si="15"/>
        <v>0</v>
      </c>
      <c r="BG122" s="193">
        <f t="shared" si="16"/>
        <v>0</v>
      </c>
      <c r="BH122" s="193">
        <f t="shared" si="17"/>
        <v>0</v>
      </c>
      <c r="BI122" s="193">
        <f t="shared" si="18"/>
        <v>0</v>
      </c>
      <c r="BJ122" s="25" t="s">
        <v>17</v>
      </c>
      <c r="BK122" s="193">
        <f t="shared" si="19"/>
        <v>0</v>
      </c>
      <c r="BL122" s="25" t="s">
        <v>638</v>
      </c>
      <c r="BM122" s="25" t="s">
        <v>4146</v>
      </c>
    </row>
    <row r="123" spans="2:65" s="1" customFormat="1" ht="16.5" customHeight="1">
      <c r="B123" s="181"/>
      <c r="C123" s="182" t="s">
        <v>301</v>
      </c>
      <c r="D123" s="182" t="s">
        <v>192</v>
      </c>
      <c r="E123" s="183" t="s">
        <v>4113</v>
      </c>
      <c r="F123" s="184" t="s">
        <v>4114</v>
      </c>
      <c r="G123" s="185" t="s">
        <v>4091</v>
      </c>
      <c r="H123" s="186">
        <v>1</v>
      </c>
      <c r="I123" s="187"/>
      <c r="J123" s="188">
        <f t="shared" si="10"/>
        <v>0</v>
      </c>
      <c r="K123" s="184" t="s">
        <v>5</v>
      </c>
      <c r="L123" s="42"/>
      <c r="M123" s="189" t="s">
        <v>5</v>
      </c>
      <c r="N123" s="190" t="s">
        <v>43</v>
      </c>
      <c r="O123" s="43"/>
      <c r="P123" s="191">
        <f t="shared" si="11"/>
        <v>0</v>
      </c>
      <c r="Q123" s="191">
        <v>0</v>
      </c>
      <c r="R123" s="191">
        <f t="shared" si="12"/>
        <v>0</v>
      </c>
      <c r="S123" s="191">
        <v>0</v>
      </c>
      <c r="T123" s="192">
        <f t="shared" si="13"/>
        <v>0</v>
      </c>
      <c r="AR123" s="25" t="s">
        <v>638</v>
      </c>
      <c r="AT123" s="25" t="s">
        <v>192</v>
      </c>
      <c r="AU123" s="25" t="s">
        <v>80</v>
      </c>
      <c r="AY123" s="25" t="s">
        <v>190</v>
      </c>
      <c r="BE123" s="193">
        <f t="shared" si="14"/>
        <v>0</v>
      </c>
      <c r="BF123" s="193">
        <f t="shared" si="15"/>
        <v>0</v>
      </c>
      <c r="BG123" s="193">
        <f t="shared" si="16"/>
        <v>0</v>
      </c>
      <c r="BH123" s="193">
        <f t="shared" si="17"/>
        <v>0</v>
      </c>
      <c r="BI123" s="193">
        <f t="shared" si="18"/>
        <v>0</v>
      </c>
      <c r="BJ123" s="25" t="s">
        <v>17</v>
      </c>
      <c r="BK123" s="193">
        <f t="shared" si="19"/>
        <v>0</v>
      </c>
      <c r="BL123" s="25" t="s">
        <v>638</v>
      </c>
      <c r="BM123" s="25" t="s">
        <v>4147</v>
      </c>
    </row>
    <row r="124" spans="2:65" s="1" customFormat="1" ht="16.5" customHeight="1">
      <c r="B124" s="181"/>
      <c r="C124" s="182" t="s">
        <v>308</v>
      </c>
      <c r="D124" s="182" t="s">
        <v>192</v>
      </c>
      <c r="E124" s="183" t="s">
        <v>4116</v>
      </c>
      <c r="F124" s="184" t="s">
        <v>4117</v>
      </c>
      <c r="G124" s="185" t="s">
        <v>4091</v>
      </c>
      <c r="H124" s="186">
        <v>3</v>
      </c>
      <c r="I124" s="187"/>
      <c r="J124" s="188">
        <f t="shared" si="10"/>
        <v>0</v>
      </c>
      <c r="K124" s="184" t="s">
        <v>5</v>
      </c>
      <c r="L124" s="42"/>
      <c r="M124" s="189" t="s">
        <v>5</v>
      </c>
      <c r="N124" s="190" t="s">
        <v>43</v>
      </c>
      <c r="O124" s="43"/>
      <c r="P124" s="191">
        <f t="shared" si="11"/>
        <v>0</v>
      </c>
      <c r="Q124" s="191">
        <v>0</v>
      </c>
      <c r="R124" s="191">
        <f t="shared" si="12"/>
        <v>0</v>
      </c>
      <c r="S124" s="191">
        <v>0</v>
      </c>
      <c r="T124" s="192">
        <f t="shared" si="13"/>
        <v>0</v>
      </c>
      <c r="AR124" s="25" t="s">
        <v>638</v>
      </c>
      <c r="AT124" s="25" t="s">
        <v>192</v>
      </c>
      <c r="AU124" s="25" t="s">
        <v>80</v>
      </c>
      <c r="AY124" s="25" t="s">
        <v>190</v>
      </c>
      <c r="BE124" s="193">
        <f t="shared" si="14"/>
        <v>0</v>
      </c>
      <c r="BF124" s="193">
        <f t="shared" si="15"/>
        <v>0</v>
      </c>
      <c r="BG124" s="193">
        <f t="shared" si="16"/>
        <v>0</v>
      </c>
      <c r="BH124" s="193">
        <f t="shared" si="17"/>
        <v>0</v>
      </c>
      <c r="BI124" s="193">
        <f t="shared" si="18"/>
        <v>0</v>
      </c>
      <c r="BJ124" s="25" t="s">
        <v>17</v>
      </c>
      <c r="BK124" s="193">
        <f t="shared" si="19"/>
        <v>0</v>
      </c>
      <c r="BL124" s="25" t="s">
        <v>638</v>
      </c>
      <c r="BM124" s="25" t="s">
        <v>4148</v>
      </c>
    </row>
    <row r="125" spans="2:65" s="1" customFormat="1" ht="16.5" customHeight="1">
      <c r="B125" s="181"/>
      <c r="C125" s="182" t="s">
        <v>10</v>
      </c>
      <c r="D125" s="182" t="s">
        <v>192</v>
      </c>
      <c r="E125" s="183" t="s">
        <v>4122</v>
      </c>
      <c r="F125" s="184" t="s">
        <v>4123</v>
      </c>
      <c r="G125" s="185" t="s">
        <v>4091</v>
      </c>
      <c r="H125" s="186">
        <v>11</v>
      </c>
      <c r="I125" s="187"/>
      <c r="J125" s="188">
        <f t="shared" si="10"/>
        <v>0</v>
      </c>
      <c r="K125" s="184" t="s">
        <v>5</v>
      </c>
      <c r="L125" s="42"/>
      <c r="M125" s="189" t="s">
        <v>5</v>
      </c>
      <c r="N125" s="190" t="s">
        <v>43</v>
      </c>
      <c r="O125" s="43"/>
      <c r="P125" s="191">
        <f t="shared" si="11"/>
        <v>0</v>
      </c>
      <c r="Q125" s="191">
        <v>0</v>
      </c>
      <c r="R125" s="191">
        <f t="shared" si="12"/>
        <v>0</v>
      </c>
      <c r="S125" s="191">
        <v>0</v>
      </c>
      <c r="T125" s="192">
        <f t="shared" si="13"/>
        <v>0</v>
      </c>
      <c r="AR125" s="25" t="s">
        <v>638</v>
      </c>
      <c r="AT125" s="25" t="s">
        <v>192</v>
      </c>
      <c r="AU125" s="25" t="s">
        <v>80</v>
      </c>
      <c r="AY125" s="25" t="s">
        <v>190</v>
      </c>
      <c r="BE125" s="193">
        <f t="shared" si="14"/>
        <v>0</v>
      </c>
      <c r="BF125" s="193">
        <f t="shared" si="15"/>
        <v>0</v>
      </c>
      <c r="BG125" s="193">
        <f t="shared" si="16"/>
        <v>0</v>
      </c>
      <c r="BH125" s="193">
        <f t="shared" si="17"/>
        <v>0</v>
      </c>
      <c r="BI125" s="193">
        <f t="shared" si="18"/>
        <v>0</v>
      </c>
      <c r="BJ125" s="25" t="s">
        <v>17</v>
      </c>
      <c r="BK125" s="193">
        <f t="shared" si="19"/>
        <v>0</v>
      </c>
      <c r="BL125" s="25" t="s">
        <v>638</v>
      </c>
      <c r="BM125" s="25" t="s">
        <v>4149</v>
      </c>
    </row>
    <row r="126" spans="2:65" s="1" customFormat="1" ht="16.5" customHeight="1">
      <c r="B126" s="181"/>
      <c r="C126" s="182" t="s">
        <v>321</v>
      </c>
      <c r="D126" s="182" t="s">
        <v>192</v>
      </c>
      <c r="E126" s="183" t="s">
        <v>4150</v>
      </c>
      <c r="F126" s="184" t="s">
        <v>4151</v>
      </c>
      <c r="G126" s="185" t="s">
        <v>4091</v>
      </c>
      <c r="H126" s="186">
        <v>1</v>
      </c>
      <c r="I126" s="187"/>
      <c r="J126" s="188">
        <f t="shared" si="10"/>
        <v>0</v>
      </c>
      <c r="K126" s="184" t="s">
        <v>5</v>
      </c>
      <c r="L126" s="42"/>
      <c r="M126" s="189" t="s">
        <v>5</v>
      </c>
      <c r="N126" s="190" t="s">
        <v>43</v>
      </c>
      <c r="O126" s="43"/>
      <c r="P126" s="191">
        <f t="shared" si="11"/>
        <v>0</v>
      </c>
      <c r="Q126" s="191">
        <v>0</v>
      </c>
      <c r="R126" s="191">
        <f t="shared" si="12"/>
        <v>0</v>
      </c>
      <c r="S126" s="191">
        <v>0</v>
      </c>
      <c r="T126" s="192">
        <f t="shared" si="13"/>
        <v>0</v>
      </c>
      <c r="AR126" s="25" t="s">
        <v>638</v>
      </c>
      <c r="AT126" s="25" t="s">
        <v>192</v>
      </c>
      <c r="AU126" s="25" t="s">
        <v>80</v>
      </c>
      <c r="AY126" s="25" t="s">
        <v>190</v>
      </c>
      <c r="BE126" s="193">
        <f t="shared" si="14"/>
        <v>0</v>
      </c>
      <c r="BF126" s="193">
        <f t="shared" si="15"/>
        <v>0</v>
      </c>
      <c r="BG126" s="193">
        <f t="shared" si="16"/>
        <v>0</v>
      </c>
      <c r="BH126" s="193">
        <f t="shared" si="17"/>
        <v>0</v>
      </c>
      <c r="BI126" s="193">
        <f t="shared" si="18"/>
        <v>0</v>
      </c>
      <c r="BJ126" s="25" t="s">
        <v>17</v>
      </c>
      <c r="BK126" s="193">
        <f t="shared" si="19"/>
        <v>0</v>
      </c>
      <c r="BL126" s="25" t="s">
        <v>638</v>
      </c>
      <c r="BM126" s="25" t="s">
        <v>4152</v>
      </c>
    </row>
    <row r="127" spans="2:65" s="1" customFormat="1" ht="16.5" customHeight="1">
      <c r="B127" s="181"/>
      <c r="C127" s="182" t="s">
        <v>329</v>
      </c>
      <c r="D127" s="182" t="s">
        <v>192</v>
      </c>
      <c r="E127" s="183" t="s">
        <v>4134</v>
      </c>
      <c r="F127" s="184" t="s">
        <v>4135</v>
      </c>
      <c r="G127" s="185" t="s">
        <v>4091</v>
      </c>
      <c r="H127" s="186">
        <v>2</v>
      </c>
      <c r="I127" s="187"/>
      <c r="J127" s="188">
        <f t="shared" si="10"/>
        <v>0</v>
      </c>
      <c r="K127" s="184" t="s">
        <v>5</v>
      </c>
      <c r="L127" s="42"/>
      <c r="M127" s="189" t="s">
        <v>5</v>
      </c>
      <c r="N127" s="190" t="s">
        <v>43</v>
      </c>
      <c r="O127" s="43"/>
      <c r="P127" s="191">
        <f t="shared" si="11"/>
        <v>0</v>
      </c>
      <c r="Q127" s="191">
        <v>0</v>
      </c>
      <c r="R127" s="191">
        <f t="shared" si="12"/>
        <v>0</v>
      </c>
      <c r="S127" s="191">
        <v>0</v>
      </c>
      <c r="T127" s="192">
        <f t="shared" si="13"/>
        <v>0</v>
      </c>
      <c r="AR127" s="25" t="s">
        <v>638</v>
      </c>
      <c r="AT127" s="25" t="s">
        <v>192</v>
      </c>
      <c r="AU127" s="25" t="s">
        <v>80</v>
      </c>
      <c r="AY127" s="25" t="s">
        <v>190</v>
      </c>
      <c r="BE127" s="193">
        <f t="shared" si="14"/>
        <v>0</v>
      </c>
      <c r="BF127" s="193">
        <f t="shared" si="15"/>
        <v>0</v>
      </c>
      <c r="BG127" s="193">
        <f t="shared" si="16"/>
        <v>0</v>
      </c>
      <c r="BH127" s="193">
        <f t="shared" si="17"/>
        <v>0</v>
      </c>
      <c r="BI127" s="193">
        <f t="shared" si="18"/>
        <v>0</v>
      </c>
      <c r="BJ127" s="25" t="s">
        <v>17</v>
      </c>
      <c r="BK127" s="193">
        <f t="shared" si="19"/>
        <v>0</v>
      </c>
      <c r="BL127" s="25" t="s">
        <v>638</v>
      </c>
      <c r="BM127" s="25" t="s">
        <v>4153</v>
      </c>
    </row>
    <row r="128" spans="2:65" s="1" customFormat="1" ht="16.5" customHeight="1">
      <c r="B128" s="181"/>
      <c r="C128" s="182" t="s">
        <v>335</v>
      </c>
      <c r="D128" s="182" t="s">
        <v>192</v>
      </c>
      <c r="E128" s="183" t="s">
        <v>4154</v>
      </c>
      <c r="F128" s="184" t="s">
        <v>4103</v>
      </c>
      <c r="G128" s="185" t="s">
        <v>4091</v>
      </c>
      <c r="H128" s="186">
        <v>1</v>
      </c>
      <c r="I128" s="187"/>
      <c r="J128" s="188">
        <f t="shared" si="10"/>
        <v>0</v>
      </c>
      <c r="K128" s="184" t="s">
        <v>5</v>
      </c>
      <c r="L128" s="42"/>
      <c r="M128" s="189" t="s">
        <v>5</v>
      </c>
      <c r="N128" s="190" t="s">
        <v>43</v>
      </c>
      <c r="O128" s="43"/>
      <c r="P128" s="191">
        <f t="shared" si="11"/>
        <v>0</v>
      </c>
      <c r="Q128" s="191">
        <v>0</v>
      </c>
      <c r="R128" s="191">
        <f t="shared" si="12"/>
        <v>0</v>
      </c>
      <c r="S128" s="191">
        <v>0</v>
      </c>
      <c r="T128" s="192">
        <f t="shared" si="13"/>
        <v>0</v>
      </c>
      <c r="AR128" s="25" t="s">
        <v>638</v>
      </c>
      <c r="AT128" s="25" t="s">
        <v>192</v>
      </c>
      <c r="AU128" s="25" t="s">
        <v>80</v>
      </c>
      <c r="AY128" s="25" t="s">
        <v>190</v>
      </c>
      <c r="BE128" s="193">
        <f t="shared" si="14"/>
        <v>0</v>
      </c>
      <c r="BF128" s="193">
        <f t="shared" si="15"/>
        <v>0</v>
      </c>
      <c r="BG128" s="193">
        <f t="shared" si="16"/>
        <v>0</v>
      </c>
      <c r="BH128" s="193">
        <f t="shared" si="17"/>
        <v>0</v>
      </c>
      <c r="BI128" s="193">
        <f t="shared" si="18"/>
        <v>0</v>
      </c>
      <c r="BJ128" s="25" t="s">
        <v>17</v>
      </c>
      <c r="BK128" s="193">
        <f t="shared" si="19"/>
        <v>0</v>
      </c>
      <c r="BL128" s="25" t="s">
        <v>638</v>
      </c>
      <c r="BM128" s="25" t="s">
        <v>4155</v>
      </c>
    </row>
    <row r="129" spans="2:63" s="11" customFormat="1" ht="29.85" customHeight="1">
      <c r="B129" s="168"/>
      <c r="D129" s="169" t="s">
        <v>71</v>
      </c>
      <c r="E129" s="179" t="s">
        <v>4156</v>
      </c>
      <c r="F129" s="179" t="s">
        <v>4157</v>
      </c>
      <c r="I129" s="171"/>
      <c r="J129" s="180">
        <f>BK129</f>
        <v>0</v>
      </c>
      <c r="L129" s="168"/>
      <c r="M129" s="173"/>
      <c r="N129" s="174"/>
      <c r="O129" s="174"/>
      <c r="P129" s="175">
        <f>SUM(P130:P137)</f>
        <v>0</v>
      </c>
      <c r="Q129" s="174"/>
      <c r="R129" s="175">
        <f>SUM(R130:R137)</f>
        <v>0</v>
      </c>
      <c r="S129" s="174"/>
      <c r="T129" s="176">
        <f>SUM(T130:T137)</f>
        <v>0</v>
      </c>
      <c r="AR129" s="169" t="s">
        <v>86</v>
      </c>
      <c r="AT129" s="177" t="s">
        <v>71</v>
      </c>
      <c r="AU129" s="177" t="s">
        <v>17</v>
      </c>
      <c r="AY129" s="169" t="s">
        <v>190</v>
      </c>
      <c r="BK129" s="178">
        <f>SUM(BK130:BK137)</f>
        <v>0</v>
      </c>
    </row>
    <row r="130" spans="2:65" s="1" customFormat="1" ht="16.5" customHeight="1">
      <c r="B130" s="181"/>
      <c r="C130" s="182" t="s">
        <v>339</v>
      </c>
      <c r="D130" s="182" t="s">
        <v>192</v>
      </c>
      <c r="E130" s="183" t="s">
        <v>4141</v>
      </c>
      <c r="F130" s="184" t="s">
        <v>4142</v>
      </c>
      <c r="G130" s="185" t="s">
        <v>4091</v>
      </c>
      <c r="H130" s="186">
        <v>1</v>
      </c>
      <c r="I130" s="187"/>
      <c r="J130" s="188">
        <f aca="true" t="shared" si="20" ref="J130:J137">ROUND(I130*H130,2)</f>
        <v>0</v>
      </c>
      <c r="K130" s="184" t="s">
        <v>5</v>
      </c>
      <c r="L130" s="42"/>
      <c r="M130" s="189" t="s">
        <v>5</v>
      </c>
      <c r="N130" s="190" t="s">
        <v>43</v>
      </c>
      <c r="O130" s="43"/>
      <c r="P130" s="191">
        <f aca="true" t="shared" si="21" ref="P130:P137">O130*H130</f>
        <v>0</v>
      </c>
      <c r="Q130" s="191">
        <v>0</v>
      </c>
      <c r="R130" s="191">
        <f aca="true" t="shared" si="22" ref="R130:R137">Q130*H130</f>
        <v>0</v>
      </c>
      <c r="S130" s="191">
        <v>0</v>
      </c>
      <c r="T130" s="192">
        <f aca="true" t="shared" si="23" ref="T130:T137">S130*H130</f>
        <v>0</v>
      </c>
      <c r="AR130" s="25" t="s">
        <v>638</v>
      </c>
      <c r="AT130" s="25" t="s">
        <v>192</v>
      </c>
      <c r="AU130" s="25" t="s">
        <v>80</v>
      </c>
      <c r="AY130" s="25" t="s">
        <v>190</v>
      </c>
      <c r="BE130" s="193">
        <f aca="true" t="shared" si="24" ref="BE130:BE137">IF(N130="základní",J130,0)</f>
        <v>0</v>
      </c>
      <c r="BF130" s="193">
        <f aca="true" t="shared" si="25" ref="BF130:BF137">IF(N130="snížená",J130,0)</f>
        <v>0</v>
      </c>
      <c r="BG130" s="193">
        <f aca="true" t="shared" si="26" ref="BG130:BG137">IF(N130="zákl. přenesená",J130,0)</f>
        <v>0</v>
      </c>
      <c r="BH130" s="193">
        <f aca="true" t="shared" si="27" ref="BH130:BH137">IF(N130="sníž. přenesená",J130,0)</f>
        <v>0</v>
      </c>
      <c r="BI130" s="193">
        <f aca="true" t="shared" si="28" ref="BI130:BI137">IF(N130="nulová",J130,0)</f>
        <v>0</v>
      </c>
      <c r="BJ130" s="25" t="s">
        <v>17</v>
      </c>
      <c r="BK130" s="193">
        <f aca="true" t="shared" si="29" ref="BK130:BK137">ROUND(I130*H130,2)</f>
        <v>0</v>
      </c>
      <c r="BL130" s="25" t="s">
        <v>638</v>
      </c>
      <c r="BM130" s="25" t="s">
        <v>4158</v>
      </c>
    </row>
    <row r="131" spans="2:65" s="1" customFormat="1" ht="16.5" customHeight="1">
      <c r="B131" s="181"/>
      <c r="C131" s="182" t="s">
        <v>350</v>
      </c>
      <c r="D131" s="182" t="s">
        <v>192</v>
      </c>
      <c r="E131" s="183" t="s">
        <v>4144</v>
      </c>
      <c r="F131" s="184" t="s">
        <v>4145</v>
      </c>
      <c r="G131" s="185" t="s">
        <v>4091</v>
      </c>
      <c r="H131" s="186">
        <v>1</v>
      </c>
      <c r="I131" s="187"/>
      <c r="J131" s="188">
        <f t="shared" si="20"/>
        <v>0</v>
      </c>
      <c r="K131" s="184" t="s">
        <v>5</v>
      </c>
      <c r="L131" s="42"/>
      <c r="M131" s="189" t="s">
        <v>5</v>
      </c>
      <c r="N131" s="190" t="s">
        <v>43</v>
      </c>
      <c r="O131" s="43"/>
      <c r="P131" s="191">
        <f t="shared" si="21"/>
        <v>0</v>
      </c>
      <c r="Q131" s="191">
        <v>0</v>
      </c>
      <c r="R131" s="191">
        <f t="shared" si="22"/>
        <v>0</v>
      </c>
      <c r="S131" s="191">
        <v>0</v>
      </c>
      <c r="T131" s="192">
        <f t="shared" si="23"/>
        <v>0</v>
      </c>
      <c r="AR131" s="25" t="s">
        <v>638</v>
      </c>
      <c r="AT131" s="25" t="s">
        <v>192</v>
      </c>
      <c r="AU131" s="25" t="s">
        <v>80</v>
      </c>
      <c r="AY131" s="25" t="s">
        <v>190</v>
      </c>
      <c r="BE131" s="193">
        <f t="shared" si="24"/>
        <v>0</v>
      </c>
      <c r="BF131" s="193">
        <f t="shared" si="25"/>
        <v>0</v>
      </c>
      <c r="BG131" s="193">
        <f t="shared" si="26"/>
        <v>0</v>
      </c>
      <c r="BH131" s="193">
        <f t="shared" si="27"/>
        <v>0</v>
      </c>
      <c r="BI131" s="193">
        <f t="shared" si="28"/>
        <v>0</v>
      </c>
      <c r="BJ131" s="25" t="s">
        <v>17</v>
      </c>
      <c r="BK131" s="193">
        <f t="shared" si="29"/>
        <v>0</v>
      </c>
      <c r="BL131" s="25" t="s">
        <v>638</v>
      </c>
      <c r="BM131" s="25" t="s">
        <v>4159</v>
      </c>
    </row>
    <row r="132" spans="2:65" s="1" customFormat="1" ht="16.5" customHeight="1">
      <c r="B132" s="181"/>
      <c r="C132" s="182" t="s">
        <v>362</v>
      </c>
      <c r="D132" s="182" t="s">
        <v>192</v>
      </c>
      <c r="E132" s="183" t="s">
        <v>4113</v>
      </c>
      <c r="F132" s="184" t="s">
        <v>4114</v>
      </c>
      <c r="G132" s="185" t="s">
        <v>4091</v>
      </c>
      <c r="H132" s="186">
        <v>1</v>
      </c>
      <c r="I132" s="187"/>
      <c r="J132" s="188">
        <f t="shared" si="20"/>
        <v>0</v>
      </c>
      <c r="K132" s="184" t="s">
        <v>5</v>
      </c>
      <c r="L132" s="42"/>
      <c r="M132" s="189" t="s">
        <v>5</v>
      </c>
      <c r="N132" s="190" t="s">
        <v>43</v>
      </c>
      <c r="O132" s="43"/>
      <c r="P132" s="191">
        <f t="shared" si="21"/>
        <v>0</v>
      </c>
      <c r="Q132" s="191">
        <v>0</v>
      </c>
      <c r="R132" s="191">
        <f t="shared" si="22"/>
        <v>0</v>
      </c>
      <c r="S132" s="191">
        <v>0</v>
      </c>
      <c r="T132" s="192">
        <f t="shared" si="23"/>
        <v>0</v>
      </c>
      <c r="AR132" s="25" t="s">
        <v>638</v>
      </c>
      <c r="AT132" s="25" t="s">
        <v>192</v>
      </c>
      <c r="AU132" s="25" t="s">
        <v>80</v>
      </c>
      <c r="AY132" s="25" t="s">
        <v>190</v>
      </c>
      <c r="BE132" s="193">
        <f t="shared" si="24"/>
        <v>0</v>
      </c>
      <c r="BF132" s="193">
        <f t="shared" si="25"/>
        <v>0</v>
      </c>
      <c r="BG132" s="193">
        <f t="shared" si="26"/>
        <v>0</v>
      </c>
      <c r="BH132" s="193">
        <f t="shared" si="27"/>
        <v>0</v>
      </c>
      <c r="BI132" s="193">
        <f t="shared" si="28"/>
        <v>0</v>
      </c>
      <c r="BJ132" s="25" t="s">
        <v>17</v>
      </c>
      <c r="BK132" s="193">
        <f t="shared" si="29"/>
        <v>0</v>
      </c>
      <c r="BL132" s="25" t="s">
        <v>638</v>
      </c>
      <c r="BM132" s="25" t="s">
        <v>4160</v>
      </c>
    </row>
    <row r="133" spans="2:65" s="1" customFormat="1" ht="16.5" customHeight="1">
      <c r="B133" s="181"/>
      <c r="C133" s="182" t="s">
        <v>368</v>
      </c>
      <c r="D133" s="182" t="s">
        <v>192</v>
      </c>
      <c r="E133" s="183" t="s">
        <v>4116</v>
      </c>
      <c r="F133" s="184" t="s">
        <v>4117</v>
      </c>
      <c r="G133" s="185" t="s">
        <v>4091</v>
      </c>
      <c r="H133" s="186">
        <v>3</v>
      </c>
      <c r="I133" s="187"/>
      <c r="J133" s="188">
        <f t="shared" si="20"/>
        <v>0</v>
      </c>
      <c r="K133" s="184" t="s">
        <v>5</v>
      </c>
      <c r="L133" s="42"/>
      <c r="M133" s="189" t="s">
        <v>5</v>
      </c>
      <c r="N133" s="190" t="s">
        <v>43</v>
      </c>
      <c r="O133" s="43"/>
      <c r="P133" s="191">
        <f t="shared" si="21"/>
        <v>0</v>
      </c>
      <c r="Q133" s="191">
        <v>0</v>
      </c>
      <c r="R133" s="191">
        <f t="shared" si="22"/>
        <v>0</v>
      </c>
      <c r="S133" s="191">
        <v>0</v>
      </c>
      <c r="T133" s="192">
        <f t="shared" si="23"/>
        <v>0</v>
      </c>
      <c r="AR133" s="25" t="s">
        <v>638</v>
      </c>
      <c r="AT133" s="25" t="s">
        <v>192</v>
      </c>
      <c r="AU133" s="25" t="s">
        <v>80</v>
      </c>
      <c r="AY133" s="25" t="s">
        <v>190</v>
      </c>
      <c r="BE133" s="193">
        <f t="shared" si="24"/>
        <v>0</v>
      </c>
      <c r="BF133" s="193">
        <f t="shared" si="25"/>
        <v>0</v>
      </c>
      <c r="BG133" s="193">
        <f t="shared" si="26"/>
        <v>0</v>
      </c>
      <c r="BH133" s="193">
        <f t="shared" si="27"/>
        <v>0</v>
      </c>
      <c r="BI133" s="193">
        <f t="shared" si="28"/>
        <v>0</v>
      </c>
      <c r="BJ133" s="25" t="s">
        <v>17</v>
      </c>
      <c r="BK133" s="193">
        <f t="shared" si="29"/>
        <v>0</v>
      </c>
      <c r="BL133" s="25" t="s">
        <v>638</v>
      </c>
      <c r="BM133" s="25" t="s">
        <v>4161</v>
      </c>
    </row>
    <row r="134" spans="2:65" s="1" customFormat="1" ht="16.5" customHeight="1">
      <c r="B134" s="181"/>
      <c r="C134" s="182" t="s">
        <v>381</v>
      </c>
      <c r="D134" s="182" t="s">
        <v>192</v>
      </c>
      <c r="E134" s="183" t="s">
        <v>4122</v>
      </c>
      <c r="F134" s="184" t="s">
        <v>4123</v>
      </c>
      <c r="G134" s="185" t="s">
        <v>4091</v>
      </c>
      <c r="H134" s="186">
        <v>11</v>
      </c>
      <c r="I134" s="187"/>
      <c r="J134" s="188">
        <f t="shared" si="20"/>
        <v>0</v>
      </c>
      <c r="K134" s="184" t="s">
        <v>5</v>
      </c>
      <c r="L134" s="42"/>
      <c r="M134" s="189" t="s">
        <v>5</v>
      </c>
      <c r="N134" s="190" t="s">
        <v>43</v>
      </c>
      <c r="O134" s="43"/>
      <c r="P134" s="191">
        <f t="shared" si="21"/>
        <v>0</v>
      </c>
      <c r="Q134" s="191">
        <v>0</v>
      </c>
      <c r="R134" s="191">
        <f t="shared" si="22"/>
        <v>0</v>
      </c>
      <c r="S134" s="191">
        <v>0</v>
      </c>
      <c r="T134" s="192">
        <f t="shared" si="23"/>
        <v>0</v>
      </c>
      <c r="AR134" s="25" t="s">
        <v>638</v>
      </c>
      <c r="AT134" s="25" t="s">
        <v>192</v>
      </c>
      <c r="AU134" s="25" t="s">
        <v>80</v>
      </c>
      <c r="AY134" s="25" t="s">
        <v>190</v>
      </c>
      <c r="BE134" s="193">
        <f t="shared" si="24"/>
        <v>0</v>
      </c>
      <c r="BF134" s="193">
        <f t="shared" si="25"/>
        <v>0</v>
      </c>
      <c r="BG134" s="193">
        <f t="shared" si="26"/>
        <v>0</v>
      </c>
      <c r="BH134" s="193">
        <f t="shared" si="27"/>
        <v>0</v>
      </c>
      <c r="BI134" s="193">
        <f t="shared" si="28"/>
        <v>0</v>
      </c>
      <c r="BJ134" s="25" t="s">
        <v>17</v>
      </c>
      <c r="BK134" s="193">
        <f t="shared" si="29"/>
        <v>0</v>
      </c>
      <c r="BL134" s="25" t="s">
        <v>638</v>
      </c>
      <c r="BM134" s="25" t="s">
        <v>4162</v>
      </c>
    </row>
    <row r="135" spans="2:65" s="1" customFormat="1" ht="16.5" customHeight="1">
      <c r="B135" s="181"/>
      <c r="C135" s="182" t="s">
        <v>390</v>
      </c>
      <c r="D135" s="182" t="s">
        <v>192</v>
      </c>
      <c r="E135" s="183" t="s">
        <v>4150</v>
      </c>
      <c r="F135" s="184" t="s">
        <v>4151</v>
      </c>
      <c r="G135" s="185" t="s">
        <v>4091</v>
      </c>
      <c r="H135" s="186">
        <v>1</v>
      </c>
      <c r="I135" s="187"/>
      <c r="J135" s="188">
        <f t="shared" si="20"/>
        <v>0</v>
      </c>
      <c r="K135" s="184" t="s">
        <v>5</v>
      </c>
      <c r="L135" s="42"/>
      <c r="M135" s="189" t="s">
        <v>5</v>
      </c>
      <c r="N135" s="190" t="s">
        <v>43</v>
      </c>
      <c r="O135" s="43"/>
      <c r="P135" s="191">
        <f t="shared" si="21"/>
        <v>0</v>
      </c>
      <c r="Q135" s="191">
        <v>0</v>
      </c>
      <c r="R135" s="191">
        <f t="shared" si="22"/>
        <v>0</v>
      </c>
      <c r="S135" s="191">
        <v>0</v>
      </c>
      <c r="T135" s="192">
        <f t="shared" si="23"/>
        <v>0</v>
      </c>
      <c r="AR135" s="25" t="s">
        <v>638</v>
      </c>
      <c r="AT135" s="25" t="s">
        <v>192</v>
      </c>
      <c r="AU135" s="25" t="s">
        <v>80</v>
      </c>
      <c r="AY135" s="25" t="s">
        <v>190</v>
      </c>
      <c r="BE135" s="193">
        <f t="shared" si="24"/>
        <v>0</v>
      </c>
      <c r="BF135" s="193">
        <f t="shared" si="25"/>
        <v>0</v>
      </c>
      <c r="BG135" s="193">
        <f t="shared" si="26"/>
        <v>0</v>
      </c>
      <c r="BH135" s="193">
        <f t="shared" si="27"/>
        <v>0</v>
      </c>
      <c r="BI135" s="193">
        <f t="shared" si="28"/>
        <v>0</v>
      </c>
      <c r="BJ135" s="25" t="s">
        <v>17</v>
      </c>
      <c r="BK135" s="193">
        <f t="shared" si="29"/>
        <v>0</v>
      </c>
      <c r="BL135" s="25" t="s">
        <v>638</v>
      </c>
      <c r="BM135" s="25" t="s">
        <v>4163</v>
      </c>
    </row>
    <row r="136" spans="2:65" s="1" customFormat="1" ht="16.5" customHeight="1">
      <c r="B136" s="181"/>
      <c r="C136" s="182" t="s">
        <v>399</v>
      </c>
      <c r="D136" s="182" t="s">
        <v>192</v>
      </c>
      <c r="E136" s="183" t="s">
        <v>4134</v>
      </c>
      <c r="F136" s="184" t="s">
        <v>4135</v>
      </c>
      <c r="G136" s="185" t="s">
        <v>4091</v>
      </c>
      <c r="H136" s="186">
        <v>2</v>
      </c>
      <c r="I136" s="187"/>
      <c r="J136" s="188">
        <f t="shared" si="20"/>
        <v>0</v>
      </c>
      <c r="K136" s="184" t="s">
        <v>5</v>
      </c>
      <c r="L136" s="42"/>
      <c r="M136" s="189" t="s">
        <v>5</v>
      </c>
      <c r="N136" s="190" t="s">
        <v>43</v>
      </c>
      <c r="O136" s="43"/>
      <c r="P136" s="191">
        <f t="shared" si="21"/>
        <v>0</v>
      </c>
      <c r="Q136" s="191">
        <v>0</v>
      </c>
      <c r="R136" s="191">
        <f t="shared" si="22"/>
        <v>0</v>
      </c>
      <c r="S136" s="191">
        <v>0</v>
      </c>
      <c r="T136" s="192">
        <f t="shared" si="23"/>
        <v>0</v>
      </c>
      <c r="AR136" s="25" t="s">
        <v>638</v>
      </c>
      <c r="AT136" s="25" t="s">
        <v>192</v>
      </c>
      <c r="AU136" s="25" t="s">
        <v>80</v>
      </c>
      <c r="AY136" s="25" t="s">
        <v>190</v>
      </c>
      <c r="BE136" s="193">
        <f t="shared" si="24"/>
        <v>0</v>
      </c>
      <c r="BF136" s="193">
        <f t="shared" si="25"/>
        <v>0</v>
      </c>
      <c r="BG136" s="193">
        <f t="shared" si="26"/>
        <v>0</v>
      </c>
      <c r="BH136" s="193">
        <f t="shared" si="27"/>
        <v>0</v>
      </c>
      <c r="BI136" s="193">
        <f t="shared" si="28"/>
        <v>0</v>
      </c>
      <c r="BJ136" s="25" t="s">
        <v>17</v>
      </c>
      <c r="BK136" s="193">
        <f t="shared" si="29"/>
        <v>0</v>
      </c>
      <c r="BL136" s="25" t="s">
        <v>638</v>
      </c>
      <c r="BM136" s="25" t="s">
        <v>4164</v>
      </c>
    </row>
    <row r="137" spans="2:65" s="1" customFormat="1" ht="16.5" customHeight="1">
      <c r="B137" s="181"/>
      <c r="C137" s="182" t="s">
        <v>407</v>
      </c>
      <c r="D137" s="182" t="s">
        <v>192</v>
      </c>
      <c r="E137" s="183" t="s">
        <v>4154</v>
      </c>
      <c r="F137" s="184" t="s">
        <v>4103</v>
      </c>
      <c r="G137" s="185" t="s">
        <v>4091</v>
      </c>
      <c r="H137" s="186">
        <v>1</v>
      </c>
      <c r="I137" s="187"/>
      <c r="J137" s="188">
        <f t="shared" si="20"/>
        <v>0</v>
      </c>
      <c r="K137" s="184" t="s">
        <v>5</v>
      </c>
      <c r="L137" s="42"/>
      <c r="M137" s="189" t="s">
        <v>5</v>
      </c>
      <c r="N137" s="190" t="s">
        <v>43</v>
      </c>
      <c r="O137" s="43"/>
      <c r="P137" s="191">
        <f t="shared" si="21"/>
        <v>0</v>
      </c>
      <c r="Q137" s="191">
        <v>0</v>
      </c>
      <c r="R137" s="191">
        <f t="shared" si="22"/>
        <v>0</v>
      </c>
      <c r="S137" s="191">
        <v>0</v>
      </c>
      <c r="T137" s="192">
        <f t="shared" si="23"/>
        <v>0</v>
      </c>
      <c r="AR137" s="25" t="s">
        <v>638</v>
      </c>
      <c r="AT137" s="25" t="s">
        <v>192</v>
      </c>
      <c r="AU137" s="25" t="s">
        <v>80</v>
      </c>
      <c r="AY137" s="25" t="s">
        <v>190</v>
      </c>
      <c r="BE137" s="193">
        <f t="shared" si="24"/>
        <v>0</v>
      </c>
      <c r="BF137" s="193">
        <f t="shared" si="25"/>
        <v>0</v>
      </c>
      <c r="BG137" s="193">
        <f t="shared" si="26"/>
        <v>0</v>
      </c>
      <c r="BH137" s="193">
        <f t="shared" si="27"/>
        <v>0</v>
      </c>
      <c r="BI137" s="193">
        <f t="shared" si="28"/>
        <v>0</v>
      </c>
      <c r="BJ137" s="25" t="s">
        <v>17</v>
      </c>
      <c r="BK137" s="193">
        <f t="shared" si="29"/>
        <v>0</v>
      </c>
      <c r="BL137" s="25" t="s">
        <v>638</v>
      </c>
      <c r="BM137" s="25" t="s">
        <v>4165</v>
      </c>
    </row>
    <row r="138" spans="2:63" s="11" customFormat="1" ht="29.85" customHeight="1">
      <c r="B138" s="168"/>
      <c r="D138" s="169" t="s">
        <v>71</v>
      </c>
      <c r="E138" s="179" t="s">
        <v>4166</v>
      </c>
      <c r="F138" s="179" t="s">
        <v>4167</v>
      </c>
      <c r="I138" s="171"/>
      <c r="J138" s="180">
        <f>BK138</f>
        <v>0</v>
      </c>
      <c r="L138" s="168"/>
      <c r="M138" s="173"/>
      <c r="N138" s="174"/>
      <c r="O138" s="174"/>
      <c r="P138" s="175">
        <f>P139</f>
        <v>0</v>
      </c>
      <c r="Q138" s="174"/>
      <c r="R138" s="175">
        <f>R139</f>
        <v>0</v>
      </c>
      <c r="S138" s="174"/>
      <c r="T138" s="176">
        <f>T139</f>
        <v>0</v>
      </c>
      <c r="AR138" s="169" t="s">
        <v>86</v>
      </c>
      <c r="AT138" s="177" t="s">
        <v>71</v>
      </c>
      <c r="AU138" s="177" t="s">
        <v>17</v>
      </c>
      <c r="AY138" s="169" t="s">
        <v>190</v>
      </c>
      <c r="BK138" s="178">
        <f>BK139</f>
        <v>0</v>
      </c>
    </row>
    <row r="139" spans="2:65" s="1" customFormat="1" ht="16.5" customHeight="1">
      <c r="B139" s="181"/>
      <c r="C139" s="182" t="s">
        <v>414</v>
      </c>
      <c r="D139" s="182" t="s">
        <v>192</v>
      </c>
      <c r="E139" s="183" t="s">
        <v>4168</v>
      </c>
      <c r="F139" s="184" t="s">
        <v>4169</v>
      </c>
      <c r="G139" s="185" t="s">
        <v>4091</v>
      </c>
      <c r="H139" s="186">
        <v>1</v>
      </c>
      <c r="I139" s="187"/>
      <c r="J139" s="188">
        <f>ROUND(I139*H139,2)</f>
        <v>0</v>
      </c>
      <c r="K139" s="184" t="s">
        <v>5</v>
      </c>
      <c r="L139" s="42"/>
      <c r="M139" s="189" t="s">
        <v>5</v>
      </c>
      <c r="N139" s="190" t="s">
        <v>43</v>
      </c>
      <c r="O139" s="43"/>
      <c r="P139" s="191">
        <f>O139*H139</f>
        <v>0</v>
      </c>
      <c r="Q139" s="191">
        <v>0</v>
      </c>
      <c r="R139" s="191">
        <f>Q139*H139</f>
        <v>0</v>
      </c>
      <c r="S139" s="191">
        <v>0</v>
      </c>
      <c r="T139" s="192">
        <f>S139*H139</f>
        <v>0</v>
      </c>
      <c r="AR139" s="25" t="s">
        <v>638</v>
      </c>
      <c r="AT139" s="25" t="s">
        <v>192</v>
      </c>
      <c r="AU139" s="25" t="s">
        <v>80</v>
      </c>
      <c r="AY139" s="25" t="s">
        <v>190</v>
      </c>
      <c r="BE139" s="193">
        <f>IF(N139="základní",J139,0)</f>
        <v>0</v>
      </c>
      <c r="BF139" s="193">
        <f>IF(N139="snížená",J139,0)</f>
        <v>0</v>
      </c>
      <c r="BG139" s="193">
        <f>IF(N139="zákl. přenesená",J139,0)</f>
        <v>0</v>
      </c>
      <c r="BH139" s="193">
        <f>IF(N139="sníž. přenesená",J139,0)</f>
        <v>0</v>
      </c>
      <c r="BI139" s="193">
        <f>IF(N139="nulová",J139,0)</f>
        <v>0</v>
      </c>
      <c r="BJ139" s="25" t="s">
        <v>17</v>
      </c>
      <c r="BK139" s="193">
        <f>ROUND(I139*H139,2)</f>
        <v>0</v>
      </c>
      <c r="BL139" s="25" t="s">
        <v>638</v>
      </c>
      <c r="BM139" s="25" t="s">
        <v>4170</v>
      </c>
    </row>
    <row r="140" spans="2:63" s="11" customFormat="1" ht="29.85" customHeight="1">
      <c r="B140" s="168"/>
      <c r="D140" s="169" t="s">
        <v>71</v>
      </c>
      <c r="E140" s="179" t="s">
        <v>4171</v>
      </c>
      <c r="F140" s="179" t="s">
        <v>4172</v>
      </c>
      <c r="I140" s="171"/>
      <c r="J140" s="180">
        <f>BK140</f>
        <v>0</v>
      </c>
      <c r="L140" s="168"/>
      <c r="M140" s="173"/>
      <c r="N140" s="174"/>
      <c r="O140" s="174"/>
      <c r="P140" s="175">
        <f>SUM(P141:P190)</f>
        <v>0</v>
      </c>
      <c r="Q140" s="174"/>
      <c r="R140" s="175">
        <f>SUM(R141:R190)</f>
        <v>0</v>
      </c>
      <c r="S140" s="174"/>
      <c r="T140" s="176">
        <f>SUM(T141:T190)</f>
        <v>0</v>
      </c>
      <c r="AR140" s="169" t="s">
        <v>86</v>
      </c>
      <c r="AT140" s="177" t="s">
        <v>71</v>
      </c>
      <c r="AU140" s="177" t="s">
        <v>17</v>
      </c>
      <c r="AY140" s="169" t="s">
        <v>190</v>
      </c>
      <c r="BK140" s="178">
        <f>SUM(BK141:BK190)</f>
        <v>0</v>
      </c>
    </row>
    <row r="141" spans="2:65" s="1" customFormat="1" ht="16.5" customHeight="1">
      <c r="B141" s="181"/>
      <c r="C141" s="218" t="s">
        <v>420</v>
      </c>
      <c r="D141" s="218" t="s">
        <v>465</v>
      </c>
      <c r="E141" s="219" t="s">
        <v>4173</v>
      </c>
      <c r="F141" s="220" t="s">
        <v>4174</v>
      </c>
      <c r="G141" s="221" t="s">
        <v>4091</v>
      </c>
      <c r="H141" s="222">
        <v>6</v>
      </c>
      <c r="I141" s="223"/>
      <c r="J141" s="224">
        <f aca="true" t="shared" si="30" ref="J141:J172">ROUND(I141*H141,2)</f>
        <v>0</v>
      </c>
      <c r="K141" s="220" t="s">
        <v>5</v>
      </c>
      <c r="L141" s="225"/>
      <c r="M141" s="226" t="s">
        <v>5</v>
      </c>
      <c r="N141" s="227" t="s">
        <v>43</v>
      </c>
      <c r="O141" s="43"/>
      <c r="P141" s="191">
        <f aca="true" t="shared" si="31" ref="P141:P172">O141*H141</f>
        <v>0</v>
      </c>
      <c r="Q141" s="191">
        <v>0</v>
      </c>
      <c r="R141" s="191">
        <f aca="true" t="shared" si="32" ref="R141:R172">Q141*H141</f>
        <v>0</v>
      </c>
      <c r="S141" s="191">
        <v>0</v>
      </c>
      <c r="T141" s="192">
        <f aca="true" t="shared" si="33" ref="T141:T172">S141*H141</f>
        <v>0</v>
      </c>
      <c r="AR141" s="25" t="s">
        <v>2003</v>
      </c>
      <c r="AT141" s="25" t="s">
        <v>465</v>
      </c>
      <c r="AU141" s="25" t="s">
        <v>80</v>
      </c>
      <c r="AY141" s="25" t="s">
        <v>190</v>
      </c>
      <c r="BE141" s="193">
        <f aca="true" t="shared" si="34" ref="BE141:BE172">IF(N141="základní",J141,0)</f>
        <v>0</v>
      </c>
      <c r="BF141" s="193">
        <f aca="true" t="shared" si="35" ref="BF141:BF172">IF(N141="snížená",J141,0)</f>
        <v>0</v>
      </c>
      <c r="BG141" s="193">
        <f aca="true" t="shared" si="36" ref="BG141:BG172">IF(N141="zákl. přenesená",J141,0)</f>
        <v>0</v>
      </c>
      <c r="BH141" s="193">
        <f aca="true" t="shared" si="37" ref="BH141:BH172">IF(N141="sníž. přenesená",J141,0)</f>
        <v>0</v>
      </c>
      <c r="BI141" s="193">
        <f aca="true" t="shared" si="38" ref="BI141:BI172">IF(N141="nulová",J141,0)</f>
        <v>0</v>
      </c>
      <c r="BJ141" s="25" t="s">
        <v>17</v>
      </c>
      <c r="BK141" s="193">
        <f aca="true" t="shared" si="39" ref="BK141:BK172">ROUND(I141*H141,2)</f>
        <v>0</v>
      </c>
      <c r="BL141" s="25" t="s">
        <v>638</v>
      </c>
      <c r="BM141" s="25" t="s">
        <v>4175</v>
      </c>
    </row>
    <row r="142" spans="2:65" s="1" customFormat="1" ht="16.5" customHeight="1">
      <c r="B142" s="181"/>
      <c r="C142" s="218" t="s">
        <v>445</v>
      </c>
      <c r="D142" s="218" t="s">
        <v>465</v>
      </c>
      <c r="E142" s="219" t="s">
        <v>4176</v>
      </c>
      <c r="F142" s="220" t="s">
        <v>4177</v>
      </c>
      <c r="G142" s="221" t="s">
        <v>4091</v>
      </c>
      <c r="H142" s="222">
        <v>19</v>
      </c>
      <c r="I142" s="223"/>
      <c r="J142" s="224">
        <f t="shared" si="30"/>
        <v>0</v>
      </c>
      <c r="K142" s="220" t="s">
        <v>5</v>
      </c>
      <c r="L142" s="225"/>
      <c r="M142" s="226" t="s">
        <v>5</v>
      </c>
      <c r="N142" s="227" t="s">
        <v>43</v>
      </c>
      <c r="O142" s="43"/>
      <c r="P142" s="191">
        <f t="shared" si="31"/>
        <v>0</v>
      </c>
      <c r="Q142" s="191">
        <v>0</v>
      </c>
      <c r="R142" s="191">
        <f t="shared" si="32"/>
        <v>0</v>
      </c>
      <c r="S142" s="191">
        <v>0</v>
      </c>
      <c r="T142" s="192">
        <f t="shared" si="33"/>
        <v>0</v>
      </c>
      <c r="AR142" s="25" t="s">
        <v>2003</v>
      </c>
      <c r="AT142" s="25" t="s">
        <v>465</v>
      </c>
      <c r="AU142" s="25" t="s">
        <v>80</v>
      </c>
      <c r="AY142" s="25" t="s">
        <v>190</v>
      </c>
      <c r="BE142" s="193">
        <f t="shared" si="34"/>
        <v>0</v>
      </c>
      <c r="BF142" s="193">
        <f t="shared" si="35"/>
        <v>0</v>
      </c>
      <c r="BG142" s="193">
        <f t="shared" si="36"/>
        <v>0</v>
      </c>
      <c r="BH142" s="193">
        <f t="shared" si="37"/>
        <v>0</v>
      </c>
      <c r="BI142" s="193">
        <f t="shared" si="38"/>
        <v>0</v>
      </c>
      <c r="BJ142" s="25" t="s">
        <v>17</v>
      </c>
      <c r="BK142" s="193">
        <f t="shared" si="39"/>
        <v>0</v>
      </c>
      <c r="BL142" s="25" t="s">
        <v>638</v>
      </c>
      <c r="BM142" s="25" t="s">
        <v>4178</v>
      </c>
    </row>
    <row r="143" spans="2:65" s="1" customFormat="1" ht="16.5" customHeight="1">
      <c r="B143" s="181"/>
      <c r="C143" s="218" t="s">
        <v>453</v>
      </c>
      <c r="D143" s="218" t="s">
        <v>465</v>
      </c>
      <c r="E143" s="219" t="s">
        <v>4179</v>
      </c>
      <c r="F143" s="220" t="s">
        <v>4180</v>
      </c>
      <c r="G143" s="221" t="s">
        <v>4091</v>
      </c>
      <c r="H143" s="222">
        <v>6</v>
      </c>
      <c r="I143" s="223"/>
      <c r="J143" s="224">
        <f t="shared" si="30"/>
        <v>0</v>
      </c>
      <c r="K143" s="220" t="s">
        <v>5</v>
      </c>
      <c r="L143" s="225"/>
      <c r="M143" s="226" t="s">
        <v>5</v>
      </c>
      <c r="N143" s="227" t="s">
        <v>43</v>
      </c>
      <c r="O143" s="43"/>
      <c r="P143" s="191">
        <f t="shared" si="31"/>
        <v>0</v>
      </c>
      <c r="Q143" s="191">
        <v>0</v>
      </c>
      <c r="R143" s="191">
        <f t="shared" si="32"/>
        <v>0</v>
      </c>
      <c r="S143" s="191">
        <v>0</v>
      </c>
      <c r="T143" s="192">
        <f t="shared" si="33"/>
        <v>0</v>
      </c>
      <c r="AR143" s="25" t="s">
        <v>2003</v>
      </c>
      <c r="AT143" s="25" t="s">
        <v>465</v>
      </c>
      <c r="AU143" s="25" t="s">
        <v>80</v>
      </c>
      <c r="AY143" s="25" t="s">
        <v>190</v>
      </c>
      <c r="BE143" s="193">
        <f t="shared" si="34"/>
        <v>0</v>
      </c>
      <c r="BF143" s="193">
        <f t="shared" si="35"/>
        <v>0</v>
      </c>
      <c r="BG143" s="193">
        <f t="shared" si="36"/>
        <v>0</v>
      </c>
      <c r="BH143" s="193">
        <f t="shared" si="37"/>
        <v>0</v>
      </c>
      <c r="BI143" s="193">
        <f t="shared" si="38"/>
        <v>0</v>
      </c>
      <c r="BJ143" s="25" t="s">
        <v>17</v>
      </c>
      <c r="BK143" s="193">
        <f t="shared" si="39"/>
        <v>0</v>
      </c>
      <c r="BL143" s="25" t="s">
        <v>638</v>
      </c>
      <c r="BM143" s="25" t="s">
        <v>4181</v>
      </c>
    </row>
    <row r="144" spans="2:65" s="1" customFormat="1" ht="16.5" customHeight="1">
      <c r="B144" s="181"/>
      <c r="C144" s="218" t="s">
        <v>459</v>
      </c>
      <c r="D144" s="218" t="s">
        <v>465</v>
      </c>
      <c r="E144" s="219" t="s">
        <v>4182</v>
      </c>
      <c r="F144" s="220" t="s">
        <v>4183</v>
      </c>
      <c r="G144" s="221" t="s">
        <v>4091</v>
      </c>
      <c r="H144" s="222">
        <v>11</v>
      </c>
      <c r="I144" s="223"/>
      <c r="J144" s="224">
        <f t="shared" si="30"/>
        <v>0</v>
      </c>
      <c r="K144" s="220" t="s">
        <v>5</v>
      </c>
      <c r="L144" s="225"/>
      <c r="M144" s="226" t="s">
        <v>5</v>
      </c>
      <c r="N144" s="227" t="s">
        <v>43</v>
      </c>
      <c r="O144" s="43"/>
      <c r="P144" s="191">
        <f t="shared" si="31"/>
        <v>0</v>
      </c>
      <c r="Q144" s="191">
        <v>0</v>
      </c>
      <c r="R144" s="191">
        <f t="shared" si="32"/>
        <v>0</v>
      </c>
      <c r="S144" s="191">
        <v>0</v>
      </c>
      <c r="T144" s="192">
        <f t="shared" si="33"/>
        <v>0</v>
      </c>
      <c r="AR144" s="25" t="s">
        <v>2003</v>
      </c>
      <c r="AT144" s="25" t="s">
        <v>465</v>
      </c>
      <c r="AU144" s="25" t="s">
        <v>80</v>
      </c>
      <c r="AY144" s="25" t="s">
        <v>190</v>
      </c>
      <c r="BE144" s="193">
        <f t="shared" si="34"/>
        <v>0</v>
      </c>
      <c r="BF144" s="193">
        <f t="shared" si="35"/>
        <v>0</v>
      </c>
      <c r="BG144" s="193">
        <f t="shared" si="36"/>
        <v>0</v>
      </c>
      <c r="BH144" s="193">
        <f t="shared" si="37"/>
        <v>0</v>
      </c>
      <c r="BI144" s="193">
        <f t="shared" si="38"/>
        <v>0</v>
      </c>
      <c r="BJ144" s="25" t="s">
        <v>17</v>
      </c>
      <c r="BK144" s="193">
        <f t="shared" si="39"/>
        <v>0</v>
      </c>
      <c r="BL144" s="25" t="s">
        <v>638</v>
      </c>
      <c r="BM144" s="25" t="s">
        <v>4184</v>
      </c>
    </row>
    <row r="145" spans="2:65" s="1" customFormat="1" ht="16.5" customHeight="1">
      <c r="B145" s="181"/>
      <c r="C145" s="218" t="s">
        <v>464</v>
      </c>
      <c r="D145" s="218" t="s">
        <v>465</v>
      </c>
      <c r="E145" s="219" t="s">
        <v>4185</v>
      </c>
      <c r="F145" s="220" t="s">
        <v>4186</v>
      </c>
      <c r="G145" s="221" t="s">
        <v>4091</v>
      </c>
      <c r="H145" s="222">
        <v>3</v>
      </c>
      <c r="I145" s="223"/>
      <c r="J145" s="224">
        <f t="shared" si="30"/>
        <v>0</v>
      </c>
      <c r="K145" s="220" t="s">
        <v>5</v>
      </c>
      <c r="L145" s="225"/>
      <c r="M145" s="226" t="s">
        <v>5</v>
      </c>
      <c r="N145" s="227" t="s">
        <v>43</v>
      </c>
      <c r="O145" s="43"/>
      <c r="P145" s="191">
        <f t="shared" si="31"/>
        <v>0</v>
      </c>
      <c r="Q145" s="191">
        <v>0</v>
      </c>
      <c r="R145" s="191">
        <f t="shared" si="32"/>
        <v>0</v>
      </c>
      <c r="S145" s="191">
        <v>0</v>
      </c>
      <c r="T145" s="192">
        <f t="shared" si="33"/>
        <v>0</v>
      </c>
      <c r="AR145" s="25" t="s">
        <v>2003</v>
      </c>
      <c r="AT145" s="25" t="s">
        <v>465</v>
      </c>
      <c r="AU145" s="25" t="s">
        <v>80</v>
      </c>
      <c r="AY145" s="25" t="s">
        <v>190</v>
      </c>
      <c r="BE145" s="193">
        <f t="shared" si="34"/>
        <v>0</v>
      </c>
      <c r="BF145" s="193">
        <f t="shared" si="35"/>
        <v>0</v>
      </c>
      <c r="BG145" s="193">
        <f t="shared" si="36"/>
        <v>0</v>
      </c>
      <c r="BH145" s="193">
        <f t="shared" si="37"/>
        <v>0</v>
      </c>
      <c r="BI145" s="193">
        <f t="shared" si="38"/>
        <v>0</v>
      </c>
      <c r="BJ145" s="25" t="s">
        <v>17</v>
      </c>
      <c r="BK145" s="193">
        <f t="shared" si="39"/>
        <v>0</v>
      </c>
      <c r="BL145" s="25" t="s">
        <v>638</v>
      </c>
      <c r="BM145" s="25" t="s">
        <v>4187</v>
      </c>
    </row>
    <row r="146" spans="2:65" s="1" customFormat="1" ht="16.5" customHeight="1">
      <c r="B146" s="181"/>
      <c r="C146" s="218" t="s">
        <v>471</v>
      </c>
      <c r="D146" s="218" t="s">
        <v>465</v>
      </c>
      <c r="E146" s="219" t="s">
        <v>4188</v>
      </c>
      <c r="F146" s="220" t="s">
        <v>4189</v>
      </c>
      <c r="G146" s="221" t="s">
        <v>4091</v>
      </c>
      <c r="H146" s="222">
        <v>8</v>
      </c>
      <c r="I146" s="223"/>
      <c r="J146" s="224">
        <f t="shared" si="30"/>
        <v>0</v>
      </c>
      <c r="K146" s="220" t="s">
        <v>5</v>
      </c>
      <c r="L146" s="225"/>
      <c r="M146" s="226" t="s">
        <v>5</v>
      </c>
      <c r="N146" s="227" t="s">
        <v>43</v>
      </c>
      <c r="O146" s="43"/>
      <c r="P146" s="191">
        <f t="shared" si="31"/>
        <v>0</v>
      </c>
      <c r="Q146" s="191">
        <v>0</v>
      </c>
      <c r="R146" s="191">
        <f t="shared" si="32"/>
        <v>0</v>
      </c>
      <c r="S146" s="191">
        <v>0</v>
      </c>
      <c r="T146" s="192">
        <f t="shared" si="33"/>
        <v>0</v>
      </c>
      <c r="AR146" s="25" t="s">
        <v>2003</v>
      </c>
      <c r="AT146" s="25" t="s">
        <v>465</v>
      </c>
      <c r="AU146" s="25" t="s">
        <v>80</v>
      </c>
      <c r="AY146" s="25" t="s">
        <v>190</v>
      </c>
      <c r="BE146" s="193">
        <f t="shared" si="34"/>
        <v>0</v>
      </c>
      <c r="BF146" s="193">
        <f t="shared" si="35"/>
        <v>0</v>
      </c>
      <c r="BG146" s="193">
        <f t="shared" si="36"/>
        <v>0</v>
      </c>
      <c r="BH146" s="193">
        <f t="shared" si="37"/>
        <v>0</v>
      </c>
      <c r="BI146" s="193">
        <f t="shared" si="38"/>
        <v>0</v>
      </c>
      <c r="BJ146" s="25" t="s">
        <v>17</v>
      </c>
      <c r="BK146" s="193">
        <f t="shared" si="39"/>
        <v>0</v>
      </c>
      <c r="BL146" s="25" t="s">
        <v>638</v>
      </c>
      <c r="BM146" s="25" t="s">
        <v>4190</v>
      </c>
    </row>
    <row r="147" spans="2:65" s="1" customFormat="1" ht="16.5" customHeight="1">
      <c r="B147" s="181"/>
      <c r="C147" s="218" t="s">
        <v>477</v>
      </c>
      <c r="D147" s="218" t="s">
        <v>465</v>
      </c>
      <c r="E147" s="219" t="s">
        <v>4191</v>
      </c>
      <c r="F147" s="220" t="s">
        <v>4192</v>
      </c>
      <c r="G147" s="221" t="s">
        <v>4091</v>
      </c>
      <c r="H147" s="222">
        <v>1</v>
      </c>
      <c r="I147" s="223"/>
      <c r="J147" s="224">
        <f t="shared" si="30"/>
        <v>0</v>
      </c>
      <c r="K147" s="220" t="s">
        <v>5</v>
      </c>
      <c r="L147" s="225"/>
      <c r="M147" s="226" t="s">
        <v>5</v>
      </c>
      <c r="N147" s="227" t="s">
        <v>43</v>
      </c>
      <c r="O147" s="43"/>
      <c r="P147" s="191">
        <f t="shared" si="31"/>
        <v>0</v>
      </c>
      <c r="Q147" s="191">
        <v>0</v>
      </c>
      <c r="R147" s="191">
        <f t="shared" si="32"/>
        <v>0</v>
      </c>
      <c r="S147" s="191">
        <v>0</v>
      </c>
      <c r="T147" s="192">
        <f t="shared" si="33"/>
        <v>0</v>
      </c>
      <c r="AR147" s="25" t="s">
        <v>2003</v>
      </c>
      <c r="AT147" s="25" t="s">
        <v>465</v>
      </c>
      <c r="AU147" s="25" t="s">
        <v>80</v>
      </c>
      <c r="AY147" s="25" t="s">
        <v>190</v>
      </c>
      <c r="BE147" s="193">
        <f t="shared" si="34"/>
        <v>0</v>
      </c>
      <c r="BF147" s="193">
        <f t="shared" si="35"/>
        <v>0</v>
      </c>
      <c r="BG147" s="193">
        <f t="shared" si="36"/>
        <v>0</v>
      </c>
      <c r="BH147" s="193">
        <f t="shared" si="37"/>
        <v>0</v>
      </c>
      <c r="BI147" s="193">
        <f t="shared" si="38"/>
        <v>0</v>
      </c>
      <c r="BJ147" s="25" t="s">
        <v>17</v>
      </c>
      <c r="BK147" s="193">
        <f t="shared" si="39"/>
        <v>0</v>
      </c>
      <c r="BL147" s="25" t="s">
        <v>638</v>
      </c>
      <c r="BM147" s="25" t="s">
        <v>4193</v>
      </c>
    </row>
    <row r="148" spans="2:65" s="1" customFormat="1" ht="16.5" customHeight="1">
      <c r="B148" s="181"/>
      <c r="C148" s="218" t="s">
        <v>483</v>
      </c>
      <c r="D148" s="218" t="s">
        <v>465</v>
      </c>
      <c r="E148" s="219" t="s">
        <v>4194</v>
      </c>
      <c r="F148" s="220" t="s">
        <v>4195</v>
      </c>
      <c r="G148" s="221" t="s">
        <v>4091</v>
      </c>
      <c r="H148" s="222">
        <v>4</v>
      </c>
      <c r="I148" s="223"/>
      <c r="J148" s="224">
        <f t="shared" si="30"/>
        <v>0</v>
      </c>
      <c r="K148" s="220" t="s">
        <v>5</v>
      </c>
      <c r="L148" s="225"/>
      <c r="M148" s="226" t="s">
        <v>5</v>
      </c>
      <c r="N148" s="227" t="s">
        <v>43</v>
      </c>
      <c r="O148" s="43"/>
      <c r="P148" s="191">
        <f t="shared" si="31"/>
        <v>0</v>
      </c>
      <c r="Q148" s="191">
        <v>0</v>
      </c>
      <c r="R148" s="191">
        <f t="shared" si="32"/>
        <v>0</v>
      </c>
      <c r="S148" s="191">
        <v>0</v>
      </c>
      <c r="T148" s="192">
        <f t="shared" si="33"/>
        <v>0</v>
      </c>
      <c r="AR148" s="25" t="s">
        <v>2003</v>
      </c>
      <c r="AT148" s="25" t="s">
        <v>465</v>
      </c>
      <c r="AU148" s="25" t="s">
        <v>80</v>
      </c>
      <c r="AY148" s="25" t="s">
        <v>190</v>
      </c>
      <c r="BE148" s="193">
        <f t="shared" si="34"/>
        <v>0</v>
      </c>
      <c r="BF148" s="193">
        <f t="shared" si="35"/>
        <v>0</v>
      </c>
      <c r="BG148" s="193">
        <f t="shared" si="36"/>
        <v>0</v>
      </c>
      <c r="BH148" s="193">
        <f t="shared" si="37"/>
        <v>0</v>
      </c>
      <c r="BI148" s="193">
        <f t="shared" si="38"/>
        <v>0</v>
      </c>
      <c r="BJ148" s="25" t="s">
        <v>17</v>
      </c>
      <c r="BK148" s="193">
        <f t="shared" si="39"/>
        <v>0</v>
      </c>
      <c r="BL148" s="25" t="s">
        <v>638</v>
      </c>
      <c r="BM148" s="25" t="s">
        <v>4196</v>
      </c>
    </row>
    <row r="149" spans="2:65" s="1" customFormat="1" ht="16.5" customHeight="1">
      <c r="B149" s="181"/>
      <c r="C149" s="218" t="s">
        <v>489</v>
      </c>
      <c r="D149" s="218" t="s">
        <v>465</v>
      </c>
      <c r="E149" s="219" t="s">
        <v>4197</v>
      </c>
      <c r="F149" s="220" t="s">
        <v>4198</v>
      </c>
      <c r="G149" s="221" t="s">
        <v>4091</v>
      </c>
      <c r="H149" s="222">
        <v>8</v>
      </c>
      <c r="I149" s="223"/>
      <c r="J149" s="224">
        <f t="shared" si="30"/>
        <v>0</v>
      </c>
      <c r="K149" s="220" t="s">
        <v>5</v>
      </c>
      <c r="L149" s="225"/>
      <c r="M149" s="226" t="s">
        <v>5</v>
      </c>
      <c r="N149" s="227" t="s">
        <v>43</v>
      </c>
      <c r="O149" s="43"/>
      <c r="P149" s="191">
        <f t="shared" si="31"/>
        <v>0</v>
      </c>
      <c r="Q149" s="191">
        <v>0</v>
      </c>
      <c r="R149" s="191">
        <f t="shared" si="32"/>
        <v>0</v>
      </c>
      <c r="S149" s="191">
        <v>0</v>
      </c>
      <c r="T149" s="192">
        <f t="shared" si="33"/>
        <v>0</v>
      </c>
      <c r="AR149" s="25" t="s">
        <v>2003</v>
      </c>
      <c r="AT149" s="25" t="s">
        <v>465</v>
      </c>
      <c r="AU149" s="25" t="s">
        <v>80</v>
      </c>
      <c r="AY149" s="25" t="s">
        <v>190</v>
      </c>
      <c r="BE149" s="193">
        <f t="shared" si="34"/>
        <v>0</v>
      </c>
      <c r="BF149" s="193">
        <f t="shared" si="35"/>
        <v>0</v>
      </c>
      <c r="BG149" s="193">
        <f t="shared" si="36"/>
        <v>0</v>
      </c>
      <c r="BH149" s="193">
        <f t="shared" si="37"/>
        <v>0</v>
      </c>
      <c r="BI149" s="193">
        <f t="shared" si="38"/>
        <v>0</v>
      </c>
      <c r="BJ149" s="25" t="s">
        <v>17</v>
      </c>
      <c r="BK149" s="193">
        <f t="shared" si="39"/>
        <v>0</v>
      </c>
      <c r="BL149" s="25" t="s">
        <v>638</v>
      </c>
      <c r="BM149" s="25" t="s">
        <v>4199</v>
      </c>
    </row>
    <row r="150" spans="2:65" s="1" customFormat="1" ht="16.5" customHeight="1">
      <c r="B150" s="181"/>
      <c r="C150" s="218" t="s">
        <v>495</v>
      </c>
      <c r="D150" s="218" t="s">
        <v>465</v>
      </c>
      <c r="E150" s="219" t="s">
        <v>4200</v>
      </c>
      <c r="F150" s="220" t="s">
        <v>4201</v>
      </c>
      <c r="G150" s="221" t="s">
        <v>4091</v>
      </c>
      <c r="H150" s="222">
        <v>4</v>
      </c>
      <c r="I150" s="223"/>
      <c r="J150" s="224">
        <f t="shared" si="30"/>
        <v>0</v>
      </c>
      <c r="K150" s="220" t="s">
        <v>5</v>
      </c>
      <c r="L150" s="225"/>
      <c r="M150" s="226" t="s">
        <v>5</v>
      </c>
      <c r="N150" s="227" t="s">
        <v>43</v>
      </c>
      <c r="O150" s="43"/>
      <c r="P150" s="191">
        <f t="shared" si="31"/>
        <v>0</v>
      </c>
      <c r="Q150" s="191">
        <v>0</v>
      </c>
      <c r="R150" s="191">
        <f t="shared" si="32"/>
        <v>0</v>
      </c>
      <c r="S150" s="191">
        <v>0</v>
      </c>
      <c r="T150" s="192">
        <f t="shared" si="33"/>
        <v>0</v>
      </c>
      <c r="AR150" s="25" t="s">
        <v>2003</v>
      </c>
      <c r="AT150" s="25" t="s">
        <v>465</v>
      </c>
      <c r="AU150" s="25" t="s">
        <v>80</v>
      </c>
      <c r="AY150" s="25" t="s">
        <v>190</v>
      </c>
      <c r="BE150" s="193">
        <f t="shared" si="34"/>
        <v>0</v>
      </c>
      <c r="BF150" s="193">
        <f t="shared" si="35"/>
        <v>0</v>
      </c>
      <c r="BG150" s="193">
        <f t="shared" si="36"/>
        <v>0</v>
      </c>
      <c r="BH150" s="193">
        <f t="shared" si="37"/>
        <v>0</v>
      </c>
      <c r="BI150" s="193">
        <f t="shared" si="38"/>
        <v>0</v>
      </c>
      <c r="BJ150" s="25" t="s">
        <v>17</v>
      </c>
      <c r="BK150" s="193">
        <f t="shared" si="39"/>
        <v>0</v>
      </c>
      <c r="BL150" s="25" t="s">
        <v>638</v>
      </c>
      <c r="BM150" s="25" t="s">
        <v>4202</v>
      </c>
    </row>
    <row r="151" spans="2:65" s="1" customFormat="1" ht="16.5" customHeight="1">
      <c r="B151" s="181"/>
      <c r="C151" s="218" t="s">
        <v>501</v>
      </c>
      <c r="D151" s="218" t="s">
        <v>465</v>
      </c>
      <c r="E151" s="219" t="s">
        <v>4203</v>
      </c>
      <c r="F151" s="220" t="s">
        <v>4204</v>
      </c>
      <c r="G151" s="221" t="s">
        <v>4091</v>
      </c>
      <c r="H151" s="222">
        <v>22</v>
      </c>
      <c r="I151" s="223"/>
      <c r="J151" s="224">
        <f t="shared" si="30"/>
        <v>0</v>
      </c>
      <c r="K151" s="220" t="s">
        <v>5</v>
      </c>
      <c r="L151" s="225"/>
      <c r="M151" s="226" t="s">
        <v>5</v>
      </c>
      <c r="N151" s="227" t="s">
        <v>43</v>
      </c>
      <c r="O151" s="43"/>
      <c r="P151" s="191">
        <f t="shared" si="31"/>
        <v>0</v>
      </c>
      <c r="Q151" s="191">
        <v>0</v>
      </c>
      <c r="R151" s="191">
        <f t="shared" si="32"/>
        <v>0</v>
      </c>
      <c r="S151" s="191">
        <v>0</v>
      </c>
      <c r="T151" s="192">
        <f t="shared" si="33"/>
        <v>0</v>
      </c>
      <c r="AR151" s="25" t="s">
        <v>2003</v>
      </c>
      <c r="AT151" s="25" t="s">
        <v>465</v>
      </c>
      <c r="AU151" s="25" t="s">
        <v>80</v>
      </c>
      <c r="AY151" s="25" t="s">
        <v>190</v>
      </c>
      <c r="BE151" s="193">
        <f t="shared" si="34"/>
        <v>0</v>
      </c>
      <c r="BF151" s="193">
        <f t="shared" si="35"/>
        <v>0</v>
      </c>
      <c r="BG151" s="193">
        <f t="shared" si="36"/>
        <v>0</v>
      </c>
      <c r="BH151" s="193">
        <f t="shared" si="37"/>
        <v>0</v>
      </c>
      <c r="BI151" s="193">
        <f t="shared" si="38"/>
        <v>0</v>
      </c>
      <c r="BJ151" s="25" t="s">
        <v>17</v>
      </c>
      <c r="BK151" s="193">
        <f t="shared" si="39"/>
        <v>0</v>
      </c>
      <c r="BL151" s="25" t="s">
        <v>638</v>
      </c>
      <c r="BM151" s="25" t="s">
        <v>4205</v>
      </c>
    </row>
    <row r="152" spans="2:65" s="1" customFormat="1" ht="16.5" customHeight="1">
      <c r="B152" s="181"/>
      <c r="C152" s="218" t="s">
        <v>507</v>
      </c>
      <c r="D152" s="218" t="s">
        <v>465</v>
      </c>
      <c r="E152" s="219" t="s">
        <v>4206</v>
      </c>
      <c r="F152" s="220" t="s">
        <v>4207</v>
      </c>
      <c r="G152" s="221" t="s">
        <v>4091</v>
      </c>
      <c r="H152" s="222">
        <v>11</v>
      </c>
      <c r="I152" s="223"/>
      <c r="J152" s="224">
        <f t="shared" si="30"/>
        <v>0</v>
      </c>
      <c r="K152" s="220" t="s">
        <v>5</v>
      </c>
      <c r="L152" s="225"/>
      <c r="M152" s="226" t="s">
        <v>5</v>
      </c>
      <c r="N152" s="227" t="s">
        <v>43</v>
      </c>
      <c r="O152" s="43"/>
      <c r="P152" s="191">
        <f t="shared" si="31"/>
        <v>0</v>
      </c>
      <c r="Q152" s="191">
        <v>0</v>
      </c>
      <c r="R152" s="191">
        <f t="shared" si="32"/>
        <v>0</v>
      </c>
      <c r="S152" s="191">
        <v>0</v>
      </c>
      <c r="T152" s="192">
        <f t="shared" si="33"/>
        <v>0</v>
      </c>
      <c r="AR152" s="25" t="s">
        <v>2003</v>
      </c>
      <c r="AT152" s="25" t="s">
        <v>465</v>
      </c>
      <c r="AU152" s="25" t="s">
        <v>80</v>
      </c>
      <c r="AY152" s="25" t="s">
        <v>190</v>
      </c>
      <c r="BE152" s="193">
        <f t="shared" si="34"/>
        <v>0</v>
      </c>
      <c r="BF152" s="193">
        <f t="shared" si="35"/>
        <v>0</v>
      </c>
      <c r="BG152" s="193">
        <f t="shared" si="36"/>
        <v>0</v>
      </c>
      <c r="BH152" s="193">
        <f t="shared" si="37"/>
        <v>0</v>
      </c>
      <c r="BI152" s="193">
        <f t="shared" si="38"/>
        <v>0</v>
      </c>
      <c r="BJ152" s="25" t="s">
        <v>17</v>
      </c>
      <c r="BK152" s="193">
        <f t="shared" si="39"/>
        <v>0</v>
      </c>
      <c r="BL152" s="25" t="s">
        <v>638</v>
      </c>
      <c r="BM152" s="25" t="s">
        <v>4208</v>
      </c>
    </row>
    <row r="153" spans="2:65" s="1" customFormat="1" ht="16.5" customHeight="1">
      <c r="B153" s="181"/>
      <c r="C153" s="218" t="s">
        <v>513</v>
      </c>
      <c r="D153" s="218" t="s">
        <v>465</v>
      </c>
      <c r="E153" s="219" t="s">
        <v>4209</v>
      </c>
      <c r="F153" s="220" t="s">
        <v>4210</v>
      </c>
      <c r="G153" s="221" t="s">
        <v>4091</v>
      </c>
      <c r="H153" s="222">
        <v>2</v>
      </c>
      <c r="I153" s="223"/>
      <c r="J153" s="224">
        <f t="shared" si="30"/>
        <v>0</v>
      </c>
      <c r="K153" s="220" t="s">
        <v>5</v>
      </c>
      <c r="L153" s="225"/>
      <c r="M153" s="226" t="s">
        <v>5</v>
      </c>
      <c r="N153" s="227" t="s">
        <v>43</v>
      </c>
      <c r="O153" s="43"/>
      <c r="P153" s="191">
        <f t="shared" si="31"/>
        <v>0</v>
      </c>
      <c r="Q153" s="191">
        <v>0</v>
      </c>
      <c r="R153" s="191">
        <f t="shared" si="32"/>
        <v>0</v>
      </c>
      <c r="S153" s="191">
        <v>0</v>
      </c>
      <c r="T153" s="192">
        <f t="shared" si="33"/>
        <v>0</v>
      </c>
      <c r="AR153" s="25" t="s">
        <v>2003</v>
      </c>
      <c r="AT153" s="25" t="s">
        <v>465</v>
      </c>
      <c r="AU153" s="25" t="s">
        <v>80</v>
      </c>
      <c r="AY153" s="25" t="s">
        <v>190</v>
      </c>
      <c r="BE153" s="193">
        <f t="shared" si="34"/>
        <v>0</v>
      </c>
      <c r="BF153" s="193">
        <f t="shared" si="35"/>
        <v>0</v>
      </c>
      <c r="BG153" s="193">
        <f t="shared" si="36"/>
        <v>0</v>
      </c>
      <c r="BH153" s="193">
        <f t="shared" si="37"/>
        <v>0</v>
      </c>
      <c r="BI153" s="193">
        <f t="shared" si="38"/>
        <v>0</v>
      </c>
      <c r="BJ153" s="25" t="s">
        <v>17</v>
      </c>
      <c r="BK153" s="193">
        <f t="shared" si="39"/>
        <v>0</v>
      </c>
      <c r="BL153" s="25" t="s">
        <v>638</v>
      </c>
      <c r="BM153" s="25" t="s">
        <v>4211</v>
      </c>
    </row>
    <row r="154" spans="2:65" s="1" customFormat="1" ht="16.5" customHeight="1">
      <c r="B154" s="181"/>
      <c r="C154" s="218" t="s">
        <v>519</v>
      </c>
      <c r="D154" s="218" t="s">
        <v>465</v>
      </c>
      <c r="E154" s="219" t="s">
        <v>4212</v>
      </c>
      <c r="F154" s="220" t="s">
        <v>4213</v>
      </c>
      <c r="G154" s="221" t="s">
        <v>4091</v>
      </c>
      <c r="H154" s="222">
        <v>10</v>
      </c>
      <c r="I154" s="223"/>
      <c r="J154" s="224">
        <f t="shared" si="30"/>
        <v>0</v>
      </c>
      <c r="K154" s="220" t="s">
        <v>5</v>
      </c>
      <c r="L154" s="225"/>
      <c r="M154" s="226" t="s">
        <v>5</v>
      </c>
      <c r="N154" s="227" t="s">
        <v>43</v>
      </c>
      <c r="O154" s="43"/>
      <c r="P154" s="191">
        <f t="shared" si="31"/>
        <v>0</v>
      </c>
      <c r="Q154" s="191">
        <v>0</v>
      </c>
      <c r="R154" s="191">
        <f t="shared" si="32"/>
        <v>0</v>
      </c>
      <c r="S154" s="191">
        <v>0</v>
      </c>
      <c r="T154" s="192">
        <f t="shared" si="33"/>
        <v>0</v>
      </c>
      <c r="AR154" s="25" t="s">
        <v>2003</v>
      </c>
      <c r="AT154" s="25" t="s">
        <v>465</v>
      </c>
      <c r="AU154" s="25" t="s">
        <v>80</v>
      </c>
      <c r="AY154" s="25" t="s">
        <v>190</v>
      </c>
      <c r="BE154" s="193">
        <f t="shared" si="34"/>
        <v>0</v>
      </c>
      <c r="BF154" s="193">
        <f t="shared" si="35"/>
        <v>0</v>
      </c>
      <c r="BG154" s="193">
        <f t="shared" si="36"/>
        <v>0</v>
      </c>
      <c r="BH154" s="193">
        <f t="shared" si="37"/>
        <v>0</v>
      </c>
      <c r="BI154" s="193">
        <f t="shared" si="38"/>
        <v>0</v>
      </c>
      <c r="BJ154" s="25" t="s">
        <v>17</v>
      </c>
      <c r="BK154" s="193">
        <f t="shared" si="39"/>
        <v>0</v>
      </c>
      <c r="BL154" s="25" t="s">
        <v>638</v>
      </c>
      <c r="BM154" s="25" t="s">
        <v>4214</v>
      </c>
    </row>
    <row r="155" spans="2:65" s="1" customFormat="1" ht="16.5" customHeight="1">
      <c r="B155" s="181"/>
      <c r="C155" s="218" t="s">
        <v>525</v>
      </c>
      <c r="D155" s="218" t="s">
        <v>465</v>
      </c>
      <c r="E155" s="219" t="s">
        <v>4215</v>
      </c>
      <c r="F155" s="220" t="s">
        <v>4216</v>
      </c>
      <c r="G155" s="221" t="s">
        <v>4091</v>
      </c>
      <c r="H155" s="222">
        <v>5</v>
      </c>
      <c r="I155" s="223"/>
      <c r="J155" s="224">
        <f t="shared" si="30"/>
        <v>0</v>
      </c>
      <c r="K155" s="220" t="s">
        <v>5</v>
      </c>
      <c r="L155" s="225"/>
      <c r="M155" s="226" t="s">
        <v>5</v>
      </c>
      <c r="N155" s="227" t="s">
        <v>43</v>
      </c>
      <c r="O155" s="43"/>
      <c r="P155" s="191">
        <f t="shared" si="31"/>
        <v>0</v>
      </c>
      <c r="Q155" s="191">
        <v>0</v>
      </c>
      <c r="R155" s="191">
        <f t="shared" si="32"/>
        <v>0</v>
      </c>
      <c r="S155" s="191">
        <v>0</v>
      </c>
      <c r="T155" s="192">
        <f t="shared" si="33"/>
        <v>0</v>
      </c>
      <c r="AR155" s="25" t="s">
        <v>2003</v>
      </c>
      <c r="AT155" s="25" t="s">
        <v>465</v>
      </c>
      <c r="AU155" s="25" t="s">
        <v>80</v>
      </c>
      <c r="AY155" s="25" t="s">
        <v>190</v>
      </c>
      <c r="BE155" s="193">
        <f t="shared" si="34"/>
        <v>0</v>
      </c>
      <c r="BF155" s="193">
        <f t="shared" si="35"/>
        <v>0</v>
      </c>
      <c r="BG155" s="193">
        <f t="shared" si="36"/>
        <v>0</v>
      </c>
      <c r="BH155" s="193">
        <f t="shared" si="37"/>
        <v>0</v>
      </c>
      <c r="BI155" s="193">
        <f t="shared" si="38"/>
        <v>0</v>
      </c>
      <c r="BJ155" s="25" t="s">
        <v>17</v>
      </c>
      <c r="BK155" s="193">
        <f t="shared" si="39"/>
        <v>0</v>
      </c>
      <c r="BL155" s="25" t="s">
        <v>638</v>
      </c>
      <c r="BM155" s="25" t="s">
        <v>4217</v>
      </c>
    </row>
    <row r="156" spans="2:65" s="1" customFormat="1" ht="16.5" customHeight="1">
      <c r="B156" s="181"/>
      <c r="C156" s="218" t="s">
        <v>531</v>
      </c>
      <c r="D156" s="218" t="s">
        <v>465</v>
      </c>
      <c r="E156" s="219" t="s">
        <v>4218</v>
      </c>
      <c r="F156" s="220" t="s">
        <v>4219</v>
      </c>
      <c r="G156" s="221" t="s">
        <v>4091</v>
      </c>
      <c r="H156" s="222">
        <v>4</v>
      </c>
      <c r="I156" s="223"/>
      <c r="J156" s="224">
        <f t="shared" si="30"/>
        <v>0</v>
      </c>
      <c r="K156" s="220" t="s">
        <v>5</v>
      </c>
      <c r="L156" s="225"/>
      <c r="M156" s="226" t="s">
        <v>5</v>
      </c>
      <c r="N156" s="227" t="s">
        <v>43</v>
      </c>
      <c r="O156" s="43"/>
      <c r="P156" s="191">
        <f t="shared" si="31"/>
        <v>0</v>
      </c>
      <c r="Q156" s="191">
        <v>0</v>
      </c>
      <c r="R156" s="191">
        <f t="shared" si="32"/>
        <v>0</v>
      </c>
      <c r="S156" s="191">
        <v>0</v>
      </c>
      <c r="T156" s="192">
        <f t="shared" si="33"/>
        <v>0</v>
      </c>
      <c r="AR156" s="25" t="s">
        <v>2003</v>
      </c>
      <c r="AT156" s="25" t="s">
        <v>465</v>
      </c>
      <c r="AU156" s="25" t="s">
        <v>80</v>
      </c>
      <c r="AY156" s="25" t="s">
        <v>190</v>
      </c>
      <c r="BE156" s="193">
        <f t="shared" si="34"/>
        <v>0</v>
      </c>
      <c r="BF156" s="193">
        <f t="shared" si="35"/>
        <v>0</v>
      </c>
      <c r="BG156" s="193">
        <f t="shared" si="36"/>
        <v>0</v>
      </c>
      <c r="BH156" s="193">
        <f t="shared" si="37"/>
        <v>0</v>
      </c>
      <c r="BI156" s="193">
        <f t="shared" si="38"/>
        <v>0</v>
      </c>
      <c r="BJ156" s="25" t="s">
        <v>17</v>
      </c>
      <c r="BK156" s="193">
        <f t="shared" si="39"/>
        <v>0</v>
      </c>
      <c r="BL156" s="25" t="s">
        <v>638</v>
      </c>
      <c r="BM156" s="25" t="s">
        <v>4220</v>
      </c>
    </row>
    <row r="157" spans="2:65" s="1" customFormat="1" ht="16.5" customHeight="1">
      <c r="B157" s="181"/>
      <c r="C157" s="218" t="s">
        <v>537</v>
      </c>
      <c r="D157" s="218" t="s">
        <v>465</v>
      </c>
      <c r="E157" s="219" t="s">
        <v>4221</v>
      </c>
      <c r="F157" s="220" t="s">
        <v>4222</v>
      </c>
      <c r="G157" s="221" t="s">
        <v>4091</v>
      </c>
      <c r="H157" s="222">
        <v>1</v>
      </c>
      <c r="I157" s="223"/>
      <c r="J157" s="224">
        <f t="shared" si="30"/>
        <v>0</v>
      </c>
      <c r="K157" s="220" t="s">
        <v>5</v>
      </c>
      <c r="L157" s="225"/>
      <c r="M157" s="226" t="s">
        <v>5</v>
      </c>
      <c r="N157" s="227" t="s">
        <v>43</v>
      </c>
      <c r="O157" s="43"/>
      <c r="P157" s="191">
        <f t="shared" si="31"/>
        <v>0</v>
      </c>
      <c r="Q157" s="191">
        <v>0</v>
      </c>
      <c r="R157" s="191">
        <f t="shared" si="32"/>
        <v>0</v>
      </c>
      <c r="S157" s="191">
        <v>0</v>
      </c>
      <c r="T157" s="192">
        <f t="shared" si="33"/>
        <v>0</v>
      </c>
      <c r="AR157" s="25" t="s">
        <v>2003</v>
      </c>
      <c r="AT157" s="25" t="s">
        <v>465</v>
      </c>
      <c r="AU157" s="25" t="s">
        <v>80</v>
      </c>
      <c r="AY157" s="25" t="s">
        <v>190</v>
      </c>
      <c r="BE157" s="193">
        <f t="shared" si="34"/>
        <v>0</v>
      </c>
      <c r="BF157" s="193">
        <f t="shared" si="35"/>
        <v>0</v>
      </c>
      <c r="BG157" s="193">
        <f t="shared" si="36"/>
        <v>0</v>
      </c>
      <c r="BH157" s="193">
        <f t="shared" si="37"/>
        <v>0</v>
      </c>
      <c r="BI157" s="193">
        <f t="shared" si="38"/>
        <v>0</v>
      </c>
      <c r="BJ157" s="25" t="s">
        <v>17</v>
      </c>
      <c r="BK157" s="193">
        <f t="shared" si="39"/>
        <v>0</v>
      </c>
      <c r="BL157" s="25" t="s">
        <v>638</v>
      </c>
      <c r="BM157" s="25" t="s">
        <v>4223</v>
      </c>
    </row>
    <row r="158" spans="2:65" s="1" customFormat="1" ht="16.5" customHeight="1">
      <c r="B158" s="181"/>
      <c r="C158" s="218" t="s">
        <v>543</v>
      </c>
      <c r="D158" s="218" t="s">
        <v>465</v>
      </c>
      <c r="E158" s="219" t="s">
        <v>4224</v>
      </c>
      <c r="F158" s="220" t="s">
        <v>4225</v>
      </c>
      <c r="G158" s="221" t="s">
        <v>4091</v>
      </c>
      <c r="H158" s="222">
        <v>1</v>
      </c>
      <c r="I158" s="223"/>
      <c r="J158" s="224">
        <f t="shared" si="30"/>
        <v>0</v>
      </c>
      <c r="K158" s="220" t="s">
        <v>5</v>
      </c>
      <c r="L158" s="225"/>
      <c r="M158" s="226" t="s">
        <v>5</v>
      </c>
      <c r="N158" s="227" t="s">
        <v>43</v>
      </c>
      <c r="O158" s="43"/>
      <c r="P158" s="191">
        <f t="shared" si="31"/>
        <v>0</v>
      </c>
      <c r="Q158" s="191">
        <v>0</v>
      </c>
      <c r="R158" s="191">
        <f t="shared" si="32"/>
        <v>0</v>
      </c>
      <c r="S158" s="191">
        <v>0</v>
      </c>
      <c r="T158" s="192">
        <f t="shared" si="33"/>
        <v>0</v>
      </c>
      <c r="AR158" s="25" t="s">
        <v>2003</v>
      </c>
      <c r="AT158" s="25" t="s">
        <v>465</v>
      </c>
      <c r="AU158" s="25" t="s">
        <v>80</v>
      </c>
      <c r="AY158" s="25" t="s">
        <v>190</v>
      </c>
      <c r="BE158" s="193">
        <f t="shared" si="34"/>
        <v>0</v>
      </c>
      <c r="BF158" s="193">
        <f t="shared" si="35"/>
        <v>0</v>
      </c>
      <c r="BG158" s="193">
        <f t="shared" si="36"/>
        <v>0</v>
      </c>
      <c r="BH158" s="193">
        <f t="shared" si="37"/>
        <v>0</v>
      </c>
      <c r="BI158" s="193">
        <f t="shared" si="38"/>
        <v>0</v>
      </c>
      <c r="BJ158" s="25" t="s">
        <v>17</v>
      </c>
      <c r="BK158" s="193">
        <f t="shared" si="39"/>
        <v>0</v>
      </c>
      <c r="BL158" s="25" t="s">
        <v>638</v>
      </c>
      <c r="BM158" s="25" t="s">
        <v>4226</v>
      </c>
    </row>
    <row r="159" spans="2:65" s="1" customFormat="1" ht="16.5" customHeight="1">
      <c r="B159" s="181"/>
      <c r="C159" s="218" t="s">
        <v>549</v>
      </c>
      <c r="D159" s="218" t="s">
        <v>465</v>
      </c>
      <c r="E159" s="219" t="s">
        <v>4227</v>
      </c>
      <c r="F159" s="220" t="s">
        <v>4228</v>
      </c>
      <c r="G159" s="221" t="s">
        <v>4091</v>
      </c>
      <c r="H159" s="222">
        <v>2</v>
      </c>
      <c r="I159" s="223"/>
      <c r="J159" s="224">
        <f t="shared" si="30"/>
        <v>0</v>
      </c>
      <c r="K159" s="220" t="s">
        <v>5</v>
      </c>
      <c r="L159" s="225"/>
      <c r="M159" s="226" t="s">
        <v>5</v>
      </c>
      <c r="N159" s="227" t="s">
        <v>43</v>
      </c>
      <c r="O159" s="43"/>
      <c r="P159" s="191">
        <f t="shared" si="31"/>
        <v>0</v>
      </c>
      <c r="Q159" s="191">
        <v>0</v>
      </c>
      <c r="R159" s="191">
        <f t="shared" si="32"/>
        <v>0</v>
      </c>
      <c r="S159" s="191">
        <v>0</v>
      </c>
      <c r="T159" s="192">
        <f t="shared" si="33"/>
        <v>0</v>
      </c>
      <c r="AR159" s="25" t="s">
        <v>2003</v>
      </c>
      <c r="AT159" s="25" t="s">
        <v>465</v>
      </c>
      <c r="AU159" s="25" t="s">
        <v>80</v>
      </c>
      <c r="AY159" s="25" t="s">
        <v>190</v>
      </c>
      <c r="BE159" s="193">
        <f t="shared" si="34"/>
        <v>0</v>
      </c>
      <c r="BF159" s="193">
        <f t="shared" si="35"/>
        <v>0</v>
      </c>
      <c r="BG159" s="193">
        <f t="shared" si="36"/>
        <v>0</v>
      </c>
      <c r="BH159" s="193">
        <f t="shared" si="37"/>
        <v>0</v>
      </c>
      <c r="BI159" s="193">
        <f t="shared" si="38"/>
        <v>0</v>
      </c>
      <c r="BJ159" s="25" t="s">
        <v>17</v>
      </c>
      <c r="BK159" s="193">
        <f t="shared" si="39"/>
        <v>0</v>
      </c>
      <c r="BL159" s="25" t="s">
        <v>638</v>
      </c>
      <c r="BM159" s="25" t="s">
        <v>4229</v>
      </c>
    </row>
    <row r="160" spans="2:65" s="1" customFormat="1" ht="16.5" customHeight="1">
      <c r="B160" s="181"/>
      <c r="C160" s="218" t="s">
        <v>555</v>
      </c>
      <c r="D160" s="218" t="s">
        <v>465</v>
      </c>
      <c r="E160" s="219" t="s">
        <v>4230</v>
      </c>
      <c r="F160" s="220" t="s">
        <v>4231</v>
      </c>
      <c r="G160" s="221" t="s">
        <v>4091</v>
      </c>
      <c r="H160" s="222">
        <v>4</v>
      </c>
      <c r="I160" s="223"/>
      <c r="J160" s="224">
        <f t="shared" si="30"/>
        <v>0</v>
      </c>
      <c r="K160" s="220" t="s">
        <v>5</v>
      </c>
      <c r="L160" s="225"/>
      <c r="M160" s="226" t="s">
        <v>5</v>
      </c>
      <c r="N160" s="227" t="s">
        <v>43</v>
      </c>
      <c r="O160" s="43"/>
      <c r="P160" s="191">
        <f t="shared" si="31"/>
        <v>0</v>
      </c>
      <c r="Q160" s="191">
        <v>0</v>
      </c>
      <c r="R160" s="191">
        <f t="shared" si="32"/>
        <v>0</v>
      </c>
      <c r="S160" s="191">
        <v>0</v>
      </c>
      <c r="T160" s="192">
        <f t="shared" si="33"/>
        <v>0</v>
      </c>
      <c r="AR160" s="25" t="s">
        <v>2003</v>
      </c>
      <c r="AT160" s="25" t="s">
        <v>465</v>
      </c>
      <c r="AU160" s="25" t="s">
        <v>80</v>
      </c>
      <c r="AY160" s="25" t="s">
        <v>190</v>
      </c>
      <c r="BE160" s="193">
        <f t="shared" si="34"/>
        <v>0</v>
      </c>
      <c r="BF160" s="193">
        <f t="shared" si="35"/>
        <v>0</v>
      </c>
      <c r="BG160" s="193">
        <f t="shared" si="36"/>
        <v>0</v>
      </c>
      <c r="BH160" s="193">
        <f t="shared" si="37"/>
        <v>0</v>
      </c>
      <c r="BI160" s="193">
        <f t="shared" si="38"/>
        <v>0</v>
      </c>
      <c r="BJ160" s="25" t="s">
        <v>17</v>
      </c>
      <c r="BK160" s="193">
        <f t="shared" si="39"/>
        <v>0</v>
      </c>
      <c r="BL160" s="25" t="s">
        <v>638</v>
      </c>
      <c r="BM160" s="25" t="s">
        <v>4232</v>
      </c>
    </row>
    <row r="161" spans="2:65" s="1" customFormat="1" ht="16.5" customHeight="1">
      <c r="B161" s="181"/>
      <c r="C161" s="218" t="s">
        <v>560</v>
      </c>
      <c r="D161" s="218" t="s">
        <v>465</v>
      </c>
      <c r="E161" s="219" t="s">
        <v>4233</v>
      </c>
      <c r="F161" s="220" t="s">
        <v>4234</v>
      </c>
      <c r="G161" s="221" t="s">
        <v>4091</v>
      </c>
      <c r="H161" s="222">
        <v>68</v>
      </c>
      <c r="I161" s="223"/>
      <c r="J161" s="224">
        <f t="shared" si="30"/>
        <v>0</v>
      </c>
      <c r="K161" s="220" t="s">
        <v>5</v>
      </c>
      <c r="L161" s="225"/>
      <c r="M161" s="226" t="s">
        <v>5</v>
      </c>
      <c r="N161" s="227" t="s">
        <v>43</v>
      </c>
      <c r="O161" s="43"/>
      <c r="P161" s="191">
        <f t="shared" si="31"/>
        <v>0</v>
      </c>
      <c r="Q161" s="191">
        <v>0</v>
      </c>
      <c r="R161" s="191">
        <f t="shared" si="32"/>
        <v>0</v>
      </c>
      <c r="S161" s="191">
        <v>0</v>
      </c>
      <c r="T161" s="192">
        <f t="shared" si="33"/>
        <v>0</v>
      </c>
      <c r="AR161" s="25" t="s">
        <v>2003</v>
      </c>
      <c r="AT161" s="25" t="s">
        <v>465</v>
      </c>
      <c r="AU161" s="25" t="s">
        <v>80</v>
      </c>
      <c r="AY161" s="25" t="s">
        <v>190</v>
      </c>
      <c r="BE161" s="193">
        <f t="shared" si="34"/>
        <v>0</v>
      </c>
      <c r="BF161" s="193">
        <f t="shared" si="35"/>
        <v>0</v>
      </c>
      <c r="BG161" s="193">
        <f t="shared" si="36"/>
        <v>0</v>
      </c>
      <c r="BH161" s="193">
        <f t="shared" si="37"/>
        <v>0</v>
      </c>
      <c r="BI161" s="193">
        <f t="shared" si="38"/>
        <v>0</v>
      </c>
      <c r="BJ161" s="25" t="s">
        <v>17</v>
      </c>
      <c r="BK161" s="193">
        <f t="shared" si="39"/>
        <v>0</v>
      </c>
      <c r="BL161" s="25" t="s">
        <v>638</v>
      </c>
      <c r="BM161" s="25" t="s">
        <v>4235</v>
      </c>
    </row>
    <row r="162" spans="2:65" s="1" customFormat="1" ht="16.5" customHeight="1">
      <c r="B162" s="181"/>
      <c r="C162" s="218" t="s">
        <v>567</v>
      </c>
      <c r="D162" s="218" t="s">
        <v>465</v>
      </c>
      <c r="E162" s="219" t="s">
        <v>4236</v>
      </c>
      <c r="F162" s="220" t="s">
        <v>4237</v>
      </c>
      <c r="G162" s="221" t="s">
        <v>4091</v>
      </c>
      <c r="H162" s="222">
        <v>8</v>
      </c>
      <c r="I162" s="223"/>
      <c r="J162" s="224">
        <f t="shared" si="30"/>
        <v>0</v>
      </c>
      <c r="K162" s="220" t="s">
        <v>5</v>
      </c>
      <c r="L162" s="225"/>
      <c r="M162" s="226" t="s">
        <v>5</v>
      </c>
      <c r="N162" s="227" t="s">
        <v>43</v>
      </c>
      <c r="O162" s="43"/>
      <c r="P162" s="191">
        <f t="shared" si="31"/>
        <v>0</v>
      </c>
      <c r="Q162" s="191">
        <v>0</v>
      </c>
      <c r="R162" s="191">
        <f t="shared" si="32"/>
        <v>0</v>
      </c>
      <c r="S162" s="191">
        <v>0</v>
      </c>
      <c r="T162" s="192">
        <f t="shared" si="33"/>
        <v>0</v>
      </c>
      <c r="AR162" s="25" t="s">
        <v>2003</v>
      </c>
      <c r="AT162" s="25" t="s">
        <v>465</v>
      </c>
      <c r="AU162" s="25" t="s">
        <v>80</v>
      </c>
      <c r="AY162" s="25" t="s">
        <v>190</v>
      </c>
      <c r="BE162" s="193">
        <f t="shared" si="34"/>
        <v>0</v>
      </c>
      <c r="BF162" s="193">
        <f t="shared" si="35"/>
        <v>0</v>
      </c>
      <c r="BG162" s="193">
        <f t="shared" si="36"/>
        <v>0</v>
      </c>
      <c r="BH162" s="193">
        <f t="shared" si="37"/>
        <v>0</v>
      </c>
      <c r="BI162" s="193">
        <f t="shared" si="38"/>
        <v>0</v>
      </c>
      <c r="BJ162" s="25" t="s">
        <v>17</v>
      </c>
      <c r="BK162" s="193">
        <f t="shared" si="39"/>
        <v>0</v>
      </c>
      <c r="BL162" s="25" t="s">
        <v>638</v>
      </c>
      <c r="BM162" s="25" t="s">
        <v>4238</v>
      </c>
    </row>
    <row r="163" spans="2:65" s="1" customFormat="1" ht="16.5" customHeight="1">
      <c r="B163" s="181"/>
      <c r="C163" s="218" t="s">
        <v>575</v>
      </c>
      <c r="D163" s="218" t="s">
        <v>465</v>
      </c>
      <c r="E163" s="219" t="s">
        <v>4239</v>
      </c>
      <c r="F163" s="220" t="s">
        <v>4240</v>
      </c>
      <c r="G163" s="221" t="s">
        <v>4091</v>
      </c>
      <c r="H163" s="222">
        <v>11</v>
      </c>
      <c r="I163" s="223"/>
      <c r="J163" s="224">
        <f t="shared" si="30"/>
        <v>0</v>
      </c>
      <c r="K163" s="220" t="s">
        <v>5</v>
      </c>
      <c r="L163" s="225"/>
      <c r="M163" s="226" t="s">
        <v>5</v>
      </c>
      <c r="N163" s="227" t="s">
        <v>43</v>
      </c>
      <c r="O163" s="43"/>
      <c r="P163" s="191">
        <f t="shared" si="31"/>
        <v>0</v>
      </c>
      <c r="Q163" s="191">
        <v>0</v>
      </c>
      <c r="R163" s="191">
        <f t="shared" si="32"/>
        <v>0</v>
      </c>
      <c r="S163" s="191">
        <v>0</v>
      </c>
      <c r="T163" s="192">
        <f t="shared" si="33"/>
        <v>0</v>
      </c>
      <c r="AR163" s="25" t="s">
        <v>2003</v>
      </c>
      <c r="AT163" s="25" t="s">
        <v>465</v>
      </c>
      <c r="AU163" s="25" t="s">
        <v>80</v>
      </c>
      <c r="AY163" s="25" t="s">
        <v>190</v>
      </c>
      <c r="BE163" s="193">
        <f t="shared" si="34"/>
        <v>0</v>
      </c>
      <c r="BF163" s="193">
        <f t="shared" si="35"/>
        <v>0</v>
      </c>
      <c r="BG163" s="193">
        <f t="shared" si="36"/>
        <v>0</v>
      </c>
      <c r="BH163" s="193">
        <f t="shared" si="37"/>
        <v>0</v>
      </c>
      <c r="BI163" s="193">
        <f t="shared" si="38"/>
        <v>0</v>
      </c>
      <c r="BJ163" s="25" t="s">
        <v>17</v>
      </c>
      <c r="BK163" s="193">
        <f t="shared" si="39"/>
        <v>0</v>
      </c>
      <c r="BL163" s="25" t="s">
        <v>638</v>
      </c>
      <c r="BM163" s="25" t="s">
        <v>4241</v>
      </c>
    </row>
    <row r="164" spans="2:65" s="1" customFormat="1" ht="16.5" customHeight="1">
      <c r="B164" s="181"/>
      <c r="C164" s="218" t="s">
        <v>581</v>
      </c>
      <c r="D164" s="218" t="s">
        <v>465</v>
      </c>
      <c r="E164" s="219" t="s">
        <v>4242</v>
      </c>
      <c r="F164" s="220" t="s">
        <v>4243</v>
      </c>
      <c r="G164" s="221" t="s">
        <v>4091</v>
      </c>
      <c r="H164" s="222">
        <v>3</v>
      </c>
      <c r="I164" s="223"/>
      <c r="J164" s="224">
        <f t="shared" si="30"/>
        <v>0</v>
      </c>
      <c r="K164" s="220" t="s">
        <v>5</v>
      </c>
      <c r="L164" s="225"/>
      <c r="M164" s="226" t="s">
        <v>5</v>
      </c>
      <c r="N164" s="227" t="s">
        <v>43</v>
      </c>
      <c r="O164" s="43"/>
      <c r="P164" s="191">
        <f t="shared" si="31"/>
        <v>0</v>
      </c>
      <c r="Q164" s="191">
        <v>0</v>
      </c>
      <c r="R164" s="191">
        <f t="shared" si="32"/>
        <v>0</v>
      </c>
      <c r="S164" s="191">
        <v>0</v>
      </c>
      <c r="T164" s="192">
        <f t="shared" si="33"/>
        <v>0</v>
      </c>
      <c r="AR164" s="25" t="s">
        <v>2003</v>
      </c>
      <c r="AT164" s="25" t="s">
        <v>465</v>
      </c>
      <c r="AU164" s="25" t="s">
        <v>80</v>
      </c>
      <c r="AY164" s="25" t="s">
        <v>190</v>
      </c>
      <c r="BE164" s="193">
        <f t="shared" si="34"/>
        <v>0</v>
      </c>
      <c r="BF164" s="193">
        <f t="shared" si="35"/>
        <v>0</v>
      </c>
      <c r="BG164" s="193">
        <f t="shared" si="36"/>
        <v>0</v>
      </c>
      <c r="BH164" s="193">
        <f t="shared" si="37"/>
        <v>0</v>
      </c>
      <c r="BI164" s="193">
        <f t="shared" si="38"/>
        <v>0</v>
      </c>
      <c r="BJ164" s="25" t="s">
        <v>17</v>
      </c>
      <c r="BK164" s="193">
        <f t="shared" si="39"/>
        <v>0</v>
      </c>
      <c r="BL164" s="25" t="s">
        <v>638</v>
      </c>
      <c r="BM164" s="25" t="s">
        <v>4244</v>
      </c>
    </row>
    <row r="165" spans="2:65" s="1" customFormat="1" ht="16.5" customHeight="1">
      <c r="B165" s="181"/>
      <c r="C165" s="218" t="s">
        <v>586</v>
      </c>
      <c r="D165" s="218" t="s">
        <v>465</v>
      </c>
      <c r="E165" s="219" t="s">
        <v>4245</v>
      </c>
      <c r="F165" s="220" t="s">
        <v>4246</v>
      </c>
      <c r="G165" s="221" t="s">
        <v>4091</v>
      </c>
      <c r="H165" s="222">
        <v>158</v>
      </c>
      <c r="I165" s="223"/>
      <c r="J165" s="224">
        <f t="shared" si="30"/>
        <v>0</v>
      </c>
      <c r="K165" s="220" t="s">
        <v>5</v>
      </c>
      <c r="L165" s="225"/>
      <c r="M165" s="226" t="s">
        <v>5</v>
      </c>
      <c r="N165" s="227" t="s">
        <v>43</v>
      </c>
      <c r="O165" s="43"/>
      <c r="P165" s="191">
        <f t="shared" si="31"/>
        <v>0</v>
      </c>
      <c r="Q165" s="191">
        <v>0</v>
      </c>
      <c r="R165" s="191">
        <f t="shared" si="32"/>
        <v>0</v>
      </c>
      <c r="S165" s="191">
        <v>0</v>
      </c>
      <c r="T165" s="192">
        <f t="shared" si="33"/>
        <v>0</v>
      </c>
      <c r="AR165" s="25" t="s">
        <v>2003</v>
      </c>
      <c r="AT165" s="25" t="s">
        <v>465</v>
      </c>
      <c r="AU165" s="25" t="s">
        <v>80</v>
      </c>
      <c r="AY165" s="25" t="s">
        <v>190</v>
      </c>
      <c r="BE165" s="193">
        <f t="shared" si="34"/>
        <v>0</v>
      </c>
      <c r="BF165" s="193">
        <f t="shared" si="35"/>
        <v>0</v>
      </c>
      <c r="BG165" s="193">
        <f t="shared" si="36"/>
        <v>0</v>
      </c>
      <c r="BH165" s="193">
        <f t="shared" si="37"/>
        <v>0</v>
      </c>
      <c r="BI165" s="193">
        <f t="shared" si="38"/>
        <v>0</v>
      </c>
      <c r="BJ165" s="25" t="s">
        <v>17</v>
      </c>
      <c r="BK165" s="193">
        <f t="shared" si="39"/>
        <v>0</v>
      </c>
      <c r="BL165" s="25" t="s">
        <v>638</v>
      </c>
      <c r="BM165" s="25" t="s">
        <v>4247</v>
      </c>
    </row>
    <row r="166" spans="2:65" s="1" customFormat="1" ht="16.5" customHeight="1">
      <c r="B166" s="181"/>
      <c r="C166" s="218" t="s">
        <v>593</v>
      </c>
      <c r="D166" s="218" t="s">
        <v>465</v>
      </c>
      <c r="E166" s="219" t="s">
        <v>4248</v>
      </c>
      <c r="F166" s="220" t="s">
        <v>4249</v>
      </c>
      <c r="G166" s="221" t="s">
        <v>4091</v>
      </c>
      <c r="H166" s="222">
        <v>70</v>
      </c>
      <c r="I166" s="223"/>
      <c r="J166" s="224">
        <f t="shared" si="30"/>
        <v>0</v>
      </c>
      <c r="K166" s="220" t="s">
        <v>5</v>
      </c>
      <c r="L166" s="225"/>
      <c r="M166" s="226" t="s">
        <v>5</v>
      </c>
      <c r="N166" s="227" t="s">
        <v>43</v>
      </c>
      <c r="O166" s="43"/>
      <c r="P166" s="191">
        <f t="shared" si="31"/>
        <v>0</v>
      </c>
      <c r="Q166" s="191">
        <v>0</v>
      </c>
      <c r="R166" s="191">
        <f t="shared" si="32"/>
        <v>0</v>
      </c>
      <c r="S166" s="191">
        <v>0</v>
      </c>
      <c r="T166" s="192">
        <f t="shared" si="33"/>
        <v>0</v>
      </c>
      <c r="AR166" s="25" t="s">
        <v>2003</v>
      </c>
      <c r="AT166" s="25" t="s">
        <v>465</v>
      </c>
      <c r="AU166" s="25" t="s">
        <v>80</v>
      </c>
      <c r="AY166" s="25" t="s">
        <v>190</v>
      </c>
      <c r="BE166" s="193">
        <f t="shared" si="34"/>
        <v>0</v>
      </c>
      <c r="BF166" s="193">
        <f t="shared" si="35"/>
        <v>0</v>
      </c>
      <c r="BG166" s="193">
        <f t="shared" si="36"/>
        <v>0</v>
      </c>
      <c r="BH166" s="193">
        <f t="shared" si="37"/>
        <v>0</v>
      </c>
      <c r="BI166" s="193">
        <f t="shared" si="38"/>
        <v>0</v>
      </c>
      <c r="BJ166" s="25" t="s">
        <v>17</v>
      </c>
      <c r="BK166" s="193">
        <f t="shared" si="39"/>
        <v>0</v>
      </c>
      <c r="BL166" s="25" t="s">
        <v>638</v>
      </c>
      <c r="BM166" s="25" t="s">
        <v>4250</v>
      </c>
    </row>
    <row r="167" spans="2:65" s="1" customFormat="1" ht="16.5" customHeight="1">
      <c r="B167" s="181"/>
      <c r="C167" s="218" t="s">
        <v>606</v>
      </c>
      <c r="D167" s="218" t="s">
        <v>465</v>
      </c>
      <c r="E167" s="219" t="s">
        <v>4251</v>
      </c>
      <c r="F167" s="220" t="s">
        <v>4252</v>
      </c>
      <c r="G167" s="221" t="s">
        <v>4091</v>
      </c>
      <c r="H167" s="222">
        <v>10</v>
      </c>
      <c r="I167" s="223"/>
      <c r="J167" s="224">
        <f t="shared" si="30"/>
        <v>0</v>
      </c>
      <c r="K167" s="220" t="s">
        <v>5</v>
      </c>
      <c r="L167" s="225"/>
      <c r="M167" s="226" t="s">
        <v>5</v>
      </c>
      <c r="N167" s="227" t="s">
        <v>43</v>
      </c>
      <c r="O167" s="43"/>
      <c r="P167" s="191">
        <f t="shared" si="31"/>
        <v>0</v>
      </c>
      <c r="Q167" s="191">
        <v>0</v>
      </c>
      <c r="R167" s="191">
        <f t="shared" si="32"/>
        <v>0</v>
      </c>
      <c r="S167" s="191">
        <v>0</v>
      </c>
      <c r="T167" s="192">
        <f t="shared" si="33"/>
        <v>0</v>
      </c>
      <c r="AR167" s="25" t="s">
        <v>2003</v>
      </c>
      <c r="AT167" s="25" t="s">
        <v>465</v>
      </c>
      <c r="AU167" s="25" t="s">
        <v>80</v>
      </c>
      <c r="AY167" s="25" t="s">
        <v>190</v>
      </c>
      <c r="BE167" s="193">
        <f t="shared" si="34"/>
        <v>0</v>
      </c>
      <c r="BF167" s="193">
        <f t="shared" si="35"/>
        <v>0</v>
      </c>
      <c r="BG167" s="193">
        <f t="shared" si="36"/>
        <v>0</v>
      </c>
      <c r="BH167" s="193">
        <f t="shared" si="37"/>
        <v>0</v>
      </c>
      <c r="BI167" s="193">
        <f t="shared" si="38"/>
        <v>0</v>
      </c>
      <c r="BJ167" s="25" t="s">
        <v>17</v>
      </c>
      <c r="BK167" s="193">
        <f t="shared" si="39"/>
        <v>0</v>
      </c>
      <c r="BL167" s="25" t="s">
        <v>638</v>
      </c>
      <c r="BM167" s="25" t="s">
        <v>4253</v>
      </c>
    </row>
    <row r="168" spans="2:65" s="1" customFormat="1" ht="16.5" customHeight="1">
      <c r="B168" s="181"/>
      <c r="C168" s="218" t="s">
        <v>616</v>
      </c>
      <c r="D168" s="218" t="s">
        <v>465</v>
      </c>
      <c r="E168" s="219" t="s">
        <v>4254</v>
      </c>
      <c r="F168" s="220" t="s">
        <v>4255</v>
      </c>
      <c r="G168" s="221" t="s">
        <v>4091</v>
      </c>
      <c r="H168" s="222">
        <v>28</v>
      </c>
      <c r="I168" s="223"/>
      <c r="J168" s="224">
        <f t="shared" si="30"/>
        <v>0</v>
      </c>
      <c r="K168" s="220" t="s">
        <v>5</v>
      </c>
      <c r="L168" s="225"/>
      <c r="M168" s="226" t="s">
        <v>5</v>
      </c>
      <c r="N168" s="227" t="s">
        <v>43</v>
      </c>
      <c r="O168" s="43"/>
      <c r="P168" s="191">
        <f t="shared" si="31"/>
        <v>0</v>
      </c>
      <c r="Q168" s="191">
        <v>0</v>
      </c>
      <c r="R168" s="191">
        <f t="shared" si="32"/>
        <v>0</v>
      </c>
      <c r="S168" s="191">
        <v>0</v>
      </c>
      <c r="T168" s="192">
        <f t="shared" si="33"/>
        <v>0</v>
      </c>
      <c r="AR168" s="25" t="s">
        <v>2003</v>
      </c>
      <c r="AT168" s="25" t="s">
        <v>465</v>
      </c>
      <c r="AU168" s="25" t="s">
        <v>80</v>
      </c>
      <c r="AY168" s="25" t="s">
        <v>190</v>
      </c>
      <c r="BE168" s="193">
        <f t="shared" si="34"/>
        <v>0</v>
      </c>
      <c r="BF168" s="193">
        <f t="shared" si="35"/>
        <v>0</v>
      </c>
      <c r="BG168" s="193">
        <f t="shared" si="36"/>
        <v>0</v>
      </c>
      <c r="BH168" s="193">
        <f t="shared" si="37"/>
        <v>0</v>
      </c>
      <c r="BI168" s="193">
        <f t="shared" si="38"/>
        <v>0</v>
      </c>
      <c r="BJ168" s="25" t="s">
        <v>17</v>
      </c>
      <c r="BK168" s="193">
        <f t="shared" si="39"/>
        <v>0</v>
      </c>
      <c r="BL168" s="25" t="s">
        <v>638</v>
      </c>
      <c r="BM168" s="25" t="s">
        <v>4256</v>
      </c>
    </row>
    <row r="169" spans="2:65" s="1" customFormat="1" ht="16.5" customHeight="1">
      <c r="B169" s="181"/>
      <c r="C169" s="218" t="s">
        <v>622</v>
      </c>
      <c r="D169" s="218" t="s">
        <v>465</v>
      </c>
      <c r="E169" s="219" t="s">
        <v>4257</v>
      </c>
      <c r="F169" s="220" t="s">
        <v>4258</v>
      </c>
      <c r="G169" s="221" t="s">
        <v>4091</v>
      </c>
      <c r="H169" s="222">
        <v>4</v>
      </c>
      <c r="I169" s="223"/>
      <c r="J169" s="224">
        <f t="shared" si="30"/>
        <v>0</v>
      </c>
      <c r="K169" s="220" t="s">
        <v>5</v>
      </c>
      <c r="L169" s="225"/>
      <c r="M169" s="226" t="s">
        <v>5</v>
      </c>
      <c r="N169" s="227" t="s">
        <v>43</v>
      </c>
      <c r="O169" s="43"/>
      <c r="P169" s="191">
        <f t="shared" si="31"/>
        <v>0</v>
      </c>
      <c r="Q169" s="191">
        <v>0</v>
      </c>
      <c r="R169" s="191">
        <f t="shared" si="32"/>
        <v>0</v>
      </c>
      <c r="S169" s="191">
        <v>0</v>
      </c>
      <c r="T169" s="192">
        <f t="shared" si="33"/>
        <v>0</v>
      </c>
      <c r="AR169" s="25" t="s">
        <v>2003</v>
      </c>
      <c r="AT169" s="25" t="s">
        <v>465</v>
      </c>
      <c r="AU169" s="25" t="s">
        <v>80</v>
      </c>
      <c r="AY169" s="25" t="s">
        <v>190</v>
      </c>
      <c r="BE169" s="193">
        <f t="shared" si="34"/>
        <v>0</v>
      </c>
      <c r="BF169" s="193">
        <f t="shared" si="35"/>
        <v>0</v>
      </c>
      <c r="BG169" s="193">
        <f t="shared" si="36"/>
        <v>0</v>
      </c>
      <c r="BH169" s="193">
        <f t="shared" si="37"/>
        <v>0</v>
      </c>
      <c r="BI169" s="193">
        <f t="shared" si="38"/>
        <v>0</v>
      </c>
      <c r="BJ169" s="25" t="s">
        <v>17</v>
      </c>
      <c r="BK169" s="193">
        <f t="shared" si="39"/>
        <v>0</v>
      </c>
      <c r="BL169" s="25" t="s">
        <v>638</v>
      </c>
      <c r="BM169" s="25" t="s">
        <v>4259</v>
      </c>
    </row>
    <row r="170" spans="2:65" s="1" customFormat="1" ht="16.5" customHeight="1">
      <c r="B170" s="181"/>
      <c r="C170" s="218" t="s">
        <v>631</v>
      </c>
      <c r="D170" s="218" t="s">
        <v>465</v>
      </c>
      <c r="E170" s="219" t="s">
        <v>4260</v>
      </c>
      <c r="F170" s="220" t="s">
        <v>4261</v>
      </c>
      <c r="G170" s="221" t="s">
        <v>4091</v>
      </c>
      <c r="H170" s="222">
        <v>4</v>
      </c>
      <c r="I170" s="223"/>
      <c r="J170" s="224">
        <f t="shared" si="30"/>
        <v>0</v>
      </c>
      <c r="K170" s="220" t="s">
        <v>5</v>
      </c>
      <c r="L170" s="225"/>
      <c r="M170" s="226" t="s">
        <v>5</v>
      </c>
      <c r="N170" s="227" t="s">
        <v>43</v>
      </c>
      <c r="O170" s="43"/>
      <c r="P170" s="191">
        <f t="shared" si="31"/>
        <v>0</v>
      </c>
      <c r="Q170" s="191">
        <v>0</v>
      </c>
      <c r="R170" s="191">
        <f t="shared" si="32"/>
        <v>0</v>
      </c>
      <c r="S170" s="191">
        <v>0</v>
      </c>
      <c r="T170" s="192">
        <f t="shared" si="33"/>
        <v>0</v>
      </c>
      <c r="AR170" s="25" t="s">
        <v>2003</v>
      </c>
      <c r="AT170" s="25" t="s">
        <v>465</v>
      </c>
      <c r="AU170" s="25" t="s">
        <v>80</v>
      </c>
      <c r="AY170" s="25" t="s">
        <v>190</v>
      </c>
      <c r="BE170" s="193">
        <f t="shared" si="34"/>
        <v>0</v>
      </c>
      <c r="BF170" s="193">
        <f t="shared" si="35"/>
        <v>0</v>
      </c>
      <c r="BG170" s="193">
        <f t="shared" si="36"/>
        <v>0</v>
      </c>
      <c r="BH170" s="193">
        <f t="shared" si="37"/>
        <v>0</v>
      </c>
      <c r="BI170" s="193">
        <f t="shared" si="38"/>
        <v>0</v>
      </c>
      <c r="BJ170" s="25" t="s">
        <v>17</v>
      </c>
      <c r="BK170" s="193">
        <f t="shared" si="39"/>
        <v>0</v>
      </c>
      <c r="BL170" s="25" t="s">
        <v>638</v>
      </c>
      <c r="BM170" s="25" t="s">
        <v>4262</v>
      </c>
    </row>
    <row r="171" spans="2:65" s="1" customFormat="1" ht="16.5" customHeight="1">
      <c r="B171" s="181"/>
      <c r="C171" s="218" t="s">
        <v>638</v>
      </c>
      <c r="D171" s="218" t="s">
        <v>465</v>
      </c>
      <c r="E171" s="219" t="s">
        <v>4263</v>
      </c>
      <c r="F171" s="220" t="s">
        <v>4264</v>
      </c>
      <c r="G171" s="221" t="s">
        <v>4091</v>
      </c>
      <c r="H171" s="222">
        <v>100</v>
      </c>
      <c r="I171" s="223"/>
      <c r="J171" s="224">
        <f t="shared" si="30"/>
        <v>0</v>
      </c>
      <c r="K171" s="220" t="s">
        <v>5</v>
      </c>
      <c r="L171" s="225"/>
      <c r="M171" s="226" t="s">
        <v>5</v>
      </c>
      <c r="N171" s="227" t="s">
        <v>43</v>
      </c>
      <c r="O171" s="43"/>
      <c r="P171" s="191">
        <f t="shared" si="31"/>
        <v>0</v>
      </c>
      <c r="Q171" s="191">
        <v>0</v>
      </c>
      <c r="R171" s="191">
        <f t="shared" si="32"/>
        <v>0</v>
      </c>
      <c r="S171" s="191">
        <v>0</v>
      </c>
      <c r="T171" s="192">
        <f t="shared" si="33"/>
        <v>0</v>
      </c>
      <c r="AR171" s="25" t="s">
        <v>2003</v>
      </c>
      <c r="AT171" s="25" t="s">
        <v>465</v>
      </c>
      <c r="AU171" s="25" t="s">
        <v>80</v>
      </c>
      <c r="AY171" s="25" t="s">
        <v>190</v>
      </c>
      <c r="BE171" s="193">
        <f t="shared" si="34"/>
        <v>0</v>
      </c>
      <c r="BF171" s="193">
        <f t="shared" si="35"/>
        <v>0</v>
      </c>
      <c r="BG171" s="193">
        <f t="shared" si="36"/>
        <v>0</v>
      </c>
      <c r="BH171" s="193">
        <f t="shared" si="37"/>
        <v>0</v>
      </c>
      <c r="BI171" s="193">
        <f t="shared" si="38"/>
        <v>0</v>
      </c>
      <c r="BJ171" s="25" t="s">
        <v>17</v>
      </c>
      <c r="BK171" s="193">
        <f t="shared" si="39"/>
        <v>0</v>
      </c>
      <c r="BL171" s="25" t="s">
        <v>638</v>
      </c>
      <c r="BM171" s="25" t="s">
        <v>4265</v>
      </c>
    </row>
    <row r="172" spans="2:65" s="1" customFormat="1" ht="16.5" customHeight="1">
      <c r="B172" s="181"/>
      <c r="C172" s="218" t="s">
        <v>648</v>
      </c>
      <c r="D172" s="218" t="s">
        <v>465</v>
      </c>
      <c r="E172" s="219" t="s">
        <v>4266</v>
      </c>
      <c r="F172" s="220" t="s">
        <v>4267</v>
      </c>
      <c r="G172" s="221" t="s">
        <v>625</v>
      </c>
      <c r="H172" s="222">
        <v>18</v>
      </c>
      <c r="I172" s="223"/>
      <c r="J172" s="224">
        <f t="shared" si="30"/>
        <v>0</v>
      </c>
      <c r="K172" s="220" t="s">
        <v>5</v>
      </c>
      <c r="L172" s="225"/>
      <c r="M172" s="226" t="s">
        <v>5</v>
      </c>
      <c r="N172" s="227" t="s">
        <v>43</v>
      </c>
      <c r="O172" s="43"/>
      <c r="P172" s="191">
        <f t="shared" si="31"/>
        <v>0</v>
      </c>
      <c r="Q172" s="191">
        <v>0</v>
      </c>
      <c r="R172" s="191">
        <f t="shared" si="32"/>
        <v>0</v>
      </c>
      <c r="S172" s="191">
        <v>0</v>
      </c>
      <c r="T172" s="192">
        <f t="shared" si="33"/>
        <v>0</v>
      </c>
      <c r="AR172" s="25" t="s">
        <v>2003</v>
      </c>
      <c r="AT172" s="25" t="s">
        <v>465</v>
      </c>
      <c r="AU172" s="25" t="s">
        <v>80</v>
      </c>
      <c r="AY172" s="25" t="s">
        <v>190</v>
      </c>
      <c r="BE172" s="193">
        <f t="shared" si="34"/>
        <v>0</v>
      </c>
      <c r="BF172" s="193">
        <f t="shared" si="35"/>
        <v>0</v>
      </c>
      <c r="BG172" s="193">
        <f t="shared" si="36"/>
        <v>0</v>
      </c>
      <c r="BH172" s="193">
        <f t="shared" si="37"/>
        <v>0</v>
      </c>
      <c r="BI172" s="193">
        <f t="shared" si="38"/>
        <v>0</v>
      </c>
      <c r="BJ172" s="25" t="s">
        <v>17</v>
      </c>
      <c r="BK172" s="193">
        <f t="shared" si="39"/>
        <v>0</v>
      </c>
      <c r="BL172" s="25" t="s">
        <v>638</v>
      </c>
      <c r="BM172" s="25" t="s">
        <v>4268</v>
      </c>
    </row>
    <row r="173" spans="2:65" s="1" customFormat="1" ht="16.5" customHeight="1">
      <c r="B173" s="181"/>
      <c r="C173" s="218" t="s">
        <v>654</v>
      </c>
      <c r="D173" s="218" t="s">
        <v>465</v>
      </c>
      <c r="E173" s="219" t="s">
        <v>4269</v>
      </c>
      <c r="F173" s="220" t="s">
        <v>4270</v>
      </c>
      <c r="G173" s="221" t="s">
        <v>625</v>
      </c>
      <c r="H173" s="222">
        <v>26</v>
      </c>
      <c r="I173" s="223"/>
      <c r="J173" s="224">
        <f aca="true" t="shared" si="40" ref="J173:J204">ROUND(I173*H173,2)</f>
        <v>0</v>
      </c>
      <c r="K173" s="220" t="s">
        <v>5</v>
      </c>
      <c r="L173" s="225"/>
      <c r="M173" s="226" t="s">
        <v>5</v>
      </c>
      <c r="N173" s="227" t="s">
        <v>43</v>
      </c>
      <c r="O173" s="43"/>
      <c r="P173" s="191">
        <f aca="true" t="shared" si="41" ref="P173:P204">O173*H173</f>
        <v>0</v>
      </c>
      <c r="Q173" s="191">
        <v>0</v>
      </c>
      <c r="R173" s="191">
        <f aca="true" t="shared" si="42" ref="R173:R204">Q173*H173</f>
        <v>0</v>
      </c>
      <c r="S173" s="191">
        <v>0</v>
      </c>
      <c r="T173" s="192">
        <f aca="true" t="shared" si="43" ref="T173:T204">S173*H173</f>
        <v>0</v>
      </c>
      <c r="AR173" s="25" t="s">
        <v>2003</v>
      </c>
      <c r="AT173" s="25" t="s">
        <v>465</v>
      </c>
      <c r="AU173" s="25" t="s">
        <v>80</v>
      </c>
      <c r="AY173" s="25" t="s">
        <v>190</v>
      </c>
      <c r="BE173" s="193">
        <f aca="true" t="shared" si="44" ref="BE173:BE190">IF(N173="základní",J173,0)</f>
        <v>0</v>
      </c>
      <c r="BF173" s="193">
        <f aca="true" t="shared" si="45" ref="BF173:BF190">IF(N173="snížená",J173,0)</f>
        <v>0</v>
      </c>
      <c r="BG173" s="193">
        <f aca="true" t="shared" si="46" ref="BG173:BG190">IF(N173="zákl. přenesená",J173,0)</f>
        <v>0</v>
      </c>
      <c r="BH173" s="193">
        <f aca="true" t="shared" si="47" ref="BH173:BH190">IF(N173="sníž. přenesená",J173,0)</f>
        <v>0</v>
      </c>
      <c r="BI173" s="193">
        <f aca="true" t="shared" si="48" ref="BI173:BI190">IF(N173="nulová",J173,0)</f>
        <v>0</v>
      </c>
      <c r="BJ173" s="25" t="s">
        <v>17</v>
      </c>
      <c r="BK173" s="193">
        <f aca="true" t="shared" si="49" ref="BK173:BK190">ROUND(I173*H173,2)</f>
        <v>0</v>
      </c>
      <c r="BL173" s="25" t="s">
        <v>638</v>
      </c>
      <c r="BM173" s="25" t="s">
        <v>4271</v>
      </c>
    </row>
    <row r="174" spans="2:65" s="1" customFormat="1" ht="16.5" customHeight="1">
      <c r="B174" s="181"/>
      <c r="C174" s="218" t="s">
        <v>661</v>
      </c>
      <c r="D174" s="218" t="s">
        <v>465</v>
      </c>
      <c r="E174" s="219" t="s">
        <v>4272</v>
      </c>
      <c r="F174" s="220" t="s">
        <v>4273</v>
      </c>
      <c r="G174" s="221" t="s">
        <v>625</v>
      </c>
      <c r="H174" s="222">
        <v>34</v>
      </c>
      <c r="I174" s="223"/>
      <c r="J174" s="224">
        <f t="shared" si="40"/>
        <v>0</v>
      </c>
      <c r="K174" s="220" t="s">
        <v>5</v>
      </c>
      <c r="L174" s="225"/>
      <c r="M174" s="226" t="s">
        <v>5</v>
      </c>
      <c r="N174" s="227" t="s">
        <v>43</v>
      </c>
      <c r="O174" s="43"/>
      <c r="P174" s="191">
        <f t="shared" si="41"/>
        <v>0</v>
      </c>
      <c r="Q174" s="191">
        <v>0</v>
      </c>
      <c r="R174" s="191">
        <f t="shared" si="42"/>
        <v>0</v>
      </c>
      <c r="S174" s="191">
        <v>0</v>
      </c>
      <c r="T174" s="192">
        <f t="shared" si="43"/>
        <v>0</v>
      </c>
      <c r="AR174" s="25" t="s">
        <v>2003</v>
      </c>
      <c r="AT174" s="25" t="s">
        <v>465</v>
      </c>
      <c r="AU174" s="25" t="s">
        <v>80</v>
      </c>
      <c r="AY174" s="25" t="s">
        <v>190</v>
      </c>
      <c r="BE174" s="193">
        <f t="shared" si="44"/>
        <v>0</v>
      </c>
      <c r="BF174" s="193">
        <f t="shared" si="45"/>
        <v>0</v>
      </c>
      <c r="BG174" s="193">
        <f t="shared" si="46"/>
        <v>0</v>
      </c>
      <c r="BH174" s="193">
        <f t="shared" si="47"/>
        <v>0</v>
      </c>
      <c r="BI174" s="193">
        <f t="shared" si="48"/>
        <v>0</v>
      </c>
      <c r="BJ174" s="25" t="s">
        <v>17</v>
      </c>
      <c r="BK174" s="193">
        <f t="shared" si="49"/>
        <v>0</v>
      </c>
      <c r="BL174" s="25" t="s">
        <v>638</v>
      </c>
      <c r="BM174" s="25" t="s">
        <v>4274</v>
      </c>
    </row>
    <row r="175" spans="2:65" s="1" customFormat="1" ht="16.5" customHeight="1">
      <c r="B175" s="181"/>
      <c r="C175" s="218" t="s">
        <v>666</v>
      </c>
      <c r="D175" s="218" t="s">
        <v>465</v>
      </c>
      <c r="E175" s="219" t="s">
        <v>4275</v>
      </c>
      <c r="F175" s="220" t="s">
        <v>4276</v>
      </c>
      <c r="G175" s="221" t="s">
        <v>625</v>
      </c>
      <c r="H175" s="222">
        <v>18</v>
      </c>
      <c r="I175" s="223"/>
      <c r="J175" s="224">
        <f t="shared" si="40"/>
        <v>0</v>
      </c>
      <c r="K175" s="220" t="s">
        <v>5</v>
      </c>
      <c r="L175" s="225"/>
      <c r="M175" s="226" t="s">
        <v>5</v>
      </c>
      <c r="N175" s="227" t="s">
        <v>43</v>
      </c>
      <c r="O175" s="43"/>
      <c r="P175" s="191">
        <f t="shared" si="41"/>
        <v>0</v>
      </c>
      <c r="Q175" s="191">
        <v>0</v>
      </c>
      <c r="R175" s="191">
        <f t="shared" si="42"/>
        <v>0</v>
      </c>
      <c r="S175" s="191">
        <v>0</v>
      </c>
      <c r="T175" s="192">
        <f t="shared" si="43"/>
        <v>0</v>
      </c>
      <c r="AR175" s="25" t="s">
        <v>2003</v>
      </c>
      <c r="AT175" s="25" t="s">
        <v>465</v>
      </c>
      <c r="AU175" s="25" t="s">
        <v>80</v>
      </c>
      <c r="AY175" s="25" t="s">
        <v>190</v>
      </c>
      <c r="BE175" s="193">
        <f t="shared" si="44"/>
        <v>0</v>
      </c>
      <c r="BF175" s="193">
        <f t="shared" si="45"/>
        <v>0</v>
      </c>
      <c r="BG175" s="193">
        <f t="shared" si="46"/>
        <v>0</v>
      </c>
      <c r="BH175" s="193">
        <f t="shared" si="47"/>
        <v>0</v>
      </c>
      <c r="BI175" s="193">
        <f t="shared" si="48"/>
        <v>0</v>
      </c>
      <c r="BJ175" s="25" t="s">
        <v>17</v>
      </c>
      <c r="BK175" s="193">
        <f t="shared" si="49"/>
        <v>0</v>
      </c>
      <c r="BL175" s="25" t="s">
        <v>638</v>
      </c>
      <c r="BM175" s="25" t="s">
        <v>4277</v>
      </c>
    </row>
    <row r="176" spans="2:65" s="1" customFormat="1" ht="16.5" customHeight="1">
      <c r="B176" s="181"/>
      <c r="C176" s="218" t="s">
        <v>680</v>
      </c>
      <c r="D176" s="218" t="s">
        <v>465</v>
      </c>
      <c r="E176" s="219" t="s">
        <v>4278</v>
      </c>
      <c r="F176" s="220" t="s">
        <v>4279</v>
      </c>
      <c r="G176" s="221" t="s">
        <v>625</v>
      </c>
      <c r="H176" s="222">
        <v>18</v>
      </c>
      <c r="I176" s="223"/>
      <c r="J176" s="224">
        <f t="shared" si="40"/>
        <v>0</v>
      </c>
      <c r="K176" s="220" t="s">
        <v>5</v>
      </c>
      <c r="L176" s="225"/>
      <c r="M176" s="226" t="s">
        <v>5</v>
      </c>
      <c r="N176" s="227" t="s">
        <v>43</v>
      </c>
      <c r="O176" s="43"/>
      <c r="P176" s="191">
        <f t="shared" si="41"/>
        <v>0</v>
      </c>
      <c r="Q176" s="191">
        <v>0</v>
      </c>
      <c r="R176" s="191">
        <f t="shared" si="42"/>
        <v>0</v>
      </c>
      <c r="S176" s="191">
        <v>0</v>
      </c>
      <c r="T176" s="192">
        <f t="shared" si="43"/>
        <v>0</v>
      </c>
      <c r="AR176" s="25" t="s">
        <v>2003</v>
      </c>
      <c r="AT176" s="25" t="s">
        <v>465</v>
      </c>
      <c r="AU176" s="25" t="s">
        <v>80</v>
      </c>
      <c r="AY176" s="25" t="s">
        <v>190</v>
      </c>
      <c r="BE176" s="193">
        <f t="shared" si="44"/>
        <v>0</v>
      </c>
      <c r="BF176" s="193">
        <f t="shared" si="45"/>
        <v>0</v>
      </c>
      <c r="BG176" s="193">
        <f t="shared" si="46"/>
        <v>0</v>
      </c>
      <c r="BH176" s="193">
        <f t="shared" si="47"/>
        <v>0</v>
      </c>
      <c r="BI176" s="193">
        <f t="shared" si="48"/>
        <v>0</v>
      </c>
      <c r="BJ176" s="25" t="s">
        <v>17</v>
      </c>
      <c r="BK176" s="193">
        <f t="shared" si="49"/>
        <v>0</v>
      </c>
      <c r="BL176" s="25" t="s">
        <v>638</v>
      </c>
      <c r="BM176" s="25" t="s">
        <v>4280</v>
      </c>
    </row>
    <row r="177" spans="2:65" s="1" customFormat="1" ht="16.5" customHeight="1">
      <c r="B177" s="181"/>
      <c r="C177" s="218" t="s">
        <v>699</v>
      </c>
      <c r="D177" s="218" t="s">
        <v>465</v>
      </c>
      <c r="E177" s="219" t="s">
        <v>4281</v>
      </c>
      <c r="F177" s="220" t="s">
        <v>4282</v>
      </c>
      <c r="G177" s="221" t="s">
        <v>625</v>
      </c>
      <c r="H177" s="222">
        <v>850</v>
      </c>
      <c r="I177" s="223"/>
      <c r="J177" s="224">
        <f t="shared" si="40"/>
        <v>0</v>
      </c>
      <c r="K177" s="220" t="s">
        <v>5</v>
      </c>
      <c r="L177" s="225"/>
      <c r="M177" s="226" t="s">
        <v>5</v>
      </c>
      <c r="N177" s="227" t="s">
        <v>43</v>
      </c>
      <c r="O177" s="43"/>
      <c r="P177" s="191">
        <f t="shared" si="41"/>
        <v>0</v>
      </c>
      <c r="Q177" s="191">
        <v>0</v>
      </c>
      <c r="R177" s="191">
        <f t="shared" si="42"/>
        <v>0</v>
      </c>
      <c r="S177" s="191">
        <v>0</v>
      </c>
      <c r="T177" s="192">
        <f t="shared" si="43"/>
        <v>0</v>
      </c>
      <c r="AR177" s="25" t="s">
        <v>2003</v>
      </c>
      <c r="AT177" s="25" t="s">
        <v>465</v>
      </c>
      <c r="AU177" s="25" t="s">
        <v>80</v>
      </c>
      <c r="AY177" s="25" t="s">
        <v>190</v>
      </c>
      <c r="BE177" s="193">
        <f t="shared" si="44"/>
        <v>0</v>
      </c>
      <c r="BF177" s="193">
        <f t="shared" si="45"/>
        <v>0</v>
      </c>
      <c r="BG177" s="193">
        <f t="shared" si="46"/>
        <v>0</v>
      </c>
      <c r="BH177" s="193">
        <f t="shared" si="47"/>
        <v>0</v>
      </c>
      <c r="BI177" s="193">
        <f t="shared" si="48"/>
        <v>0</v>
      </c>
      <c r="BJ177" s="25" t="s">
        <v>17</v>
      </c>
      <c r="BK177" s="193">
        <f t="shared" si="49"/>
        <v>0</v>
      </c>
      <c r="BL177" s="25" t="s">
        <v>638</v>
      </c>
      <c r="BM177" s="25" t="s">
        <v>4283</v>
      </c>
    </row>
    <row r="178" spans="2:65" s="1" customFormat="1" ht="16.5" customHeight="1">
      <c r="B178" s="181"/>
      <c r="C178" s="218" t="s">
        <v>703</v>
      </c>
      <c r="D178" s="218" t="s">
        <v>465</v>
      </c>
      <c r="E178" s="219" t="s">
        <v>4284</v>
      </c>
      <c r="F178" s="220" t="s">
        <v>4285</v>
      </c>
      <c r="G178" s="221" t="s">
        <v>625</v>
      </c>
      <c r="H178" s="222">
        <v>40</v>
      </c>
      <c r="I178" s="223"/>
      <c r="J178" s="224">
        <f t="shared" si="40"/>
        <v>0</v>
      </c>
      <c r="K178" s="220" t="s">
        <v>5</v>
      </c>
      <c r="L178" s="225"/>
      <c r="M178" s="226" t="s">
        <v>5</v>
      </c>
      <c r="N178" s="227" t="s">
        <v>43</v>
      </c>
      <c r="O178" s="43"/>
      <c r="P178" s="191">
        <f t="shared" si="41"/>
        <v>0</v>
      </c>
      <c r="Q178" s="191">
        <v>0</v>
      </c>
      <c r="R178" s="191">
        <f t="shared" si="42"/>
        <v>0</v>
      </c>
      <c r="S178" s="191">
        <v>0</v>
      </c>
      <c r="T178" s="192">
        <f t="shared" si="43"/>
        <v>0</v>
      </c>
      <c r="AR178" s="25" t="s">
        <v>2003</v>
      </c>
      <c r="AT178" s="25" t="s">
        <v>465</v>
      </c>
      <c r="AU178" s="25" t="s">
        <v>80</v>
      </c>
      <c r="AY178" s="25" t="s">
        <v>190</v>
      </c>
      <c r="BE178" s="193">
        <f t="shared" si="44"/>
        <v>0</v>
      </c>
      <c r="BF178" s="193">
        <f t="shared" si="45"/>
        <v>0</v>
      </c>
      <c r="BG178" s="193">
        <f t="shared" si="46"/>
        <v>0</v>
      </c>
      <c r="BH178" s="193">
        <f t="shared" si="47"/>
        <v>0</v>
      </c>
      <c r="BI178" s="193">
        <f t="shared" si="48"/>
        <v>0</v>
      </c>
      <c r="BJ178" s="25" t="s">
        <v>17</v>
      </c>
      <c r="BK178" s="193">
        <f t="shared" si="49"/>
        <v>0</v>
      </c>
      <c r="BL178" s="25" t="s">
        <v>638</v>
      </c>
      <c r="BM178" s="25" t="s">
        <v>4286</v>
      </c>
    </row>
    <row r="179" spans="2:65" s="1" customFormat="1" ht="16.5" customHeight="1">
      <c r="B179" s="181"/>
      <c r="C179" s="218" t="s">
        <v>710</v>
      </c>
      <c r="D179" s="218" t="s">
        <v>465</v>
      </c>
      <c r="E179" s="219" t="s">
        <v>4287</v>
      </c>
      <c r="F179" s="220" t="s">
        <v>4288</v>
      </c>
      <c r="G179" s="221" t="s">
        <v>625</v>
      </c>
      <c r="H179" s="222">
        <v>430</v>
      </c>
      <c r="I179" s="223"/>
      <c r="J179" s="224">
        <f t="shared" si="40"/>
        <v>0</v>
      </c>
      <c r="K179" s="220" t="s">
        <v>5</v>
      </c>
      <c r="L179" s="225"/>
      <c r="M179" s="226" t="s">
        <v>5</v>
      </c>
      <c r="N179" s="227" t="s">
        <v>43</v>
      </c>
      <c r="O179" s="43"/>
      <c r="P179" s="191">
        <f t="shared" si="41"/>
        <v>0</v>
      </c>
      <c r="Q179" s="191">
        <v>0</v>
      </c>
      <c r="R179" s="191">
        <f t="shared" si="42"/>
        <v>0</v>
      </c>
      <c r="S179" s="191">
        <v>0</v>
      </c>
      <c r="T179" s="192">
        <f t="shared" si="43"/>
        <v>0</v>
      </c>
      <c r="AR179" s="25" t="s">
        <v>2003</v>
      </c>
      <c r="AT179" s="25" t="s">
        <v>465</v>
      </c>
      <c r="AU179" s="25" t="s">
        <v>80</v>
      </c>
      <c r="AY179" s="25" t="s">
        <v>190</v>
      </c>
      <c r="BE179" s="193">
        <f t="shared" si="44"/>
        <v>0</v>
      </c>
      <c r="BF179" s="193">
        <f t="shared" si="45"/>
        <v>0</v>
      </c>
      <c r="BG179" s="193">
        <f t="shared" si="46"/>
        <v>0</v>
      </c>
      <c r="BH179" s="193">
        <f t="shared" si="47"/>
        <v>0</v>
      </c>
      <c r="BI179" s="193">
        <f t="shared" si="48"/>
        <v>0</v>
      </c>
      <c r="BJ179" s="25" t="s">
        <v>17</v>
      </c>
      <c r="BK179" s="193">
        <f t="shared" si="49"/>
        <v>0</v>
      </c>
      <c r="BL179" s="25" t="s">
        <v>638</v>
      </c>
      <c r="BM179" s="25" t="s">
        <v>4289</v>
      </c>
    </row>
    <row r="180" spans="2:65" s="1" customFormat="1" ht="16.5" customHeight="1">
      <c r="B180" s="181"/>
      <c r="C180" s="218" t="s">
        <v>717</v>
      </c>
      <c r="D180" s="218" t="s">
        <v>465</v>
      </c>
      <c r="E180" s="219" t="s">
        <v>4290</v>
      </c>
      <c r="F180" s="220" t="s">
        <v>4291</v>
      </c>
      <c r="G180" s="221" t="s">
        <v>625</v>
      </c>
      <c r="H180" s="222">
        <v>45</v>
      </c>
      <c r="I180" s="223"/>
      <c r="J180" s="224">
        <f t="shared" si="40"/>
        <v>0</v>
      </c>
      <c r="K180" s="220" t="s">
        <v>5</v>
      </c>
      <c r="L180" s="225"/>
      <c r="M180" s="226" t="s">
        <v>5</v>
      </c>
      <c r="N180" s="227" t="s">
        <v>43</v>
      </c>
      <c r="O180" s="43"/>
      <c r="P180" s="191">
        <f t="shared" si="41"/>
        <v>0</v>
      </c>
      <c r="Q180" s="191">
        <v>0</v>
      </c>
      <c r="R180" s="191">
        <f t="shared" si="42"/>
        <v>0</v>
      </c>
      <c r="S180" s="191">
        <v>0</v>
      </c>
      <c r="T180" s="192">
        <f t="shared" si="43"/>
        <v>0</v>
      </c>
      <c r="AR180" s="25" t="s">
        <v>2003</v>
      </c>
      <c r="AT180" s="25" t="s">
        <v>465</v>
      </c>
      <c r="AU180" s="25" t="s">
        <v>80</v>
      </c>
      <c r="AY180" s="25" t="s">
        <v>190</v>
      </c>
      <c r="BE180" s="193">
        <f t="shared" si="44"/>
        <v>0</v>
      </c>
      <c r="BF180" s="193">
        <f t="shared" si="45"/>
        <v>0</v>
      </c>
      <c r="BG180" s="193">
        <f t="shared" si="46"/>
        <v>0</v>
      </c>
      <c r="BH180" s="193">
        <f t="shared" si="47"/>
        <v>0</v>
      </c>
      <c r="BI180" s="193">
        <f t="shared" si="48"/>
        <v>0</v>
      </c>
      <c r="BJ180" s="25" t="s">
        <v>17</v>
      </c>
      <c r="BK180" s="193">
        <f t="shared" si="49"/>
        <v>0</v>
      </c>
      <c r="BL180" s="25" t="s">
        <v>638</v>
      </c>
      <c r="BM180" s="25" t="s">
        <v>4292</v>
      </c>
    </row>
    <row r="181" spans="2:65" s="1" customFormat="1" ht="16.5" customHeight="1">
      <c r="B181" s="181"/>
      <c r="C181" s="218" t="s">
        <v>722</v>
      </c>
      <c r="D181" s="218" t="s">
        <v>465</v>
      </c>
      <c r="E181" s="219" t="s">
        <v>4293</v>
      </c>
      <c r="F181" s="220" t="s">
        <v>4294</v>
      </c>
      <c r="G181" s="221" t="s">
        <v>625</v>
      </c>
      <c r="H181" s="222">
        <v>85</v>
      </c>
      <c r="I181" s="223"/>
      <c r="J181" s="224">
        <f t="shared" si="40"/>
        <v>0</v>
      </c>
      <c r="K181" s="220" t="s">
        <v>5</v>
      </c>
      <c r="L181" s="225"/>
      <c r="M181" s="226" t="s">
        <v>5</v>
      </c>
      <c r="N181" s="227" t="s">
        <v>43</v>
      </c>
      <c r="O181" s="43"/>
      <c r="P181" s="191">
        <f t="shared" si="41"/>
        <v>0</v>
      </c>
      <c r="Q181" s="191">
        <v>0</v>
      </c>
      <c r="R181" s="191">
        <f t="shared" si="42"/>
        <v>0</v>
      </c>
      <c r="S181" s="191">
        <v>0</v>
      </c>
      <c r="T181" s="192">
        <f t="shared" si="43"/>
        <v>0</v>
      </c>
      <c r="AR181" s="25" t="s">
        <v>2003</v>
      </c>
      <c r="AT181" s="25" t="s">
        <v>465</v>
      </c>
      <c r="AU181" s="25" t="s">
        <v>80</v>
      </c>
      <c r="AY181" s="25" t="s">
        <v>190</v>
      </c>
      <c r="BE181" s="193">
        <f t="shared" si="44"/>
        <v>0</v>
      </c>
      <c r="BF181" s="193">
        <f t="shared" si="45"/>
        <v>0</v>
      </c>
      <c r="BG181" s="193">
        <f t="shared" si="46"/>
        <v>0</v>
      </c>
      <c r="BH181" s="193">
        <f t="shared" si="47"/>
        <v>0</v>
      </c>
      <c r="BI181" s="193">
        <f t="shared" si="48"/>
        <v>0</v>
      </c>
      <c r="BJ181" s="25" t="s">
        <v>17</v>
      </c>
      <c r="BK181" s="193">
        <f t="shared" si="49"/>
        <v>0</v>
      </c>
      <c r="BL181" s="25" t="s">
        <v>638</v>
      </c>
      <c r="BM181" s="25" t="s">
        <v>4295</v>
      </c>
    </row>
    <row r="182" spans="2:65" s="1" customFormat="1" ht="16.5" customHeight="1">
      <c r="B182" s="181"/>
      <c r="C182" s="218" t="s">
        <v>728</v>
      </c>
      <c r="D182" s="218" t="s">
        <v>465</v>
      </c>
      <c r="E182" s="219" t="s">
        <v>4296</v>
      </c>
      <c r="F182" s="220" t="s">
        <v>4297</v>
      </c>
      <c r="G182" s="221" t="s">
        <v>625</v>
      </c>
      <c r="H182" s="222">
        <v>22</v>
      </c>
      <c r="I182" s="223"/>
      <c r="J182" s="224">
        <f t="shared" si="40"/>
        <v>0</v>
      </c>
      <c r="K182" s="220" t="s">
        <v>5</v>
      </c>
      <c r="L182" s="225"/>
      <c r="M182" s="226" t="s">
        <v>5</v>
      </c>
      <c r="N182" s="227" t="s">
        <v>43</v>
      </c>
      <c r="O182" s="43"/>
      <c r="P182" s="191">
        <f t="shared" si="41"/>
        <v>0</v>
      </c>
      <c r="Q182" s="191">
        <v>0</v>
      </c>
      <c r="R182" s="191">
        <f t="shared" si="42"/>
        <v>0</v>
      </c>
      <c r="S182" s="191">
        <v>0</v>
      </c>
      <c r="T182" s="192">
        <f t="shared" si="43"/>
        <v>0</v>
      </c>
      <c r="AR182" s="25" t="s">
        <v>2003</v>
      </c>
      <c r="AT182" s="25" t="s">
        <v>465</v>
      </c>
      <c r="AU182" s="25" t="s">
        <v>80</v>
      </c>
      <c r="AY182" s="25" t="s">
        <v>190</v>
      </c>
      <c r="BE182" s="193">
        <f t="shared" si="44"/>
        <v>0</v>
      </c>
      <c r="BF182" s="193">
        <f t="shared" si="45"/>
        <v>0</v>
      </c>
      <c r="BG182" s="193">
        <f t="shared" si="46"/>
        <v>0</v>
      </c>
      <c r="BH182" s="193">
        <f t="shared" si="47"/>
        <v>0</v>
      </c>
      <c r="BI182" s="193">
        <f t="shared" si="48"/>
        <v>0</v>
      </c>
      <c r="BJ182" s="25" t="s">
        <v>17</v>
      </c>
      <c r="BK182" s="193">
        <f t="shared" si="49"/>
        <v>0</v>
      </c>
      <c r="BL182" s="25" t="s">
        <v>638</v>
      </c>
      <c r="BM182" s="25" t="s">
        <v>4298</v>
      </c>
    </row>
    <row r="183" spans="2:65" s="1" customFormat="1" ht="16.5" customHeight="1">
      <c r="B183" s="181"/>
      <c r="C183" s="218" t="s">
        <v>733</v>
      </c>
      <c r="D183" s="218" t="s">
        <v>465</v>
      </c>
      <c r="E183" s="219" t="s">
        <v>4299</v>
      </c>
      <c r="F183" s="220" t="s">
        <v>4300</v>
      </c>
      <c r="G183" s="221" t="s">
        <v>625</v>
      </c>
      <c r="H183" s="222">
        <v>40</v>
      </c>
      <c r="I183" s="223"/>
      <c r="J183" s="224">
        <f t="shared" si="40"/>
        <v>0</v>
      </c>
      <c r="K183" s="220" t="s">
        <v>5</v>
      </c>
      <c r="L183" s="225"/>
      <c r="M183" s="226" t="s">
        <v>5</v>
      </c>
      <c r="N183" s="227" t="s">
        <v>43</v>
      </c>
      <c r="O183" s="43"/>
      <c r="P183" s="191">
        <f t="shared" si="41"/>
        <v>0</v>
      </c>
      <c r="Q183" s="191">
        <v>0</v>
      </c>
      <c r="R183" s="191">
        <f t="shared" si="42"/>
        <v>0</v>
      </c>
      <c r="S183" s="191">
        <v>0</v>
      </c>
      <c r="T183" s="192">
        <f t="shared" si="43"/>
        <v>0</v>
      </c>
      <c r="AR183" s="25" t="s">
        <v>2003</v>
      </c>
      <c r="AT183" s="25" t="s">
        <v>465</v>
      </c>
      <c r="AU183" s="25" t="s">
        <v>80</v>
      </c>
      <c r="AY183" s="25" t="s">
        <v>190</v>
      </c>
      <c r="BE183" s="193">
        <f t="shared" si="44"/>
        <v>0</v>
      </c>
      <c r="BF183" s="193">
        <f t="shared" si="45"/>
        <v>0</v>
      </c>
      <c r="BG183" s="193">
        <f t="shared" si="46"/>
        <v>0</v>
      </c>
      <c r="BH183" s="193">
        <f t="shared" si="47"/>
        <v>0</v>
      </c>
      <c r="BI183" s="193">
        <f t="shared" si="48"/>
        <v>0</v>
      </c>
      <c r="BJ183" s="25" t="s">
        <v>17</v>
      </c>
      <c r="BK183" s="193">
        <f t="shared" si="49"/>
        <v>0</v>
      </c>
      <c r="BL183" s="25" t="s">
        <v>638</v>
      </c>
      <c r="BM183" s="25" t="s">
        <v>4301</v>
      </c>
    </row>
    <row r="184" spans="2:65" s="1" customFormat="1" ht="16.5" customHeight="1">
      <c r="B184" s="181"/>
      <c r="C184" s="218" t="s">
        <v>747</v>
      </c>
      <c r="D184" s="218" t="s">
        <v>465</v>
      </c>
      <c r="E184" s="219" t="s">
        <v>4302</v>
      </c>
      <c r="F184" s="220" t="s">
        <v>4303</v>
      </c>
      <c r="G184" s="221" t="s">
        <v>625</v>
      </c>
      <c r="H184" s="222">
        <v>20</v>
      </c>
      <c r="I184" s="223"/>
      <c r="J184" s="224">
        <f t="shared" si="40"/>
        <v>0</v>
      </c>
      <c r="K184" s="220" t="s">
        <v>5</v>
      </c>
      <c r="L184" s="225"/>
      <c r="M184" s="226" t="s">
        <v>5</v>
      </c>
      <c r="N184" s="227" t="s">
        <v>43</v>
      </c>
      <c r="O184" s="43"/>
      <c r="P184" s="191">
        <f t="shared" si="41"/>
        <v>0</v>
      </c>
      <c r="Q184" s="191">
        <v>0</v>
      </c>
      <c r="R184" s="191">
        <f t="shared" si="42"/>
        <v>0</v>
      </c>
      <c r="S184" s="191">
        <v>0</v>
      </c>
      <c r="T184" s="192">
        <f t="shared" si="43"/>
        <v>0</v>
      </c>
      <c r="AR184" s="25" t="s">
        <v>2003</v>
      </c>
      <c r="AT184" s="25" t="s">
        <v>465</v>
      </c>
      <c r="AU184" s="25" t="s">
        <v>80</v>
      </c>
      <c r="AY184" s="25" t="s">
        <v>190</v>
      </c>
      <c r="BE184" s="193">
        <f t="shared" si="44"/>
        <v>0</v>
      </c>
      <c r="BF184" s="193">
        <f t="shared" si="45"/>
        <v>0</v>
      </c>
      <c r="BG184" s="193">
        <f t="shared" si="46"/>
        <v>0</v>
      </c>
      <c r="BH184" s="193">
        <f t="shared" si="47"/>
        <v>0</v>
      </c>
      <c r="BI184" s="193">
        <f t="shared" si="48"/>
        <v>0</v>
      </c>
      <c r="BJ184" s="25" t="s">
        <v>17</v>
      </c>
      <c r="BK184" s="193">
        <f t="shared" si="49"/>
        <v>0</v>
      </c>
      <c r="BL184" s="25" t="s">
        <v>638</v>
      </c>
      <c r="BM184" s="25" t="s">
        <v>4304</v>
      </c>
    </row>
    <row r="185" spans="2:65" s="1" customFormat="1" ht="16.5" customHeight="1">
      <c r="B185" s="181"/>
      <c r="C185" s="218" t="s">
        <v>753</v>
      </c>
      <c r="D185" s="218" t="s">
        <v>465</v>
      </c>
      <c r="E185" s="219" t="s">
        <v>4305</v>
      </c>
      <c r="F185" s="220" t="s">
        <v>4306</v>
      </c>
      <c r="G185" s="221" t="s">
        <v>625</v>
      </c>
      <c r="H185" s="222">
        <v>70</v>
      </c>
      <c r="I185" s="223"/>
      <c r="J185" s="224">
        <f t="shared" si="40"/>
        <v>0</v>
      </c>
      <c r="K185" s="220" t="s">
        <v>5</v>
      </c>
      <c r="L185" s="225"/>
      <c r="M185" s="226" t="s">
        <v>5</v>
      </c>
      <c r="N185" s="227" t="s">
        <v>43</v>
      </c>
      <c r="O185" s="43"/>
      <c r="P185" s="191">
        <f t="shared" si="41"/>
        <v>0</v>
      </c>
      <c r="Q185" s="191">
        <v>0</v>
      </c>
      <c r="R185" s="191">
        <f t="shared" si="42"/>
        <v>0</v>
      </c>
      <c r="S185" s="191">
        <v>0</v>
      </c>
      <c r="T185" s="192">
        <f t="shared" si="43"/>
        <v>0</v>
      </c>
      <c r="AR185" s="25" t="s">
        <v>2003</v>
      </c>
      <c r="AT185" s="25" t="s">
        <v>465</v>
      </c>
      <c r="AU185" s="25" t="s">
        <v>80</v>
      </c>
      <c r="AY185" s="25" t="s">
        <v>190</v>
      </c>
      <c r="BE185" s="193">
        <f t="shared" si="44"/>
        <v>0</v>
      </c>
      <c r="BF185" s="193">
        <f t="shared" si="45"/>
        <v>0</v>
      </c>
      <c r="BG185" s="193">
        <f t="shared" si="46"/>
        <v>0</v>
      </c>
      <c r="BH185" s="193">
        <f t="shared" si="47"/>
        <v>0</v>
      </c>
      <c r="BI185" s="193">
        <f t="shared" si="48"/>
        <v>0</v>
      </c>
      <c r="BJ185" s="25" t="s">
        <v>17</v>
      </c>
      <c r="BK185" s="193">
        <f t="shared" si="49"/>
        <v>0</v>
      </c>
      <c r="BL185" s="25" t="s">
        <v>638</v>
      </c>
      <c r="BM185" s="25" t="s">
        <v>4307</v>
      </c>
    </row>
    <row r="186" spans="2:65" s="1" customFormat="1" ht="16.5" customHeight="1">
      <c r="B186" s="181"/>
      <c r="C186" s="218" t="s">
        <v>758</v>
      </c>
      <c r="D186" s="218" t="s">
        <v>465</v>
      </c>
      <c r="E186" s="219" t="s">
        <v>4308</v>
      </c>
      <c r="F186" s="220" t="s">
        <v>4309</v>
      </c>
      <c r="G186" s="221" t="s">
        <v>625</v>
      </c>
      <c r="H186" s="222">
        <v>3</v>
      </c>
      <c r="I186" s="223"/>
      <c r="J186" s="224">
        <f t="shared" si="40"/>
        <v>0</v>
      </c>
      <c r="K186" s="220" t="s">
        <v>5</v>
      </c>
      <c r="L186" s="225"/>
      <c r="M186" s="226" t="s">
        <v>5</v>
      </c>
      <c r="N186" s="227" t="s">
        <v>43</v>
      </c>
      <c r="O186" s="43"/>
      <c r="P186" s="191">
        <f t="shared" si="41"/>
        <v>0</v>
      </c>
      <c r="Q186" s="191">
        <v>0</v>
      </c>
      <c r="R186" s="191">
        <f t="shared" si="42"/>
        <v>0</v>
      </c>
      <c r="S186" s="191">
        <v>0</v>
      </c>
      <c r="T186" s="192">
        <f t="shared" si="43"/>
        <v>0</v>
      </c>
      <c r="AR186" s="25" t="s">
        <v>2003</v>
      </c>
      <c r="AT186" s="25" t="s">
        <v>465</v>
      </c>
      <c r="AU186" s="25" t="s">
        <v>80</v>
      </c>
      <c r="AY186" s="25" t="s">
        <v>190</v>
      </c>
      <c r="BE186" s="193">
        <f t="shared" si="44"/>
        <v>0</v>
      </c>
      <c r="BF186" s="193">
        <f t="shared" si="45"/>
        <v>0</v>
      </c>
      <c r="BG186" s="193">
        <f t="shared" si="46"/>
        <v>0</v>
      </c>
      <c r="BH186" s="193">
        <f t="shared" si="47"/>
        <v>0</v>
      </c>
      <c r="BI186" s="193">
        <f t="shared" si="48"/>
        <v>0</v>
      </c>
      <c r="BJ186" s="25" t="s">
        <v>17</v>
      </c>
      <c r="BK186" s="193">
        <f t="shared" si="49"/>
        <v>0</v>
      </c>
      <c r="BL186" s="25" t="s">
        <v>638</v>
      </c>
      <c r="BM186" s="25" t="s">
        <v>4310</v>
      </c>
    </row>
    <row r="187" spans="2:65" s="1" customFormat="1" ht="16.5" customHeight="1">
      <c r="B187" s="181"/>
      <c r="C187" s="218" t="s">
        <v>765</v>
      </c>
      <c r="D187" s="218" t="s">
        <v>465</v>
      </c>
      <c r="E187" s="219" t="s">
        <v>4311</v>
      </c>
      <c r="F187" s="220" t="s">
        <v>4312</v>
      </c>
      <c r="G187" s="221" t="s">
        <v>4091</v>
      </c>
      <c r="H187" s="222">
        <v>140</v>
      </c>
      <c r="I187" s="223"/>
      <c r="J187" s="224">
        <f t="shared" si="40"/>
        <v>0</v>
      </c>
      <c r="K187" s="220" t="s">
        <v>5</v>
      </c>
      <c r="L187" s="225"/>
      <c r="M187" s="226" t="s">
        <v>5</v>
      </c>
      <c r="N187" s="227" t="s">
        <v>43</v>
      </c>
      <c r="O187" s="43"/>
      <c r="P187" s="191">
        <f t="shared" si="41"/>
        <v>0</v>
      </c>
      <c r="Q187" s="191">
        <v>0</v>
      </c>
      <c r="R187" s="191">
        <f t="shared" si="42"/>
        <v>0</v>
      </c>
      <c r="S187" s="191">
        <v>0</v>
      </c>
      <c r="T187" s="192">
        <f t="shared" si="43"/>
        <v>0</v>
      </c>
      <c r="AR187" s="25" t="s">
        <v>2003</v>
      </c>
      <c r="AT187" s="25" t="s">
        <v>465</v>
      </c>
      <c r="AU187" s="25" t="s">
        <v>80</v>
      </c>
      <c r="AY187" s="25" t="s">
        <v>190</v>
      </c>
      <c r="BE187" s="193">
        <f t="shared" si="44"/>
        <v>0</v>
      </c>
      <c r="BF187" s="193">
        <f t="shared" si="45"/>
        <v>0</v>
      </c>
      <c r="BG187" s="193">
        <f t="shared" si="46"/>
        <v>0</v>
      </c>
      <c r="BH187" s="193">
        <f t="shared" si="47"/>
        <v>0</v>
      </c>
      <c r="BI187" s="193">
        <f t="shared" si="48"/>
        <v>0</v>
      </c>
      <c r="BJ187" s="25" t="s">
        <v>17</v>
      </c>
      <c r="BK187" s="193">
        <f t="shared" si="49"/>
        <v>0</v>
      </c>
      <c r="BL187" s="25" t="s">
        <v>638</v>
      </c>
      <c r="BM187" s="25" t="s">
        <v>4313</v>
      </c>
    </row>
    <row r="188" spans="2:65" s="1" customFormat="1" ht="16.5" customHeight="1">
      <c r="B188" s="181"/>
      <c r="C188" s="218" t="s">
        <v>770</v>
      </c>
      <c r="D188" s="218" t="s">
        <v>465</v>
      </c>
      <c r="E188" s="219" t="s">
        <v>4314</v>
      </c>
      <c r="F188" s="220" t="s">
        <v>4315</v>
      </c>
      <c r="G188" s="221" t="s">
        <v>4091</v>
      </c>
      <c r="H188" s="222">
        <v>6</v>
      </c>
      <c r="I188" s="223"/>
      <c r="J188" s="224">
        <f t="shared" si="40"/>
        <v>0</v>
      </c>
      <c r="K188" s="220" t="s">
        <v>5</v>
      </c>
      <c r="L188" s="225"/>
      <c r="M188" s="226" t="s">
        <v>5</v>
      </c>
      <c r="N188" s="227" t="s">
        <v>43</v>
      </c>
      <c r="O188" s="43"/>
      <c r="P188" s="191">
        <f t="shared" si="41"/>
        <v>0</v>
      </c>
      <c r="Q188" s="191">
        <v>0</v>
      </c>
      <c r="R188" s="191">
        <f t="shared" si="42"/>
        <v>0</v>
      </c>
      <c r="S188" s="191">
        <v>0</v>
      </c>
      <c r="T188" s="192">
        <f t="shared" si="43"/>
        <v>0</v>
      </c>
      <c r="AR188" s="25" t="s">
        <v>2003</v>
      </c>
      <c r="AT188" s="25" t="s">
        <v>465</v>
      </c>
      <c r="AU188" s="25" t="s">
        <v>80</v>
      </c>
      <c r="AY188" s="25" t="s">
        <v>190</v>
      </c>
      <c r="BE188" s="193">
        <f t="shared" si="44"/>
        <v>0</v>
      </c>
      <c r="BF188" s="193">
        <f t="shared" si="45"/>
        <v>0</v>
      </c>
      <c r="BG188" s="193">
        <f t="shared" si="46"/>
        <v>0</v>
      </c>
      <c r="BH188" s="193">
        <f t="shared" si="47"/>
        <v>0</v>
      </c>
      <c r="BI188" s="193">
        <f t="shared" si="48"/>
        <v>0</v>
      </c>
      <c r="BJ188" s="25" t="s">
        <v>17</v>
      </c>
      <c r="BK188" s="193">
        <f t="shared" si="49"/>
        <v>0</v>
      </c>
      <c r="BL188" s="25" t="s">
        <v>638</v>
      </c>
      <c r="BM188" s="25" t="s">
        <v>4316</v>
      </c>
    </row>
    <row r="189" spans="2:65" s="1" customFormat="1" ht="16.5" customHeight="1">
      <c r="B189" s="181"/>
      <c r="C189" s="218" t="s">
        <v>775</v>
      </c>
      <c r="D189" s="218" t="s">
        <v>465</v>
      </c>
      <c r="E189" s="219" t="s">
        <v>4317</v>
      </c>
      <c r="F189" s="220" t="s">
        <v>4318</v>
      </c>
      <c r="G189" s="221" t="s">
        <v>4091</v>
      </c>
      <c r="H189" s="222">
        <v>3</v>
      </c>
      <c r="I189" s="223"/>
      <c r="J189" s="224">
        <f t="shared" si="40"/>
        <v>0</v>
      </c>
      <c r="K189" s="220" t="s">
        <v>5</v>
      </c>
      <c r="L189" s="225"/>
      <c r="M189" s="226" t="s">
        <v>5</v>
      </c>
      <c r="N189" s="227" t="s">
        <v>43</v>
      </c>
      <c r="O189" s="43"/>
      <c r="P189" s="191">
        <f t="shared" si="41"/>
        <v>0</v>
      </c>
      <c r="Q189" s="191">
        <v>0</v>
      </c>
      <c r="R189" s="191">
        <f t="shared" si="42"/>
        <v>0</v>
      </c>
      <c r="S189" s="191">
        <v>0</v>
      </c>
      <c r="T189" s="192">
        <f t="shared" si="43"/>
        <v>0</v>
      </c>
      <c r="AR189" s="25" t="s">
        <v>2003</v>
      </c>
      <c r="AT189" s="25" t="s">
        <v>465</v>
      </c>
      <c r="AU189" s="25" t="s">
        <v>80</v>
      </c>
      <c r="AY189" s="25" t="s">
        <v>190</v>
      </c>
      <c r="BE189" s="193">
        <f t="shared" si="44"/>
        <v>0</v>
      </c>
      <c r="BF189" s="193">
        <f t="shared" si="45"/>
        <v>0</v>
      </c>
      <c r="BG189" s="193">
        <f t="shared" si="46"/>
        <v>0</v>
      </c>
      <c r="BH189" s="193">
        <f t="shared" si="47"/>
        <v>0</v>
      </c>
      <c r="BI189" s="193">
        <f t="shared" si="48"/>
        <v>0</v>
      </c>
      <c r="BJ189" s="25" t="s">
        <v>17</v>
      </c>
      <c r="BK189" s="193">
        <f t="shared" si="49"/>
        <v>0</v>
      </c>
      <c r="BL189" s="25" t="s">
        <v>638</v>
      </c>
      <c r="BM189" s="25" t="s">
        <v>4319</v>
      </c>
    </row>
    <row r="190" spans="2:65" s="1" customFormat="1" ht="16.5" customHeight="1">
      <c r="B190" s="181"/>
      <c r="C190" s="218" t="s">
        <v>782</v>
      </c>
      <c r="D190" s="218" t="s">
        <v>465</v>
      </c>
      <c r="E190" s="219" t="s">
        <v>4320</v>
      </c>
      <c r="F190" s="220" t="s">
        <v>4321</v>
      </c>
      <c r="G190" s="221" t="s">
        <v>4091</v>
      </c>
      <c r="H190" s="222">
        <v>1</v>
      </c>
      <c r="I190" s="223"/>
      <c r="J190" s="224">
        <f t="shared" si="40"/>
        <v>0</v>
      </c>
      <c r="K190" s="220" t="s">
        <v>5</v>
      </c>
      <c r="L190" s="225"/>
      <c r="M190" s="226" t="s">
        <v>5</v>
      </c>
      <c r="N190" s="227" t="s">
        <v>43</v>
      </c>
      <c r="O190" s="43"/>
      <c r="P190" s="191">
        <f t="shared" si="41"/>
        <v>0</v>
      </c>
      <c r="Q190" s="191">
        <v>0</v>
      </c>
      <c r="R190" s="191">
        <f t="shared" si="42"/>
        <v>0</v>
      </c>
      <c r="S190" s="191">
        <v>0</v>
      </c>
      <c r="T190" s="192">
        <f t="shared" si="43"/>
        <v>0</v>
      </c>
      <c r="AR190" s="25" t="s">
        <v>2003</v>
      </c>
      <c r="AT190" s="25" t="s">
        <v>465</v>
      </c>
      <c r="AU190" s="25" t="s">
        <v>80</v>
      </c>
      <c r="AY190" s="25" t="s">
        <v>190</v>
      </c>
      <c r="BE190" s="193">
        <f t="shared" si="44"/>
        <v>0</v>
      </c>
      <c r="BF190" s="193">
        <f t="shared" si="45"/>
        <v>0</v>
      </c>
      <c r="BG190" s="193">
        <f t="shared" si="46"/>
        <v>0</v>
      </c>
      <c r="BH190" s="193">
        <f t="shared" si="47"/>
        <v>0</v>
      </c>
      <c r="BI190" s="193">
        <f t="shared" si="48"/>
        <v>0</v>
      </c>
      <c r="BJ190" s="25" t="s">
        <v>17</v>
      </c>
      <c r="BK190" s="193">
        <f t="shared" si="49"/>
        <v>0</v>
      </c>
      <c r="BL190" s="25" t="s">
        <v>638</v>
      </c>
      <c r="BM190" s="25" t="s">
        <v>4322</v>
      </c>
    </row>
    <row r="191" spans="2:63" s="11" customFormat="1" ht="29.85" customHeight="1">
      <c r="B191" s="168"/>
      <c r="D191" s="169" t="s">
        <v>71</v>
      </c>
      <c r="E191" s="179" t="s">
        <v>4323</v>
      </c>
      <c r="F191" s="179" t="s">
        <v>4324</v>
      </c>
      <c r="I191" s="171"/>
      <c r="J191" s="180">
        <f>BK191</f>
        <v>0</v>
      </c>
      <c r="L191" s="168"/>
      <c r="M191" s="173"/>
      <c r="N191" s="174"/>
      <c r="O191" s="174"/>
      <c r="P191" s="175">
        <f>SUM(P192:P237)</f>
        <v>0</v>
      </c>
      <c r="Q191" s="174"/>
      <c r="R191" s="175">
        <f>SUM(R192:R237)</f>
        <v>0</v>
      </c>
      <c r="S191" s="174"/>
      <c r="T191" s="176">
        <f>SUM(T192:T237)</f>
        <v>0</v>
      </c>
      <c r="AR191" s="169" t="s">
        <v>86</v>
      </c>
      <c r="AT191" s="177" t="s">
        <v>71</v>
      </c>
      <c r="AU191" s="177" t="s">
        <v>17</v>
      </c>
      <c r="AY191" s="169" t="s">
        <v>190</v>
      </c>
      <c r="BK191" s="178">
        <f>SUM(BK192:BK237)</f>
        <v>0</v>
      </c>
    </row>
    <row r="192" spans="2:65" s="1" customFormat="1" ht="16.5" customHeight="1">
      <c r="B192" s="181"/>
      <c r="C192" s="218" t="s">
        <v>788</v>
      </c>
      <c r="D192" s="218" t="s">
        <v>465</v>
      </c>
      <c r="E192" s="219" t="s">
        <v>4325</v>
      </c>
      <c r="F192" s="220" t="s">
        <v>4326</v>
      </c>
      <c r="G192" s="221" t="s">
        <v>4091</v>
      </c>
      <c r="H192" s="222">
        <v>3</v>
      </c>
      <c r="I192" s="223"/>
      <c r="J192" s="224">
        <f aca="true" t="shared" si="50" ref="J192:J237">ROUND(I192*H192,2)</f>
        <v>0</v>
      </c>
      <c r="K192" s="220" t="s">
        <v>5</v>
      </c>
      <c r="L192" s="225"/>
      <c r="M192" s="226" t="s">
        <v>5</v>
      </c>
      <c r="N192" s="227" t="s">
        <v>43</v>
      </c>
      <c r="O192" s="43"/>
      <c r="P192" s="191">
        <f aca="true" t="shared" si="51" ref="P192:P237">O192*H192</f>
        <v>0</v>
      </c>
      <c r="Q192" s="191">
        <v>0</v>
      </c>
      <c r="R192" s="191">
        <f aca="true" t="shared" si="52" ref="R192:R237">Q192*H192</f>
        <v>0</v>
      </c>
      <c r="S192" s="191">
        <v>0</v>
      </c>
      <c r="T192" s="192">
        <f aca="true" t="shared" si="53" ref="T192:T237">S192*H192</f>
        <v>0</v>
      </c>
      <c r="AR192" s="25" t="s">
        <v>2003</v>
      </c>
      <c r="AT192" s="25" t="s">
        <v>465</v>
      </c>
      <c r="AU192" s="25" t="s">
        <v>80</v>
      </c>
      <c r="AY192" s="25" t="s">
        <v>190</v>
      </c>
      <c r="BE192" s="193">
        <f aca="true" t="shared" si="54" ref="BE192:BE237">IF(N192="základní",J192,0)</f>
        <v>0</v>
      </c>
      <c r="BF192" s="193">
        <f aca="true" t="shared" si="55" ref="BF192:BF237">IF(N192="snížená",J192,0)</f>
        <v>0</v>
      </c>
      <c r="BG192" s="193">
        <f aca="true" t="shared" si="56" ref="BG192:BG237">IF(N192="zákl. přenesená",J192,0)</f>
        <v>0</v>
      </c>
      <c r="BH192" s="193">
        <f aca="true" t="shared" si="57" ref="BH192:BH237">IF(N192="sníž. přenesená",J192,0)</f>
        <v>0</v>
      </c>
      <c r="BI192" s="193">
        <f aca="true" t="shared" si="58" ref="BI192:BI237">IF(N192="nulová",J192,0)</f>
        <v>0</v>
      </c>
      <c r="BJ192" s="25" t="s">
        <v>17</v>
      </c>
      <c r="BK192" s="193">
        <f aca="true" t="shared" si="59" ref="BK192:BK237">ROUND(I192*H192,2)</f>
        <v>0</v>
      </c>
      <c r="BL192" s="25" t="s">
        <v>638</v>
      </c>
      <c r="BM192" s="25" t="s">
        <v>4327</v>
      </c>
    </row>
    <row r="193" spans="2:65" s="1" customFormat="1" ht="16.5" customHeight="1">
      <c r="B193" s="181"/>
      <c r="C193" s="218" t="s">
        <v>794</v>
      </c>
      <c r="D193" s="218" t="s">
        <v>465</v>
      </c>
      <c r="E193" s="219" t="s">
        <v>4328</v>
      </c>
      <c r="F193" s="220" t="s">
        <v>4329</v>
      </c>
      <c r="G193" s="221" t="s">
        <v>4091</v>
      </c>
      <c r="H193" s="222">
        <v>3</v>
      </c>
      <c r="I193" s="223"/>
      <c r="J193" s="224">
        <f t="shared" si="50"/>
        <v>0</v>
      </c>
      <c r="K193" s="220" t="s">
        <v>5</v>
      </c>
      <c r="L193" s="225"/>
      <c r="M193" s="226" t="s">
        <v>5</v>
      </c>
      <c r="N193" s="227" t="s">
        <v>43</v>
      </c>
      <c r="O193" s="43"/>
      <c r="P193" s="191">
        <f t="shared" si="51"/>
        <v>0</v>
      </c>
      <c r="Q193" s="191">
        <v>0</v>
      </c>
      <c r="R193" s="191">
        <f t="shared" si="52"/>
        <v>0</v>
      </c>
      <c r="S193" s="191">
        <v>0</v>
      </c>
      <c r="T193" s="192">
        <f t="shared" si="53"/>
        <v>0</v>
      </c>
      <c r="AR193" s="25" t="s">
        <v>2003</v>
      </c>
      <c r="AT193" s="25" t="s">
        <v>465</v>
      </c>
      <c r="AU193" s="25" t="s">
        <v>80</v>
      </c>
      <c r="AY193" s="25" t="s">
        <v>190</v>
      </c>
      <c r="BE193" s="193">
        <f t="shared" si="54"/>
        <v>0</v>
      </c>
      <c r="BF193" s="193">
        <f t="shared" si="55"/>
        <v>0</v>
      </c>
      <c r="BG193" s="193">
        <f t="shared" si="56"/>
        <v>0</v>
      </c>
      <c r="BH193" s="193">
        <f t="shared" si="57"/>
        <v>0</v>
      </c>
      <c r="BI193" s="193">
        <f t="shared" si="58"/>
        <v>0</v>
      </c>
      <c r="BJ193" s="25" t="s">
        <v>17</v>
      </c>
      <c r="BK193" s="193">
        <f t="shared" si="59"/>
        <v>0</v>
      </c>
      <c r="BL193" s="25" t="s">
        <v>638</v>
      </c>
      <c r="BM193" s="25" t="s">
        <v>4330</v>
      </c>
    </row>
    <row r="194" spans="2:65" s="1" customFormat="1" ht="16.5" customHeight="1">
      <c r="B194" s="181"/>
      <c r="C194" s="218" t="s">
        <v>800</v>
      </c>
      <c r="D194" s="218" t="s">
        <v>465</v>
      </c>
      <c r="E194" s="219" t="s">
        <v>4331</v>
      </c>
      <c r="F194" s="220" t="s">
        <v>4332</v>
      </c>
      <c r="G194" s="221" t="s">
        <v>4091</v>
      </c>
      <c r="H194" s="222">
        <v>3</v>
      </c>
      <c r="I194" s="223"/>
      <c r="J194" s="224">
        <f t="shared" si="50"/>
        <v>0</v>
      </c>
      <c r="K194" s="220" t="s">
        <v>5</v>
      </c>
      <c r="L194" s="225"/>
      <c r="M194" s="226" t="s">
        <v>5</v>
      </c>
      <c r="N194" s="227" t="s">
        <v>43</v>
      </c>
      <c r="O194" s="43"/>
      <c r="P194" s="191">
        <f t="shared" si="51"/>
        <v>0</v>
      </c>
      <c r="Q194" s="191">
        <v>0</v>
      </c>
      <c r="R194" s="191">
        <f t="shared" si="52"/>
        <v>0</v>
      </c>
      <c r="S194" s="191">
        <v>0</v>
      </c>
      <c r="T194" s="192">
        <f t="shared" si="53"/>
        <v>0</v>
      </c>
      <c r="AR194" s="25" t="s">
        <v>2003</v>
      </c>
      <c r="AT194" s="25" t="s">
        <v>465</v>
      </c>
      <c r="AU194" s="25" t="s">
        <v>80</v>
      </c>
      <c r="AY194" s="25" t="s">
        <v>190</v>
      </c>
      <c r="BE194" s="193">
        <f t="shared" si="54"/>
        <v>0</v>
      </c>
      <c r="BF194" s="193">
        <f t="shared" si="55"/>
        <v>0</v>
      </c>
      <c r="BG194" s="193">
        <f t="shared" si="56"/>
        <v>0</v>
      </c>
      <c r="BH194" s="193">
        <f t="shared" si="57"/>
        <v>0</v>
      </c>
      <c r="BI194" s="193">
        <f t="shared" si="58"/>
        <v>0</v>
      </c>
      <c r="BJ194" s="25" t="s">
        <v>17</v>
      </c>
      <c r="BK194" s="193">
        <f t="shared" si="59"/>
        <v>0</v>
      </c>
      <c r="BL194" s="25" t="s">
        <v>638</v>
      </c>
      <c r="BM194" s="25" t="s">
        <v>4333</v>
      </c>
    </row>
    <row r="195" spans="2:65" s="1" customFormat="1" ht="16.5" customHeight="1">
      <c r="B195" s="181"/>
      <c r="C195" s="218" t="s">
        <v>808</v>
      </c>
      <c r="D195" s="218" t="s">
        <v>465</v>
      </c>
      <c r="E195" s="219" t="s">
        <v>4334</v>
      </c>
      <c r="F195" s="220" t="s">
        <v>4335</v>
      </c>
      <c r="G195" s="221" t="s">
        <v>4091</v>
      </c>
      <c r="H195" s="222">
        <v>2</v>
      </c>
      <c r="I195" s="223"/>
      <c r="J195" s="224">
        <f t="shared" si="50"/>
        <v>0</v>
      </c>
      <c r="K195" s="220" t="s">
        <v>5</v>
      </c>
      <c r="L195" s="225"/>
      <c r="M195" s="226" t="s">
        <v>5</v>
      </c>
      <c r="N195" s="227" t="s">
        <v>43</v>
      </c>
      <c r="O195" s="43"/>
      <c r="P195" s="191">
        <f t="shared" si="51"/>
        <v>0</v>
      </c>
      <c r="Q195" s="191">
        <v>0</v>
      </c>
      <c r="R195" s="191">
        <f t="shared" si="52"/>
        <v>0</v>
      </c>
      <c r="S195" s="191">
        <v>0</v>
      </c>
      <c r="T195" s="192">
        <f t="shared" si="53"/>
        <v>0</v>
      </c>
      <c r="AR195" s="25" t="s">
        <v>2003</v>
      </c>
      <c r="AT195" s="25" t="s">
        <v>465</v>
      </c>
      <c r="AU195" s="25" t="s">
        <v>80</v>
      </c>
      <c r="AY195" s="25" t="s">
        <v>190</v>
      </c>
      <c r="BE195" s="193">
        <f t="shared" si="54"/>
        <v>0</v>
      </c>
      <c r="BF195" s="193">
        <f t="shared" si="55"/>
        <v>0</v>
      </c>
      <c r="BG195" s="193">
        <f t="shared" si="56"/>
        <v>0</v>
      </c>
      <c r="BH195" s="193">
        <f t="shared" si="57"/>
        <v>0</v>
      </c>
      <c r="BI195" s="193">
        <f t="shared" si="58"/>
        <v>0</v>
      </c>
      <c r="BJ195" s="25" t="s">
        <v>17</v>
      </c>
      <c r="BK195" s="193">
        <f t="shared" si="59"/>
        <v>0</v>
      </c>
      <c r="BL195" s="25" t="s">
        <v>638</v>
      </c>
      <c r="BM195" s="25" t="s">
        <v>4336</v>
      </c>
    </row>
    <row r="196" spans="2:65" s="1" customFormat="1" ht="16.5" customHeight="1">
      <c r="B196" s="181"/>
      <c r="C196" s="218" t="s">
        <v>817</v>
      </c>
      <c r="D196" s="218" t="s">
        <v>465</v>
      </c>
      <c r="E196" s="219" t="s">
        <v>4337</v>
      </c>
      <c r="F196" s="220" t="s">
        <v>4338</v>
      </c>
      <c r="G196" s="221" t="s">
        <v>4091</v>
      </c>
      <c r="H196" s="222">
        <v>3</v>
      </c>
      <c r="I196" s="223"/>
      <c r="J196" s="224">
        <f t="shared" si="50"/>
        <v>0</v>
      </c>
      <c r="K196" s="220" t="s">
        <v>5</v>
      </c>
      <c r="L196" s="225"/>
      <c r="M196" s="226" t="s">
        <v>5</v>
      </c>
      <c r="N196" s="227" t="s">
        <v>43</v>
      </c>
      <c r="O196" s="43"/>
      <c r="P196" s="191">
        <f t="shared" si="51"/>
        <v>0</v>
      </c>
      <c r="Q196" s="191">
        <v>0</v>
      </c>
      <c r="R196" s="191">
        <f t="shared" si="52"/>
        <v>0</v>
      </c>
      <c r="S196" s="191">
        <v>0</v>
      </c>
      <c r="T196" s="192">
        <f t="shared" si="53"/>
        <v>0</v>
      </c>
      <c r="AR196" s="25" t="s">
        <v>2003</v>
      </c>
      <c r="AT196" s="25" t="s">
        <v>465</v>
      </c>
      <c r="AU196" s="25" t="s">
        <v>80</v>
      </c>
      <c r="AY196" s="25" t="s">
        <v>190</v>
      </c>
      <c r="BE196" s="193">
        <f t="shared" si="54"/>
        <v>0</v>
      </c>
      <c r="BF196" s="193">
        <f t="shared" si="55"/>
        <v>0</v>
      </c>
      <c r="BG196" s="193">
        <f t="shared" si="56"/>
        <v>0</v>
      </c>
      <c r="BH196" s="193">
        <f t="shared" si="57"/>
        <v>0</v>
      </c>
      <c r="BI196" s="193">
        <f t="shared" si="58"/>
        <v>0</v>
      </c>
      <c r="BJ196" s="25" t="s">
        <v>17</v>
      </c>
      <c r="BK196" s="193">
        <f t="shared" si="59"/>
        <v>0</v>
      </c>
      <c r="BL196" s="25" t="s">
        <v>638</v>
      </c>
      <c r="BM196" s="25" t="s">
        <v>4339</v>
      </c>
    </row>
    <row r="197" spans="2:65" s="1" customFormat="1" ht="16.5" customHeight="1">
      <c r="B197" s="181"/>
      <c r="C197" s="218" t="s">
        <v>826</v>
      </c>
      <c r="D197" s="218" t="s">
        <v>465</v>
      </c>
      <c r="E197" s="219" t="s">
        <v>4340</v>
      </c>
      <c r="F197" s="220" t="s">
        <v>4341</v>
      </c>
      <c r="G197" s="221" t="s">
        <v>4091</v>
      </c>
      <c r="H197" s="222">
        <v>3</v>
      </c>
      <c r="I197" s="223"/>
      <c r="J197" s="224">
        <f t="shared" si="50"/>
        <v>0</v>
      </c>
      <c r="K197" s="220" t="s">
        <v>5</v>
      </c>
      <c r="L197" s="225"/>
      <c r="M197" s="226" t="s">
        <v>5</v>
      </c>
      <c r="N197" s="227" t="s">
        <v>43</v>
      </c>
      <c r="O197" s="43"/>
      <c r="P197" s="191">
        <f t="shared" si="51"/>
        <v>0</v>
      </c>
      <c r="Q197" s="191">
        <v>0</v>
      </c>
      <c r="R197" s="191">
        <f t="shared" si="52"/>
        <v>0</v>
      </c>
      <c r="S197" s="191">
        <v>0</v>
      </c>
      <c r="T197" s="192">
        <f t="shared" si="53"/>
        <v>0</v>
      </c>
      <c r="AR197" s="25" t="s">
        <v>2003</v>
      </c>
      <c r="AT197" s="25" t="s">
        <v>465</v>
      </c>
      <c r="AU197" s="25" t="s">
        <v>80</v>
      </c>
      <c r="AY197" s="25" t="s">
        <v>190</v>
      </c>
      <c r="BE197" s="193">
        <f t="shared" si="54"/>
        <v>0</v>
      </c>
      <c r="BF197" s="193">
        <f t="shared" si="55"/>
        <v>0</v>
      </c>
      <c r="BG197" s="193">
        <f t="shared" si="56"/>
        <v>0</v>
      </c>
      <c r="BH197" s="193">
        <f t="shared" si="57"/>
        <v>0</v>
      </c>
      <c r="BI197" s="193">
        <f t="shared" si="58"/>
        <v>0</v>
      </c>
      <c r="BJ197" s="25" t="s">
        <v>17</v>
      </c>
      <c r="BK197" s="193">
        <f t="shared" si="59"/>
        <v>0</v>
      </c>
      <c r="BL197" s="25" t="s">
        <v>638</v>
      </c>
      <c r="BM197" s="25" t="s">
        <v>4342</v>
      </c>
    </row>
    <row r="198" spans="2:65" s="1" customFormat="1" ht="16.5" customHeight="1">
      <c r="B198" s="181"/>
      <c r="C198" s="218" t="s">
        <v>831</v>
      </c>
      <c r="D198" s="218" t="s">
        <v>465</v>
      </c>
      <c r="E198" s="219" t="s">
        <v>4343</v>
      </c>
      <c r="F198" s="220" t="s">
        <v>4344</v>
      </c>
      <c r="G198" s="221" t="s">
        <v>4091</v>
      </c>
      <c r="H198" s="222">
        <v>3</v>
      </c>
      <c r="I198" s="223"/>
      <c r="J198" s="224">
        <f t="shared" si="50"/>
        <v>0</v>
      </c>
      <c r="K198" s="220" t="s">
        <v>5</v>
      </c>
      <c r="L198" s="225"/>
      <c r="M198" s="226" t="s">
        <v>5</v>
      </c>
      <c r="N198" s="227" t="s">
        <v>43</v>
      </c>
      <c r="O198" s="43"/>
      <c r="P198" s="191">
        <f t="shared" si="51"/>
        <v>0</v>
      </c>
      <c r="Q198" s="191">
        <v>0</v>
      </c>
      <c r="R198" s="191">
        <f t="shared" si="52"/>
        <v>0</v>
      </c>
      <c r="S198" s="191">
        <v>0</v>
      </c>
      <c r="T198" s="192">
        <f t="shared" si="53"/>
        <v>0</v>
      </c>
      <c r="AR198" s="25" t="s">
        <v>2003</v>
      </c>
      <c r="AT198" s="25" t="s">
        <v>465</v>
      </c>
      <c r="AU198" s="25" t="s">
        <v>80</v>
      </c>
      <c r="AY198" s="25" t="s">
        <v>190</v>
      </c>
      <c r="BE198" s="193">
        <f t="shared" si="54"/>
        <v>0</v>
      </c>
      <c r="BF198" s="193">
        <f t="shared" si="55"/>
        <v>0</v>
      </c>
      <c r="BG198" s="193">
        <f t="shared" si="56"/>
        <v>0</v>
      </c>
      <c r="BH198" s="193">
        <f t="shared" si="57"/>
        <v>0</v>
      </c>
      <c r="BI198" s="193">
        <f t="shared" si="58"/>
        <v>0</v>
      </c>
      <c r="BJ198" s="25" t="s">
        <v>17</v>
      </c>
      <c r="BK198" s="193">
        <f t="shared" si="59"/>
        <v>0</v>
      </c>
      <c r="BL198" s="25" t="s">
        <v>638</v>
      </c>
      <c r="BM198" s="25" t="s">
        <v>4345</v>
      </c>
    </row>
    <row r="199" spans="2:65" s="1" customFormat="1" ht="16.5" customHeight="1">
      <c r="B199" s="181"/>
      <c r="C199" s="218" t="s">
        <v>837</v>
      </c>
      <c r="D199" s="218" t="s">
        <v>465</v>
      </c>
      <c r="E199" s="219" t="s">
        <v>4346</v>
      </c>
      <c r="F199" s="220" t="s">
        <v>4347</v>
      </c>
      <c r="G199" s="221" t="s">
        <v>4091</v>
      </c>
      <c r="H199" s="222">
        <v>1</v>
      </c>
      <c r="I199" s="223"/>
      <c r="J199" s="224">
        <f t="shared" si="50"/>
        <v>0</v>
      </c>
      <c r="K199" s="220" t="s">
        <v>5</v>
      </c>
      <c r="L199" s="225"/>
      <c r="M199" s="226" t="s">
        <v>5</v>
      </c>
      <c r="N199" s="227" t="s">
        <v>43</v>
      </c>
      <c r="O199" s="43"/>
      <c r="P199" s="191">
        <f t="shared" si="51"/>
        <v>0</v>
      </c>
      <c r="Q199" s="191">
        <v>0</v>
      </c>
      <c r="R199" s="191">
        <f t="shared" si="52"/>
        <v>0</v>
      </c>
      <c r="S199" s="191">
        <v>0</v>
      </c>
      <c r="T199" s="192">
        <f t="shared" si="53"/>
        <v>0</v>
      </c>
      <c r="AR199" s="25" t="s">
        <v>2003</v>
      </c>
      <c r="AT199" s="25" t="s">
        <v>465</v>
      </c>
      <c r="AU199" s="25" t="s">
        <v>80</v>
      </c>
      <c r="AY199" s="25" t="s">
        <v>190</v>
      </c>
      <c r="BE199" s="193">
        <f t="shared" si="54"/>
        <v>0</v>
      </c>
      <c r="BF199" s="193">
        <f t="shared" si="55"/>
        <v>0</v>
      </c>
      <c r="BG199" s="193">
        <f t="shared" si="56"/>
        <v>0</v>
      </c>
      <c r="BH199" s="193">
        <f t="shared" si="57"/>
        <v>0</v>
      </c>
      <c r="BI199" s="193">
        <f t="shared" si="58"/>
        <v>0</v>
      </c>
      <c r="BJ199" s="25" t="s">
        <v>17</v>
      </c>
      <c r="BK199" s="193">
        <f t="shared" si="59"/>
        <v>0</v>
      </c>
      <c r="BL199" s="25" t="s">
        <v>638</v>
      </c>
      <c r="BM199" s="25" t="s">
        <v>4348</v>
      </c>
    </row>
    <row r="200" spans="2:65" s="1" customFormat="1" ht="16.5" customHeight="1">
      <c r="B200" s="181"/>
      <c r="C200" s="218" t="s">
        <v>841</v>
      </c>
      <c r="D200" s="218" t="s">
        <v>465</v>
      </c>
      <c r="E200" s="219" t="s">
        <v>4349</v>
      </c>
      <c r="F200" s="220" t="s">
        <v>4350</v>
      </c>
      <c r="G200" s="221" t="s">
        <v>4091</v>
      </c>
      <c r="H200" s="222">
        <v>1</v>
      </c>
      <c r="I200" s="223"/>
      <c r="J200" s="224">
        <f t="shared" si="50"/>
        <v>0</v>
      </c>
      <c r="K200" s="220" t="s">
        <v>5</v>
      </c>
      <c r="L200" s="225"/>
      <c r="M200" s="226" t="s">
        <v>5</v>
      </c>
      <c r="N200" s="227" t="s">
        <v>43</v>
      </c>
      <c r="O200" s="43"/>
      <c r="P200" s="191">
        <f t="shared" si="51"/>
        <v>0</v>
      </c>
      <c r="Q200" s="191">
        <v>0</v>
      </c>
      <c r="R200" s="191">
        <f t="shared" si="52"/>
        <v>0</v>
      </c>
      <c r="S200" s="191">
        <v>0</v>
      </c>
      <c r="T200" s="192">
        <f t="shared" si="53"/>
        <v>0</v>
      </c>
      <c r="AR200" s="25" t="s">
        <v>2003</v>
      </c>
      <c r="AT200" s="25" t="s">
        <v>465</v>
      </c>
      <c r="AU200" s="25" t="s">
        <v>80</v>
      </c>
      <c r="AY200" s="25" t="s">
        <v>190</v>
      </c>
      <c r="BE200" s="193">
        <f t="shared" si="54"/>
        <v>0</v>
      </c>
      <c r="BF200" s="193">
        <f t="shared" si="55"/>
        <v>0</v>
      </c>
      <c r="BG200" s="193">
        <f t="shared" si="56"/>
        <v>0</v>
      </c>
      <c r="BH200" s="193">
        <f t="shared" si="57"/>
        <v>0</v>
      </c>
      <c r="BI200" s="193">
        <f t="shared" si="58"/>
        <v>0</v>
      </c>
      <c r="BJ200" s="25" t="s">
        <v>17</v>
      </c>
      <c r="BK200" s="193">
        <f t="shared" si="59"/>
        <v>0</v>
      </c>
      <c r="BL200" s="25" t="s">
        <v>638</v>
      </c>
      <c r="BM200" s="25" t="s">
        <v>4351</v>
      </c>
    </row>
    <row r="201" spans="2:65" s="1" customFormat="1" ht="16.5" customHeight="1">
      <c r="B201" s="181"/>
      <c r="C201" s="218" t="s">
        <v>847</v>
      </c>
      <c r="D201" s="218" t="s">
        <v>465</v>
      </c>
      <c r="E201" s="219" t="s">
        <v>4352</v>
      </c>
      <c r="F201" s="220" t="s">
        <v>4353</v>
      </c>
      <c r="G201" s="221" t="s">
        <v>4091</v>
      </c>
      <c r="H201" s="222">
        <v>1</v>
      </c>
      <c r="I201" s="223"/>
      <c r="J201" s="224">
        <f t="shared" si="50"/>
        <v>0</v>
      </c>
      <c r="K201" s="220" t="s">
        <v>5</v>
      </c>
      <c r="L201" s="225"/>
      <c r="M201" s="226" t="s">
        <v>5</v>
      </c>
      <c r="N201" s="227" t="s">
        <v>43</v>
      </c>
      <c r="O201" s="43"/>
      <c r="P201" s="191">
        <f t="shared" si="51"/>
        <v>0</v>
      </c>
      <c r="Q201" s="191">
        <v>0</v>
      </c>
      <c r="R201" s="191">
        <f t="shared" si="52"/>
        <v>0</v>
      </c>
      <c r="S201" s="191">
        <v>0</v>
      </c>
      <c r="T201" s="192">
        <f t="shared" si="53"/>
        <v>0</v>
      </c>
      <c r="AR201" s="25" t="s">
        <v>2003</v>
      </c>
      <c r="AT201" s="25" t="s">
        <v>465</v>
      </c>
      <c r="AU201" s="25" t="s">
        <v>80</v>
      </c>
      <c r="AY201" s="25" t="s">
        <v>190</v>
      </c>
      <c r="BE201" s="193">
        <f t="shared" si="54"/>
        <v>0</v>
      </c>
      <c r="BF201" s="193">
        <f t="shared" si="55"/>
        <v>0</v>
      </c>
      <c r="BG201" s="193">
        <f t="shared" si="56"/>
        <v>0</v>
      </c>
      <c r="BH201" s="193">
        <f t="shared" si="57"/>
        <v>0</v>
      </c>
      <c r="BI201" s="193">
        <f t="shared" si="58"/>
        <v>0</v>
      </c>
      <c r="BJ201" s="25" t="s">
        <v>17</v>
      </c>
      <c r="BK201" s="193">
        <f t="shared" si="59"/>
        <v>0</v>
      </c>
      <c r="BL201" s="25" t="s">
        <v>638</v>
      </c>
      <c r="BM201" s="25" t="s">
        <v>4354</v>
      </c>
    </row>
    <row r="202" spans="2:65" s="1" customFormat="1" ht="16.5" customHeight="1">
      <c r="B202" s="181"/>
      <c r="C202" s="218" t="s">
        <v>851</v>
      </c>
      <c r="D202" s="218" t="s">
        <v>465</v>
      </c>
      <c r="E202" s="219" t="s">
        <v>4355</v>
      </c>
      <c r="F202" s="220" t="s">
        <v>4356</v>
      </c>
      <c r="G202" s="221" t="s">
        <v>4091</v>
      </c>
      <c r="H202" s="222">
        <v>1</v>
      </c>
      <c r="I202" s="223"/>
      <c r="J202" s="224">
        <f t="shared" si="50"/>
        <v>0</v>
      </c>
      <c r="K202" s="220" t="s">
        <v>5</v>
      </c>
      <c r="L202" s="225"/>
      <c r="M202" s="226" t="s">
        <v>5</v>
      </c>
      <c r="N202" s="227" t="s">
        <v>43</v>
      </c>
      <c r="O202" s="43"/>
      <c r="P202" s="191">
        <f t="shared" si="51"/>
        <v>0</v>
      </c>
      <c r="Q202" s="191">
        <v>0</v>
      </c>
      <c r="R202" s="191">
        <f t="shared" si="52"/>
        <v>0</v>
      </c>
      <c r="S202" s="191">
        <v>0</v>
      </c>
      <c r="T202" s="192">
        <f t="shared" si="53"/>
        <v>0</v>
      </c>
      <c r="AR202" s="25" t="s">
        <v>2003</v>
      </c>
      <c r="AT202" s="25" t="s">
        <v>465</v>
      </c>
      <c r="AU202" s="25" t="s">
        <v>80</v>
      </c>
      <c r="AY202" s="25" t="s">
        <v>190</v>
      </c>
      <c r="BE202" s="193">
        <f t="shared" si="54"/>
        <v>0</v>
      </c>
      <c r="BF202" s="193">
        <f t="shared" si="55"/>
        <v>0</v>
      </c>
      <c r="BG202" s="193">
        <f t="shared" si="56"/>
        <v>0</v>
      </c>
      <c r="BH202" s="193">
        <f t="shared" si="57"/>
        <v>0</v>
      </c>
      <c r="BI202" s="193">
        <f t="shared" si="58"/>
        <v>0</v>
      </c>
      <c r="BJ202" s="25" t="s">
        <v>17</v>
      </c>
      <c r="BK202" s="193">
        <f t="shared" si="59"/>
        <v>0</v>
      </c>
      <c r="BL202" s="25" t="s">
        <v>638</v>
      </c>
      <c r="BM202" s="25" t="s">
        <v>4357</v>
      </c>
    </row>
    <row r="203" spans="2:65" s="1" customFormat="1" ht="16.5" customHeight="1">
      <c r="B203" s="181"/>
      <c r="C203" s="218" t="s">
        <v>862</v>
      </c>
      <c r="D203" s="218" t="s">
        <v>465</v>
      </c>
      <c r="E203" s="219" t="s">
        <v>4358</v>
      </c>
      <c r="F203" s="220" t="s">
        <v>4359</v>
      </c>
      <c r="G203" s="221" t="s">
        <v>4091</v>
      </c>
      <c r="H203" s="222">
        <v>1</v>
      </c>
      <c r="I203" s="223"/>
      <c r="J203" s="224">
        <f t="shared" si="50"/>
        <v>0</v>
      </c>
      <c r="K203" s="220" t="s">
        <v>5</v>
      </c>
      <c r="L203" s="225"/>
      <c r="M203" s="226" t="s">
        <v>5</v>
      </c>
      <c r="N203" s="227" t="s">
        <v>43</v>
      </c>
      <c r="O203" s="43"/>
      <c r="P203" s="191">
        <f t="shared" si="51"/>
        <v>0</v>
      </c>
      <c r="Q203" s="191">
        <v>0</v>
      </c>
      <c r="R203" s="191">
        <f t="shared" si="52"/>
        <v>0</v>
      </c>
      <c r="S203" s="191">
        <v>0</v>
      </c>
      <c r="T203" s="192">
        <f t="shared" si="53"/>
        <v>0</v>
      </c>
      <c r="AR203" s="25" t="s">
        <v>2003</v>
      </c>
      <c r="AT203" s="25" t="s">
        <v>465</v>
      </c>
      <c r="AU203" s="25" t="s">
        <v>80</v>
      </c>
      <c r="AY203" s="25" t="s">
        <v>190</v>
      </c>
      <c r="BE203" s="193">
        <f t="shared" si="54"/>
        <v>0</v>
      </c>
      <c r="BF203" s="193">
        <f t="shared" si="55"/>
        <v>0</v>
      </c>
      <c r="BG203" s="193">
        <f t="shared" si="56"/>
        <v>0</v>
      </c>
      <c r="BH203" s="193">
        <f t="shared" si="57"/>
        <v>0</v>
      </c>
      <c r="BI203" s="193">
        <f t="shared" si="58"/>
        <v>0</v>
      </c>
      <c r="BJ203" s="25" t="s">
        <v>17</v>
      </c>
      <c r="BK203" s="193">
        <f t="shared" si="59"/>
        <v>0</v>
      </c>
      <c r="BL203" s="25" t="s">
        <v>638</v>
      </c>
      <c r="BM203" s="25" t="s">
        <v>4360</v>
      </c>
    </row>
    <row r="204" spans="2:65" s="1" customFormat="1" ht="16.5" customHeight="1">
      <c r="B204" s="181"/>
      <c r="C204" s="218" t="s">
        <v>868</v>
      </c>
      <c r="D204" s="218" t="s">
        <v>465</v>
      </c>
      <c r="E204" s="219" t="s">
        <v>4361</v>
      </c>
      <c r="F204" s="220" t="s">
        <v>4362</v>
      </c>
      <c r="G204" s="221" t="s">
        <v>4091</v>
      </c>
      <c r="H204" s="222">
        <v>1</v>
      </c>
      <c r="I204" s="223"/>
      <c r="J204" s="224">
        <f t="shared" si="50"/>
        <v>0</v>
      </c>
      <c r="K204" s="220" t="s">
        <v>5</v>
      </c>
      <c r="L204" s="225"/>
      <c r="M204" s="226" t="s">
        <v>5</v>
      </c>
      <c r="N204" s="227" t="s">
        <v>43</v>
      </c>
      <c r="O204" s="43"/>
      <c r="P204" s="191">
        <f t="shared" si="51"/>
        <v>0</v>
      </c>
      <c r="Q204" s="191">
        <v>0</v>
      </c>
      <c r="R204" s="191">
        <f t="shared" si="52"/>
        <v>0</v>
      </c>
      <c r="S204" s="191">
        <v>0</v>
      </c>
      <c r="T204" s="192">
        <f t="shared" si="53"/>
        <v>0</v>
      </c>
      <c r="AR204" s="25" t="s">
        <v>2003</v>
      </c>
      <c r="AT204" s="25" t="s">
        <v>465</v>
      </c>
      <c r="AU204" s="25" t="s">
        <v>80</v>
      </c>
      <c r="AY204" s="25" t="s">
        <v>190</v>
      </c>
      <c r="BE204" s="193">
        <f t="shared" si="54"/>
        <v>0</v>
      </c>
      <c r="BF204" s="193">
        <f t="shared" si="55"/>
        <v>0</v>
      </c>
      <c r="BG204" s="193">
        <f t="shared" si="56"/>
        <v>0</v>
      </c>
      <c r="BH204" s="193">
        <f t="shared" si="57"/>
        <v>0</v>
      </c>
      <c r="BI204" s="193">
        <f t="shared" si="58"/>
        <v>0</v>
      </c>
      <c r="BJ204" s="25" t="s">
        <v>17</v>
      </c>
      <c r="BK204" s="193">
        <f t="shared" si="59"/>
        <v>0</v>
      </c>
      <c r="BL204" s="25" t="s">
        <v>638</v>
      </c>
      <c r="BM204" s="25" t="s">
        <v>4363</v>
      </c>
    </row>
    <row r="205" spans="2:65" s="1" customFormat="1" ht="16.5" customHeight="1">
      <c r="B205" s="181"/>
      <c r="C205" s="218" t="s">
        <v>872</v>
      </c>
      <c r="D205" s="218" t="s">
        <v>465</v>
      </c>
      <c r="E205" s="219" t="s">
        <v>4364</v>
      </c>
      <c r="F205" s="220" t="s">
        <v>4365</v>
      </c>
      <c r="G205" s="221" t="s">
        <v>4091</v>
      </c>
      <c r="H205" s="222">
        <v>1</v>
      </c>
      <c r="I205" s="223"/>
      <c r="J205" s="224">
        <f t="shared" si="50"/>
        <v>0</v>
      </c>
      <c r="K205" s="220" t="s">
        <v>5</v>
      </c>
      <c r="L205" s="225"/>
      <c r="M205" s="226" t="s">
        <v>5</v>
      </c>
      <c r="N205" s="227" t="s">
        <v>43</v>
      </c>
      <c r="O205" s="43"/>
      <c r="P205" s="191">
        <f t="shared" si="51"/>
        <v>0</v>
      </c>
      <c r="Q205" s="191">
        <v>0</v>
      </c>
      <c r="R205" s="191">
        <f t="shared" si="52"/>
        <v>0</v>
      </c>
      <c r="S205" s="191">
        <v>0</v>
      </c>
      <c r="T205" s="192">
        <f t="shared" si="53"/>
        <v>0</v>
      </c>
      <c r="AR205" s="25" t="s">
        <v>2003</v>
      </c>
      <c r="AT205" s="25" t="s">
        <v>465</v>
      </c>
      <c r="AU205" s="25" t="s">
        <v>80</v>
      </c>
      <c r="AY205" s="25" t="s">
        <v>190</v>
      </c>
      <c r="BE205" s="193">
        <f t="shared" si="54"/>
        <v>0</v>
      </c>
      <c r="BF205" s="193">
        <f t="shared" si="55"/>
        <v>0</v>
      </c>
      <c r="BG205" s="193">
        <f t="shared" si="56"/>
        <v>0</v>
      </c>
      <c r="BH205" s="193">
        <f t="shared" si="57"/>
        <v>0</v>
      </c>
      <c r="BI205" s="193">
        <f t="shared" si="58"/>
        <v>0</v>
      </c>
      <c r="BJ205" s="25" t="s">
        <v>17</v>
      </c>
      <c r="BK205" s="193">
        <f t="shared" si="59"/>
        <v>0</v>
      </c>
      <c r="BL205" s="25" t="s">
        <v>638</v>
      </c>
      <c r="BM205" s="25" t="s">
        <v>4366</v>
      </c>
    </row>
    <row r="206" spans="2:65" s="1" customFormat="1" ht="16.5" customHeight="1">
      <c r="B206" s="181"/>
      <c r="C206" s="218" t="s">
        <v>879</v>
      </c>
      <c r="D206" s="218" t="s">
        <v>465</v>
      </c>
      <c r="E206" s="219" t="s">
        <v>4367</v>
      </c>
      <c r="F206" s="220" t="s">
        <v>4368</v>
      </c>
      <c r="G206" s="221" t="s">
        <v>4091</v>
      </c>
      <c r="H206" s="222">
        <v>1</v>
      </c>
      <c r="I206" s="223"/>
      <c r="J206" s="224">
        <f t="shared" si="50"/>
        <v>0</v>
      </c>
      <c r="K206" s="220" t="s">
        <v>5</v>
      </c>
      <c r="L206" s="225"/>
      <c r="M206" s="226" t="s">
        <v>5</v>
      </c>
      <c r="N206" s="227" t="s">
        <v>43</v>
      </c>
      <c r="O206" s="43"/>
      <c r="P206" s="191">
        <f t="shared" si="51"/>
        <v>0</v>
      </c>
      <c r="Q206" s="191">
        <v>0</v>
      </c>
      <c r="R206" s="191">
        <f t="shared" si="52"/>
        <v>0</v>
      </c>
      <c r="S206" s="191">
        <v>0</v>
      </c>
      <c r="T206" s="192">
        <f t="shared" si="53"/>
        <v>0</v>
      </c>
      <c r="AR206" s="25" t="s">
        <v>2003</v>
      </c>
      <c r="AT206" s="25" t="s">
        <v>465</v>
      </c>
      <c r="AU206" s="25" t="s">
        <v>80</v>
      </c>
      <c r="AY206" s="25" t="s">
        <v>190</v>
      </c>
      <c r="BE206" s="193">
        <f t="shared" si="54"/>
        <v>0</v>
      </c>
      <c r="BF206" s="193">
        <f t="shared" si="55"/>
        <v>0</v>
      </c>
      <c r="BG206" s="193">
        <f t="shared" si="56"/>
        <v>0</v>
      </c>
      <c r="BH206" s="193">
        <f t="shared" si="57"/>
        <v>0</v>
      </c>
      <c r="BI206" s="193">
        <f t="shared" si="58"/>
        <v>0</v>
      </c>
      <c r="BJ206" s="25" t="s">
        <v>17</v>
      </c>
      <c r="BK206" s="193">
        <f t="shared" si="59"/>
        <v>0</v>
      </c>
      <c r="BL206" s="25" t="s">
        <v>638</v>
      </c>
      <c r="BM206" s="25" t="s">
        <v>4369</v>
      </c>
    </row>
    <row r="207" spans="2:65" s="1" customFormat="1" ht="16.5" customHeight="1">
      <c r="B207" s="181"/>
      <c r="C207" s="218" t="s">
        <v>888</v>
      </c>
      <c r="D207" s="218" t="s">
        <v>465</v>
      </c>
      <c r="E207" s="219" t="s">
        <v>4370</v>
      </c>
      <c r="F207" s="220" t="s">
        <v>4371</v>
      </c>
      <c r="G207" s="221" t="s">
        <v>4091</v>
      </c>
      <c r="H207" s="222">
        <v>1</v>
      </c>
      <c r="I207" s="223"/>
      <c r="J207" s="224">
        <f t="shared" si="50"/>
        <v>0</v>
      </c>
      <c r="K207" s="220" t="s">
        <v>5</v>
      </c>
      <c r="L207" s="225"/>
      <c r="M207" s="226" t="s">
        <v>5</v>
      </c>
      <c r="N207" s="227" t="s">
        <v>43</v>
      </c>
      <c r="O207" s="43"/>
      <c r="P207" s="191">
        <f t="shared" si="51"/>
        <v>0</v>
      </c>
      <c r="Q207" s="191">
        <v>0</v>
      </c>
      <c r="R207" s="191">
        <f t="shared" si="52"/>
        <v>0</v>
      </c>
      <c r="S207" s="191">
        <v>0</v>
      </c>
      <c r="T207" s="192">
        <f t="shared" si="53"/>
        <v>0</v>
      </c>
      <c r="AR207" s="25" t="s">
        <v>2003</v>
      </c>
      <c r="AT207" s="25" t="s">
        <v>465</v>
      </c>
      <c r="AU207" s="25" t="s">
        <v>80</v>
      </c>
      <c r="AY207" s="25" t="s">
        <v>190</v>
      </c>
      <c r="BE207" s="193">
        <f t="shared" si="54"/>
        <v>0</v>
      </c>
      <c r="BF207" s="193">
        <f t="shared" si="55"/>
        <v>0</v>
      </c>
      <c r="BG207" s="193">
        <f t="shared" si="56"/>
        <v>0</v>
      </c>
      <c r="BH207" s="193">
        <f t="shared" si="57"/>
        <v>0</v>
      </c>
      <c r="BI207" s="193">
        <f t="shared" si="58"/>
        <v>0</v>
      </c>
      <c r="BJ207" s="25" t="s">
        <v>17</v>
      </c>
      <c r="BK207" s="193">
        <f t="shared" si="59"/>
        <v>0</v>
      </c>
      <c r="BL207" s="25" t="s">
        <v>638</v>
      </c>
      <c r="BM207" s="25" t="s">
        <v>4372</v>
      </c>
    </row>
    <row r="208" spans="2:65" s="1" customFormat="1" ht="16.5" customHeight="1">
      <c r="B208" s="181"/>
      <c r="C208" s="218" t="s">
        <v>894</v>
      </c>
      <c r="D208" s="218" t="s">
        <v>465</v>
      </c>
      <c r="E208" s="219" t="s">
        <v>4373</v>
      </c>
      <c r="F208" s="220" t="s">
        <v>4374</v>
      </c>
      <c r="G208" s="221" t="s">
        <v>4091</v>
      </c>
      <c r="H208" s="222">
        <v>1</v>
      </c>
      <c r="I208" s="223"/>
      <c r="J208" s="224">
        <f t="shared" si="50"/>
        <v>0</v>
      </c>
      <c r="K208" s="220" t="s">
        <v>5</v>
      </c>
      <c r="L208" s="225"/>
      <c r="M208" s="226" t="s">
        <v>5</v>
      </c>
      <c r="N208" s="227" t="s">
        <v>43</v>
      </c>
      <c r="O208" s="43"/>
      <c r="P208" s="191">
        <f t="shared" si="51"/>
        <v>0</v>
      </c>
      <c r="Q208" s="191">
        <v>0</v>
      </c>
      <c r="R208" s="191">
        <f t="shared" si="52"/>
        <v>0</v>
      </c>
      <c r="S208" s="191">
        <v>0</v>
      </c>
      <c r="T208" s="192">
        <f t="shared" si="53"/>
        <v>0</v>
      </c>
      <c r="AR208" s="25" t="s">
        <v>2003</v>
      </c>
      <c r="AT208" s="25" t="s">
        <v>465</v>
      </c>
      <c r="AU208" s="25" t="s">
        <v>80</v>
      </c>
      <c r="AY208" s="25" t="s">
        <v>190</v>
      </c>
      <c r="BE208" s="193">
        <f t="shared" si="54"/>
        <v>0</v>
      </c>
      <c r="BF208" s="193">
        <f t="shared" si="55"/>
        <v>0</v>
      </c>
      <c r="BG208" s="193">
        <f t="shared" si="56"/>
        <v>0</v>
      </c>
      <c r="BH208" s="193">
        <f t="shared" si="57"/>
        <v>0</v>
      </c>
      <c r="BI208" s="193">
        <f t="shared" si="58"/>
        <v>0</v>
      </c>
      <c r="BJ208" s="25" t="s">
        <v>17</v>
      </c>
      <c r="BK208" s="193">
        <f t="shared" si="59"/>
        <v>0</v>
      </c>
      <c r="BL208" s="25" t="s">
        <v>638</v>
      </c>
      <c r="BM208" s="25" t="s">
        <v>4375</v>
      </c>
    </row>
    <row r="209" spans="2:65" s="1" customFormat="1" ht="16.5" customHeight="1">
      <c r="B209" s="181"/>
      <c r="C209" s="218" t="s">
        <v>898</v>
      </c>
      <c r="D209" s="218" t="s">
        <v>465</v>
      </c>
      <c r="E209" s="219" t="s">
        <v>4376</v>
      </c>
      <c r="F209" s="220" t="s">
        <v>4377</v>
      </c>
      <c r="G209" s="221" t="s">
        <v>4091</v>
      </c>
      <c r="H209" s="222">
        <v>2</v>
      </c>
      <c r="I209" s="223"/>
      <c r="J209" s="224">
        <f t="shared" si="50"/>
        <v>0</v>
      </c>
      <c r="K209" s="220" t="s">
        <v>5</v>
      </c>
      <c r="L209" s="225"/>
      <c r="M209" s="226" t="s">
        <v>5</v>
      </c>
      <c r="N209" s="227" t="s">
        <v>43</v>
      </c>
      <c r="O209" s="43"/>
      <c r="P209" s="191">
        <f t="shared" si="51"/>
        <v>0</v>
      </c>
      <c r="Q209" s="191">
        <v>0</v>
      </c>
      <c r="R209" s="191">
        <f t="shared" si="52"/>
        <v>0</v>
      </c>
      <c r="S209" s="191">
        <v>0</v>
      </c>
      <c r="T209" s="192">
        <f t="shared" si="53"/>
        <v>0</v>
      </c>
      <c r="AR209" s="25" t="s">
        <v>2003</v>
      </c>
      <c r="AT209" s="25" t="s">
        <v>465</v>
      </c>
      <c r="AU209" s="25" t="s">
        <v>80</v>
      </c>
      <c r="AY209" s="25" t="s">
        <v>190</v>
      </c>
      <c r="BE209" s="193">
        <f t="shared" si="54"/>
        <v>0</v>
      </c>
      <c r="BF209" s="193">
        <f t="shared" si="55"/>
        <v>0</v>
      </c>
      <c r="BG209" s="193">
        <f t="shared" si="56"/>
        <v>0</v>
      </c>
      <c r="BH209" s="193">
        <f t="shared" si="57"/>
        <v>0</v>
      </c>
      <c r="BI209" s="193">
        <f t="shared" si="58"/>
        <v>0</v>
      </c>
      <c r="BJ209" s="25" t="s">
        <v>17</v>
      </c>
      <c r="BK209" s="193">
        <f t="shared" si="59"/>
        <v>0</v>
      </c>
      <c r="BL209" s="25" t="s">
        <v>638</v>
      </c>
      <c r="BM209" s="25" t="s">
        <v>4378</v>
      </c>
    </row>
    <row r="210" spans="2:65" s="1" customFormat="1" ht="16.5" customHeight="1">
      <c r="B210" s="181"/>
      <c r="C210" s="218" t="s">
        <v>904</v>
      </c>
      <c r="D210" s="218" t="s">
        <v>465</v>
      </c>
      <c r="E210" s="219" t="s">
        <v>4379</v>
      </c>
      <c r="F210" s="220" t="s">
        <v>4380</v>
      </c>
      <c r="G210" s="221" t="s">
        <v>4091</v>
      </c>
      <c r="H210" s="222">
        <v>9</v>
      </c>
      <c r="I210" s="223"/>
      <c r="J210" s="224">
        <f t="shared" si="50"/>
        <v>0</v>
      </c>
      <c r="K210" s="220" t="s">
        <v>5</v>
      </c>
      <c r="L210" s="225"/>
      <c r="M210" s="226" t="s">
        <v>5</v>
      </c>
      <c r="N210" s="227" t="s">
        <v>43</v>
      </c>
      <c r="O210" s="43"/>
      <c r="P210" s="191">
        <f t="shared" si="51"/>
        <v>0</v>
      </c>
      <c r="Q210" s="191">
        <v>0</v>
      </c>
      <c r="R210" s="191">
        <f t="shared" si="52"/>
        <v>0</v>
      </c>
      <c r="S210" s="191">
        <v>0</v>
      </c>
      <c r="T210" s="192">
        <f t="shared" si="53"/>
        <v>0</v>
      </c>
      <c r="AR210" s="25" t="s">
        <v>2003</v>
      </c>
      <c r="AT210" s="25" t="s">
        <v>465</v>
      </c>
      <c r="AU210" s="25" t="s">
        <v>80</v>
      </c>
      <c r="AY210" s="25" t="s">
        <v>190</v>
      </c>
      <c r="BE210" s="193">
        <f t="shared" si="54"/>
        <v>0</v>
      </c>
      <c r="BF210" s="193">
        <f t="shared" si="55"/>
        <v>0</v>
      </c>
      <c r="BG210" s="193">
        <f t="shared" si="56"/>
        <v>0</v>
      </c>
      <c r="BH210" s="193">
        <f t="shared" si="57"/>
        <v>0</v>
      </c>
      <c r="BI210" s="193">
        <f t="shared" si="58"/>
        <v>0</v>
      </c>
      <c r="BJ210" s="25" t="s">
        <v>17</v>
      </c>
      <c r="BK210" s="193">
        <f t="shared" si="59"/>
        <v>0</v>
      </c>
      <c r="BL210" s="25" t="s">
        <v>638</v>
      </c>
      <c r="BM210" s="25" t="s">
        <v>4381</v>
      </c>
    </row>
    <row r="211" spans="2:65" s="1" customFormat="1" ht="16.5" customHeight="1">
      <c r="B211" s="181"/>
      <c r="C211" s="218" t="s">
        <v>908</v>
      </c>
      <c r="D211" s="218" t="s">
        <v>465</v>
      </c>
      <c r="E211" s="219" t="s">
        <v>4382</v>
      </c>
      <c r="F211" s="220" t="s">
        <v>4383</v>
      </c>
      <c r="G211" s="221" t="s">
        <v>4091</v>
      </c>
      <c r="H211" s="222">
        <v>9</v>
      </c>
      <c r="I211" s="223"/>
      <c r="J211" s="224">
        <f t="shared" si="50"/>
        <v>0</v>
      </c>
      <c r="K211" s="220" t="s">
        <v>5</v>
      </c>
      <c r="L211" s="225"/>
      <c r="M211" s="226" t="s">
        <v>5</v>
      </c>
      <c r="N211" s="227" t="s">
        <v>43</v>
      </c>
      <c r="O211" s="43"/>
      <c r="P211" s="191">
        <f t="shared" si="51"/>
        <v>0</v>
      </c>
      <c r="Q211" s="191">
        <v>0</v>
      </c>
      <c r="R211" s="191">
        <f t="shared" si="52"/>
        <v>0</v>
      </c>
      <c r="S211" s="191">
        <v>0</v>
      </c>
      <c r="T211" s="192">
        <f t="shared" si="53"/>
        <v>0</v>
      </c>
      <c r="AR211" s="25" t="s">
        <v>2003</v>
      </c>
      <c r="AT211" s="25" t="s">
        <v>465</v>
      </c>
      <c r="AU211" s="25" t="s">
        <v>80</v>
      </c>
      <c r="AY211" s="25" t="s">
        <v>190</v>
      </c>
      <c r="BE211" s="193">
        <f t="shared" si="54"/>
        <v>0</v>
      </c>
      <c r="BF211" s="193">
        <f t="shared" si="55"/>
        <v>0</v>
      </c>
      <c r="BG211" s="193">
        <f t="shared" si="56"/>
        <v>0</v>
      </c>
      <c r="BH211" s="193">
        <f t="shared" si="57"/>
        <v>0</v>
      </c>
      <c r="BI211" s="193">
        <f t="shared" si="58"/>
        <v>0</v>
      </c>
      <c r="BJ211" s="25" t="s">
        <v>17</v>
      </c>
      <c r="BK211" s="193">
        <f t="shared" si="59"/>
        <v>0</v>
      </c>
      <c r="BL211" s="25" t="s">
        <v>638</v>
      </c>
      <c r="BM211" s="25" t="s">
        <v>4384</v>
      </c>
    </row>
    <row r="212" spans="2:65" s="1" customFormat="1" ht="16.5" customHeight="1">
      <c r="B212" s="181"/>
      <c r="C212" s="218" t="s">
        <v>978</v>
      </c>
      <c r="D212" s="218" t="s">
        <v>465</v>
      </c>
      <c r="E212" s="219" t="s">
        <v>4385</v>
      </c>
      <c r="F212" s="220" t="s">
        <v>4386</v>
      </c>
      <c r="G212" s="221" t="s">
        <v>4091</v>
      </c>
      <c r="H212" s="222">
        <v>1</v>
      </c>
      <c r="I212" s="223"/>
      <c r="J212" s="224">
        <f t="shared" si="50"/>
        <v>0</v>
      </c>
      <c r="K212" s="220" t="s">
        <v>5</v>
      </c>
      <c r="L212" s="225"/>
      <c r="M212" s="226" t="s">
        <v>5</v>
      </c>
      <c r="N212" s="227" t="s">
        <v>43</v>
      </c>
      <c r="O212" s="43"/>
      <c r="P212" s="191">
        <f t="shared" si="51"/>
        <v>0</v>
      </c>
      <c r="Q212" s="191">
        <v>0</v>
      </c>
      <c r="R212" s="191">
        <f t="shared" si="52"/>
        <v>0</v>
      </c>
      <c r="S212" s="191">
        <v>0</v>
      </c>
      <c r="T212" s="192">
        <f t="shared" si="53"/>
        <v>0</v>
      </c>
      <c r="AR212" s="25" t="s">
        <v>2003</v>
      </c>
      <c r="AT212" s="25" t="s">
        <v>465</v>
      </c>
      <c r="AU212" s="25" t="s">
        <v>80</v>
      </c>
      <c r="AY212" s="25" t="s">
        <v>190</v>
      </c>
      <c r="BE212" s="193">
        <f t="shared" si="54"/>
        <v>0</v>
      </c>
      <c r="BF212" s="193">
        <f t="shared" si="55"/>
        <v>0</v>
      </c>
      <c r="BG212" s="193">
        <f t="shared" si="56"/>
        <v>0</v>
      </c>
      <c r="BH212" s="193">
        <f t="shared" si="57"/>
        <v>0</v>
      </c>
      <c r="BI212" s="193">
        <f t="shared" si="58"/>
        <v>0</v>
      </c>
      <c r="BJ212" s="25" t="s">
        <v>17</v>
      </c>
      <c r="BK212" s="193">
        <f t="shared" si="59"/>
        <v>0</v>
      </c>
      <c r="BL212" s="25" t="s">
        <v>638</v>
      </c>
      <c r="BM212" s="25" t="s">
        <v>4387</v>
      </c>
    </row>
    <row r="213" spans="2:65" s="1" customFormat="1" ht="16.5" customHeight="1">
      <c r="B213" s="181"/>
      <c r="C213" s="218" t="s">
        <v>982</v>
      </c>
      <c r="D213" s="218" t="s">
        <v>465</v>
      </c>
      <c r="E213" s="219" t="s">
        <v>4388</v>
      </c>
      <c r="F213" s="220" t="s">
        <v>4389</v>
      </c>
      <c r="G213" s="221" t="s">
        <v>4091</v>
      </c>
      <c r="H213" s="222">
        <v>2</v>
      </c>
      <c r="I213" s="223"/>
      <c r="J213" s="224">
        <f t="shared" si="50"/>
        <v>0</v>
      </c>
      <c r="K213" s="220" t="s">
        <v>5</v>
      </c>
      <c r="L213" s="225"/>
      <c r="M213" s="226" t="s">
        <v>5</v>
      </c>
      <c r="N213" s="227" t="s">
        <v>43</v>
      </c>
      <c r="O213" s="43"/>
      <c r="P213" s="191">
        <f t="shared" si="51"/>
        <v>0</v>
      </c>
      <c r="Q213" s="191">
        <v>0</v>
      </c>
      <c r="R213" s="191">
        <f t="shared" si="52"/>
        <v>0</v>
      </c>
      <c r="S213" s="191">
        <v>0</v>
      </c>
      <c r="T213" s="192">
        <f t="shared" si="53"/>
        <v>0</v>
      </c>
      <c r="AR213" s="25" t="s">
        <v>2003</v>
      </c>
      <c r="AT213" s="25" t="s">
        <v>465</v>
      </c>
      <c r="AU213" s="25" t="s">
        <v>80</v>
      </c>
      <c r="AY213" s="25" t="s">
        <v>190</v>
      </c>
      <c r="BE213" s="193">
        <f t="shared" si="54"/>
        <v>0</v>
      </c>
      <c r="BF213" s="193">
        <f t="shared" si="55"/>
        <v>0</v>
      </c>
      <c r="BG213" s="193">
        <f t="shared" si="56"/>
        <v>0</v>
      </c>
      <c r="BH213" s="193">
        <f t="shared" si="57"/>
        <v>0</v>
      </c>
      <c r="BI213" s="193">
        <f t="shared" si="58"/>
        <v>0</v>
      </c>
      <c r="BJ213" s="25" t="s">
        <v>17</v>
      </c>
      <c r="BK213" s="193">
        <f t="shared" si="59"/>
        <v>0</v>
      </c>
      <c r="BL213" s="25" t="s">
        <v>638</v>
      </c>
      <c r="BM213" s="25" t="s">
        <v>4390</v>
      </c>
    </row>
    <row r="214" spans="2:65" s="1" customFormat="1" ht="16.5" customHeight="1">
      <c r="B214" s="181"/>
      <c r="C214" s="218" t="s">
        <v>988</v>
      </c>
      <c r="D214" s="218" t="s">
        <v>465</v>
      </c>
      <c r="E214" s="219" t="s">
        <v>4391</v>
      </c>
      <c r="F214" s="220" t="s">
        <v>4392</v>
      </c>
      <c r="G214" s="221" t="s">
        <v>4091</v>
      </c>
      <c r="H214" s="222">
        <v>1</v>
      </c>
      <c r="I214" s="223"/>
      <c r="J214" s="224">
        <f t="shared" si="50"/>
        <v>0</v>
      </c>
      <c r="K214" s="220" t="s">
        <v>5</v>
      </c>
      <c r="L214" s="225"/>
      <c r="M214" s="226" t="s">
        <v>5</v>
      </c>
      <c r="N214" s="227" t="s">
        <v>43</v>
      </c>
      <c r="O214" s="43"/>
      <c r="P214" s="191">
        <f t="shared" si="51"/>
        <v>0</v>
      </c>
      <c r="Q214" s="191">
        <v>0</v>
      </c>
      <c r="R214" s="191">
        <f t="shared" si="52"/>
        <v>0</v>
      </c>
      <c r="S214" s="191">
        <v>0</v>
      </c>
      <c r="T214" s="192">
        <f t="shared" si="53"/>
        <v>0</v>
      </c>
      <c r="AR214" s="25" t="s">
        <v>2003</v>
      </c>
      <c r="AT214" s="25" t="s">
        <v>465</v>
      </c>
      <c r="AU214" s="25" t="s">
        <v>80</v>
      </c>
      <c r="AY214" s="25" t="s">
        <v>190</v>
      </c>
      <c r="BE214" s="193">
        <f t="shared" si="54"/>
        <v>0</v>
      </c>
      <c r="BF214" s="193">
        <f t="shared" si="55"/>
        <v>0</v>
      </c>
      <c r="BG214" s="193">
        <f t="shared" si="56"/>
        <v>0</v>
      </c>
      <c r="BH214" s="193">
        <f t="shared" si="57"/>
        <v>0</v>
      </c>
      <c r="BI214" s="193">
        <f t="shared" si="58"/>
        <v>0</v>
      </c>
      <c r="BJ214" s="25" t="s">
        <v>17</v>
      </c>
      <c r="BK214" s="193">
        <f t="shared" si="59"/>
        <v>0</v>
      </c>
      <c r="BL214" s="25" t="s">
        <v>638</v>
      </c>
      <c r="BM214" s="25" t="s">
        <v>4393</v>
      </c>
    </row>
    <row r="215" spans="2:65" s="1" customFormat="1" ht="16.5" customHeight="1">
      <c r="B215" s="181"/>
      <c r="C215" s="218" t="s">
        <v>997</v>
      </c>
      <c r="D215" s="218" t="s">
        <v>465</v>
      </c>
      <c r="E215" s="219" t="s">
        <v>4394</v>
      </c>
      <c r="F215" s="220" t="s">
        <v>4395</v>
      </c>
      <c r="G215" s="221" t="s">
        <v>4091</v>
      </c>
      <c r="H215" s="222">
        <v>1</v>
      </c>
      <c r="I215" s="223"/>
      <c r="J215" s="224">
        <f t="shared" si="50"/>
        <v>0</v>
      </c>
      <c r="K215" s="220" t="s">
        <v>5</v>
      </c>
      <c r="L215" s="225"/>
      <c r="M215" s="226" t="s">
        <v>5</v>
      </c>
      <c r="N215" s="227" t="s">
        <v>43</v>
      </c>
      <c r="O215" s="43"/>
      <c r="P215" s="191">
        <f t="shared" si="51"/>
        <v>0</v>
      </c>
      <c r="Q215" s="191">
        <v>0</v>
      </c>
      <c r="R215" s="191">
        <f t="shared" si="52"/>
        <v>0</v>
      </c>
      <c r="S215" s="191">
        <v>0</v>
      </c>
      <c r="T215" s="192">
        <f t="shared" si="53"/>
        <v>0</v>
      </c>
      <c r="AR215" s="25" t="s">
        <v>2003</v>
      </c>
      <c r="AT215" s="25" t="s">
        <v>465</v>
      </c>
      <c r="AU215" s="25" t="s">
        <v>80</v>
      </c>
      <c r="AY215" s="25" t="s">
        <v>190</v>
      </c>
      <c r="BE215" s="193">
        <f t="shared" si="54"/>
        <v>0</v>
      </c>
      <c r="BF215" s="193">
        <f t="shared" si="55"/>
        <v>0</v>
      </c>
      <c r="BG215" s="193">
        <f t="shared" si="56"/>
        <v>0</v>
      </c>
      <c r="BH215" s="193">
        <f t="shared" si="57"/>
        <v>0</v>
      </c>
      <c r="BI215" s="193">
        <f t="shared" si="58"/>
        <v>0</v>
      </c>
      <c r="BJ215" s="25" t="s">
        <v>17</v>
      </c>
      <c r="BK215" s="193">
        <f t="shared" si="59"/>
        <v>0</v>
      </c>
      <c r="BL215" s="25" t="s">
        <v>638</v>
      </c>
      <c r="BM215" s="25" t="s">
        <v>4396</v>
      </c>
    </row>
    <row r="216" spans="2:65" s="1" customFormat="1" ht="16.5" customHeight="1">
      <c r="B216" s="181"/>
      <c r="C216" s="218" t="s">
        <v>1002</v>
      </c>
      <c r="D216" s="218" t="s">
        <v>465</v>
      </c>
      <c r="E216" s="219" t="s">
        <v>4397</v>
      </c>
      <c r="F216" s="220" t="s">
        <v>4398</v>
      </c>
      <c r="G216" s="221" t="s">
        <v>4091</v>
      </c>
      <c r="H216" s="222">
        <v>1</v>
      </c>
      <c r="I216" s="223"/>
      <c r="J216" s="224">
        <f t="shared" si="50"/>
        <v>0</v>
      </c>
      <c r="K216" s="220" t="s">
        <v>5</v>
      </c>
      <c r="L216" s="225"/>
      <c r="M216" s="226" t="s">
        <v>5</v>
      </c>
      <c r="N216" s="227" t="s">
        <v>43</v>
      </c>
      <c r="O216" s="43"/>
      <c r="P216" s="191">
        <f t="shared" si="51"/>
        <v>0</v>
      </c>
      <c r="Q216" s="191">
        <v>0</v>
      </c>
      <c r="R216" s="191">
        <f t="shared" si="52"/>
        <v>0</v>
      </c>
      <c r="S216" s="191">
        <v>0</v>
      </c>
      <c r="T216" s="192">
        <f t="shared" si="53"/>
        <v>0</v>
      </c>
      <c r="AR216" s="25" t="s">
        <v>2003</v>
      </c>
      <c r="AT216" s="25" t="s">
        <v>465</v>
      </c>
      <c r="AU216" s="25" t="s">
        <v>80</v>
      </c>
      <c r="AY216" s="25" t="s">
        <v>190</v>
      </c>
      <c r="BE216" s="193">
        <f t="shared" si="54"/>
        <v>0</v>
      </c>
      <c r="BF216" s="193">
        <f t="shared" si="55"/>
        <v>0</v>
      </c>
      <c r="BG216" s="193">
        <f t="shared" si="56"/>
        <v>0</v>
      </c>
      <c r="BH216" s="193">
        <f t="shared" si="57"/>
        <v>0</v>
      </c>
      <c r="BI216" s="193">
        <f t="shared" si="58"/>
        <v>0</v>
      </c>
      <c r="BJ216" s="25" t="s">
        <v>17</v>
      </c>
      <c r="BK216" s="193">
        <f t="shared" si="59"/>
        <v>0</v>
      </c>
      <c r="BL216" s="25" t="s">
        <v>638</v>
      </c>
      <c r="BM216" s="25" t="s">
        <v>4399</v>
      </c>
    </row>
    <row r="217" spans="2:65" s="1" customFormat="1" ht="16.5" customHeight="1">
      <c r="B217" s="181"/>
      <c r="C217" s="218" t="s">
        <v>1023</v>
      </c>
      <c r="D217" s="218" t="s">
        <v>465</v>
      </c>
      <c r="E217" s="219" t="s">
        <v>4400</v>
      </c>
      <c r="F217" s="220" t="s">
        <v>4401</v>
      </c>
      <c r="G217" s="221" t="s">
        <v>4091</v>
      </c>
      <c r="H217" s="222">
        <v>1</v>
      </c>
      <c r="I217" s="223"/>
      <c r="J217" s="224">
        <f t="shared" si="50"/>
        <v>0</v>
      </c>
      <c r="K217" s="220" t="s">
        <v>5</v>
      </c>
      <c r="L217" s="225"/>
      <c r="M217" s="226" t="s">
        <v>5</v>
      </c>
      <c r="N217" s="227" t="s">
        <v>43</v>
      </c>
      <c r="O217" s="43"/>
      <c r="P217" s="191">
        <f t="shared" si="51"/>
        <v>0</v>
      </c>
      <c r="Q217" s="191">
        <v>0</v>
      </c>
      <c r="R217" s="191">
        <f t="shared" si="52"/>
        <v>0</v>
      </c>
      <c r="S217" s="191">
        <v>0</v>
      </c>
      <c r="T217" s="192">
        <f t="shared" si="53"/>
        <v>0</v>
      </c>
      <c r="AR217" s="25" t="s">
        <v>2003</v>
      </c>
      <c r="AT217" s="25" t="s">
        <v>465</v>
      </c>
      <c r="AU217" s="25" t="s">
        <v>80</v>
      </c>
      <c r="AY217" s="25" t="s">
        <v>190</v>
      </c>
      <c r="BE217" s="193">
        <f t="shared" si="54"/>
        <v>0</v>
      </c>
      <c r="BF217" s="193">
        <f t="shared" si="55"/>
        <v>0</v>
      </c>
      <c r="BG217" s="193">
        <f t="shared" si="56"/>
        <v>0</v>
      </c>
      <c r="BH217" s="193">
        <f t="shared" si="57"/>
        <v>0</v>
      </c>
      <c r="BI217" s="193">
        <f t="shared" si="58"/>
        <v>0</v>
      </c>
      <c r="BJ217" s="25" t="s">
        <v>17</v>
      </c>
      <c r="BK217" s="193">
        <f t="shared" si="59"/>
        <v>0</v>
      </c>
      <c r="BL217" s="25" t="s">
        <v>638</v>
      </c>
      <c r="BM217" s="25" t="s">
        <v>4402</v>
      </c>
    </row>
    <row r="218" spans="2:65" s="1" customFormat="1" ht="16.5" customHeight="1">
      <c r="B218" s="181"/>
      <c r="C218" s="218" t="s">
        <v>1028</v>
      </c>
      <c r="D218" s="218" t="s">
        <v>465</v>
      </c>
      <c r="E218" s="219" t="s">
        <v>4403</v>
      </c>
      <c r="F218" s="220" t="s">
        <v>4404</v>
      </c>
      <c r="G218" s="221" t="s">
        <v>4091</v>
      </c>
      <c r="H218" s="222">
        <v>4</v>
      </c>
      <c r="I218" s="223"/>
      <c r="J218" s="224">
        <f t="shared" si="50"/>
        <v>0</v>
      </c>
      <c r="K218" s="220" t="s">
        <v>5</v>
      </c>
      <c r="L218" s="225"/>
      <c r="M218" s="226" t="s">
        <v>5</v>
      </c>
      <c r="N218" s="227" t="s">
        <v>43</v>
      </c>
      <c r="O218" s="43"/>
      <c r="P218" s="191">
        <f t="shared" si="51"/>
        <v>0</v>
      </c>
      <c r="Q218" s="191">
        <v>0</v>
      </c>
      <c r="R218" s="191">
        <f t="shared" si="52"/>
        <v>0</v>
      </c>
      <c r="S218" s="191">
        <v>0</v>
      </c>
      <c r="T218" s="192">
        <f t="shared" si="53"/>
        <v>0</v>
      </c>
      <c r="AR218" s="25" t="s">
        <v>2003</v>
      </c>
      <c r="AT218" s="25" t="s">
        <v>465</v>
      </c>
      <c r="AU218" s="25" t="s">
        <v>80</v>
      </c>
      <c r="AY218" s="25" t="s">
        <v>190</v>
      </c>
      <c r="BE218" s="193">
        <f t="shared" si="54"/>
        <v>0</v>
      </c>
      <c r="BF218" s="193">
        <f t="shared" si="55"/>
        <v>0</v>
      </c>
      <c r="BG218" s="193">
        <f t="shared" si="56"/>
        <v>0</v>
      </c>
      <c r="BH218" s="193">
        <f t="shared" si="57"/>
        <v>0</v>
      </c>
      <c r="BI218" s="193">
        <f t="shared" si="58"/>
        <v>0</v>
      </c>
      <c r="BJ218" s="25" t="s">
        <v>17</v>
      </c>
      <c r="BK218" s="193">
        <f t="shared" si="59"/>
        <v>0</v>
      </c>
      <c r="BL218" s="25" t="s">
        <v>638</v>
      </c>
      <c r="BM218" s="25" t="s">
        <v>4405</v>
      </c>
    </row>
    <row r="219" spans="2:65" s="1" customFormat="1" ht="16.5" customHeight="1">
      <c r="B219" s="181"/>
      <c r="C219" s="218" t="s">
        <v>1034</v>
      </c>
      <c r="D219" s="218" t="s">
        <v>465</v>
      </c>
      <c r="E219" s="219" t="s">
        <v>4406</v>
      </c>
      <c r="F219" s="220" t="s">
        <v>4407</v>
      </c>
      <c r="G219" s="221" t="s">
        <v>4091</v>
      </c>
      <c r="H219" s="222">
        <v>1</v>
      </c>
      <c r="I219" s="223"/>
      <c r="J219" s="224">
        <f t="shared" si="50"/>
        <v>0</v>
      </c>
      <c r="K219" s="220" t="s">
        <v>5</v>
      </c>
      <c r="L219" s="225"/>
      <c r="M219" s="226" t="s">
        <v>5</v>
      </c>
      <c r="N219" s="227" t="s">
        <v>43</v>
      </c>
      <c r="O219" s="43"/>
      <c r="P219" s="191">
        <f t="shared" si="51"/>
        <v>0</v>
      </c>
      <c r="Q219" s="191">
        <v>0</v>
      </c>
      <c r="R219" s="191">
        <f t="shared" si="52"/>
        <v>0</v>
      </c>
      <c r="S219" s="191">
        <v>0</v>
      </c>
      <c r="T219" s="192">
        <f t="shared" si="53"/>
        <v>0</v>
      </c>
      <c r="AR219" s="25" t="s">
        <v>2003</v>
      </c>
      <c r="AT219" s="25" t="s">
        <v>465</v>
      </c>
      <c r="AU219" s="25" t="s">
        <v>80</v>
      </c>
      <c r="AY219" s="25" t="s">
        <v>190</v>
      </c>
      <c r="BE219" s="193">
        <f t="shared" si="54"/>
        <v>0</v>
      </c>
      <c r="BF219" s="193">
        <f t="shared" si="55"/>
        <v>0</v>
      </c>
      <c r="BG219" s="193">
        <f t="shared" si="56"/>
        <v>0</v>
      </c>
      <c r="BH219" s="193">
        <f t="shared" si="57"/>
        <v>0</v>
      </c>
      <c r="BI219" s="193">
        <f t="shared" si="58"/>
        <v>0</v>
      </c>
      <c r="BJ219" s="25" t="s">
        <v>17</v>
      </c>
      <c r="BK219" s="193">
        <f t="shared" si="59"/>
        <v>0</v>
      </c>
      <c r="BL219" s="25" t="s">
        <v>638</v>
      </c>
      <c r="BM219" s="25" t="s">
        <v>4408</v>
      </c>
    </row>
    <row r="220" spans="2:65" s="1" customFormat="1" ht="16.5" customHeight="1">
      <c r="B220" s="181"/>
      <c r="C220" s="218" t="s">
        <v>1041</v>
      </c>
      <c r="D220" s="218" t="s">
        <v>465</v>
      </c>
      <c r="E220" s="219" t="s">
        <v>4409</v>
      </c>
      <c r="F220" s="220" t="s">
        <v>4410</v>
      </c>
      <c r="G220" s="221" t="s">
        <v>4091</v>
      </c>
      <c r="H220" s="222">
        <v>2</v>
      </c>
      <c r="I220" s="223"/>
      <c r="J220" s="224">
        <f t="shared" si="50"/>
        <v>0</v>
      </c>
      <c r="K220" s="220" t="s">
        <v>5</v>
      </c>
      <c r="L220" s="225"/>
      <c r="M220" s="226" t="s">
        <v>5</v>
      </c>
      <c r="N220" s="227" t="s">
        <v>43</v>
      </c>
      <c r="O220" s="43"/>
      <c r="P220" s="191">
        <f t="shared" si="51"/>
        <v>0</v>
      </c>
      <c r="Q220" s="191">
        <v>0</v>
      </c>
      <c r="R220" s="191">
        <f t="shared" si="52"/>
        <v>0</v>
      </c>
      <c r="S220" s="191">
        <v>0</v>
      </c>
      <c r="T220" s="192">
        <f t="shared" si="53"/>
        <v>0</v>
      </c>
      <c r="AR220" s="25" t="s">
        <v>2003</v>
      </c>
      <c r="AT220" s="25" t="s">
        <v>465</v>
      </c>
      <c r="AU220" s="25" t="s">
        <v>80</v>
      </c>
      <c r="AY220" s="25" t="s">
        <v>190</v>
      </c>
      <c r="BE220" s="193">
        <f t="shared" si="54"/>
        <v>0</v>
      </c>
      <c r="BF220" s="193">
        <f t="shared" si="55"/>
        <v>0</v>
      </c>
      <c r="BG220" s="193">
        <f t="shared" si="56"/>
        <v>0</v>
      </c>
      <c r="BH220" s="193">
        <f t="shared" si="57"/>
        <v>0</v>
      </c>
      <c r="BI220" s="193">
        <f t="shared" si="58"/>
        <v>0</v>
      </c>
      <c r="BJ220" s="25" t="s">
        <v>17</v>
      </c>
      <c r="BK220" s="193">
        <f t="shared" si="59"/>
        <v>0</v>
      </c>
      <c r="BL220" s="25" t="s">
        <v>638</v>
      </c>
      <c r="BM220" s="25" t="s">
        <v>4411</v>
      </c>
    </row>
    <row r="221" spans="2:65" s="1" customFormat="1" ht="16.5" customHeight="1">
      <c r="B221" s="181"/>
      <c r="C221" s="218" t="s">
        <v>1049</v>
      </c>
      <c r="D221" s="218" t="s">
        <v>465</v>
      </c>
      <c r="E221" s="219" t="s">
        <v>4412</v>
      </c>
      <c r="F221" s="220" t="s">
        <v>4413</v>
      </c>
      <c r="G221" s="221" t="s">
        <v>4091</v>
      </c>
      <c r="H221" s="222">
        <v>1</v>
      </c>
      <c r="I221" s="223"/>
      <c r="J221" s="224">
        <f t="shared" si="50"/>
        <v>0</v>
      </c>
      <c r="K221" s="220" t="s">
        <v>5</v>
      </c>
      <c r="L221" s="225"/>
      <c r="M221" s="226" t="s">
        <v>5</v>
      </c>
      <c r="N221" s="227" t="s">
        <v>43</v>
      </c>
      <c r="O221" s="43"/>
      <c r="P221" s="191">
        <f t="shared" si="51"/>
        <v>0</v>
      </c>
      <c r="Q221" s="191">
        <v>0</v>
      </c>
      <c r="R221" s="191">
        <f t="shared" si="52"/>
        <v>0</v>
      </c>
      <c r="S221" s="191">
        <v>0</v>
      </c>
      <c r="T221" s="192">
        <f t="shared" si="53"/>
        <v>0</v>
      </c>
      <c r="AR221" s="25" t="s">
        <v>2003</v>
      </c>
      <c r="AT221" s="25" t="s">
        <v>465</v>
      </c>
      <c r="AU221" s="25" t="s">
        <v>80</v>
      </c>
      <c r="AY221" s="25" t="s">
        <v>190</v>
      </c>
      <c r="BE221" s="193">
        <f t="shared" si="54"/>
        <v>0</v>
      </c>
      <c r="BF221" s="193">
        <f t="shared" si="55"/>
        <v>0</v>
      </c>
      <c r="BG221" s="193">
        <f t="shared" si="56"/>
        <v>0</v>
      </c>
      <c r="BH221" s="193">
        <f t="shared" si="57"/>
        <v>0</v>
      </c>
      <c r="BI221" s="193">
        <f t="shared" si="58"/>
        <v>0</v>
      </c>
      <c r="BJ221" s="25" t="s">
        <v>17</v>
      </c>
      <c r="BK221" s="193">
        <f t="shared" si="59"/>
        <v>0</v>
      </c>
      <c r="BL221" s="25" t="s">
        <v>638</v>
      </c>
      <c r="BM221" s="25" t="s">
        <v>4414</v>
      </c>
    </row>
    <row r="222" spans="2:65" s="1" customFormat="1" ht="16.5" customHeight="1">
      <c r="B222" s="181"/>
      <c r="C222" s="218" t="s">
        <v>1054</v>
      </c>
      <c r="D222" s="218" t="s">
        <v>465</v>
      </c>
      <c r="E222" s="219" t="s">
        <v>4415</v>
      </c>
      <c r="F222" s="220" t="s">
        <v>4416</v>
      </c>
      <c r="G222" s="221" t="s">
        <v>4091</v>
      </c>
      <c r="H222" s="222">
        <v>5</v>
      </c>
      <c r="I222" s="223"/>
      <c r="J222" s="224">
        <f t="shared" si="50"/>
        <v>0</v>
      </c>
      <c r="K222" s="220" t="s">
        <v>5</v>
      </c>
      <c r="L222" s="225"/>
      <c r="M222" s="226" t="s">
        <v>5</v>
      </c>
      <c r="N222" s="227" t="s">
        <v>43</v>
      </c>
      <c r="O222" s="43"/>
      <c r="P222" s="191">
        <f t="shared" si="51"/>
        <v>0</v>
      </c>
      <c r="Q222" s="191">
        <v>0</v>
      </c>
      <c r="R222" s="191">
        <f t="shared" si="52"/>
        <v>0</v>
      </c>
      <c r="S222" s="191">
        <v>0</v>
      </c>
      <c r="T222" s="192">
        <f t="shared" si="53"/>
        <v>0</v>
      </c>
      <c r="AR222" s="25" t="s">
        <v>2003</v>
      </c>
      <c r="AT222" s="25" t="s">
        <v>465</v>
      </c>
      <c r="AU222" s="25" t="s">
        <v>80</v>
      </c>
      <c r="AY222" s="25" t="s">
        <v>190</v>
      </c>
      <c r="BE222" s="193">
        <f t="shared" si="54"/>
        <v>0</v>
      </c>
      <c r="BF222" s="193">
        <f t="shared" si="55"/>
        <v>0</v>
      </c>
      <c r="BG222" s="193">
        <f t="shared" si="56"/>
        <v>0</v>
      </c>
      <c r="BH222" s="193">
        <f t="shared" si="57"/>
        <v>0</v>
      </c>
      <c r="BI222" s="193">
        <f t="shared" si="58"/>
        <v>0</v>
      </c>
      <c r="BJ222" s="25" t="s">
        <v>17</v>
      </c>
      <c r="BK222" s="193">
        <f t="shared" si="59"/>
        <v>0</v>
      </c>
      <c r="BL222" s="25" t="s">
        <v>638</v>
      </c>
      <c r="BM222" s="25" t="s">
        <v>4417</v>
      </c>
    </row>
    <row r="223" spans="2:65" s="1" customFormat="1" ht="16.5" customHeight="1">
      <c r="B223" s="181"/>
      <c r="C223" s="218" t="s">
        <v>1058</v>
      </c>
      <c r="D223" s="218" t="s">
        <v>465</v>
      </c>
      <c r="E223" s="219" t="s">
        <v>4418</v>
      </c>
      <c r="F223" s="220" t="s">
        <v>4419</v>
      </c>
      <c r="G223" s="221" t="s">
        <v>4091</v>
      </c>
      <c r="H223" s="222">
        <v>1</v>
      </c>
      <c r="I223" s="223"/>
      <c r="J223" s="224">
        <f t="shared" si="50"/>
        <v>0</v>
      </c>
      <c r="K223" s="220" t="s">
        <v>5</v>
      </c>
      <c r="L223" s="225"/>
      <c r="M223" s="226" t="s">
        <v>5</v>
      </c>
      <c r="N223" s="227" t="s">
        <v>43</v>
      </c>
      <c r="O223" s="43"/>
      <c r="P223" s="191">
        <f t="shared" si="51"/>
        <v>0</v>
      </c>
      <c r="Q223" s="191">
        <v>0</v>
      </c>
      <c r="R223" s="191">
        <f t="shared" si="52"/>
        <v>0</v>
      </c>
      <c r="S223" s="191">
        <v>0</v>
      </c>
      <c r="T223" s="192">
        <f t="shared" si="53"/>
        <v>0</v>
      </c>
      <c r="AR223" s="25" t="s">
        <v>2003</v>
      </c>
      <c r="AT223" s="25" t="s">
        <v>465</v>
      </c>
      <c r="AU223" s="25" t="s">
        <v>80</v>
      </c>
      <c r="AY223" s="25" t="s">
        <v>190</v>
      </c>
      <c r="BE223" s="193">
        <f t="shared" si="54"/>
        <v>0</v>
      </c>
      <c r="BF223" s="193">
        <f t="shared" si="55"/>
        <v>0</v>
      </c>
      <c r="BG223" s="193">
        <f t="shared" si="56"/>
        <v>0</v>
      </c>
      <c r="BH223" s="193">
        <f t="shared" si="57"/>
        <v>0</v>
      </c>
      <c r="BI223" s="193">
        <f t="shared" si="58"/>
        <v>0</v>
      </c>
      <c r="BJ223" s="25" t="s">
        <v>17</v>
      </c>
      <c r="BK223" s="193">
        <f t="shared" si="59"/>
        <v>0</v>
      </c>
      <c r="BL223" s="25" t="s">
        <v>638</v>
      </c>
      <c r="BM223" s="25" t="s">
        <v>4420</v>
      </c>
    </row>
    <row r="224" spans="2:65" s="1" customFormat="1" ht="16.5" customHeight="1">
      <c r="B224" s="181"/>
      <c r="C224" s="218" t="s">
        <v>1064</v>
      </c>
      <c r="D224" s="218" t="s">
        <v>465</v>
      </c>
      <c r="E224" s="219" t="s">
        <v>4421</v>
      </c>
      <c r="F224" s="220" t="s">
        <v>4422</v>
      </c>
      <c r="G224" s="221" t="s">
        <v>4091</v>
      </c>
      <c r="H224" s="222">
        <v>18</v>
      </c>
      <c r="I224" s="223"/>
      <c r="J224" s="224">
        <f t="shared" si="50"/>
        <v>0</v>
      </c>
      <c r="K224" s="220" t="s">
        <v>5</v>
      </c>
      <c r="L224" s="225"/>
      <c r="M224" s="226" t="s">
        <v>5</v>
      </c>
      <c r="N224" s="227" t="s">
        <v>43</v>
      </c>
      <c r="O224" s="43"/>
      <c r="P224" s="191">
        <f t="shared" si="51"/>
        <v>0</v>
      </c>
      <c r="Q224" s="191">
        <v>0</v>
      </c>
      <c r="R224" s="191">
        <f t="shared" si="52"/>
        <v>0</v>
      </c>
      <c r="S224" s="191">
        <v>0</v>
      </c>
      <c r="T224" s="192">
        <f t="shared" si="53"/>
        <v>0</v>
      </c>
      <c r="AR224" s="25" t="s">
        <v>2003</v>
      </c>
      <c r="AT224" s="25" t="s">
        <v>465</v>
      </c>
      <c r="AU224" s="25" t="s">
        <v>80</v>
      </c>
      <c r="AY224" s="25" t="s">
        <v>190</v>
      </c>
      <c r="BE224" s="193">
        <f t="shared" si="54"/>
        <v>0</v>
      </c>
      <c r="BF224" s="193">
        <f t="shared" si="55"/>
        <v>0</v>
      </c>
      <c r="BG224" s="193">
        <f t="shared" si="56"/>
        <v>0</v>
      </c>
      <c r="BH224" s="193">
        <f t="shared" si="57"/>
        <v>0</v>
      </c>
      <c r="BI224" s="193">
        <f t="shared" si="58"/>
        <v>0</v>
      </c>
      <c r="BJ224" s="25" t="s">
        <v>17</v>
      </c>
      <c r="BK224" s="193">
        <f t="shared" si="59"/>
        <v>0</v>
      </c>
      <c r="BL224" s="25" t="s">
        <v>638</v>
      </c>
      <c r="BM224" s="25" t="s">
        <v>4423</v>
      </c>
    </row>
    <row r="225" spans="2:65" s="1" customFormat="1" ht="16.5" customHeight="1">
      <c r="B225" s="181"/>
      <c r="C225" s="218" t="s">
        <v>1074</v>
      </c>
      <c r="D225" s="218" t="s">
        <v>465</v>
      </c>
      <c r="E225" s="219" t="s">
        <v>4424</v>
      </c>
      <c r="F225" s="220" t="s">
        <v>4425</v>
      </c>
      <c r="G225" s="221" t="s">
        <v>4091</v>
      </c>
      <c r="H225" s="222">
        <v>300</v>
      </c>
      <c r="I225" s="223"/>
      <c r="J225" s="224">
        <f t="shared" si="50"/>
        <v>0</v>
      </c>
      <c r="K225" s="220" t="s">
        <v>5</v>
      </c>
      <c r="L225" s="225"/>
      <c r="M225" s="226" t="s">
        <v>5</v>
      </c>
      <c r="N225" s="227" t="s">
        <v>43</v>
      </c>
      <c r="O225" s="43"/>
      <c r="P225" s="191">
        <f t="shared" si="51"/>
        <v>0</v>
      </c>
      <c r="Q225" s="191">
        <v>0</v>
      </c>
      <c r="R225" s="191">
        <f t="shared" si="52"/>
        <v>0</v>
      </c>
      <c r="S225" s="191">
        <v>0</v>
      </c>
      <c r="T225" s="192">
        <f t="shared" si="53"/>
        <v>0</v>
      </c>
      <c r="AR225" s="25" t="s">
        <v>2003</v>
      </c>
      <c r="AT225" s="25" t="s">
        <v>465</v>
      </c>
      <c r="AU225" s="25" t="s">
        <v>80</v>
      </c>
      <c r="AY225" s="25" t="s">
        <v>190</v>
      </c>
      <c r="BE225" s="193">
        <f t="shared" si="54"/>
        <v>0</v>
      </c>
      <c r="BF225" s="193">
        <f t="shared" si="55"/>
        <v>0</v>
      </c>
      <c r="BG225" s="193">
        <f t="shared" si="56"/>
        <v>0</v>
      </c>
      <c r="BH225" s="193">
        <f t="shared" si="57"/>
        <v>0</v>
      </c>
      <c r="BI225" s="193">
        <f t="shared" si="58"/>
        <v>0</v>
      </c>
      <c r="BJ225" s="25" t="s">
        <v>17</v>
      </c>
      <c r="BK225" s="193">
        <f t="shared" si="59"/>
        <v>0</v>
      </c>
      <c r="BL225" s="25" t="s">
        <v>638</v>
      </c>
      <c r="BM225" s="25" t="s">
        <v>4426</v>
      </c>
    </row>
    <row r="226" spans="2:65" s="1" customFormat="1" ht="16.5" customHeight="1">
      <c r="B226" s="181"/>
      <c r="C226" s="218" t="s">
        <v>1077</v>
      </c>
      <c r="D226" s="218" t="s">
        <v>465</v>
      </c>
      <c r="E226" s="219" t="s">
        <v>4427</v>
      </c>
      <c r="F226" s="220" t="s">
        <v>4428</v>
      </c>
      <c r="G226" s="221" t="s">
        <v>625</v>
      </c>
      <c r="H226" s="222">
        <v>150</v>
      </c>
      <c r="I226" s="223"/>
      <c r="J226" s="224">
        <f t="shared" si="50"/>
        <v>0</v>
      </c>
      <c r="K226" s="220" t="s">
        <v>5</v>
      </c>
      <c r="L226" s="225"/>
      <c r="M226" s="226" t="s">
        <v>5</v>
      </c>
      <c r="N226" s="227" t="s">
        <v>43</v>
      </c>
      <c r="O226" s="43"/>
      <c r="P226" s="191">
        <f t="shared" si="51"/>
        <v>0</v>
      </c>
      <c r="Q226" s="191">
        <v>0</v>
      </c>
      <c r="R226" s="191">
        <f t="shared" si="52"/>
        <v>0</v>
      </c>
      <c r="S226" s="191">
        <v>0</v>
      </c>
      <c r="T226" s="192">
        <f t="shared" si="53"/>
        <v>0</v>
      </c>
      <c r="AR226" s="25" t="s">
        <v>2003</v>
      </c>
      <c r="AT226" s="25" t="s">
        <v>465</v>
      </c>
      <c r="AU226" s="25" t="s">
        <v>80</v>
      </c>
      <c r="AY226" s="25" t="s">
        <v>190</v>
      </c>
      <c r="BE226" s="193">
        <f t="shared" si="54"/>
        <v>0</v>
      </c>
      <c r="BF226" s="193">
        <f t="shared" si="55"/>
        <v>0</v>
      </c>
      <c r="BG226" s="193">
        <f t="shared" si="56"/>
        <v>0</v>
      </c>
      <c r="BH226" s="193">
        <f t="shared" si="57"/>
        <v>0</v>
      </c>
      <c r="BI226" s="193">
        <f t="shared" si="58"/>
        <v>0</v>
      </c>
      <c r="BJ226" s="25" t="s">
        <v>17</v>
      </c>
      <c r="BK226" s="193">
        <f t="shared" si="59"/>
        <v>0</v>
      </c>
      <c r="BL226" s="25" t="s">
        <v>638</v>
      </c>
      <c r="BM226" s="25" t="s">
        <v>4429</v>
      </c>
    </row>
    <row r="227" spans="2:65" s="1" customFormat="1" ht="16.5" customHeight="1">
      <c r="B227" s="181"/>
      <c r="C227" s="218" t="s">
        <v>1082</v>
      </c>
      <c r="D227" s="218" t="s">
        <v>465</v>
      </c>
      <c r="E227" s="219" t="s">
        <v>4430</v>
      </c>
      <c r="F227" s="220" t="s">
        <v>4431</v>
      </c>
      <c r="G227" s="221" t="s">
        <v>625</v>
      </c>
      <c r="H227" s="222">
        <v>45</v>
      </c>
      <c r="I227" s="223"/>
      <c r="J227" s="224">
        <f t="shared" si="50"/>
        <v>0</v>
      </c>
      <c r="K227" s="220" t="s">
        <v>5</v>
      </c>
      <c r="L227" s="225"/>
      <c r="M227" s="226" t="s">
        <v>5</v>
      </c>
      <c r="N227" s="227" t="s">
        <v>43</v>
      </c>
      <c r="O227" s="43"/>
      <c r="P227" s="191">
        <f t="shared" si="51"/>
        <v>0</v>
      </c>
      <c r="Q227" s="191">
        <v>0</v>
      </c>
      <c r="R227" s="191">
        <f t="shared" si="52"/>
        <v>0</v>
      </c>
      <c r="S227" s="191">
        <v>0</v>
      </c>
      <c r="T227" s="192">
        <f t="shared" si="53"/>
        <v>0</v>
      </c>
      <c r="AR227" s="25" t="s">
        <v>2003</v>
      </c>
      <c r="AT227" s="25" t="s">
        <v>465</v>
      </c>
      <c r="AU227" s="25" t="s">
        <v>80</v>
      </c>
      <c r="AY227" s="25" t="s">
        <v>190</v>
      </c>
      <c r="BE227" s="193">
        <f t="shared" si="54"/>
        <v>0</v>
      </c>
      <c r="BF227" s="193">
        <f t="shared" si="55"/>
        <v>0</v>
      </c>
      <c r="BG227" s="193">
        <f t="shared" si="56"/>
        <v>0</v>
      </c>
      <c r="BH227" s="193">
        <f t="shared" si="57"/>
        <v>0</v>
      </c>
      <c r="BI227" s="193">
        <f t="shared" si="58"/>
        <v>0</v>
      </c>
      <c r="BJ227" s="25" t="s">
        <v>17</v>
      </c>
      <c r="BK227" s="193">
        <f t="shared" si="59"/>
        <v>0</v>
      </c>
      <c r="BL227" s="25" t="s">
        <v>638</v>
      </c>
      <c r="BM227" s="25" t="s">
        <v>4432</v>
      </c>
    </row>
    <row r="228" spans="2:65" s="1" customFormat="1" ht="16.5" customHeight="1">
      <c r="B228" s="181"/>
      <c r="C228" s="218" t="s">
        <v>1087</v>
      </c>
      <c r="D228" s="218" t="s">
        <v>465</v>
      </c>
      <c r="E228" s="219" t="s">
        <v>4433</v>
      </c>
      <c r="F228" s="220" t="s">
        <v>4434</v>
      </c>
      <c r="G228" s="221" t="s">
        <v>625</v>
      </c>
      <c r="H228" s="222">
        <v>380</v>
      </c>
      <c r="I228" s="223"/>
      <c r="J228" s="224">
        <f t="shared" si="50"/>
        <v>0</v>
      </c>
      <c r="K228" s="220" t="s">
        <v>5</v>
      </c>
      <c r="L228" s="225"/>
      <c r="M228" s="226" t="s">
        <v>5</v>
      </c>
      <c r="N228" s="227" t="s">
        <v>43</v>
      </c>
      <c r="O228" s="43"/>
      <c r="P228" s="191">
        <f t="shared" si="51"/>
        <v>0</v>
      </c>
      <c r="Q228" s="191">
        <v>0</v>
      </c>
      <c r="R228" s="191">
        <f t="shared" si="52"/>
        <v>0</v>
      </c>
      <c r="S228" s="191">
        <v>0</v>
      </c>
      <c r="T228" s="192">
        <f t="shared" si="53"/>
        <v>0</v>
      </c>
      <c r="AR228" s="25" t="s">
        <v>2003</v>
      </c>
      <c r="AT228" s="25" t="s">
        <v>465</v>
      </c>
      <c r="AU228" s="25" t="s">
        <v>80</v>
      </c>
      <c r="AY228" s="25" t="s">
        <v>190</v>
      </c>
      <c r="BE228" s="193">
        <f t="shared" si="54"/>
        <v>0</v>
      </c>
      <c r="BF228" s="193">
        <f t="shared" si="55"/>
        <v>0</v>
      </c>
      <c r="BG228" s="193">
        <f t="shared" si="56"/>
        <v>0</v>
      </c>
      <c r="BH228" s="193">
        <f t="shared" si="57"/>
        <v>0</v>
      </c>
      <c r="BI228" s="193">
        <f t="shared" si="58"/>
        <v>0</v>
      </c>
      <c r="BJ228" s="25" t="s">
        <v>17</v>
      </c>
      <c r="BK228" s="193">
        <f t="shared" si="59"/>
        <v>0</v>
      </c>
      <c r="BL228" s="25" t="s">
        <v>638</v>
      </c>
      <c r="BM228" s="25" t="s">
        <v>4435</v>
      </c>
    </row>
    <row r="229" spans="2:65" s="1" customFormat="1" ht="16.5" customHeight="1">
      <c r="B229" s="181"/>
      <c r="C229" s="218" t="s">
        <v>1101</v>
      </c>
      <c r="D229" s="218" t="s">
        <v>465</v>
      </c>
      <c r="E229" s="219" t="s">
        <v>4436</v>
      </c>
      <c r="F229" s="220" t="s">
        <v>4437</v>
      </c>
      <c r="G229" s="221" t="s">
        <v>625</v>
      </c>
      <c r="H229" s="222">
        <v>70</v>
      </c>
      <c r="I229" s="223"/>
      <c r="J229" s="224">
        <f t="shared" si="50"/>
        <v>0</v>
      </c>
      <c r="K229" s="220" t="s">
        <v>5</v>
      </c>
      <c r="L229" s="225"/>
      <c r="M229" s="226" t="s">
        <v>5</v>
      </c>
      <c r="N229" s="227" t="s">
        <v>43</v>
      </c>
      <c r="O229" s="43"/>
      <c r="P229" s="191">
        <f t="shared" si="51"/>
        <v>0</v>
      </c>
      <c r="Q229" s="191">
        <v>0</v>
      </c>
      <c r="R229" s="191">
        <f t="shared" si="52"/>
        <v>0</v>
      </c>
      <c r="S229" s="191">
        <v>0</v>
      </c>
      <c r="T229" s="192">
        <f t="shared" si="53"/>
        <v>0</v>
      </c>
      <c r="AR229" s="25" t="s">
        <v>2003</v>
      </c>
      <c r="AT229" s="25" t="s">
        <v>465</v>
      </c>
      <c r="AU229" s="25" t="s">
        <v>80</v>
      </c>
      <c r="AY229" s="25" t="s">
        <v>190</v>
      </c>
      <c r="BE229" s="193">
        <f t="shared" si="54"/>
        <v>0</v>
      </c>
      <c r="BF229" s="193">
        <f t="shared" si="55"/>
        <v>0</v>
      </c>
      <c r="BG229" s="193">
        <f t="shared" si="56"/>
        <v>0</v>
      </c>
      <c r="BH229" s="193">
        <f t="shared" si="57"/>
        <v>0</v>
      </c>
      <c r="BI229" s="193">
        <f t="shared" si="58"/>
        <v>0</v>
      </c>
      <c r="BJ229" s="25" t="s">
        <v>17</v>
      </c>
      <c r="BK229" s="193">
        <f t="shared" si="59"/>
        <v>0</v>
      </c>
      <c r="BL229" s="25" t="s">
        <v>638</v>
      </c>
      <c r="BM229" s="25" t="s">
        <v>4438</v>
      </c>
    </row>
    <row r="230" spans="2:65" s="1" customFormat="1" ht="16.5" customHeight="1">
      <c r="B230" s="181"/>
      <c r="C230" s="218" t="s">
        <v>1104</v>
      </c>
      <c r="D230" s="218" t="s">
        <v>465</v>
      </c>
      <c r="E230" s="219" t="s">
        <v>4439</v>
      </c>
      <c r="F230" s="220" t="s">
        <v>4440</v>
      </c>
      <c r="G230" s="221" t="s">
        <v>625</v>
      </c>
      <c r="H230" s="222">
        <v>65</v>
      </c>
      <c r="I230" s="223"/>
      <c r="J230" s="224">
        <f t="shared" si="50"/>
        <v>0</v>
      </c>
      <c r="K230" s="220" t="s">
        <v>5</v>
      </c>
      <c r="L230" s="225"/>
      <c r="M230" s="226" t="s">
        <v>5</v>
      </c>
      <c r="N230" s="227" t="s">
        <v>43</v>
      </c>
      <c r="O230" s="43"/>
      <c r="P230" s="191">
        <f t="shared" si="51"/>
        <v>0</v>
      </c>
      <c r="Q230" s="191">
        <v>0</v>
      </c>
      <c r="R230" s="191">
        <f t="shared" si="52"/>
        <v>0</v>
      </c>
      <c r="S230" s="191">
        <v>0</v>
      </c>
      <c r="T230" s="192">
        <f t="shared" si="53"/>
        <v>0</v>
      </c>
      <c r="AR230" s="25" t="s">
        <v>2003</v>
      </c>
      <c r="AT230" s="25" t="s">
        <v>465</v>
      </c>
      <c r="AU230" s="25" t="s">
        <v>80</v>
      </c>
      <c r="AY230" s="25" t="s">
        <v>190</v>
      </c>
      <c r="BE230" s="193">
        <f t="shared" si="54"/>
        <v>0</v>
      </c>
      <c r="BF230" s="193">
        <f t="shared" si="55"/>
        <v>0</v>
      </c>
      <c r="BG230" s="193">
        <f t="shared" si="56"/>
        <v>0</v>
      </c>
      <c r="BH230" s="193">
        <f t="shared" si="57"/>
        <v>0</v>
      </c>
      <c r="BI230" s="193">
        <f t="shared" si="58"/>
        <v>0</v>
      </c>
      <c r="BJ230" s="25" t="s">
        <v>17</v>
      </c>
      <c r="BK230" s="193">
        <f t="shared" si="59"/>
        <v>0</v>
      </c>
      <c r="BL230" s="25" t="s">
        <v>638</v>
      </c>
      <c r="BM230" s="25" t="s">
        <v>4441</v>
      </c>
    </row>
    <row r="231" spans="2:65" s="1" customFormat="1" ht="16.5" customHeight="1">
      <c r="B231" s="181"/>
      <c r="C231" s="218" t="s">
        <v>1114</v>
      </c>
      <c r="D231" s="218" t="s">
        <v>465</v>
      </c>
      <c r="E231" s="219" t="s">
        <v>4442</v>
      </c>
      <c r="F231" s="220" t="s">
        <v>4443</v>
      </c>
      <c r="G231" s="221" t="s">
        <v>625</v>
      </c>
      <c r="H231" s="222">
        <v>30</v>
      </c>
      <c r="I231" s="223"/>
      <c r="J231" s="224">
        <f t="shared" si="50"/>
        <v>0</v>
      </c>
      <c r="K231" s="220" t="s">
        <v>5</v>
      </c>
      <c r="L231" s="225"/>
      <c r="M231" s="226" t="s">
        <v>5</v>
      </c>
      <c r="N231" s="227" t="s">
        <v>43</v>
      </c>
      <c r="O231" s="43"/>
      <c r="P231" s="191">
        <f t="shared" si="51"/>
        <v>0</v>
      </c>
      <c r="Q231" s="191">
        <v>0</v>
      </c>
      <c r="R231" s="191">
        <f t="shared" si="52"/>
        <v>0</v>
      </c>
      <c r="S231" s="191">
        <v>0</v>
      </c>
      <c r="T231" s="192">
        <f t="shared" si="53"/>
        <v>0</v>
      </c>
      <c r="AR231" s="25" t="s">
        <v>2003</v>
      </c>
      <c r="AT231" s="25" t="s">
        <v>465</v>
      </c>
      <c r="AU231" s="25" t="s">
        <v>80</v>
      </c>
      <c r="AY231" s="25" t="s">
        <v>190</v>
      </c>
      <c r="BE231" s="193">
        <f t="shared" si="54"/>
        <v>0</v>
      </c>
      <c r="BF231" s="193">
        <f t="shared" si="55"/>
        <v>0</v>
      </c>
      <c r="BG231" s="193">
        <f t="shared" si="56"/>
        <v>0</v>
      </c>
      <c r="BH231" s="193">
        <f t="shared" si="57"/>
        <v>0</v>
      </c>
      <c r="BI231" s="193">
        <f t="shared" si="58"/>
        <v>0</v>
      </c>
      <c r="BJ231" s="25" t="s">
        <v>17</v>
      </c>
      <c r="BK231" s="193">
        <f t="shared" si="59"/>
        <v>0</v>
      </c>
      <c r="BL231" s="25" t="s">
        <v>638</v>
      </c>
      <c r="BM231" s="25" t="s">
        <v>4444</v>
      </c>
    </row>
    <row r="232" spans="2:65" s="1" customFormat="1" ht="16.5" customHeight="1">
      <c r="B232" s="181"/>
      <c r="C232" s="218" t="s">
        <v>1120</v>
      </c>
      <c r="D232" s="218" t="s">
        <v>465</v>
      </c>
      <c r="E232" s="219" t="s">
        <v>4445</v>
      </c>
      <c r="F232" s="220" t="s">
        <v>4446</v>
      </c>
      <c r="G232" s="221" t="s">
        <v>4091</v>
      </c>
      <c r="H232" s="222">
        <v>18</v>
      </c>
      <c r="I232" s="223"/>
      <c r="J232" s="224">
        <f t="shared" si="50"/>
        <v>0</v>
      </c>
      <c r="K232" s="220" t="s">
        <v>5</v>
      </c>
      <c r="L232" s="225"/>
      <c r="M232" s="226" t="s">
        <v>5</v>
      </c>
      <c r="N232" s="227" t="s">
        <v>43</v>
      </c>
      <c r="O232" s="43"/>
      <c r="P232" s="191">
        <f t="shared" si="51"/>
        <v>0</v>
      </c>
      <c r="Q232" s="191">
        <v>0</v>
      </c>
      <c r="R232" s="191">
        <f t="shared" si="52"/>
        <v>0</v>
      </c>
      <c r="S232" s="191">
        <v>0</v>
      </c>
      <c r="T232" s="192">
        <f t="shared" si="53"/>
        <v>0</v>
      </c>
      <c r="AR232" s="25" t="s">
        <v>2003</v>
      </c>
      <c r="AT232" s="25" t="s">
        <v>465</v>
      </c>
      <c r="AU232" s="25" t="s">
        <v>80</v>
      </c>
      <c r="AY232" s="25" t="s">
        <v>190</v>
      </c>
      <c r="BE232" s="193">
        <f t="shared" si="54"/>
        <v>0</v>
      </c>
      <c r="BF232" s="193">
        <f t="shared" si="55"/>
        <v>0</v>
      </c>
      <c r="BG232" s="193">
        <f t="shared" si="56"/>
        <v>0</v>
      </c>
      <c r="BH232" s="193">
        <f t="shared" si="57"/>
        <v>0</v>
      </c>
      <c r="BI232" s="193">
        <f t="shared" si="58"/>
        <v>0</v>
      </c>
      <c r="BJ232" s="25" t="s">
        <v>17</v>
      </c>
      <c r="BK232" s="193">
        <f t="shared" si="59"/>
        <v>0</v>
      </c>
      <c r="BL232" s="25" t="s">
        <v>638</v>
      </c>
      <c r="BM232" s="25" t="s">
        <v>4447</v>
      </c>
    </row>
    <row r="233" spans="2:65" s="1" customFormat="1" ht="16.5" customHeight="1">
      <c r="B233" s="181"/>
      <c r="C233" s="218" t="s">
        <v>1131</v>
      </c>
      <c r="D233" s="218" t="s">
        <v>465</v>
      </c>
      <c r="E233" s="219" t="s">
        <v>4448</v>
      </c>
      <c r="F233" s="220" t="s">
        <v>4449</v>
      </c>
      <c r="G233" s="221" t="s">
        <v>4091</v>
      </c>
      <c r="H233" s="222">
        <v>6</v>
      </c>
      <c r="I233" s="223"/>
      <c r="J233" s="224">
        <f t="shared" si="50"/>
        <v>0</v>
      </c>
      <c r="K233" s="220" t="s">
        <v>5</v>
      </c>
      <c r="L233" s="225"/>
      <c r="M233" s="226" t="s">
        <v>5</v>
      </c>
      <c r="N233" s="227" t="s">
        <v>43</v>
      </c>
      <c r="O233" s="43"/>
      <c r="P233" s="191">
        <f t="shared" si="51"/>
        <v>0</v>
      </c>
      <c r="Q233" s="191">
        <v>0</v>
      </c>
      <c r="R233" s="191">
        <f t="shared" si="52"/>
        <v>0</v>
      </c>
      <c r="S233" s="191">
        <v>0</v>
      </c>
      <c r="T233" s="192">
        <f t="shared" si="53"/>
        <v>0</v>
      </c>
      <c r="AR233" s="25" t="s">
        <v>2003</v>
      </c>
      <c r="AT233" s="25" t="s">
        <v>465</v>
      </c>
      <c r="AU233" s="25" t="s">
        <v>80</v>
      </c>
      <c r="AY233" s="25" t="s">
        <v>190</v>
      </c>
      <c r="BE233" s="193">
        <f t="shared" si="54"/>
        <v>0</v>
      </c>
      <c r="BF233" s="193">
        <f t="shared" si="55"/>
        <v>0</v>
      </c>
      <c r="BG233" s="193">
        <f t="shared" si="56"/>
        <v>0</v>
      </c>
      <c r="BH233" s="193">
        <f t="shared" si="57"/>
        <v>0</v>
      </c>
      <c r="BI233" s="193">
        <f t="shared" si="58"/>
        <v>0</v>
      </c>
      <c r="BJ233" s="25" t="s">
        <v>17</v>
      </c>
      <c r="BK233" s="193">
        <f t="shared" si="59"/>
        <v>0</v>
      </c>
      <c r="BL233" s="25" t="s">
        <v>638</v>
      </c>
      <c r="BM233" s="25" t="s">
        <v>4450</v>
      </c>
    </row>
    <row r="234" spans="2:65" s="1" customFormat="1" ht="16.5" customHeight="1">
      <c r="B234" s="181"/>
      <c r="C234" s="218" t="s">
        <v>1136</v>
      </c>
      <c r="D234" s="218" t="s">
        <v>465</v>
      </c>
      <c r="E234" s="219" t="s">
        <v>4451</v>
      </c>
      <c r="F234" s="220" t="s">
        <v>4452</v>
      </c>
      <c r="G234" s="221" t="s">
        <v>4091</v>
      </c>
      <c r="H234" s="222">
        <v>1</v>
      </c>
      <c r="I234" s="223"/>
      <c r="J234" s="224">
        <f t="shared" si="50"/>
        <v>0</v>
      </c>
      <c r="K234" s="220" t="s">
        <v>5</v>
      </c>
      <c r="L234" s="225"/>
      <c r="M234" s="226" t="s">
        <v>5</v>
      </c>
      <c r="N234" s="227" t="s">
        <v>43</v>
      </c>
      <c r="O234" s="43"/>
      <c r="P234" s="191">
        <f t="shared" si="51"/>
        <v>0</v>
      </c>
      <c r="Q234" s="191">
        <v>0</v>
      </c>
      <c r="R234" s="191">
        <f t="shared" si="52"/>
        <v>0</v>
      </c>
      <c r="S234" s="191">
        <v>0</v>
      </c>
      <c r="T234" s="192">
        <f t="shared" si="53"/>
        <v>0</v>
      </c>
      <c r="AR234" s="25" t="s">
        <v>2003</v>
      </c>
      <c r="AT234" s="25" t="s">
        <v>465</v>
      </c>
      <c r="AU234" s="25" t="s">
        <v>80</v>
      </c>
      <c r="AY234" s="25" t="s">
        <v>190</v>
      </c>
      <c r="BE234" s="193">
        <f t="shared" si="54"/>
        <v>0</v>
      </c>
      <c r="BF234" s="193">
        <f t="shared" si="55"/>
        <v>0</v>
      </c>
      <c r="BG234" s="193">
        <f t="shared" si="56"/>
        <v>0</v>
      </c>
      <c r="BH234" s="193">
        <f t="shared" si="57"/>
        <v>0</v>
      </c>
      <c r="BI234" s="193">
        <f t="shared" si="58"/>
        <v>0</v>
      </c>
      <c r="BJ234" s="25" t="s">
        <v>17</v>
      </c>
      <c r="BK234" s="193">
        <f t="shared" si="59"/>
        <v>0</v>
      </c>
      <c r="BL234" s="25" t="s">
        <v>638</v>
      </c>
      <c r="BM234" s="25" t="s">
        <v>4453</v>
      </c>
    </row>
    <row r="235" spans="2:65" s="1" customFormat="1" ht="16.5" customHeight="1">
      <c r="B235" s="181"/>
      <c r="C235" s="218" t="s">
        <v>1142</v>
      </c>
      <c r="D235" s="218" t="s">
        <v>465</v>
      </c>
      <c r="E235" s="219" t="s">
        <v>4454</v>
      </c>
      <c r="F235" s="220" t="s">
        <v>4455</v>
      </c>
      <c r="G235" s="221" t="s">
        <v>4091</v>
      </c>
      <c r="H235" s="222">
        <v>2</v>
      </c>
      <c r="I235" s="223"/>
      <c r="J235" s="224">
        <f t="shared" si="50"/>
        <v>0</v>
      </c>
      <c r="K235" s="220" t="s">
        <v>5</v>
      </c>
      <c r="L235" s="225"/>
      <c r="M235" s="226" t="s">
        <v>5</v>
      </c>
      <c r="N235" s="227" t="s">
        <v>43</v>
      </c>
      <c r="O235" s="43"/>
      <c r="P235" s="191">
        <f t="shared" si="51"/>
        <v>0</v>
      </c>
      <c r="Q235" s="191">
        <v>0</v>
      </c>
      <c r="R235" s="191">
        <f t="shared" si="52"/>
        <v>0</v>
      </c>
      <c r="S235" s="191">
        <v>0</v>
      </c>
      <c r="T235" s="192">
        <f t="shared" si="53"/>
        <v>0</v>
      </c>
      <c r="AR235" s="25" t="s">
        <v>2003</v>
      </c>
      <c r="AT235" s="25" t="s">
        <v>465</v>
      </c>
      <c r="AU235" s="25" t="s">
        <v>80</v>
      </c>
      <c r="AY235" s="25" t="s">
        <v>190</v>
      </c>
      <c r="BE235" s="193">
        <f t="shared" si="54"/>
        <v>0</v>
      </c>
      <c r="BF235" s="193">
        <f t="shared" si="55"/>
        <v>0</v>
      </c>
      <c r="BG235" s="193">
        <f t="shared" si="56"/>
        <v>0</v>
      </c>
      <c r="BH235" s="193">
        <f t="shared" si="57"/>
        <v>0</v>
      </c>
      <c r="BI235" s="193">
        <f t="shared" si="58"/>
        <v>0</v>
      </c>
      <c r="BJ235" s="25" t="s">
        <v>17</v>
      </c>
      <c r="BK235" s="193">
        <f t="shared" si="59"/>
        <v>0</v>
      </c>
      <c r="BL235" s="25" t="s">
        <v>638</v>
      </c>
      <c r="BM235" s="25" t="s">
        <v>4456</v>
      </c>
    </row>
    <row r="236" spans="2:65" s="1" customFormat="1" ht="16.5" customHeight="1">
      <c r="B236" s="181"/>
      <c r="C236" s="218" t="s">
        <v>1145</v>
      </c>
      <c r="D236" s="218" t="s">
        <v>465</v>
      </c>
      <c r="E236" s="219" t="s">
        <v>4457</v>
      </c>
      <c r="F236" s="220" t="s">
        <v>4458</v>
      </c>
      <c r="G236" s="221" t="s">
        <v>4091</v>
      </c>
      <c r="H236" s="222">
        <v>1</v>
      </c>
      <c r="I236" s="223"/>
      <c r="J236" s="224">
        <f t="shared" si="50"/>
        <v>0</v>
      </c>
      <c r="K236" s="220" t="s">
        <v>5</v>
      </c>
      <c r="L236" s="225"/>
      <c r="M236" s="226" t="s">
        <v>5</v>
      </c>
      <c r="N236" s="227" t="s">
        <v>43</v>
      </c>
      <c r="O236" s="43"/>
      <c r="P236" s="191">
        <f t="shared" si="51"/>
        <v>0</v>
      </c>
      <c r="Q236" s="191">
        <v>0</v>
      </c>
      <c r="R236" s="191">
        <f t="shared" si="52"/>
        <v>0</v>
      </c>
      <c r="S236" s="191">
        <v>0</v>
      </c>
      <c r="T236" s="192">
        <f t="shared" si="53"/>
        <v>0</v>
      </c>
      <c r="AR236" s="25" t="s">
        <v>2003</v>
      </c>
      <c r="AT236" s="25" t="s">
        <v>465</v>
      </c>
      <c r="AU236" s="25" t="s">
        <v>80</v>
      </c>
      <c r="AY236" s="25" t="s">
        <v>190</v>
      </c>
      <c r="BE236" s="193">
        <f t="shared" si="54"/>
        <v>0</v>
      </c>
      <c r="BF236" s="193">
        <f t="shared" si="55"/>
        <v>0</v>
      </c>
      <c r="BG236" s="193">
        <f t="shared" si="56"/>
        <v>0</v>
      </c>
      <c r="BH236" s="193">
        <f t="shared" si="57"/>
        <v>0</v>
      </c>
      <c r="BI236" s="193">
        <f t="shared" si="58"/>
        <v>0</v>
      </c>
      <c r="BJ236" s="25" t="s">
        <v>17</v>
      </c>
      <c r="BK236" s="193">
        <f t="shared" si="59"/>
        <v>0</v>
      </c>
      <c r="BL236" s="25" t="s">
        <v>638</v>
      </c>
      <c r="BM236" s="25" t="s">
        <v>4459</v>
      </c>
    </row>
    <row r="237" spans="2:65" s="1" customFormat="1" ht="16.5" customHeight="1">
      <c r="B237" s="181"/>
      <c r="C237" s="218" t="s">
        <v>1157</v>
      </c>
      <c r="D237" s="218" t="s">
        <v>465</v>
      </c>
      <c r="E237" s="219" t="s">
        <v>4460</v>
      </c>
      <c r="F237" s="220" t="s">
        <v>4461</v>
      </c>
      <c r="G237" s="221" t="s">
        <v>4091</v>
      </c>
      <c r="H237" s="222">
        <v>1</v>
      </c>
      <c r="I237" s="223"/>
      <c r="J237" s="224">
        <f t="shared" si="50"/>
        <v>0</v>
      </c>
      <c r="K237" s="220" t="s">
        <v>5</v>
      </c>
      <c r="L237" s="225"/>
      <c r="M237" s="226" t="s">
        <v>5</v>
      </c>
      <c r="N237" s="227" t="s">
        <v>43</v>
      </c>
      <c r="O237" s="43"/>
      <c r="P237" s="191">
        <f t="shared" si="51"/>
        <v>0</v>
      </c>
      <c r="Q237" s="191">
        <v>0</v>
      </c>
      <c r="R237" s="191">
        <f t="shared" si="52"/>
        <v>0</v>
      </c>
      <c r="S237" s="191">
        <v>0</v>
      </c>
      <c r="T237" s="192">
        <f t="shared" si="53"/>
        <v>0</v>
      </c>
      <c r="AR237" s="25" t="s">
        <v>2003</v>
      </c>
      <c r="AT237" s="25" t="s">
        <v>465</v>
      </c>
      <c r="AU237" s="25" t="s">
        <v>80</v>
      </c>
      <c r="AY237" s="25" t="s">
        <v>190</v>
      </c>
      <c r="BE237" s="193">
        <f t="shared" si="54"/>
        <v>0</v>
      </c>
      <c r="BF237" s="193">
        <f t="shared" si="55"/>
        <v>0</v>
      </c>
      <c r="BG237" s="193">
        <f t="shared" si="56"/>
        <v>0</v>
      </c>
      <c r="BH237" s="193">
        <f t="shared" si="57"/>
        <v>0</v>
      </c>
      <c r="BI237" s="193">
        <f t="shared" si="58"/>
        <v>0</v>
      </c>
      <c r="BJ237" s="25" t="s">
        <v>17</v>
      </c>
      <c r="BK237" s="193">
        <f t="shared" si="59"/>
        <v>0</v>
      </c>
      <c r="BL237" s="25" t="s">
        <v>638</v>
      </c>
      <c r="BM237" s="25" t="s">
        <v>4462</v>
      </c>
    </row>
    <row r="238" spans="2:63" s="11" customFormat="1" ht="29.85" customHeight="1">
      <c r="B238" s="168"/>
      <c r="D238" s="169" t="s">
        <v>71</v>
      </c>
      <c r="E238" s="179" t="s">
        <v>4463</v>
      </c>
      <c r="F238" s="179" t="s">
        <v>4464</v>
      </c>
      <c r="I238" s="171"/>
      <c r="J238" s="180">
        <f>BK238</f>
        <v>0</v>
      </c>
      <c r="L238" s="168"/>
      <c r="M238" s="173"/>
      <c r="N238" s="174"/>
      <c r="O238" s="174"/>
      <c r="P238" s="175">
        <f>SUM(P239:P261)</f>
        <v>0</v>
      </c>
      <c r="Q238" s="174"/>
      <c r="R238" s="175">
        <f>SUM(R239:R261)</f>
        <v>0</v>
      </c>
      <c r="S238" s="174"/>
      <c r="T238" s="176">
        <f>SUM(T239:T261)</f>
        <v>0</v>
      </c>
      <c r="AR238" s="169" t="s">
        <v>86</v>
      </c>
      <c r="AT238" s="177" t="s">
        <v>71</v>
      </c>
      <c r="AU238" s="177" t="s">
        <v>17</v>
      </c>
      <c r="AY238" s="169" t="s">
        <v>190</v>
      </c>
      <c r="BK238" s="178">
        <f>SUM(BK239:BK261)</f>
        <v>0</v>
      </c>
    </row>
    <row r="239" spans="2:65" s="1" customFormat="1" ht="16.5" customHeight="1">
      <c r="B239" s="181"/>
      <c r="C239" s="218" t="s">
        <v>1162</v>
      </c>
      <c r="D239" s="218" t="s">
        <v>465</v>
      </c>
      <c r="E239" s="219" t="s">
        <v>4465</v>
      </c>
      <c r="F239" s="220" t="s">
        <v>4466</v>
      </c>
      <c r="G239" s="221" t="s">
        <v>3157</v>
      </c>
      <c r="H239" s="222">
        <v>16.9</v>
      </c>
      <c r="I239" s="223"/>
      <c r="J239" s="224">
        <f aca="true" t="shared" si="60" ref="J239:J261">ROUND(I239*H239,2)</f>
        <v>0</v>
      </c>
      <c r="K239" s="220" t="s">
        <v>5</v>
      </c>
      <c r="L239" s="225"/>
      <c r="M239" s="226" t="s">
        <v>5</v>
      </c>
      <c r="N239" s="227" t="s">
        <v>43</v>
      </c>
      <c r="O239" s="43"/>
      <c r="P239" s="191">
        <f aca="true" t="shared" si="61" ref="P239:P261">O239*H239</f>
        <v>0</v>
      </c>
      <c r="Q239" s="191">
        <v>0</v>
      </c>
      <c r="R239" s="191">
        <f aca="true" t="shared" si="62" ref="R239:R261">Q239*H239</f>
        <v>0</v>
      </c>
      <c r="S239" s="191">
        <v>0</v>
      </c>
      <c r="T239" s="192">
        <f aca="true" t="shared" si="63" ref="T239:T261">S239*H239</f>
        <v>0</v>
      </c>
      <c r="AR239" s="25" t="s">
        <v>2003</v>
      </c>
      <c r="AT239" s="25" t="s">
        <v>465</v>
      </c>
      <c r="AU239" s="25" t="s">
        <v>80</v>
      </c>
      <c r="AY239" s="25" t="s">
        <v>190</v>
      </c>
      <c r="BE239" s="193">
        <f aca="true" t="shared" si="64" ref="BE239:BE261">IF(N239="základní",J239,0)</f>
        <v>0</v>
      </c>
      <c r="BF239" s="193">
        <f aca="true" t="shared" si="65" ref="BF239:BF261">IF(N239="snížená",J239,0)</f>
        <v>0</v>
      </c>
      <c r="BG239" s="193">
        <f aca="true" t="shared" si="66" ref="BG239:BG261">IF(N239="zákl. přenesená",J239,0)</f>
        <v>0</v>
      </c>
      <c r="BH239" s="193">
        <f aca="true" t="shared" si="67" ref="BH239:BH261">IF(N239="sníž. přenesená",J239,0)</f>
        <v>0</v>
      </c>
      <c r="BI239" s="193">
        <f aca="true" t="shared" si="68" ref="BI239:BI261">IF(N239="nulová",J239,0)</f>
        <v>0</v>
      </c>
      <c r="BJ239" s="25" t="s">
        <v>17</v>
      </c>
      <c r="BK239" s="193">
        <f aca="true" t="shared" si="69" ref="BK239:BK261">ROUND(I239*H239,2)</f>
        <v>0</v>
      </c>
      <c r="BL239" s="25" t="s">
        <v>638</v>
      </c>
      <c r="BM239" s="25" t="s">
        <v>4467</v>
      </c>
    </row>
    <row r="240" spans="2:65" s="1" customFormat="1" ht="16.5" customHeight="1">
      <c r="B240" s="181"/>
      <c r="C240" s="218" t="s">
        <v>1176</v>
      </c>
      <c r="D240" s="218" t="s">
        <v>465</v>
      </c>
      <c r="E240" s="219" t="s">
        <v>4468</v>
      </c>
      <c r="F240" s="220" t="s">
        <v>4469</v>
      </c>
      <c r="G240" s="221" t="s">
        <v>3157</v>
      </c>
      <c r="H240" s="222">
        <v>21.7</v>
      </c>
      <c r="I240" s="223"/>
      <c r="J240" s="224">
        <f t="shared" si="60"/>
        <v>0</v>
      </c>
      <c r="K240" s="220" t="s">
        <v>5</v>
      </c>
      <c r="L240" s="225"/>
      <c r="M240" s="226" t="s">
        <v>5</v>
      </c>
      <c r="N240" s="227" t="s">
        <v>43</v>
      </c>
      <c r="O240" s="43"/>
      <c r="P240" s="191">
        <f t="shared" si="61"/>
        <v>0</v>
      </c>
      <c r="Q240" s="191">
        <v>0</v>
      </c>
      <c r="R240" s="191">
        <f t="shared" si="62"/>
        <v>0</v>
      </c>
      <c r="S240" s="191">
        <v>0</v>
      </c>
      <c r="T240" s="192">
        <f t="shared" si="63"/>
        <v>0</v>
      </c>
      <c r="AR240" s="25" t="s">
        <v>2003</v>
      </c>
      <c r="AT240" s="25" t="s">
        <v>465</v>
      </c>
      <c r="AU240" s="25" t="s">
        <v>80</v>
      </c>
      <c r="AY240" s="25" t="s">
        <v>190</v>
      </c>
      <c r="BE240" s="193">
        <f t="shared" si="64"/>
        <v>0</v>
      </c>
      <c r="BF240" s="193">
        <f t="shared" si="65"/>
        <v>0</v>
      </c>
      <c r="BG240" s="193">
        <f t="shared" si="66"/>
        <v>0</v>
      </c>
      <c r="BH240" s="193">
        <f t="shared" si="67"/>
        <v>0</v>
      </c>
      <c r="BI240" s="193">
        <f t="shared" si="68"/>
        <v>0</v>
      </c>
      <c r="BJ240" s="25" t="s">
        <v>17</v>
      </c>
      <c r="BK240" s="193">
        <f t="shared" si="69"/>
        <v>0</v>
      </c>
      <c r="BL240" s="25" t="s">
        <v>638</v>
      </c>
      <c r="BM240" s="25" t="s">
        <v>4470</v>
      </c>
    </row>
    <row r="241" spans="2:65" s="1" customFormat="1" ht="16.5" customHeight="1">
      <c r="B241" s="181"/>
      <c r="C241" s="218" t="s">
        <v>1181</v>
      </c>
      <c r="D241" s="218" t="s">
        <v>465</v>
      </c>
      <c r="E241" s="219" t="s">
        <v>4471</v>
      </c>
      <c r="F241" s="220" t="s">
        <v>4472</v>
      </c>
      <c r="G241" s="221" t="s">
        <v>3157</v>
      </c>
      <c r="H241" s="222">
        <v>90.3</v>
      </c>
      <c r="I241" s="223"/>
      <c r="J241" s="224">
        <f t="shared" si="60"/>
        <v>0</v>
      </c>
      <c r="K241" s="220" t="s">
        <v>5</v>
      </c>
      <c r="L241" s="225"/>
      <c r="M241" s="226" t="s">
        <v>5</v>
      </c>
      <c r="N241" s="227" t="s">
        <v>43</v>
      </c>
      <c r="O241" s="43"/>
      <c r="P241" s="191">
        <f t="shared" si="61"/>
        <v>0</v>
      </c>
      <c r="Q241" s="191">
        <v>0</v>
      </c>
      <c r="R241" s="191">
        <f t="shared" si="62"/>
        <v>0</v>
      </c>
      <c r="S241" s="191">
        <v>0</v>
      </c>
      <c r="T241" s="192">
        <f t="shared" si="63"/>
        <v>0</v>
      </c>
      <c r="AR241" s="25" t="s">
        <v>2003</v>
      </c>
      <c r="AT241" s="25" t="s">
        <v>465</v>
      </c>
      <c r="AU241" s="25" t="s">
        <v>80</v>
      </c>
      <c r="AY241" s="25" t="s">
        <v>190</v>
      </c>
      <c r="BE241" s="193">
        <f t="shared" si="64"/>
        <v>0</v>
      </c>
      <c r="BF241" s="193">
        <f t="shared" si="65"/>
        <v>0</v>
      </c>
      <c r="BG241" s="193">
        <f t="shared" si="66"/>
        <v>0</v>
      </c>
      <c r="BH241" s="193">
        <f t="shared" si="67"/>
        <v>0</v>
      </c>
      <c r="BI241" s="193">
        <f t="shared" si="68"/>
        <v>0</v>
      </c>
      <c r="BJ241" s="25" t="s">
        <v>17</v>
      </c>
      <c r="BK241" s="193">
        <f t="shared" si="69"/>
        <v>0</v>
      </c>
      <c r="BL241" s="25" t="s">
        <v>638</v>
      </c>
      <c r="BM241" s="25" t="s">
        <v>4473</v>
      </c>
    </row>
    <row r="242" spans="2:65" s="1" customFormat="1" ht="16.5" customHeight="1">
      <c r="B242" s="181"/>
      <c r="C242" s="218" t="s">
        <v>1189</v>
      </c>
      <c r="D242" s="218" t="s">
        <v>465</v>
      </c>
      <c r="E242" s="219" t="s">
        <v>4474</v>
      </c>
      <c r="F242" s="220" t="s">
        <v>4475</v>
      </c>
      <c r="G242" s="221" t="s">
        <v>4091</v>
      </c>
      <c r="H242" s="222">
        <v>10</v>
      </c>
      <c r="I242" s="223"/>
      <c r="J242" s="224">
        <f t="shared" si="60"/>
        <v>0</v>
      </c>
      <c r="K242" s="220" t="s">
        <v>5</v>
      </c>
      <c r="L242" s="225"/>
      <c r="M242" s="226" t="s">
        <v>5</v>
      </c>
      <c r="N242" s="227" t="s">
        <v>43</v>
      </c>
      <c r="O242" s="43"/>
      <c r="P242" s="191">
        <f t="shared" si="61"/>
        <v>0</v>
      </c>
      <c r="Q242" s="191">
        <v>0</v>
      </c>
      <c r="R242" s="191">
        <f t="shared" si="62"/>
        <v>0</v>
      </c>
      <c r="S242" s="191">
        <v>0</v>
      </c>
      <c r="T242" s="192">
        <f t="shared" si="63"/>
        <v>0</v>
      </c>
      <c r="AR242" s="25" t="s">
        <v>2003</v>
      </c>
      <c r="AT242" s="25" t="s">
        <v>465</v>
      </c>
      <c r="AU242" s="25" t="s">
        <v>80</v>
      </c>
      <c r="AY242" s="25" t="s">
        <v>190</v>
      </c>
      <c r="BE242" s="193">
        <f t="shared" si="64"/>
        <v>0</v>
      </c>
      <c r="BF242" s="193">
        <f t="shared" si="65"/>
        <v>0</v>
      </c>
      <c r="BG242" s="193">
        <f t="shared" si="66"/>
        <v>0</v>
      </c>
      <c r="BH242" s="193">
        <f t="shared" si="67"/>
        <v>0</v>
      </c>
      <c r="BI242" s="193">
        <f t="shared" si="68"/>
        <v>0</v>
      </c>
      <c r="BJ242" s="25" t="s">
        <v>17</v>
      </c>
      <c r="BK242" s="193">
        <f t="shared" si="69"/>
        <v>0</v>
      </c>
      <c r="BL242" s="25" t="s">
        <v>638</v>
      </c>
      <c r="BM242" s="25" t="s">
        <v>4476</v>
      </c>
    </row>
    <row r="243" spans="2:65" s="1" customFormat="1" ht="16.5" customHeight="1">
      <c r="B243" s="181"/>
      <c r="C243" s="218" t="s">
        <v>1194</v>
      </c>
      <c r="D243" s="218" t="s">
        <v>465</v>
      </c>
      <c r="E243" s="219" t="s">
        <v>4477</v>
      </c>
      <c r="F243" s="220" t="s">
        <v>4478</v>
      </c>
      <c r="G243" s="221" t="s">
        <v>4091</v>
      </c>
      <c r="H243" s="222">
        <v>6</v>
      </c>
      <c r="I243" s="223"/>
      <c r="J243" s="224">
        <f t="shared" si="60"/>
        <v>0</v>
      </c>
      <c r="K243" s="220" t="s">
        <v>5</v>
      </c>
      <c r="L243" s="225"/>
      <c r="M243" s="226" t="s">
        <v>5</v>
      </c>
      <c r="N243" s="227" t="s">
        <v>43</v>
      </c>
      <c r="O243" s="43"/>
      <c r="P243" s="191">
        <f t="shared" si="61"/>
        <v>0</v>
      </c>
      <c r="Q243" s="191">
        <v>0</v>
      </c>
      <c r="R243" s="191">
        <f t="shared" si="62"/>
        <v>0</v>
      </c>
      <c r="S243" s="191">
        <v>0</v>
      </c>
      <c r="T243" s="192">
        <f t="shared" si="63"/>
        <v>0</v>
      </c>
      <c r="AR243" s="25" t="s">
        <v>2003</v>
      </c>
      <c r="AT243" s="25" t="s">
        <v>465</v>
      </c>
      <c r="AU243" s="25" t="s">
        <v>80</v>
      </c>
      <c r="AY243" s="25" t="s">
        <v>190</v>
      </c>
      <c r="BE243" s="193">
        <f t="shared" si="64"/>
        <v>0</v>
      </c>
      <c r="BF243" s="193">
        <f t="shared" si="65"/>
        <v>0</v>
      </c>
      <c r="BG243" s="193">
        <f t="shared" si="66"/>
        <v>0</v>
      </c>
      <c r="BH243" s="193">
        <f t="shared" si="67"/>
        <v>0</v>
      </c>
      <c r="BI243" s="193">
        <f t="shared" si="68"/>
        <v>0</v>
      </c>
      <c r="BJ243" s="25" t="s">
        <v>17</v>
      </c>
      <c r="BK243" s="193">
        <f t="shared" si="69"/>
        <v>0</v>
      </c>
      <c r="BL243" s="25" t="s">
        <v>638</v>
      </c>
      <c r="BM243" s="25" t="s">
        <v>4479</v>
      </c>
    </row>
    <row r="244" spans="2:65" s="1" customFormat="1" ht="16.5" customHeight="1">
      <c r="B244" s="181"/>
      <c r="C244" s="218" t="s">
        <v>1198</v>
      </c>
      <c r="D244" s="218" t="s">
        <v>465</v>
      </c>
      <c r="E244" s="219" t="s">
        <v>4480</v>
      </c>
      <c r="F244" s="220" t="s">
        <v>4481</v>
      </c>
      <c r="G244" s="221" t="s">
        <v>4091</v>
      </c>
      <c r="H244" s="222">
        <v>4</v>
      </c>
      <c r="I244" s="223"/>
      <c r="J244" s="224">
        <f t="shared" si="60"/>
        <v>0</v>
      </c>
      <c r="K244" s="220" t="s">
        <v>5</v>
      </c>
      <c r="L244" s="225"/>
      <c r="M244" s="226" t="s">
        <v>5</v>
      </c>
      <c r="N244" s="227" t="s">
        <v>43</v>
      </c>
      <c r="O244" s="43"/>
      <c r="P244" s="191">
        <f t="shared" si="61"/>
        <v>0</v>
      </c>
      <c r="Q244" s="191">
        <v>0</v>
      </c>
      <c r="R244" s="191">
        <f t="shared" si="62"/>
        <v>0</v>
      </c>
      <c r="S244" s="191">
        <v>0</v>
      </c>
      <c r="T244" s="192">
        <f t="shared" si="63"/>
        <v>0</v>
      </c>
      <c r="AR244" s="25" t="s">
        <v>2003</v>
      </c>
      <c r="AT244" s="25" t="s">
        <v>465</v>
      </c>
      <c r="AU244" s="25" t="s">
        <v>80</v>
      </c>
      <c r="AY244" s="25" t="s">
        <v>190</v>
      </c>
      <c r="BE244" s="193">
        <f t="shared" si="64"/>
        <v>0</v>
      </c>
      <c r="BF244" s="193">
        <f t="shared" si="65"/>
        <v>0</v>
      </c>
      <c r="BG244" s="193">
        <f t="shared" si="66"/>
        <v>0</v>
      </c>
      <c r="BH244" s="193">
        <f t="shared" si="67"/>
        <v>0</v>
      </c>
      <c r="BI244" s="193">
        <f t="shared" si="68"/>
        <v>0</v>
      </c>
      <c r="BJ244" s="25" t="s">
        <v>17</v>
      </c>
      <c r="BK244" s="193">
        <f t="shared" si="69"/>
        <v>0</v>
      </c>
      <c r="BL244" s="25" t="s">
        <v>638</v>
      </c>
      <c r="BM244" s="25" t="s">
        <v>4482</v>
      </c>
    </row>
    <row r="245" spans="2:65" s="1" customFormat="1" ht="16.5" customHeight="1">
      <c r="B245" s="181"/>
      <c r="C245" s="218" t="s">
        <v>1203</v>
      </c>
      <c r="D245" s="218" t="s">
        <v>465</v>
      </c>
      <c r="E245" s="219" t="s">
        <v>4483</v>
      </c>
      <c r="F245" s="220" t="s">
        <v>4484</v>
      </c>
      <c r="G245" s="221" t="s">
        <v>4091</v>
      </c>
      <c r="H245" s="222">
        <v>14</v>
      </c>
      <c r="I245" s="223"/>
      <c r="J245" s="224">
        <f t="shared" si="60"/>
        <v>0</v>
      </c>
      <c r="K245" s="220" t="s">
        <v>5</v>
      </c>
      <c r="L245" s="225"/>
      <c r="M245" s="226" t="s">
        <v>5</v>
      </c>
      <c r="N245" s="227" t="s">
        <v>43</v>
      </c>
      <c r="O245" s="43"/>
      <c r="P245" s="191">
        <f t="shared" si="61"/>
        <v>0</v>
      </c>
      <c r="Q245" s="191">
        <v>0</v>
      </c>
      <c r="R245" s="191">
        <f t="shared" si="62"/>
        <v>0</v>
      </c>
      <c r="S245" s="191">
        <v>0</v>
      </c>
      <c r="T245" s="192">
        <f t="shared" si="63"/>
        <v>0</v>
      </c>
      <c r="AR245" s="25" t="s">
        <v>2003</v>
      </c>
      <c r="AT245" s="25" t="s">
        <v>465</v>
      </c>
      <c r="AU245" s="25" t="s">
        <v>80</v>
      </c>
      <c r="AY245" s="25" t="s">
        <v>190</v>
      </c>
      <c r="BE245" s="193">
        <f t="shared" si="64"/>
        <v>0</v>
      </c>
      <c r="BF245" s="193">
        <f t="shared" si="65"/>
        <v>0</v>
      </c>
      <c r="BG245" s="193">
        <f t="shared" si="66"/>
        <v>0</v>
      </c>
      <c r="BH245" s="193">
        <f t="shared" si="67"/>
        <v>0</v>
      </c>
      <c r="BI245" s="193">
        <f t="shared" si="68"/>
        <v>0</v>
      </c>
      <c r="BJ245" s="25" t="s">
        <v>17</v>
      </c>
      <c r="BK245" s="193">
        <f t="shared" si="69"/>
        <v>0</v>
      </c>
      <c r="BL245" s="25" t="s">
        <v>638</v>
      </c>
      <c r="BM245" s="25" t="s">
        <v>4485</v>
      </c>
    </row>
    <row r="246" spans="2:65" s="1" customFormat="1" ht="16.5" customHeight="1">
      <c r="B246" s="181"/>
      <c r="C246" s="218" t="s">
        <v>1209</v>
      </c>
      <c r="D246" s="218" t="s">
        <v>465</v>
      </c>
      <c r="E246" s="219" t="s">
        <v>4486</v>
      </c>
      <c r="F246" s="220" t="s">
        <v>4487</v>
      </c>
      <c r="G246" s="221" t="s">
        <v>4091</v>
      </c>
      <c r="H246" s="222">
        <v>2</v>
      </c>
      <c r="I246" s="223"/>
      <c r="J246" s="224">
        <f t="shared" si="60"/>
        <v>0</v>
      </c>
      <c r="K246" s="220" t="s">
        <v>5</v>
      </c>
      <c r="L246" s="225"/>
      <c r="M246" s="226" t="s">
        <v>5</v>
      </c>
      <c r="N246" s="227" t="s">
        <v>43</v>
      </c>
      <c r="O246" s="43"/>
      <c r="P246" s="191">
        <f t="shared" si="61"/>
        <v>0</v>
      </c>
      <c r="Q246" s="191">
        <v>0</v>
      </c>
      <c r="R246" s="191">
        <f t="shared" si="62"/>
        <v>0</v>
      </c>
      <c r="S246" s="191">
        <v>0</v>
      </c>
      <c r="T246" s="192">
        <f t="shared" si="63"/>
        <v>0</v>
      </c>
      <c r="AR246" s="25" t="s">
        <v>2003</v>
      </c>
      <c r="AT246" s="25" t="s">
        <v>465</v>
      </c>
      <c r="AU246" s="25" t="s">
        <v>80</v>
      </c>
      <c r="AY246" s="25" t="s">
        <v>190</v>
      </c>
      <c r="BE246" s="193">
        <f t="shared" si="64"/>
        <v>0</v>
      </c>
      <c r="BF246" s="193">
        <f t="shared" si="65"/>
        <v>0</v>
      </c>
      <c r="BG246" s="193">
        <f t="shared" si="66"/>
        <v>0</v>
      </c>
      <c r="BH246" s="193">
        <f t="shared" si="67"/>
        <v>0</v>
      </c>
      <c r="BI246" s="193">
        <f t="shared" si="68"/>
        <v>0</v>
      </c>
      <c r="BJ246" s="25" t="s">
        <v>17</v>
      </c>
      <c r="BK246" s="193">
        <f t="shared" si="69"/>
        <v>0</v>
      </c>
      <c r="BL246" s="25" t="s">
        <v>638</v>
      </c>
      <c r="BM246" s="25" t="s">
        <v>4488</v>
      </c>
    </row>
    <row r="247" spans="2:65" s="1" customFormat="1" ht="16.5" customHeight="1">
      <c r="B247" s="181"/>
      <c r="C247" s="218" t="s">
        <v>1215</v>
      </c>
      <c r="D247" s="218" t="s">
        <v>465</v>
      </c>
      <c r="E247" s="219" t="s">
        <v>4489</v>
      </c>
      <c r="F247" s="220" t="s">
        <v>4490</v>
      </c>
      <c r="G247" s="221" t="s">
        <v>4091</v>
      </c>
      <c r="H247" s="222">
        <v>7</v>
      </c>
      <c r="I247" s="223"/>
      <c r="J247" s="224">
        <f t="shared" si="60"/>
        <v>0</v>
      </c>
      <c r="K247" s="220" t="s">
        <v>5</v>
      </c>
      <c r="L247" s="225"/>
      <c r="M247" s="226" t="s">
        <v>5</v>
      </c>
      <c r="N247" s="227" t="s">
        <v>43</v>
      </c>
      <c r="O247" s="43"/>
      <c r="P247" s="191">
        <f t="shared" si="61"/>
        <v>0</v>
      </c>
      <c r="Q247" s="191">
        <v>0</v>
      </c>
      <c r="R247" s="191">
        <f t="shared" si="62"/>
        <v>0</v>
      </c>
      <c r="S247" s="191">
        <v>0</v>
      </c>
      <c r="T247" s="192">
        <f t="shared" si="63"/>
        <v>0</v>
      </c>
      <c r="AR247" s="25" t="s">
        <v>2003</v>
      </c>
      <c r="AT247" s="25" t="s">
        <v>465</v>
      </c>
      <c r="AU247" s="25" t="s">
        <v>80</v>
      </c>
      <c r="AY247" s="25" t="s">
        <v>190</v>
      </c>
      <c r="BE247" s="193">
        <f t="shared" si="64"/>
        <v>0</v>
      </c>
      <c r="BF247" s="193">
        <f t="shared" si="65"/>
        <v>0</v>
      </c>
      <c r="BG247" s="193">
        <f t="shared" si="66"/>
        <v>0</v>
      </c>
      <c r="BH247" s="193">
        <f t="shared" si="67"/>
        <v>0</v>
      </c>
      <c r="BI247" s="193">
        <f t="shared" si="68"/>
        <v>0</v>
      </c>
      <c r="BJ247" s="25" t="s">
        <v>17</v>
      </c>
      <c r="BK247" s="193">
        <f t="shared" si="69"/>
        <v>0</v>
      </c>
      <c r="BL247" s="25" t="s">
        <v>638</v>
      </c>
      <c r="BM247" s="25" t="s">
        <v>4491</v>
      </c>
    </row>
    <row r="248" spans="2:65" s="1" customFormat="1" ht="16.5" customHeight="1">
      <c r="B248" s="181"/>
      <c r="C248" s="218" t="s">
        <v>1220</v>
      </c>
      <c r="D248" s="218" t="s">
        <v>465</v>
      </c>
      <c r="E248" s="219" t="s">
        <v>4492</v>
      </c>
      <c r="F248" s="220" t="s">
        <v>4493</v>
      </c>
      <c r="G248" s="221" t="s">
        <v>4091</v>
      </c>
      <c r="H248" s="222">
        <v>2</v>
      </c>
      <c r="I248" s="223"/>
      <c r="J248" s="224">
        <f t="shared" si="60"/>
        <v>0</v>
      </c>
      <c r="K248" s="220" t="s">
        <v>5</v>
      </c>
      <c r="L248" s="225"/>
      <c r="M248" s="226" t="s">
        <v>5</v>
      </c>
      <c r="N248" s="227" t="s">
        <v>43</v>
      </c>
      <c r="O248" s="43"/>
      <c r="P248" s="191">
        <f t="shared" si="61"/>
        <v>0</v>
      </c>
      <c r="Q248" s="191">
        <v>0</v>
      </c>
      <c r="R248" s="191">
        <f t="shared" si="62"/>
        <v>0</v>
      </c>
      <c r="S248" s="191">
        <v>0</v>
      </c>
      <c r="T248" s="192">
        <f t="shared" si="63"/>
        <v>0</v>
      </c>
      <c r="AR248" s="25" t="s">
        <v>2003</v>
      </c>
      <c r="AT248" s="25" t="s">
        <v>465</v>
      </c>
      <c r="AU248" s="25" t="s">
        <v>80</v>
      </c>
      <c r="AY248" s="25" t="s">
        <v>190</v>
      </c>
      <c r="BE248" s="193">
        <f t="shared" si="64"/>
        <v>0</v>
      </c>
      <c r="BF248" s="193">
        <f t="shared" si="65"/>
        <v>0</v>
      </c>
      <c r="BG248" s="193">
        <f t="shared" si="66"/>
        <v>0</v>
      </c>
      <c r="BH248" s="193">
        <f t="shared" si="67"/>
        <v>0</v>
      </c>
      <c r="BI248" s="193">
        <f t="shared" si="68"/>
        <v>0</v>
      </c>
      <c r="BJ248" s="25" t="s">
        <v>17</v>
      </c>
      <c r="BK248" s="193">
        <f t="shared" si="69"/>
        <v>0</v>
      </c>
      <c r="BL248" s="25" t="s">
        <v>638</v>
      </c>
      <c r="BM248" s="25" t="s">
        <v>4494</v>
      </c>
    </row>
    <row r="249" spans="2:65" s="1" customFormat="1" ht="16.5" customHeight="1">
      <c r="B249" s="181"/>
      <c r="C249" s="218" t="s">
        <v>1225</v>
      </c>
      <c r="D249" s="218" t="s">
        <v>465</v>
      </c>
      <c r="E249" s="219" t="s">
        <v>4495</v>
      </c>
      <c r="F249" s="220" t="s">
        <v>4496</v>
      </c>
      <c r="G249" s="221" t="s">
        <v>4091</v>
      </c>
      <c r="H249" s="222">
        <v>18</v>
      </c>
      <c r="I249" s="223"/>
      <c r="J249" s="224">
        <f t="shared" si="60"/>
        <v>0</v>
      </c>
      <c r="K249" s="220" t="s">
        <v>5</v>
      </c>
      <c r="L249" s="225"/>
      <c r="M249" s="226" t="s">
        <v>5</v>
      </c>
      <c r="N249" s="227" t="s">
        <v>43</v>
      </c>
      <c r="O249" s="43"/>
      <c r="P249" s="191">
        <f t="shared" si="61"/>
        <v>0</v>
      </c>
      <c r="Q249" s="191">
        <v>0</v>
      </c>
      <c r="R249" s="191">
        <f t="shared" si="62"/>
        <v>0</v>
      </c>
      <c r="S249" s="191">
        <v>0</v>
      </c>
      <c r="T249" s="192">
        <f t="shared" si="63"/>
        <v>0</v>
      </c>
      <c r="AR249" s="25" t="s">
        <v>2003</v>
      </c>
      <c r="AT249" s="25" t="s">
        <v>465</v>
      </c>
      <c r="AU249" s="25" t="s">
        <v>80</v>
      </c>
      <c r="AY249" s="25" t="s">
        <v>190</v>
      </c>
      <c r="BE249" s="193">
        <f t="shared" si="64"/>
        <v>0</v>
      </c>
      <c r="BF249" s="193">
        <f t="shared" si="65"/>
        <v>0</v>
      </c>
      <c r="BG249" s="193">
        <f t="shared" si="66"/>
        <v>0</v>
      </c>
      <c r="BH249" s="193">
        <f t="shared" si="67"/>
        <v>0</v>
      </c>
      <c r="BI249" s="193">
        <f t="shared" si="68"/>
        <v>0</v>
      </c>
      <c r="BJ249" s="25" t="s">
        <v>17</v>
      </c>
      <c r="BK249" s="193">
        <f t="shared" si="69"/>
        <v>0</v>
      </c>
      <c r="BL249" s="25" t="s">
        <v>638</v>
      </c>
      <c r="BM249" s="25" t="s">
        <v>4497</v>
      </c>
    </row>
    <row r="250" spans="2:65" s="1" customFormat="1" ht="16.5" customHeight="1">
      <c r="B250" s="181"/>
      <c r="C250" s="218" t="s">
        <v>1233</v>
      </c>
      <c r="D250" s="218" t="s">
        <v>465</v>
      </c>
      <c r="E250" s="219" t="s">
        <v>4498</v>
      </c>
      <c r="F250" s="220" t="s">
        <v>4499</v>
      </c>
      <c r="G250" s="221" t="s">
        <v>4091</v>
      </c>
      <c r="H250" s="222">
        <v>1</v>
      </c>
      <c r="I250" s="223"/>
      <c r="J250" s="224">
        <f t="shared" si="60"/>
        <v>0</v>
      </c>
      <c r="K250" s="220" t="s">
        <v>5</v>
      </c>
      <c r="L250" s="225"/>
      <c r="M250" s="226" t="s">
        <v>5</v>
      </c>
      <c r="N250" s="227" t="s">
        <v>43</v>
      </c>
      <c r="O250" s="43"/>
      <c r="P250" s="191">
        <f t="shared" si="61"/>
        <v>0</v>
      </c>
      <c r="Q250" s="191">
        <v>0</v>
      </c>
      <c r="R250" s="191">
        <f t="shared" si="62"/>
        <v>0</v>
      </c>
      <c r="S250" s="191">
        <v>0</v>
      </c>
      <c r="T250" s="192">
        <f t="shared" si="63"/>
        <v>0</v>
      </c>
      <c r="AR250" s="25" t="s">
        <v>2003</v>
      </c>
      <c r="AT250" s="25" t="s">
        <v>465</v>
      </c>
      <c r="AU250" s="25" t="s">
        <v>80</v>
      </c>
      <c r="AY250" s="25" t="s">
        <v>190</v>
      </c>
      <c r="BE250" s="193">
        <f t="shared" si="64"/>
        <v>0</v>
      </c>
      <c r="BF250" s="193">
        <f t="shared" si="65"/>
        <v>0</v>
      </c>
      <c r="BG250" s="193">
        <f t="shared" si="66"/>
        <v>0</v>
      </c>
      <c r="BH250" s="193">
        <f t="shared" si="67"/>
        <v>0</v>
      </c>
      <c r="BI250" s="193">
        <f t="shared" si="68"/>
        <v>0</v>
      </c>
      <c r="BJ250" s="25" t="s">
        <v>17</v>
      </c>
      <c r="BK250" s="193">
        <f t="shared" si="69"/>
        <v>0</v>
      </c>
      <c r="BL250" s="25" t="s">
        <v>638</v>
      </c>
      <c r="BM250" s="25" t="s">
        <v>4500</v>
      </c>
    </row>
    <row r="251" spans="2:65" s="1" customFormat="1" ht="16.5" customHeight="1">
      <c r="B251" s="181"/>
      <c r="C251" s="218" t="s">
        <v>1237</v>
      </c>
      <c r="D251" s="218" t="s">
        <v>465</v>
      </c>
      <c r="E251" s="219" t="s">
        <v>4501</v>
      </c>
      <c r="F251" s="220" t="s">
        <v>4502</v>
      </c>
      <c r="G251" s="221" t="s">
        <v>4091</v>
      </c>
      <c r="H251" s="222">
        <v>1</v>
      </c>
      <c r="I251" s="223"/>
      <c r="J251" s="224">
        <f t="shared" si="60"/>
        <v>0</v>
      </c>
      <c r="K251" s="220" t="s">
        <v>5</v>
      </c>
      <c r="L251" s="225"/>
      <c r="M251" s="226" t="s">
        <v>5</v>
      </c>
      <c r="N251" s="227" t="s">
        <v>43</v>
      </c>
      <c r="O251" s="43"/>
      <c r="P251" s="191">
        <f t="shared" si="61"/>
        <v>0</v>
      </c>
      <c r="Q251" s="191">
        <v>0</v>
      </c>
      <c r="R251" s="191">
        <f t="shared" si="62"/>
        <v>0</v>
      </c>
      <c r="S251" s="191">
        <v>0</v>
      </c>
      <c r="T251" s="192">
        <f t="shared" si="63"/>
        <v>0</v>
      </c>
      <c r="AR251" s="25" t="s">
        <v>2003</v>
      </c>
      <c r="AT251" s="25" t="s">
        <v>465</v>
      </c>
      <c r="AU251" s="25" t="s">
        <v>80</v>
      </c>
      <c r="AY251" s="25" t="s">
        <v>190</v>
      </c>
      <c r="BE251" s="193">
        <f t="shared" si="64"/>
        <v>0</v>
      </c>
      <c r="BF251" s="193">
        <f t="shared" si="65"/>
        <v>0</v>
      </c>
      <c r="BG251" s="193">
        <f t="shared" si="66"/>
        <v>0</v>
      </c>
      <c r="BH251" s="193">
        <f t="shared" si="67"/>
        <v>0</v>
      </c>
      <c r="BI251" s="193">
        <f t="shared" si="68"/>
        <v>0</v>
      </c>
      <c r="BJ251" s="25" t="s">
        <v>17</v>
      </c>
      <c r="BK251" s="193">
        <f t="shared" si="69"/>
        <v>0</v>
      </c>
      <c r="BL251" s="25" t="s">
        <v>638</v>
      </c>
      <c r="BM251" s="25" t="s">
        <v>4503</v>
      </c>
    </row>
    <row r="252" spans="2:65" s="1" customFormat="1" ht="16.5" customHeight="1">
      <c r="B252" s="181"/>
      <c r="C252" s="218" t="s">
        <v>1243</v>
      </c>
      <c r="D252" s="218" t="s">
        <v>465</v>
      </c>
      <c r="E252" s="219" t="s">
        <v>4504</v>
      </c>
      <c r="F252" s="220" t="s">
        <v>4505</v>
      </c>
      <c r="G252" s="221" t="s">
        <v>4091</v>
      </c>
      <c r="H252" s="222">
        <v>2</v>
      </c>
      <c r="I252" s="223"/>
      <c r="J252" s="224">
        <f t="shared" si="60"/>
        <v>0</v>
      </c>
      <c r="K252" s="220" t="s">
        <v>5</v>
      </c>
      <c r="L252" s="225"/>
      <c r="M252" s="226" t="s">
        <v>5</v>
      </c>
      <c r="N252" s="227" t="s">
        <v>43</v>
      </c>
      <c r="O252" s="43"/>
      <c r="P252" s="191">
        <f t="shared" si="61"/>
        <v>0</v>
      </c>
      <c r="Q252" s="191">
        <v>0</v>
      </c>
      <c r="R252" s="191">
        <f t="shared" si="62"/>
        <v>0</v>
      </c>
      <c r="S252" s="191">
        <v>0</v>
      </c>
      <c r="T252" s="192">
        <f t="shared" si="63"/>
        <v>0</v>
      </c>
      <c r="AR252" s="25" t="s">
        <v>2003</v>
      </c>
      <c r="AT252" s="25" t="s">
        <v>465</v>
      </c>
      <c r="AU252" s="25" t="s">
        <v>80</v>
      </c>
      <c r="AY252" s="25" t="s">
        <v>190</v>
      </c>
      <c r="BE252" s="193">
        <f t="shared" si="64"/>
        <v>0</v>
      </c>
      <c r="BF252" s="193">
        <f t="shared" si="65"/>
        <v>0</v>
      </c>
      <c r="BG252" s="193">
        <f t="shared" si="66"/>
        <v>0</v>
      </c>
      <c r="BH252" s="193">
        <f t="shared" si="67"/>
        <v>0</v>
      </c>
      <c r="BI252" s="193">
        <f t="shared" si="68"/>
        <v>0</v>
      </c>
      <c r="BJ252" s="25" t="s">
        <v>17</v>
      </c>
      <c r="BK252" s="193">
        <f t="shared" si="69"/>
        <v>0</v>
      </c>
      <c r="BL252" s="25" t="s">
        <v>638</v>
      </c>
      <c r="BM252" s="25" t="s">
        <v>4506</v>
      </c>
    </row>
    <row r="253" spans="2:65" s="1" customFormat="1" ht="16.5" customHeight="1">
      <c r="B253" s="181"/>
      <c r="C253" s="218" t="s">
        <v>1247</v>
      </c>
      <c r="D253" s="218" t="s">
        <v>465</v>
      </c>
      <c r="E253" s="219" t="s">
        <v>4507</v>
      </c>
      <c r="F253" s="220" t="s">
        <v>4508</v>
      </c>
      <c r="G253" s="221" t="s">
        <v>4091</v>
      </c>
      <c r="H253" s="222">
        <v>1</v>
      </c>
      <c r="I253" s="223"/>
      <c r="J253" s="224">
        <f t="shared" si="60"/>
        <v>0</v>
      </c>
      <c r="K253" s="220" t="s">
        <v>5</v>
      </c>
      <c r="L253" s="225"/>
      <c r="M253" s="226" t="s">
        <v>5</v>
      </c>
      <c r="N253" s="227" t="s">
        <v>43</v>
      </c>
      <c r="O253" s="43"/>
      <c r="P253" s="191">
        <f t="shared" si="61"/>
        <v>0</v>
      </c>
      <c r="Q253" s="191">
        <v>0</v>
      </c>
      <c r="R253" s="191">
        <f t="shared" si="62"/>
        <v>0</v>
      </c>
      <c r="S253" s="191">
        <v>0</v>
      </c>
      <c r="T253" s="192">
        <f t="shared" si="63"/>
        <v>0</v>
      </c>
      <c r="AR253" s="25" t="s">
        <v>2003</v>
      </c>
      <c r="AT253" s="25" t="s">
        <v>465</v>
      </c>
      <c r="AU253" s="25" t="s">
        <v>80</v>
      </c>
      <c r="AY253" s="25" t="s">
        <v>190</v>
      </c>
      <c r="BE253" s="193">
        <f t="shared" si="64"/>
        <v>0</v>
      </c>
      <c r="BF253" s="193">
        <f t="shared" si="65"/>
        <v>0</v>
      </c>
      <c r="BG253" s="193">
        <f t="shared" si="66"/>
        <v>0</v>
      </c>
      <c r="BH253" s="193">
        <f t="shared" si="67"/>
        <v>0</v>
      </c>
      <c r="BI253" s="193">
        <f t="shared" si="68"/>
        <v>0</v>
      </c>
      <c r="BJ253" s="25" t="s">
        <v>17</v>
      </c>
      <c r="BK253" s="193">
        <f t="shared" si="69"/>
        <v>0</v>
      </c>
      <c r="BL253" s="25" t="s">
        <v>638</v>
      </c>
      <c r="BM253" s="25" t="s">
        <v>4509</v>
      </c>
    </row>
    <row r="254" spans="2:65" s="1" customFormat="1" ht="16.5" customHeight="1">
      <c r="B254" s="181"/>
      <c r="C254" s="218" t="s">
        <v>1249</v>
      </c>
      <c r="D254" s="218" t="s">
        <v>465</v>
      </c>
      <c r="E254" s="219" t="s">
        <v>4510</v>
      </c>
      <c r="F254" s="220" t="s">
        <v>4511</v>
      </c>
      <c r="G254" s="221" t="s">
        <v>4091</v>
      </c>
      <c r="H254" s="222">
        <v>9</v>
      </c>
      <c r="I254" s="223"/>
      <c r="J254" s="224">
        <f t="shared" si="60"/>
        <v>0</v>
      </c>
      <c r="K254" s="220" t="s">
        <v>5</v>
      </c>
      <c r="L254" s="225"/>
      <c r="M254" s="226" t="s">
        <v>5</v>
      </c>
      <c r="N254" s="227" t="s">
        <v>43</v>
      </c>
      <c r="O254" s="43"/>
      <c r="P254" s="191">
        <f t="shared" si="61"/>
        <v>0</v>
      </c>
      <c r="Q254" s="191">
        <v>0</v>
      </c>
      <c r="R254" s="191">
        <f t="shared" si="62"/>
        <v>0</v>
      </c>
      <c r="S254" s="191">
        <v>0</v>
      </c>
      <c r="T254" s="192">
        <f t="shared" si="63"/>
        <v>0</v>
      </c>
      <c r="AR254" s="25" t="s">
        <v>2003</v>
      </c>
      <c r="AT254" s="25" t="s">
        <v>465</v>
      </c>
      <c r="AU254" s="25" t="s">
        <v>80</v>
      </c>
      <c r="AY254" s="25" t="s">
        <v>190</v>
      </c>
      <c r="BE254" s="193">
        <f t="shared" si="64"/>
        <v>0</v>
      </c>
      <c r="BF254" s="193">
        <f t="shared" si="65"/>
        <v>0</v>
      </c>
      <c r="BG254" s="193">
        <f t="shared" si="66"/>
        <v>0</v>
      </c>
      <c r="BH254" s="193">
        <f t="shared" si="67"/>
        <v>0</v>
      </c>
      <c r="BI254" s="193">
        <f t="shared" si="68"/>
        <v>0</v>
      </c>
      <c r="BJ254" s="25" t="s">
        <v>17</v>
      </c>
      <c r="BK254" s="193">
        <f t="shared" si="69"/>
        <v>0</v>
      </c>
      <c r="BL254" s="25" t="s">
        <v>638</v>
      </c>
      <c r="BM254" s="25" t="s">
        <v>4512</v>
      </c>
    </row>
    <row r="255" spans="2:65" s="1" customFormat="1" ht="16.5" customHeight="1">
      <c r="B255" s="181"/>
      <c r="C255" s="218" t="s">
        <v>1258</v>
      </c>
      <c r="D255" s="218" t="s">
        <v>465</v>
      </c>
      <c r="E255" s="219" t="s">
        <v>4513</v>
      </c>
      <c r="F255" s="220" t="s">
        <v>4514</v>
      </c>
      <c r="G255" s="221" t="s">
        <v>4091</v>
      </c>
      <c r="H255" s="222">
        <v>39</v>
      </c>
      <c r="I255" s="223"/>
      <c r="J255" s="224">
        <f t="shared" si="60"/>
        <v>0</v>
      </c>
      <c r="K255" s="220" t="s">
        <v>5</v>
      </c>
      <c r="L255" s="225"/>
      <c r="M255" s="226" t="s">
        <v>5</v>
      </c>
      <c r="N255" s="227" t="s">
        <v>43</v>
      </c>
      <c r="O255" s="43"/>
      <c r="P255" s="191">
        <f t="shared" si="61"/>
        <v>0</v>
      </c>
      <c r="Q255" s="191">
        <v>0</v>
      </c>
      <c r="R255" s="191">
        <f t="shared" si="62"/>
        <v>0</v>
      </c>
      <c r="S255" s="191">
        <v>0</v>
      </c>
      <c r="T255" s="192">
        <f t="shared" si="63"/>
        <v>0</v>
      </c>
      <c r="AR255" s="25" t="s">
        <v>2003</v>
      </c>
      <c r="AT255" s="25" t="s">
        <v>465</v>
      </c>
      <c r="AU255" s="25" t="s">
        <v>80</v>
      </c>
      <c r="AY255" s="25" t="s">
        <v>190</v>
      </c>
      <c r="BE255" s="193">
        <f t="shared" si="64"/>
        <v>0</v>
      </c>
      <c r="BF255" s="193">
        <f t="shared" si="65"/>
        <v>0</v>
      </c>
      <c r="BG255" s="193">
        <f t="shared" si="66"/>
        <v>0</v>
      </c>
      <c r="BH255" s="193">
        <f t="shared" si="67"/>
        <v>0</v>
      </c>
      <c r="BI255" s="193">
        <f t="shared" si="68"/>
        <v>0</v>
      </c>
      <c r="BJ255" s="25" t="s">
        <v>17</v>
      </c>
      <c r="BK255" s="193">
        <f t="shared" si="69"/>
        <v>0</v>
      </c>
      <c r="BL255" s="25" t="s">
        <v>638</v>
      </c>
      <c r="BM255" s="25" t="s">
        <v>4515</v>
      </c>
    </row>
    <row r="256" spans="2:65" s="1" customFormat="1" ht="16.5" customHeight="1">
      <c r="B256" s="181"/>
      <c r="C256" s="218" t="s">
        <v>1265</v>
      </c>
      <c r="D256" s="218" t="s">
        <v>465</v>
      </c>
      <c r="E256" s="219" t="s">
        <v>4516</v>
      </c>
      <c r="F256" s="220" t="s">
        <v>4517</v>
      </c>
      <c r="G256" s="221" t="s">
        <v>4091</v>
      </c>
      <c r="H256" s="222">
        <v>24</v>
      </c>
      <c r="I256" s="223"/>
      <c r="J256" s="224">
        <f t="shared" si="60"/>
        <v>0</v>
      </c>
      <c r="K256" s="220" t="s">
        <v>5</v>
      </c>
      <c r="L256" s="225"/>
      <c r="M256" s="226" t="s">
        <v>5</v>
      </c>
      <c r="N256" s="227" t="s">
        <v>43</v>
      </c>
      <c r="O256" s="43"/>
      <c r="P256" s="191">
        <f t="shared" si="61"/>
        <v>0</v>
      </c>
      <c r="Q256" s="191">
        <v>0</v>
      </c>
      <c r="R256" s="191">
        <f t="shared" si="62"/>
        <v>0</v>
      </c>
      <c r="S256" s="191">
        <v>0</v>
      </c>
      <c r="T256" s="192">
        <f t="shared" si="63"/>
        <v>0</v>
      </c>
      <c r="AR256" s="25" t="s">
        <v>2003</v>
      </c>
      <c r="AT256" s="25" t="s">
        <v>465</v>
      </c>
      <c r="AU256" s="25" t="s">
        <v>80</v>
      </c>
      <c r="AY256" s="25" t="s">
        <v>190</v>
      </c>
      <c r="BE256" s="193">
        <f t="shared" si="64"/>
        <v>0</v>
      </c>
      <c r="BF256" s="193">
        <f t="shared" si="65"/>
        <v>0</v>
      </c>
      <c r="BG256" s="193">
        <f t="shared" si="66"/>
        <v>0</v>
      </c>
      <c r="BH256" s="193">
        <f t="shared" si="67"/>
        <v>0</v>
      </c>
      <c r="BI256" s="193">
        <f t="shared" si="68"/>
        <v>0</v>
      </c>
      <c r="BJ256" s="25" t="s">
        <v>17</v>
      </c>
      <c r="BK256" s="193">
        <f t="shared" si="69"/>
        <v>0</v>
      </c>
      <c r="BL256" s="25" t="s">
        <v>638</v>
      </c>
      <c r="BM256" s="25" t="s">
        <v>4518</v>
      </c>
    </row>
    <row r="257" spans="2:65" s="1" customFormat="1" ht="16.5" customHeight="1">
      <c r="B257" s="181"/>
      <c r="C257" s="218" t="s">
        <v>1269</v>
      </c>
      <c r="D257" s="218" t="s">
        <v>465</v>
      </c>
      <c r="E257" s="219" t="s">
        <v>4519</v>
      </c>
      <c r="F257" s="220" t="s">
        <v>4520</v>
      </c>
      <c r="G257" s="221" t="s">
        <v>4091</v>
      </c>
      <c r="H257" s="222">
        <v>37</v>
      </c>
      <c r="I257" s="223"/>
      <c r="J257" s="224">
        <f t="shared" si="60"/>
        <v>0</v>
      </c>
      <c r="K257" s="220" t="s">
        <v>5</v>
      </c>
      <c r="L257" s="225"/>
      <c r="M257" s="226" t="s">
        <v>5</v>
      </c>
      <c r="N257" s="227" t="s">
        <v>43</v>
      </c>
      <c r="O257" s="43"/>
      <c r="P257" s="191">
        <f t="shared" si="61"/>
        <v>0</v>
      </c>
      <c r="Q257" s="191">
        <v>0</v>
      </c>
      <c r="R257" s="191">
        <f t="shared" si="62"/>
        <v>0</v>
      </c>
      <c r="S257" s="191">
        <v>0</v>
      </c>
      <c r="T257" s="192">
        <f t="shared" si="63"/>
        <v>0</v>
      </c>
      <c r="AR257" s="25" t="s">
        <v>2003</v>
      </c>
      <c r="AT257" s="25" t="s">
        <v>465</v>
      </c>
      <c r="AU257" s="25" t="s">
        <v>80</v>
      </c>
      <c r="AY257" s="25" t="s">
        <v>190</v>
      </c>
      <c r="BE257" s="193">
        <f t="shared" si="64"/>
        <v>0</v>
      </c>
      <c r="BF257" s="193">
        <f t="shared" si="65"/>
        <v>0</v>
      </c>
      <c r="BG257" s="193">
        <f t="shared" si="66"/>
        <v>0</v>
      </c>
      <c r="BH257" s="193">
        <f t="shared" si="67"/>
        <v>0</v>
      </c>
      <c r="BI257" s="193">
        <f t="shared" si="68"/>
        <v>0</v>
      </c>
      <c r="BJ257" s="25" t="s">
        <v>17</v>
      </c>
      <c r="BK257" s="193">
        <f t="shared" si="69"/>
        <v>0</v>
      </c>
      <c r="BL257" s="25" t="s">
        <v>638</v>
      </c>
      <c r="BM257" s="25" t="s">
        <v>4521</v>
      </c>
    </row>
    <row r="258" spans="2:65" s="1" customFormat="1" ht="16.5" customHeight="1">
      <c r="B258" s="181"/>
      <c r="C258" s="218" t="s">
        <v>1274</v>
      </c>
      <c r="D258" s="218" t="s">
        <v>465</v>
      </c>
      <c r="E258" s="219" t="s">
        <v>4522</v>
      </c>
      <c r="F258" s="220" t="s">
        <v>4523</v>
      </c>
      <c r="G258" s="221" t="s">
        <v>4091</v>
      </c>
      <c r="H258" s="222">
        <v>12</v>
      </c>
      <c r="I258" s="223"/>
      <c r="J258" s="224">
        <f t="shared" si="60"/>
        <v>0</v>
      </c>
      <c r="K258" s="220" t="s">
        <v>5</v>
      </c>
      <c r="L258" s="225"/>
      <c r="M258" s="226" t="s">
        <v>5</v>
      </c>
      <c r="N258" s="227" t="s">
        <v>43</v>
      </c>
      <c r="O258" s="43"/>
      <c r="P258" s="191">
        <f t="shared" si="61"/>
        <v>0</v>
      </c>
      <c r="Q258" s="191">
        <v>0</v>
      </c>
      <c r="R258" s="191">
        <f t="shared" si="62"/>
        <v>0</v>
      </c>
      <c r="S258" s="191">
        <v>0</v>
      </c>
      <c r="T258" s="192">
        <f t="shared" si="63"/>
        <v>0</v>
      </c>
      <c r="AR258" s="25" t="s">
        <v>2003</v>
      </c>
      <c r="AT258" s="25" t="s">
        <v>465</v>
      </c>
      <c r="AU258" s="25" t="s">
        <v>80</v>
      </c>
      <c r="AY258" s="25" t="s">
        <v>190</v>
      </c>
      <c r="BE258" s="193">
        <f t="shared" si="64"/>
        <v>0</v>
      </c>
      <c r="BF258" s="193">
        <f t="shared" si="65"/>
        <v>0</v>
      </c>
      <c r="BG258" s="193">
        <f t="shared" si="66"/>
        <v>0</v>
      </c>
      <c r="BH258" s="193">
        <f t="shared" si="67"/>
        <v>0</v>
      </c>
      <c r="BI258" s="193">
        <f t="shared" si="68"/>
        <v>0</v>
      </c>
      <c r="BJ258" s="25" t="s">
        <v>17</v>
      </c>
      <c r="BK258" s="193">
        <f t="shared" si="69"/>
        <v>0</v>
      </c>
      <c r="BL258" s="25" t="s">
        <v>638</v>
      </c>
      <c r="BM258" s="25" t="s">
        <v>4524</v>
      </c>
    </row>
    <row r="259" spans="2:65" s="1" customFormat="1" ht="16.5" customHeight="1">
      <c r="B259" s="181"/>
      <c r="C259" s="218" t="s">
        <v>1285</v>
      </c>
      <c r="D259" s="218" t="s">
        <v>465</v>
      </c>
      <c r="E259" s="219" t="s">
        <v>4525</v>
      </c>
      <c r="F259" s="220" t="s">
        <v>4526</v>
      </c>
      <c r="G259" s="221" t="s">
        <v>4091</v>
      </c>
      <c r="H259" s="222">
        <v>2</v>
      </c>
      <c r="I259" s="223"/>
      <c r="J259" s="224">
        <f t="shared" si="60"/>
        <v>0</v>
      </c>
      <c r="K259" s="220" t="s">
        <v>5</v>
      </c>
      <c r="L259" s="225"/>
      <c r="M259" s="226" t="s">
        <v>5</v>
      </c>
      <c r="N259" s="227" t="s">
        <v>43</v>
      </c>
      <c r="O259" s="43"/>
      <c r="P259" s="191">
        <f t="shared" si="61"/>
        <v>0</v>
      </c>
      <c r="Q259" s="191">
        <v>0</v>
      </c>
      <c r="R259" s="191">
        <f t="shared" si="62"/>
        <v>0</v>
      </c>
      <c r="S259" s="191">
        <v>0</v>
      </c>
      <c r="T259" s="192">
        <f t="shared" si="63"/>
        <v>0</v>
      </c>
      <c r="AR259" s="25" t="s">
        <v>2003</v>
      </c>
      <c r="AT259" s="25" t="s">
        <v>465</v>
      </c>
      <c r="AU259" s="25" t="s">
        <v>80</v>
      </c>
      <c r="AY259" s="25" t="s">
        <v>190</v>
      </c>
      <c r="BE259" s="193">
        <f t="shared" si="64"/>
        <v>0</v>
      </c>
      <c r="BF259" s="193">
        <f t="shared" si="65"/>
        <v>0</v>
      </c>
      <c r="BG259" s="193">
        <f t="shared" si="66"/>
        <v>0</v>
      </c>
      <c r="BH259" s="193">
        <f t="shared" si="67"/>
        <v>0</v>
      </c>
      <c r="BI259" s="193">
        <f t="shared" si="68"/>
        <v>0</v>
      </c>
      <c r="BJ259" s="25" t="s">
        <v>17</v>
      </c>
      <c r="BK259" s="193">
        <f t="shared" si="69"/>
        <v>0</v>
      </c>
      <c r="BL259" s="25" t="s">
        <v>638</v>
      </c>
      <c r="BM259" s="25" t="s">
        <v>4527</v>
      </c>
    </row>
    <row r="260" spans="2:65" s="1" customFormat="1" ht="16.5" customHeight="1">
      <c r="B260" s="181"/>
      <c r="C260" s="218" t="s">
        <v>1297</v>
      </c>
      <c r="D260" s="218" t="s">
        <v>465</v>
      </c>
      <c r="E260" s="219" t="s">
        <v>4528</v>
      </c>
      <c r="F260" s="220" t="s">
        <v>4529</v>
      </c>
      <c r="G260" s="221" t="s">
        <v>4091</v>
      </c>
      <c r="H260" s="222">
        <v>2</v>
      </c>
      <c r="I260" s="223"/>
      <c r="J260" s="224">
        <f t="shared" si="60"/>
        <v>0</v>
      </c>
      <c r="K260" s="220" t="s">
        <v>5</v>
      </c>
      <c r="L260" s="225"/>
      <c r="M260" s="226" t="s">
        <v>5</v>
      </c>
      <c r="N260" s="227" t="s">
        <v>43</v>
      </c>
      <c r="O260" s="43"/>
      <c r="P260" s="191">
        <f t="shared" si="61"/>
        <v>0</v>
      </c>
      <c r="Q260" s="191">
        <v>0</v>
      </c>
      <c r="R260" s="191">
        <f t="shared" si="62"/>
        <v>0</v>
      </c>
      <c r="S260" s="191">
        <v>0</v>
      </c>
      <c r="T260" s="192">
        <f t="shared" si="63"/>
        <v>0</v>
      </c>
      <c r="AR260" s="25" t="s">
        <v>2003</v>
      </c>
      <c r="AT260" s="25" t="s">
        <v>465</v>
      </c>
      <c r="AU260" s="25" t="s">
        <v>80</v>
      </c>
      <c r="AY260" s="25" t="s">
        <v>190</v>
      </c>
      <c r="BE260" s="193">
        <f t="shared" si="64"/>
        <v>0</v>
      </c>
      <c r="BF260" s="193">
        <f t="shared" si="65"/>
        <v>0</v>
      </c>
      <c r="BG260" s="193">
        <f t="shared" si="66"/>
        <v>0</v>
      </c>
      <c r="BH260" s="193">
        <f t="shared" si="67"/>
        <v>0</v>
      </c>
      <c r="BI260" s="193">
        <f t="shared" si="68"/>
        <v>0</v>
      </c>
      <c r="BJ260" s="25" t="s">
        <v>17</v>
      </c>
      <c r="BK260" s="193">
        <f t="shared" si="69"/>
        <v>0</v>
      </c>
      <c r="BL260" s="25" t="s">
        <v>638</v>
      </c>
      <c r="BM260" s="25" t="s">
        <v>4530</v>
      </c>
    </row>
    <row r="261" spans="2:65" s="1" customFormat="1" ht="16.5" customHeight="1">
      <c r="B261" s="181"/>
      <c r="C261" s="218" t="s">
        <v>1301</v>
      </c>
      <c r="D261" s="218" t="s">
        <v>465</v>
      </c>
      <c r="E261" s="219" t="s">
        <v>4531</v>
      </c>
      <c r="F261" s="220" t="s">
        <v>4532</v>
      </c>
      <c r="G261" s="221" t="s">
        <v>4091</v>
      </c>
      <c r="H261" s="222">
        <v>9</v>
      </c>
      <c r="I261" s="223"/>
      <c r="J261" s="224">
        <f t="shared" si="60"/>
        <v>0</v>
      </c>
      <c r="K261" s="220" t="s">
        <v>5</v>
      </c>
      <c r="L261" s="225"/>
      <c r="M261" s="226" t="s">
        <v>5</v>
      </c>
      <c r="N261" s="227" t="s">
        <v>43</v>
      </c>
      <c r="O261" s="43"/>
      <c r="P261" s="191">
        <f t="shared" si="61"/>
        <v>0</v>
      </c>
      <c r="Q261" s="191">
        <v>0</v>
      </c>
      <c r="R261" s="191">
        <f t="shared" si="62"/>
        <v>0</v>
      </c>
      <c r="S261" s="191">
        <v>0</v>
      </c>
      <c r="T261" s="192">
        <f t="shared" si="63"/>
        <v>0</v>
      </c>
      <c r="AR261" s="25" t="s">
        <v>2003</v>
      </c>
      <c r="AT261" s="25" t="s">
        <v>465</v>
      </c>
      <c r="AU261" s="25" t="s">
        <v>80</v>
      </c>
      <c r="AY261" s="25" t="s">
        <v>190</v>
      </c>
      <c r="BE261" s="193">
        <f t="shared" si="64"/>
        <v>0</v>
      </c>
      <c r="BF261" s="193">
        <f t="shared" si="65"/>
        <v>0</v>
      </c>
      <c r="BG261" s="193">
        <f t="shared" si="66"/>
        <v>0</v>
      </c>
      <c r="BH261" s="193">
        <f t="shared" si="67"/>
        <v>0</v>
      </c>
      <c r="BI261" s="193">
        <f t="shared" si="68"/>
        <v>0</v>
      </c>
      <c r="BJ261" s="25" t="s">
        <v>17</v>
      </c>
      <c r="BK261" s="193">
        <f t="shared" si="69"/>
        <v>0</v>
      </c>
      <c r="BL261" s="25" t="s">
        <v>638</v>
      </c>
      <c r="BM261" s="25" t="s">
        <v>4533</v>
      </c>
    </row>
    <row r="262" spans="2:63" s="11" customFormat="1" ht="29.85" customHeight="1">
      <c r="B262" s="168"/>
      <c r="D262" s="169" t="s">
        <v>71</v>
      </c>
      <c r="E262" s="179" t="s">
        <v>4534</v>
      </c>
      <c r="F262" s="179" t="s">
        <v>4535</v>
      </c>
      <c r="I262" s="171"/>
      <c r="J262" s="180">
        <f>BK262</f>
        <v>0</v>
      </c>
      <c r="L262" s="168"/>
      <c r="M262" s="173"/>
      <c r="N262" s="174"/>
      <c r="O262" s="174"/>
      <c r="P262" s="175">
        <f>SUM(P263:P311)</f>
        <v>0</v>
      </c>
      <c r="Q262" s="174"/>
      <c r="R262" s="175">
        <f>SUM(R263:R311)</f>
        <v>0</v>
      </c>
      <c r="S262" s="174"/>
      <c r="T262" s="176">
        <f>SUM(T263:T311)</f>
        <v>0</v>
      </c>
      <c r="AR262" s="169" t="s">
        <v>86</v>
      </c>
      <c r="AT262" s="177" t="s">
        <v>71</v>
      </c>
      <c r="AU262" s="177" t="s">
        <v>17</v>
      </c>
      <c r="AY262" s="169" t="s">
        <v>190</v>
      </c>
      <c r="BK262" s="178">
        <f>SUM(BK263:BK311)</f>
        <v>0</v>
      </c>
    </row>
    <row r="263" spans="2:65" s="1" customFormat="1" ht="16.5" customHeight="1">
      <c r="B263" s="181"/>
      <c r="C263" s="182" t="s">
        <v>1305</v>
      </c>
      <c r="D263" s="182" t="s">
        <v>192</v>
      </c>
      <c r="E263" s="183" t="s">
        <v>4536</v>
      </c>
      <c r="F263" s="184" t="s">
        <v>4537</v>
      </c>
      <c r="G263" s="185" t="s">
        <v>625</v>
      </c>
      <c r="H263" s="186">
        <v>65</v>
      </c>
      <c r="I263" s="187"/>
      <c r="J263" s="188">
        <f aca="true" t="shared" si="70" ref="J263:J294">ROUND(I263*H263,2)</f>
        <v>0</v>
      </c>
      <c r="K263" s="184" t="s">
        <v>5</v>
      </c>
      <c r="L263" s="42"/>
      <c r="M263" s="189" t="s">
        <v>5</v>
      </c>
      <c r="N263" s="190" t="s">
        <v>43</v>
      </c>
      <c r="O263" s="43"/>
      <c r="P263" s="191">
        <f aca="true" t="shared" si="71" ref="P263:P294">O263*H263</f>
        <v>0</v>
      </c>
      <c r="Q263" s="191">
        <v>0</v>
      </c>
      <c r="R263" s="191">
        <f aca="true" t="shared" si="72" ref="R263:R294">Q263*H263</f>
        <v>0</v>
      </c>
      <c r="S263" s="191">
        <v>0</v>
      </c>
      <c r="T263" s="192">
        <f aca="true" t="shared" si="73" ref="T263:T294">S263*H263</f>
        <v>0</v>
      </c>
      <c r="AR263" s="25" t="s">
        <v>638</v>
      </c>
      <c r="AT263" s="25" t="s">
        <v>192</v>
      </c>
      <c r="AU263" s="25" t="s">
        <v>80</v>
      </c>
      <c r="AY263" s="25" t="s">
        <v>190</v>
      </c>
      <c r="BE263" s="193">
        <f aca="true" t="shared" si="74" ref="BE263:BE294">IF(N263="základní",J263,0)</f>
        <v>0</v>
      </c>
      <c r="BF263" s="193">
        <f aca="true" t="shared" si="75" ref="BF263:BF294">IF(N263="snížená",J263,0)</f>
        <v>0</v>
      </c>
      <c r="BG263" s="193">
        <f aca="true" t="shared" si="76" ref="BG263:BG294">IF(N263="zákl. přenesená",J263,0)</f>
        <v>0</v>
      </c>
      <c r="BH263" s="193">
        <f aca="true" t="shared" si="77" ref="BH263:BH294">IF(N263="sníž. přenesená",J263,0)</f>
        <v>0</v>
      </c>
      <c r="BI263" s="193">
        <f aca="true" t="shared" si="78" ref="BI263:BI294">IF(N263="nulová",J263,0)</f>
        <v>0</v>
      </c>
      <c r="BJ263" s="25" t="s">
        <v>17</v>
      </c>
      <c r="BK263" s="193">
        <f aca="true" t="shared" si="79" ref="BK263:BK294">ROUND(I263*H263,2)</f>
        <v>0</v>
      </c>
      <c r="BL263" s="25" t="s">
        <v>638</v>
      </c>
      <c r="BM263" s="25" t="s">
        <v>4538</v>
      </c>
    </row>
    <row r="264" spans="2:65" s="1" customFormat="1" ht="16.5" customHeight="1">
      <c r="B264" s="181"/>
      <c r="C264" s="182" t="s">
        <v>1317</v>
      </c>
      <c r="D264" s="182" t="s">
        <v>192</v>
      </c>
      <c r="E264" s="183" t="s">
        <v>4539</v>
      </c>
      <c r="F264" s="184" t="s">
        <v>4540</v>
      </c>
      <c r="G264" s="185" t="s">
        <v>625</v>
      </c>
      <c r="H264" s="186">
        <v>30</v>
      </c>
      <c r="I264" s="187"/>
      <c r="J264" s="188">
        <f t="shared" si="70"/>
        <v>0</v>
      </c>
      <c r="K264" s="184" t="s">
        <v>5</v>
      </c>
      <c r="L264" s="42"/>
      <c r="M264" s="189" t="s">
        <v>5</v>
      </c>
      <c r="N264" s="190" t="s">
        <v>43</v>
      </c>
      <c r="O264" s="43"/>
      <c r="P264" s="191">
        <f t="shared" si="71"/>
        <v>0</v>
      </c>
      <c r="Q264" s="191">
        <v>0</v>
      </c>
      <c r="R264" s="191">
        <f t="shared" si="72"/>
        <v>0</v>
      </c>
      <c r="S264" s="191">
        <v>0</v>
      </c>
      <c r="T264" s="192">
        <f t="shared" si="73"/>
        <v>0</v>
      </c>
      <c r="AR264" s="25" t="s">
        <v>638</v>
      </c>
      <c r="AT264" s="25" t="s">
        <v>192</v>
      </c>
      <c r="AU264" s="25" t="s">
        <v>80</v>
      </c>
      <c r="AY264" s="25" t="s">
        <v>190</v>
      </c>
      <c r="BE264" s="193">
        <f t="shared" si="74"/>
        <v>0</v>
      </c>
      <c r="BF264" s="193">
        <f t="shared" si="75"/>
        <v>0</v>
      </c>
      <c r="BG264" s="193">
        <f t="shared" si="76"/>
        <v>0</v>
      </c>
      <c r="BH264" s="193">
        <f t="shared" si="77"/>
        <v>0</v>
      </c>
      <c r="BI264" s="193">
        <f t="shared" si="78"/>
        <v>0</v>
      </c>
      <c r="BJ264" s="25" t="s">
        <v>17</v>
      </c>
      <c r="BK264" s="193">
        <f t="shared" si="79"/>
        <v>0</v>
      </c>
      <c r="BL264" s="25" t="s">
        <v>638</v>
      </c>
      <c r="BM264" s="25" t="s">
        <v>4541</v>
      </c>
    </row>
    <row r="265" spans="2:65" s="1" customFormat="1" ht="16.5" customHeight="1">
      <c r="B265" s="181"/>
      <c r="C265" s="182" t="s">
        <v>1321</v>
      </c>
      <c r="D265" s="182" t="s">
        <v>192</v>
      </c>
      <c r="E265" s="183" t="s">
        <v>4542</v>
      </c>
      <c r="F265" s="184" t="s">
        <v>4543</v>
      </c>
      <c r="G265" s="185" t="s">
        <v>625</v>
      </c>
      <c r="H265" s="186">
        <v>26</v>
      </c>
      <c r="I265" s="187"/>
      <c r="J265" s="188">
        <f t="shared" si="70"/>
        <v>0</v>
      </c>
      <c r="K265" s="184" t="s">
        <v>5</v>
      </c>
      <c r="L265" s="42"/>
      <c r="M265" s="189" t="s">
        <v>5</v>
      </c>
      <c r="N265" s="190" t="s">
        <v>43</v>
      </c>
      <c r="O265" s="43"/>
      <c r="P265" s="191">
        <f t="shared" si="71"/>
        <v>0</v>
      </c>
      <c r="Q265" s="191">
        <v>0</v>
      </c>
      <c r="R265" s="191">
        <f t="shared" si="72"/>
        <v>0</v>
      </c>
      <c r="S265" s="191">
        <v>0</v>
      </c>
      <c r="T265" s="192">
        <f t="shared" si="73"/>
        <v>0</v>
      </c>
      <c r="AR265" s="25" t="s">
        <v>638</v>
      </c>
      <c r="AT265" s="25" t="s">
        <v>192</v>
      </c>
      <c r="AU265" s="25" t="s">
        <v>80</v>
      </c>
      <c r="AY265" s="25" t="s">
        <v>190</v>
      </c>
      <c r="BE265" s="193">
        <f t="shared" si="74"/>
        <v>0</v>
      </c>
      <c r="BF265" s="193">
        <f t="shared" si="75"/>
        <v>0</v>
      </c>
      <c r="BG265" s="193">
        <f t="shared" si="76"/>
        <v>0</v>
      </c>
      <c r="BH265" s="193">
        <f t="shared" si="77"/>
        <v>0</v>
      </c>
      <c r="BI265" s="193">
        <f t="shared" si="78"/>
        <v>0</v>
      </c>
      <c r="BJ265" s="25" t="s">
        <v>17</v>
      </c>
      <c r="BK265" s="193">
        <f t="shared" si="79"/>
        <v>0</v>
      </c>
      <c r="BL265" s="25" t="s">
        <v>638</v>
      </c>
      <c r="BM265" s="25" t="s">
        <v>4544</v>
      </c>
    </row>
    <row r="266" spans="2:65" s="1" customFormat="1" ht="16.5" customHeight="1">
      <c r="B266" s="181"/>
      <c r="C266" s="182" t="s">
        <v>1328</v>
      </c>
      <c r="D266" s="182" t="s">
        <v>192</v>
      </c>
      <c r="E266" s="183" t="s">
        <v>4545</v>
      </c>
      <c r="F266" s="184" t="s">
        <v>4546</v>
      </c>
      <c r="G266" s="185" t="s">
        <v>625</v>
      </c>
      <c r="H266" s="186">
        <v>18</v>
      </c>
      <c r="I266" s="187"/>
      <c r="J266" s="188">
        <f t="shared" si="70"/>
        <v>0</v>
      </c>
      <c r="K266" s="184" t="s">
        <v>5</v>
      </c>
      <c r="L266" s="42"/>
      <c r="M266" s="189" t="s">
        <v>5</v>
      </c>
      <c r="N266" s="190" t="s">
        <v>43</v>
      </c>
      <c r="O266" s="43"/>
      <c r="P266" s="191">
        <f t="shared" si="71"/>
        <v>0</v>
      </c>
      <c r="Q266" s="191">
        <v>0</v>
      </c>
      <c r="R266" s="191">
        <f t="shared" si="72"/>
        <v>0</v>
      </c>
      <c r="S266" s="191">
        <v>0</v>
      </c>
      <c r="T266" s="192">
        <f t="shared" si="73"/>
        <v>0</v>
      </c>
      <c r="AR266" s="25" t="s">
        <v>638</v>
      </c>
      <c r="AT266" s="25" t="s">
        <v>192</v>
      </c>
      <c r="AU266" s="25" t="s">
        <v>80</v>
      </c>
      <c r="AY266" s="25" t="s">
        <v>190</v>
      </c>
      <c r="BE266" s="193">
        <f t="shared" si="74"/>
        <v>0</v>
      </c>
      <c r="BF266" s="193">
        <f t="shared" si="75"/>
        <v>0</v>
      </c>
      <c r="BG266" s="193">
        <f t="shared" si="76"/>
        <v>0</v>
      </c>
      <c r="BH266" s="193">
        <f t="shared" si="77"/>
        <v>0</v>
      </c>
      <c r="BI266" s="193">
        <f t="shared" si="78"/>
        <v>0</v>
      </c>
      <c r="BJ266" s="25" t="s">
        <v>17</v>
      </c>
      <c r="BK266" s="193">
        <f t="shared" si="79"/>
        <v>0</v>
      </c>
      <c r="BL266" s="25" t="s">
        <v>638</v>
      </c>
      <c r="BM266" s="25" t="s">
        <v>4547</v>
      </c>
    </row>
    <row r="267" spans="2:65" s="1" customFormat="1" ht="16.5" customHeight="1">
      <c r="B267" s="181"/>
      <c r="C267" s="182" t="s">
        <v>1335</v>
      </c>
      <c r="D267" s="182" t="s">
        <v>192</v>
      </c>
      <c r="E267" s="183" t="s">
        <v>4548</v>
      </c>
      <c r="F267" s="184" t="s">
        <v>4549</v>
      </c>
      <c r="G267" s="185" t="s">
        <v>625</v>
      </c>
      <c r="H267" s="186">
        <v>18</v>
      </c>
      <c r="I267" s="187"/>
      <c r="J267" s="188">
        <f t="shared" si="70"/>
        <v>0</v>
      </c>
      <c r="K267" s="184" t="s">
        <v>5</v>
      </c>
      <c r="L267" s="42"/>
      <c r="M267" s="189" t="s">
        <v>5</v>
      </c>
      <c r="N267" s="190" t="s">
        <v>43</v>
      </c>
      <c r="O267" s="43"/>
      <c r="P267" s="191">
        <f t="shared" si="71"/>
        <v>0</v>
      </c>
      <c r="Q267" s="191">
        <v>0</v>
      </c>
      <c r="R267" s="191">
        <f t="shared" si="72"/>
        <v>0</v>
      </c>
      <c r="S267" s="191">
        <v>0</v>
      </c>
      <c r="T267" s="192">
        <f t="shared" si="73"/>
        <v>0</v>
      </c>
      <c r="AR267" s="25" t="s">
        <v>638</v>
      </c>
      <c r="AT267" s="25" t="s">
        <v>192</v>
      </c>
      <c r="AU267" s="25" t="s">
        <v>80</v>
      </c>
      <c r="AY267" s="25" t="s">
        <v>190</v>
      </c>
      <c r="BE267" s="193">
        <f t="shared" si="74"/>
        <v>0</v>
      </c>
      <c r="BF267" s="193">
        <f t="shared" si="75"/>
        <v>0</v>
      </c>
      <c r="BG267" s="193">
        <f t="shared" si="76"/>
        <v>0</v>
      </c>
      <c r="BH267" s="193">
        <f t="shared" si="77"/>
        <v>0</v>
      </c>
      <c r="BI267" s="193">
        <f t="shared" si="78"/>
        <v>0</v>
      </c>
      <c r="BJ267" s="25" t="s">
        <v>17</v>
      </c>
      <c r="BK267" s="193">
        <f t="shared" si="79"/>
        <v>0</v>
      </c>
      <c r="BL267" s="25" t="s">
        <v>638</v>
      </c>
      <c r="BM267" s="25" t="s">
        <v>4550</v>
      </c>
    </row>
    <row r="268" spans="2:65" s="1" customFormat="1" ht="16.5" customHeight="1">
      <c r="B268" s="181"/>
      <c r="C268" s="182" t="s">
        <v>1340</v>
      </c>
      <c r="D268" s="182" t="s">
        <v>192</v>
      </c>
      <c r="E268" s="183" t="s">
        <v>4551</v>
      </c>
      <c r="F268" s="184" t="s">
        <v>4552</v>
      </c>
      <c r="G268" s="185" t="s">
        <v>4091</v>
      </c>
      <c r="H268" s="186">
        <v>6</v>
      </c>
      <c r="I268" s="187"/>
      <c r="J268" s="188">
        <f t="shared" si="70"/>
        <v>0</v>
      </c>
      <c r="K268" s="184" t="s">
        <v>5</v>
      </c>
      <c r="L268" s="42"/>
      <c r="M268" s="189" t="s">
        <v>5</v>
      </c>
      <c r="N268" s="190" t="s">
        <v>43</v>
      </c>
      <c r="O268" s="43"/>
      <c r="P268" s="191">
        <f t="shared" si="71"/>
        <v>0</v>
      </c>
      <c r="Q268" s="191">
        <v>0</v>
      </c>
      <c r="R268" s="191">
        <f t="shared" si="72"/>
        <v>0</v>
      </c>
      <c r="S268" s="191">
        <v>0</v>
      </c>
      <c r="T268" s="192">
        <f t="shared" si="73"/>
        <v>0</v>
      </c>
      <c r="AR268" s="25" t="s">
        <v>638</v>
      </c>
      <c r="AT268" s="25" t="s">
        <v>192</v>
      </c>
      <c r="AU268" s="25" t="s">
        <v>80</v>
      </c>
      <c r="AY268" s="25" t="s">
        <v>190</v>
      </c>
      <c r="BE268" s="193">
        <f t="shared" si="74"/>
        <v>0</v>
      </c>
      <c r="BF268" s="193">
        <f t="shared" si="75"/>
        <v>0</v>
      </c>
      <c r="BG268" s="193">
        <f t="shared" si="76"/>
        <v>0</v>
      </c>
      <c r="BH268" s="193">
        <f t="shared" si="77"/>
        <v>0</v>
      </c>
      <c r="BI268" s="193">
        <f t="shared" si="78"/>
        <v>0</v>
      </c>
      <c r="BJ268" s="25" t="s">
        <v>17</v>
      </c>
      <c r="BK268" s="193">
        <f t="shared" si="79"/>
        <v>0</v>
      </c>
      <c r="BL268" s="25" t="s">
        <v>638</v>
      </c>
      <c r="BM268" s="25" t="s">
        <v>4553</v>
      </c>
    </row>
    <row r="269" spans="2:65" s="1" customFormat="1" ht="16.5" customHeight="1">
      <c r="B269" s="181"/>
      <c r="C269" s="182" t="s">
        <v>1345</v>
      </c>
      <c r="D269" s="182" t="s">
        <v>192</v>
      </c>
      <c r="E269" s="183" t="s">
        <v>4554</v>
      </c>
      <c r="F269" s="184" t="s">
        <v>4555</v>
      </c>
      <c r="G269" s="185" t="s">
        <v>4091</v>
      </c>
      <c r="H269" s="186">
        <v>1</v>
      </c>
      <c r="I269" s="187"/>
      <c r="J269" s="188">
        <f t="shared" si="70"/>
        <v>0</v>
      </c>
      <c r="K269" s="184" t="s">
        <v>5</v>
      </c>
      <c r="L269" s="42"/>
      <c r="M269" s="189" t="s">
        <v>5</v>
      </c>
      <c r="N269" s="190" t="s">
        <v>43</v>
      </c>
      <c r="O269" s="43"/>
      <c r="P269" s="191">
        <f t="shared" si="71"/>
        <v>0</v>
      </c>
      <c r="Q269" s="191">
        <v>0</v>
      </c>
      <c r="R269" s="191">
        <f t="shared" si="72"/>
        <v>0</v>
      </c>
      <c r="S269" s="191">
        <v>0</v>
      </c>
      <c r="T269" s="192">
        <f t="shared" si="73"/>
        <v>0</v>
      </c>
      <c r="AR269" s="25" t="s">
        <v>638</v>
      </c>
      <c r="AT269" s="25" t="s">
        <v>192</v>
      </c>
      <c r="AU269" s="25" t="s">
        <v>80</v>
      </c>
      <c r="AY269" s="25" t="s">
        <v>190</v>
      </c>
      <c r="BE269" s="193">
        <f t="shared" si="74"/>
        <v>0</v>
      </c>
      <c r="BF269" s="193">
        <f t="shared" si="75"/>
        <v>0</v>
      </c>
      <c r="BG269" s="193">
        <f t="shared" si="76"/>
        <v>0</v>
      </c>
      <c r="BH269" s="193">
        <f t="shared" si="77"/>
        <v>0</v>
      </c>
      <c r="BI269" s="193">
        <f t="shared" si="78"/>
        <v>0</v>
      </c>
      <c r="BJ269" s="25" t="s">
        <v>17</v>
      </c>
      <c r="BK269" s="193">
        <f t="shared" si="79"/>
        <v>0</v>
      </c>
      <c r="BL269" s="25" t="s">
        <v>638</v>
      </c>
      <c r="BM269" s="25" t="s">
        <v>4556</v>
      </c>
    </row>
    <row r="270" spans="2:65" s="1" customFormat="1" ht="16.5" customHeight="1">
      <c r="B270" s="181"/>
      <c r="C270" s="182" t="s">
        <v>1368</v>
      </c>
      <c r="D270" s="182" t="s">
        <v>192</v>
      </c>
      <c r="E270" s="183" t="s">
        <v>4557</v>
      </c>
      <c r="F270" s="184" t="s">
        <v>4558</v>
      </c>
      <c r="G270" s="185" t="s">
        <v>4091</v>
      </c>
      <c r="H270" s="186">
        <v>176</v>
      </c>
      <c r="I270" s="187"/>
      <c r="J270" s="188">
        <f t="shared" si="70"/>
        <v>0</v>
      </c>
      <c r="K270" s="184" t="s">
        <v>5</v>
      </c>
      <c r="L270" s="42"/>
      <c r="M270" s="189" t="s">
        <v>5</v>
      </c>
      <c r="N270" s="190" t="s">
        <v>43</v>
      </c>
      <c r="O270" s="43"/>
      <c r="P270" s="191">
        <f t="shared" si="71"/>
        <v>0</v>
      </c>
      <c r="Q270" s="191">
        <v>0</v>
      </c>
      <c r="R270" s="191">
        <f t="shared" si="72"/>
        <v>0</v>
      </c>
      <c r="S270" s="191">
        <v>0</v>
      </c>
      <c r="T270" s="192">
        <f t="shared" si="73"/>
        <v>0</v>
      </c>
      <c r="AR270" s="25" t="s">
        <v>638</v>
      </c>
      <c r="AT270" s="25" t="s">
        <v>192</v>
      </c>
      <c r="AU270" s="25" t="s">
        <v>80</v>
      </c>
      <c r="AY270" s="25" t="s">
        <v>190</v>
      </c>
      <c r="BE270" s="193">
        <f t="shared" si="74"/>
        <v>0</v>
      </c>
      <c r="BF270" s="193">
        <f t="shared" si="75"/>
        <v>0</v>
      </c>
      <c r="BG270" s="193">
        <f t="shared" si="76"/>
        <v>0</v>
      </c>
      <c r="BH270" s="193">
        <f t="shared" si="77"/>
        <v>0</v>
      </c>
      <c r="BI270" s="193">
        <f t="shared" si="78"/>
        <v>0</v>
      </c>
      <c r="BJ270" s="25" t="s">
        <v>17</v>
      </c>
      <c r="BK270" s="193">
        <f t="shared" si="79"/>
        <v>0</v>
      </c>
      <c r="BL270" s="25" t="s">
        <v>638</v>
      </c>
      <c r="BM270" s="25" t="s">
        <v>4559</v>
      </c>
    </row>
    <row r="271" spans="2:65" s="1" customFormat="1" ht="16.5" customHeight="1">
      <c r="B271" s="181"/>
      <c r="C271" s="182" t="s">
        <v>1390</v>
      </c>
      <c r="D271" s="182" t="s">
        <v>192</v>
      </c>
      <c r="E271" s="183" t="s">
        <v>4560</v>
      </c>
      <c r="F271" s="184" t="s">
        <v>4561</v>
      </c>
      <c r="G271" s="185" t="s">
        <v>4091</v>
      </c>
      <c r="H271" s="186">
        <v>80</v>
      </c>
      <c r="I271" s="187"/>
      <c r="J271" s="188">
        <f t="shared" si="70"/>
        <v>0</v>
      </c>
      <c r="K271" s="184" t="s">
        <v>5</v>
      </c>
      <c r="L271" s="42"/>
      <c r="M271" s="189" t="s">
        <v>5</v>
      </c>
      <c r="N271" s="190" t="s">
        <v>43</v>
      </c>
      <c r="O271" s="43"/>
      <c r="P271" s="191">
        <f t="shared" si="71"/>
        <v>0</v>
      </c>
      <c r="Q271" s="191">
        <v>0</v>
      </c>
      <c r="R271" s="191">
        <f t="shared" si="72"/>
        <v>0</v>
      </c>
      <c r="S271" s="191">
        <v>0</v>
      </c>
      <c r="T271" s="192">
        <f t="shared" si="73"/>
        <v>0</v>
      </c>
      <c r="AR271" s="25" t="s">
        <v>638</v>
      </c>
      <c r="AT271" s="25" t="s">
        <v>192</v>
      </c>
      <c r="AU271" s="25" t="s">
        <v>80</v>
      </c>
      <c r="AY271" s="25" t="s">
        <v>190</v>
      </c>
      <c r="BE271" s="193">
        <f t="shared" si="74"/>
        <v>0</v>
      </c>
      <c r="BF271" s="193">
        <f t="shared" si="75"/>
        <v>0</v>
      </c>
      <c r="BG271" s="193">
        <f t="shared" si="76"/>
        <v>0</v>
      </c>
      <c r="BH271" s="193">
        <f t="shared" si="77"/>
        <v>0</v>
      </c>
      <c r="BI271" s="193">
        <f t="shared" si="78"/>
        <v>0</v>
      </c>
      <c r="BJ271" s="25" t="s">
        <v>17</v>
      </c>
      <c r="BK271" s="193">
        <f t="shared" si="79"/>
        <v>0</v>
      </c>
      <c r="BL271" s="25" t="s">
        <v>638</v>
      </c>
      <c r="BM271" s="25" t="s">
        <v>4562</v>
      </c>
    </row>
    <row r="272" spans="2:65" s="1" customFormat="1" ht="16.5" customHeight="1">
      <c r="B272" s="181"/>
      <c r="C272" s="182" t="s">
        <v>1405</v>
      </c>
      <c r="D272" s="182" t="s">
        <v>192</v>
      </c>
      <c r="E272" s="183" t="s">
        <v>4563</v>
      </c>
      <c r="F272" s="184" t="s">
        <v>4564</v>
      </c>
      <c r="G272" s="185" t="s">
        <v>4091</v>
      </c>
      <c r="H272" s="186">
        <v>28</v>
      </c>
      <c r="I272" s="187"/>
      <c r="J272" s="188">
        <f t="shared" si="70"/>
        <v>0</v>
      </c>
      <c r="K272" s="184" t="s">
        <v>5</v>
      </c>
      <c r="L272" s="42"/>
      <c r="M272" s="189" t="s">
        <v>5</v>
      </c>
      <c r="N272" s="190" t="s">
        <v>43</v>
      </c>
      <c r="O272" s="43"/>
      <c r="P272" s="191">
        <f t="shared" si="71"/>
        <v>0</v>
      </c>
      <c r="Q272" s="191">
        <v>0</v>
      </c>
      <c r="R272" s="191">
        <f t="shared" si="72"/>
        <v>0</v>
      </c>
      <c r="S272" s="191">
        <v>0</v>
      </c>
      <c r="T272" s="192">
        <f t="shared" si="73"/>
        <v>0</v>
      </c>
      <c r="AR272" s="25" t="s">
        <v>638</v>
      </c>
      <c r="AT272" s="25" t="s">
        <v>192</v>
      </c>
      <c r="AU272" s="25" t="s">
        <v>80</v>
      </c>
      <c r="AY272" s="25" t="s">
        <v>190</v>
      </c>
      <c r="BE272" s="193">
        <f t="shared" si="74"/>
        <v>0</v>
      </c>
      <c r="BF272" s="193">
        <f t="shared" si="75"/>
        <v>0</v>
      </c>
      <c r="BG272" s="193">
        <f t="shared" si="76"/>
        <v>0</v>
      </c>
      <c r="BH272" s="193">
        <f t="shared" si="77"/>
        <v>0</v>
      </c>
      <c r="BI272" s="193">
        <f t="shared" si="78"/>
        <v>0</v>
      </c>
      <c r="BJ272" s="25" t="s">
        <v>17</v>
      </c>
      <c r="BK272" s="193">
        <f t="shared" si="79"/>
        <v>0</v>
      </c>
      <c r="BL272" s="25" t="s">
        <v>638</v>
      </c>
      <c r="BM272" s="25" t="s">
        <v>4565</v>
      </c>
    </row>
    <row r="273" spans="2:65" s="1" customFormat="1" ht="16.5" customHeight="1">
      <c r="B273" s="181"/>
      <c r="C273" s="182" t="s">
        <v>1424</v>
      </c>
      <c r="D273" s="182" t="s">
        <v>192</v>
      </c>
      <c r="E273" s="183" t="s">
        <v>4566</v>
      </c>
      <c r="F273" s="184" t="s">
        <v>4567</v>
      </c>
      <c r="G273" s="185" t="s">
        <v>625</v>
      </c>
      <c r="H273" s="186">
        <v>140</v>
      </c>
      <c r="I273" s="187"/>
      <c r="J273" s="188">
        <f t="shared" si="70"/>
        <v>0</v>
      </c>
      <c r="K273" s="184" t="s">
        <v>5</v>
      </c>
      <c r="L273" s="42"/>
      <c r="M273" s="189" t="s">
        <v>5</v>
      </c>
      <c r="N273" s="190" t="s">
        <v>43</v>
      </c>
      <c r="O273" s="43"/>
      <c r="P273" s="191">
        <f t="shared" si="71"/>
        <v>0</v>
      </c>
      <c r="Q273" s="191">
        <v>0</v>
      </c>
      <c r="R273" s="191">
        <f t="shared" si="72"/>
        <v>0</v>
      </c>
      <c r="S273" s="191">
        <v>0</v>
      </c>
      <c r="T273" s="192">
        <f t="shared" si="73"/>
        <v>0</v>
      </c>
      <c r="AR273" s="25" t="s">
        <v>638</v>
      </c>
      <c r="AT273" s="25" t="s">
        <v>192</v>
      </c>
      <c r="AU273" s="25" t="s">
        <v>80</v>
      </c>
      <c r="AY273" s="25" t="s">
        <v>190</v>
      </c>
      <c r="BE273" s="193">
        <f t="shared" si="74"/>
        <v>0</v>
      </c>
      <c r="BF273" s="193">
        <f t="shared" si="75"/>
        <v>0</v>
      </c>
      <c r="BG273" s="193">
        <f t="shared" si="76"/>
        <v>0</v>
      </c>
      <c r="BH273" s="193">
        <f t="shared" si="77"/>
        <v>0</v>
      </c>
      <c r="BI273" s="193">
        <f t="shared" si="78"/>
        <v>0</v>
      </c>
      <c r="BJ273" s="25" t="s">
        <v>17</v>
      </c>
      <c r="BK273" s="193">
        <f t="shared" si="79"/>
        <v>0</v>
      </c>
      <c r="BL273" s="25" t="s">
        <v>638</v>
      </c>
      <c r="BM273" s="25" t="s">
        <v>4568</v>
      </c>
    </row>
    <row r="274" spans="2:65" s="1" customFormat="1" ht="16.5" customHeight="1">
      <c r="B274" s="181"/>
      <c r="C274" s="182" t="s">
        <v>1429</v>
      </c>
      <c r="D274" s="182" t="s">
        <v>192</v>
      </c>
      <c r="E274" s="183" t="s">
        <v>4569</v>
      </c>
      <c r="F274" s="184" t="s">
        <v>4570</v>
      </c>
      <c r="G274" s="185" t="s">
        <v>625</v>
      </c>
      <c r="H274" s="186">
        <v>3</v>
      </c>
      <c r="I274" s="187"/>
      <c r="J274" s="188">
        <f t="shared" si="70"/>
        <v>0</v>
      </c>
      <c r="K274" s="184" t="s">
        <v>5</v>
      </c>
      <c r="L274" s="42"/>
      <c r="M274" s="189" t="s">
        <v>5</v>
      </c>
      <c r="N274" s="190" t="s">
        <v>43</v>
      </c>
      <c r="O274" s="43"/>
      <c r="P274" s="191">
        <f t="shared" si="71"/>
        <v>0</v>
      </c>
      <c r="Q274" s="191">
        <v>0</v>
      </c>
      <c r="R274" s="191">
        <f t="shared" si="72"/>
        <v>0</v>
      </c>
      <c r="S274" s="191">
        <v>0</v>
      </c>
      <c r="T274" s="192">
        <f t="shared" si="73"/>
        <v>0</v>
      </c>
      <c r="AR274" s="25" t="s">
        <v>638</v>
      </c>
      <c r="AT274" s="25" t="s">
        <v>192</v>
      </c>
      <c r="AU274" s="25" t="s">
        <v>80</v>
      </c>
      <c r="AY274" s="25" t="s">
        <v>190</v>
      </c>
      <c r="BE274" s="193">
        <f t="shared" si="74"/>
        <v>0</v>
      </c>
      <c r="BF274" s="193">
        <f t="shared" si="75"/>
        <v>0</v>
      </c>
      <c r="BG274" s="193">
        <f t="shared" si="76"/>
        <v>0</v>
      </c>
      <c r="BH274" s="193">
        <f t="shared" si="77"/>
        <v>0</v>
      </c>
      <c r="BI274" s="193">
        <f t="shared" si="78"/>
        <v>0</v>
      </c>
      <c r="BJ274" s="25" t="s">
        <v>17</v>
      </c>
      <c r="BK274" s="193">
        <f t="shared" si="79"/>
        <v>0</v>
      </c>
      <c r="BL274" s="25" t="s">
        <v>638</v>
      </c>
      <c r="BM274" s="25" t="s">
        <v>4571</v>
      </c>
    </row>
    <row r="275" spans="2:65" s="1" customFormat="1" ht="16.5" customHeight="1">
      <c r="B275" s="181"/>
      <c r="C275" s="182" t="s">
        <v>1435</v>
      </c>
      <c r="D275" s="182" t="s">
        <v>192</v>
      </c>
      <c r="E275" s="183" t="s">
        <v>4572</v>
      </c>
      <c r="F275" s="184" t="s">
        <v>4573</v>
      </c>
      <c r="G275" s="185" t="s">
        <v>625</v>
      </c>
      <c r="H275" s="186">
        <v>810</v>
      </c>
      <c r="I275" s="187"/>
      <c r="J275" s="188">
        <f t="shared" si="70"/>
        <v>0</v>
      </c>
      <c r="K275" s="184" t="s">
        <v>5</v>
      </c>
      <c r="L275" s="42"/>
      <c r="M275" s="189" t="s">
        <v>5</v>
      </c>
      <c r="N275" s="190" t="s">
        <v>43</v>
      </c>
      <c r="O275" s="43"/>
      <c r="P275" s="191">
        <f t="shared" si="71"/>
        <v>0</v>
      </c>
      <c r="Q275" s="191">
        <v>0</v>
      </c>
      <c r="R275" s="191">
        <f t="shared" si="72"/>
        <v>0</v>
      </c>
      <c r="S275" s="191">
        <v>0</v>
      </c>
      <c r="T275" s="192">
        <f t="shared" si="73"/>
        <v>0</v>
      </c>
      <c r="AR275" s="25" t="s">
        <v>638</v>
      </c>
      <c r="AT275" s="25" t="s">
        <v>192</v>
      </c>
      <c r="AU275" s="25" t="s">
        <v>80</v>
      </c>
      <c r="AY275" s="25" t="s">
        <v>190</v>
      </c>
      <c r="BE275" s="193">
        <f t="shared" si="74"/>
        <v>0</v>
      </c>
      <c r="BF275" s="193">
        <f t="shared" si="75"/>
        <v>0</v>
      </c>
      <c r="BG275" s="193">
        <f t="shared" si="76"/>
        <v>0</v>
      </c>
      <c r="BH275" s="193">
        <f t="shared" si="77"/>
        <v>0</v>
      </c>
      <c r="BI275" s="193">
        <f t="shared" si="78"/>
        <v>0</v>
      </c>
      <c r="BJ275" s="25" t="s">
        <v>17</v>
      </c>
      <c r="BK275" s="193">
        <f t="shared" si="79"/>
        <v>0</v>
      </c>
      <c r="BL275" s="25" t="s">
        <v>638</v>
      </c>
      <c r="BM275" s="25" t="s">
        <v>4574</v>
      </c>
    </row>
    <row r="276" spans="2:65" s="1" customFormat="1" ht="16.5" customHeight="1">
      <c r="B276" s="181"/>
      <c r="C276" s="182" t="s">
        <v>1442</v>
      </c>
      <c r="D276" s="182" t="s">
        <v>192</v>
      </c>
      <c r="E276" s="183" t="s">
        <v>4575</v>
      </c>
      <c r="F276" s="184" t="s">
        <v>4576</v>
      </c>
      <c r="G276" s="185" t="s">
        <v>625</v>
      </c>
      <c r="H276" s="186">
        <v>430</v>
      </c>
      <c r="I276" s="187"/>
      <c r="J276" s="188">
        <f t="shared" si="70"/>
        <v>0</v>
      </c>
      <c r="K276" s="184" t="s">
        <v>5</v>
      </c>
      <c r="L276" s="42"/>
      <c r="M276" s="189" t="s">
        <v>5</v>
      </c>
      <c r="N276" s="190" t="s">
        <v>43</v>
      </c>
      <c r="O276" s="43"/>
      <c r="P276" s="191">
        <f t="shared" si="71"/>
        <v>0</v>
      </c>
      <c r="Q276" s="191">
        <v>0</v>
      </c>
      <c r="R276" s="191">
        <f t="shared" si="72"/>
        <v>0</v>
      </c>
      <c r="S276" s="191">
        <v>0</v>
      </c>
      <c r="T276" s="192">
        <f t="shared" si="73"/>
        <v>0</v>
      </c>
      <c r="AR276" s="25" t="s">
        <v>638</v>
      </c>
      <c r="AT276" s="25" t="s">
        <v>192</v>
      </c>
      <c r="AU276" s="25" t="s">
        <v>80</v>
      </c>
      <c r="AY276" s="25" t="s">
        <v>190</v>
      </c>
      <c r="BE276" s="193">
        <f t="shared" si="74"/>
        <v>0</v>
      </c>
      <c r="BF276" s="193">
        <f t="shared" si="75"/>
        <v>0</v>
      </c>
      <c r="BG276" s="193">
        <f t="shared" si="76"/>
        <v>0</v>
      </c>
      <c r="BH276" s="193">
        <f t="shared" si="77"/>
        <v>0</v>
      </c>
      <c r="BI276" s="193">
        <f t="shared" si="78"/>
        <v>0</v>
      </c>
      <c r="BJ276" s="25" t="s">
        <v>17</v>
      </c>
      <c r="BK276" s="193">
        <f t="shared" si="79"/>
        <v>0</v>
      </c>
      <c r="BL276" s="25" t="s">
        <v>638</v>
      </c>
      <c r="BM276" s="25" t="s">
        <v>4577</v>
      </c>
    </row>
    <row r="277" spans="2:65" s="1" customFormat="1" ht="16.5" customHeight="1">
      <c r="B277" s="181"/>
      <c r="C277" s="182" t="s">
        <v>1447</v>
      </c>
      <c r="D277" s="182" t="s">
        <v>192</v>
      </c>
      <c r="E277" s="183" t="s">
        <v>4578</v>
      </c>
      <c r="F277" s="184" t="s">
        <v>4579</v>
      </c>
      <c r="G277" s="185" t="s">
        <v>625</v>
      </c>
      <c r="H277" s="186">
        <v>107</v>
      </c>
      <c r="I277" s="187"/>
      <c r="J277" s="188">
        <f t="shared" si="70"/>
        <v>0</v>
      </c>
      <c r="K277" s="184" t="s">
        <v>5</v>
      </c>
      <c r="L277" s="42"/>
      <c r="M277" s="189" t="s">
        <v>5</v>
      </c>
      <c r="N277" s="190" t="s">
        <v>43</v>
      </c>
      <c r="O277" s="43"/>
      <c r="P277" s="191">
        <f t="shared" si="71"/>
        <v>0</v>
      </c>
      <c r="Q277" s="191">
        <v>0</v>
      </c>
      <c r="R277" s="191">
        <f t="shared" si="72"/>
        <v>0</v>
      </c>
      <c r="S277" s="191">
        <v>0</v>
      </c>
      <c r="T277" s="192">
        <f t="shared" si="73"/>
        <v>0</v>
      </c>
      <c r="AR277" s="25" t="s">
        <v>638</v>
      </c>
      <c r="AT277" s="25" t="s">
        <v>192</v>
      </c>
      <c r="AU277" s="25" t="s">
        <v>80</v>
      </c>
      <c r="AY277" s="25" t="s">
        <v>190</v>
      </c>
      <c r="BE277" s="193">
        <f t="shared" si="74"/>
        <v>0</v>
      </c>
      <c r="BF277" s="193">
        <f t="shared" si="75"/>
        <v>0</v>
      </c>
      <c r="BG277" s="193">
        <f t="shared" si="76"/>
        <v>0</v>
      </c>
      <c r="BH277" s="193">
        <f t="shared" si="77"/>
        <v>0</v>
      </c>
      <c r="BI277" s="193">
        <f t="shared" si="78"/>
        <v>0</v>
      </c>
      <c r="BJ277" s="25" t="s">
        <v>17</v>
      </c>
      <c r="BK277" s="193">
        <f t="shared" si="79"/>
        <v>0</v>
      </c>
      <c r="BL277" s="25" t="s">
        <v>638</v>
      </c>
      <c r="BM277" s="25" t="s">
        <v>4580</v>
      </c>
    </row>
    <row r="278" spans="2:65" s="1" customFormat="1" ht="16.5" customHeight="1">
      <c r="B278" s="181"/>
      <c r="C278" s="182" t="s">
        <v>1453</v>
      </c>
      <c r="D278" s="182" t="s">
        <v>192</v>
      </c>
      <c r="E278" s="183" t="s">
        <v>4581</v>
      </c>
      <c r="F278" s="184" t="s">
        <v>4582</v>
      </c>
      <c r="G278" s="185" t="s">
        <v>625</v>
      </c>
      <c r="H278" s="186">
        <v>22</v>
      </c>
      <c r="I278" s="187"/>
      <c r="J278" s="188">
        <f t="shared" si="70"/>
        <v>0</v>
      </c>
      <c r="K278" s="184" t="s">
        <v>5</v>
      </c>
      <c r="L278" s="42"/>
      <c r="M278" s="189" t="s">
        <v>5</v>
      </c>
      <c r="N278" s="190" t="s">
        <v>43</v>
      </c>
      <c r="O278" s="43"/>
      <c r="P278" s="191">
        <f t="shared" si="71"/>
        <v>0</v>
      </c>
      <c r="Q278" s="191">
        <v>0</v>
      </c>
      <c r="R278" s="191">
        <f t="shared" si="72"/>
        <v>0</v>
      </c>
      <c r="S278" s="191">
        <v>0</v>
      </c>
      <c r="T278" s="192">
        <f t="shared" si="73"/>
        <v>0</v>
      </c>
      <c r="AR278" s="25" t="s">
        <v>638</v>
      </c>
      <c r="AT278" s="25" t="s">
        <v>192</v>
      </c>
      <c r="AU278" s="25" t="s">
        <v>80</v>
      </c>
      <c r="AY278" s="25" t="s">
        <v>190</v>
      </c>
      <c r="BE278" s="193">
        <f t="shared" si="74"/>
        <v>0</v>
      </c>
      <c r="BF278" s="193">
        <f t="shared" si="75"/>
        <v>0</v>
      </c>
      <c r="BG278" s="193">
        <f t="shared" si="76"/>
        <v>0</v>
      </c>
      <c r="BH278" s="193">
        <f t="shared" si="77"/>
        <v>0</v>
      </c>
      <c r="BI278" s="193">
        <f t="shared" si="78"/>
        <v>0</v>
      </c>
      <c r="BJ278" s="25" t="s">
        <v>17</v>
      </c>
      <c r="BK278" s="193">
        <f t="shared" si="79"/>
        <v>0</v>
      </c>
      <c r="BL278" s="25" t="s">
        <v>638</v>
      </c>
      <c r="BM278" s="25" t="s">
        <v>4583</v>
      </c>
    </row>
    <row r="279" spans="2:65" s="1" customFormat="1" ht="16.5" customHeight="1">
      <c r="B279" s="181"/>
      <c r="C279" s="182" t="s">
        <v>1457</v>
      </c>
      <c r="D279" s="182" t="s">
        <v>192</v>
      </c>
      <c r="E279" s="183" t="s">
        <v>4584</v>
      </c>
      <c r="F279" s="184" t="s">
        <v>4585</v>
      </c>
      <c r="G279" s="185" t="s">
        <v>625</v>
      </c>
      <c r="H279" s="186">
        <v>65</v>
      </c>
      <c r="I279" s="187"/>
      <c r="J279" s="188">
        <f t="shared" si="70"/>
        <v>0</v>
      </c>
      <c r="K279" s="184" t="s">
        <v>5</v>
      </c>
      <c r="L279" s="42"/>
      <c r="M279" s="189" t="s">
        <v>5</v>
      </c>
      <c r="N279" s="190" t="s">
        <v>43</v>
      </c>
      <c r="O279" s="43"/>
      <c r="P279" s="191">
        <f t="shared" si="71"/>
        <v>0</v>
      </c>
      <c r="Q279" s="191">
        <v>0</v>
      </c>
      <c r="R279" s="191">
        <f t="shared" si="72"/>
        <v>0</v>
      </c>
      <c r="S279" s="191">
        <v>0</v>
      </c>
      <c r="T279" s="192">
        <f t="shared" si="73"/>
        <v>0</v>
      </c>
      <c r="AR279" s="25" t="s">
        <v>638</v>
      </c>
      <c r="AT279" s="25" t="s">
        <v>192</v>
      </c>
      <c r="AU279" s="25" t="s">
        <v>80</v>
      </c>
      <c r="AY279" s="25" t="s">
        <v>190</v>
      </c>
      <c r="BE279" s="193">
        <f t="shared" si="74"/>
        <v>0</v>
      </c>
      <c r="BF279" s="193">
        <f t="shared" si="75"/>
        <v>0</v>
      </c>
      <c r="BG279" s="193">
        <f t="shared" si="76"/>
        <v>0</v>
      </c>
      <c r="BH279" s="193">
        <f t="shared" si="77"/>
        <v>0</v>
      </c>
      <c r="BI279" s="193">
        <f t="shared" si="78"/>
        <v>0</v>
      </c>
      <c r="BJ279" s="25" t="s">
        <v>17</v>
      </c>
      <c r="BK279" s="193">
        <f t="shared" si="79"/>
        <v>0</v>
      </c>
      <c r="BL279" s="25" t="s">
        <v>638</v>
      </c>
      <c r="BM279" s="25" t="s">
        <v>4586</v>
      </c>
    </row>
    <row r="280" spans="2:65" s="1" customFormat="1" ht="16.5" customHeight="1">
      <c r="B280" s="181"/>
      <c r="C280" s="182" t="s">
        <v>1461</v>
      </c>
      <c r="D280" s="182" t="s">
        <v>192</v>
      </c>
      <c r="E280" s="183" t="s">
        <v>4587</v>
      </c>
      <c r="F280" s="184" t="s">
        <v>4588</v>
      </c>
      <c r="G280" s="185" t="s">
        <v>625</v>
      </c>
      <c r="H280" s="186">
        <v>40</v>
      </c>
      <c r="I280" s="187"/>
      <c r="J280" s="188">
        <f t="shared" si="70"/>
        <v>0</v>
      </c>
      <c r="K280" s="184" t="s">
        <v>5</v>
      </c>
      <c r="L280" s="42"/>
      <c r="M280" s="189" t="s">
        <v>5</v>
      </c>
      <c r="N280" s="190" t="s">
        <v>43</v>
      </c>
      <c r="O280" s="43"/>
      <c r="P280" s="191">
        <f t="shared" si="71"/>
        <v>0</v>
      </c>
      <c r="Q280" s="191">
        <v>0</v>
      </c>
      <c r="R280" s="191">
        <f t="shared" si="72"/>
        <v>0</v>
      </c>
      <c r="S280" s="191">
        <v>0</v>
      </c>
      <c r="T280" s="192">
        <f t="shared" si="73"/>
        <v>0</v>
      </c>
      <c r="AR280" s="25" t="s">
        <v>638</v>
      </c>
      <c r="AT280" s="25" t="s">
        <v>192</v>
      </c>
      <c r="AU280" s="25" t="s">
        <v>80</v>
      </c>
      <c r="AY280" s="25" t="s">
        <v>190</v>
      </c>
      <c r="BE280" s="193">
        <f t="shared" si="74"/>
        <v>0</v>
      </c>
      <c r="BF280" s="193">
        <f t="shared" si="75"/>
        <v>0</v>
      </c>
      <c r="BG280" s="193">
        <f t="shared" si="76"/>
        <v>0</v>
      </c>
      <c r="BH280" s="193">
        <f t="shared" si="77"/>
        <v>0</v>
      </c>
      <c r="BI280" s="193">
        <f t="shared" si="78"/>
        <v>0</v>
      </c>
      <c r="BJ280" s="25" t="s">
        <v>17</v>
      </c>
      <c r="BK280" s="193">
        <f t="shared" si="79"/>
        <v>0</v>
      </c>
      <c r="BL280" s="25" t="s">
        <v>638</v>
      </c>
      <c r="BM280" s="25" t="s">
        <v>4589</v>
      </c>
    </row>
    <row r="281" spans="2:65" s="1" customFormat="1" ht="16.5" customHeight="1">
      <c r="B281" s="181"/>
      <c r="C281" s="182" t="s">
        <v>1465</v>
      </c>
      <c r="D281" s="182" t="s">
        <v>192</v>
      </c>
      <c r="E281" s="183" t="s">
        <v>4590</v>
      </c>
      <c r="F281" s="184" t="s">
        <v>4591</v>
      </c>
      <c r="G281" s="185" t="s">
        <v>625</v>
      </c>
      <c r="H281" s="186">
        <v>410</v>
      </c>
      <c r="I281" s="187"/>
      <c r="J281" s="188">
        <f t="shared" si="70"/>
        <v>0</v>
      </c>
      <c r="K281" s="184" t="s">
        <v>5</v>
      </c>
      <c r="L281" s="42"/>
      <c r="M281" s="189" t="s">
        <v>5</v>
      </c>
      <c r="N281" s="190" t="s">
        <v>43</v>
      </c>
      <c r="O281" s="43"/>
      <c r="P281" s="191">
        <f t="shared" si="71"/>
        <v>0</v>
      </c>
      <c r="Q281" s="191">
        <v>0</v>
      </c>
      <c r="R281" s="191">
        <f t="shared" si="72"/>
        <v>0</v>
      </c>
      <c r="S281" s="191">
        <v>0</v>
      </c>
      <c r="T281" s="192">
        <f t="shared" si="73"/>
        <v>0</v>
      </c>
      <c r="AR281" s="25" t="s">
        <v>638</v>
      </c>
      <c r="AT281" s="25" t="s">
        <v>192</v>
      </c>
      <c r="AU281" s="25" t="s">
        <v>80</v>
      </c>
      <c r="AY281" s="25" t="s">
        <v>190</v>
      </c>
      <c r="BE281" s="193">
        <f t="shared" si="74"/>
        <v>0</v>
      </c>
      <c r="BF281" s="193">
        <f t="shared" si="75"/>
        <v>0</v>
      </c>
      <c r="BG281" s="193">
        <f t="shared" si="76"/>
        <v>0</v>
      </c>
      <c r="BH281" s="193">
        <f t="shared" si="77"/>
        <v>0</v>
      </c>
      <c r="BI281" s="193">
        <f t="shared" si="78"/>
        <v>0</v>
      </c>
      <c r="BJ281" s="25" t="s">
        <v>17</v>
      </c>
      <c r="BK281" s="193">
        <f t="shared" si="79"/>
        <v>0</v>
      </c>
      <c r="BL281" s="25" t="s">
        <v>638</v>
      </c>
      <c r="BM281" s="25" t="s">
        <v>4592</v>
      </c>
    </row>
    <row r="282" spans="2:65" s="1" customFormat="1" ht="16.5" customHeight="1">
      <c r="B282" s="181"/>
      <c r="C282" s="182" t="s">
        <v>1472</v>
      </c>
      <c r="D282" s="182" t="s">
        <v>192</v>
      </c>
      <c r="E282" s="183" t="s">
        <v>4593</v>
      </c>
      <c r="F282" s="184" t="s">
        <v>4594</v>
      </c>
      <c r="G282" s="185" t="s">
        <v>4091</v>
      </c>
      <c r="H282" s="186">
        <v>143</v>
      </c>
      <c r="I282" s="187"/>
      <c r="J282" s="188">
        <f t="shared" si="70"/>
        <v>0</v>
      </c>
      <c r="K282" s="184" t="s">
        <v>5</v>
      </c>
      <c r="L282" s="42"/>
      <c r="M282" s="189" t="s">
        <v>5</v>
      </c>
      <c r="N282" s="190" t="s">
        <v>43</v>
      </c>
      <c r="O282" s="43"/>
      <c r="P282" s="191">
        <f t="shared" si="71"/>
        <v>0</v>
      </c>
      <c r="Q282" s="191">
        <v>0</v>
      </c>
      <c r="R282" s="191">
        <f t="shared" si="72"/>
        <v>0</v>
      </c>
      <c r="S282" s="191">
        <v>0</v>
      </c>
      <c r="T282" s="192">
        <f t="shared" si="73"/>
        <v>0</v>
      </c>
      <c r="AR282" s="25" t="s">
        <v>638</v>
      </c>
      <c r="AT282" s="25" t="s">
        <v>192</v>
      </c>
      <c r="AU282" s="25" t="s">
        <v>80</v>
      </c>
      <c r="AY282" s="25" t="s">
        <v>190</v>
      </c>
      <c r="BE282" s="193">
        <f t="shared" si="74"/>
        <v>0</v>
      </c>
      <c r="BF282" s="193">
        <f t="shared" si="75"/>
        <v>0</v>
      </c>
      <c r="BG282" s="193">
        <f t="shared" si="76"/>
        <v>0</v>
      </c>
      <c r="BH282" s="193">
        <f t="shared" si="77"/>
        <v>0</v>
      </c>
      <c r="BI282" s="193">
        <f t="shared" si="78"/>
        <v>0</v>
      </c>
      <c r="BJ282" s="25" t="s">
        <v>17</v>
      </c>
      <c r="BK282" s="193">
        <f t="shared" si="79"/>
        <v>0</v>
      </c>
      <c r="BL282" s="25" t="s">
        <v>638</v>
      </c>
      <c r="BM282" s="25" t="s">
        <v>4595</v>
      </c>
    </row>
    <row r="283" spans="2:65" s="1" customFormat="1" ht="16.5" customHeight="1">
      <c r="B283" s="181"/>
      <c r="C283" s="182" t="s">
        <v>1478</v>
      </c>
      <c r="D283" s="182" t="s">
        <v>192</v>
      </c>
      <c r="E283" s="183" t="s">
        <v>4596</v>
      </c>
      <c r="F283" s="184" t="s">
        <v>4597</v>
      </c>
      <c r="G283" s="185" t="s">
        <v>4091</v>
      </c>
      <c r="H283" s="186">
        <v>25</v>
      </c>
      <c r="I283" s="187"/>
      <c r="J283" s="188">
        <f t="shared" si="70"/>
        <v>0</v>
      </c>
      <c r="K283" s="184" t="s">
        <v>5</v>
      </c>
      <c r="L283" s="42"/>
      <c r="M283" s="189" t="s">
        <v>5</v>
      </c>
      <c r="N283" s="190" t="s">
        <v>43</v>
      </c>
      <c r="O283" s="43"/>
      <c r="P283" s="191">
        <f t="shared" si="71"/>
        <v>0</v>
      </c>
      <c r="Q283" s="191">
        <v>0</v>
      </c>
      <c r="R283" s="191">
        <f t="shared" si="72"/>
        <v>0</v>
      </c>
      <c r="S283" s="191">
        <v>0</v>
      </c>
      <c r="T283" s="192">
        <f t="shared" si="73"/>
        <v>0</v>
      </c>
      <c r="AR283" s="25" t="s">
        <v>638</v>
      </c>
      <c r="AT283" s="25" t="s">
        <v>192</v>
      </c>
      <c r="AU283" s="25" t="s">
        <v>80</v>
      </c>
      <c r="AY283" s="25" t="s">
        <v>190</v>
      </c>
      <c r="BE283" s="193">
        <f t="shared" si="74"/>
        <v>0</v>
      </c>
      <c r="BF283" s="193">
        <f t="shared" si="75"/>
        <v>0</v>
      </c>
      <c r="BG283" s="193">
        <f t="shared" si="76"/>
        <v>0</v>
      </c>
      <c r="BH283" s="193">
        <f t="shared" si="77"/>
        <v>0</v>
      </c>
      <c r="BI283" s="193">
        <f t="shared" si="78"/>
        <v>0</v>
      </c>
      <c r="BJ283" s="25" t="s">
        <v>17</v>
      </c>
      <c r="BK283" s="193">
        <f t="shared" si="79"/>
        <v>0</v>
      </c>
      <c r="BL283" s="25" t="s">
        <v>638</v>
      </c>
      <c r="BM283" s="25" t="s">
        <v>4598</v>
      </c>
    </row>
    <row r="284" spans="2:65" s="1" customFormat="1" ht="16.5" customHeight="1">
      <c r="B284" s="181"/>
      <c r="C284" s="182" t="s">
        <v>1483</v>
      </c>
      <c r="D284" s="182" t="s">
        <v>192</v>
      </c>
      <c r="E284" s="183" t="s">
        <v>4599</v>
      </c>
      <c r="F284" s="184" t="s">
        <v>4600</v>
      </c>
      <c r="G284" s="185" t="s">
        <v>4091</v>
      </c>
      <c r="H284" s="186">
        <v>24</v>
      </c>
      <c r="I284" s="187"/>
      <c r="J284" s="188">
        <f t="shared" si="70"/>
        <v>0</v>
      </c>
      <c r="K284" s="184" t="s">
        <v>5</v>
      </c>
      <c r="L284" s="42"/>
      <c r="M284" s="189" t="s">
        <v>5</v>
      </c>
      <c r="N284" s="190" t="s">
        <v>43</v>
      </c>
      <c r="O284" s="43"/>
      <c r="P284" s="191">
        <f t="shared" si="71"/>
        <v>0</v>
      </c>
      <c r="Q284" s="191">
        <v>0</v>
      </c>
      <c r="R284" s="191">
        <f t="shared" si="72"/>
        <v>0</v>
      </c>
      <c r="S284" s="191">
        <v>0</v>
      </c>
      <c r="T284" s="192">
        <f t="shared" si="73"/>
        <v>0</v>
      </c>
      <c r="AR284" s="25" t="s">
        <v>638</v>
      </c>
      <c r="AT284" s="25" t="s">
        <v>192</v>
      </c>
      <c r="AU284" s="25" t="s">
        <v>80</v>
      </c>
      <c r="AY284" s="25" t="s">
        <v>190</v>
      </c>
      <c r="BE284" s="193">
        <f t="shared" si="74"/>
        <v>0</v>
      </c>
      <c r="BF284" s="193">
        <f t="shared" si="75"/>
        <v>0</v>
      </c>
      <c r="BG284" s="193">
        <f t="shared" si="76"/>
        <v>0</v>
      </c>
      <c r="BH284" s="193">
        <f t="shared" si="77"/>
        <v>0</v>
      </c>
      <c r="BI284" s="193">
        <f t="shared" si="78"/>
        <v>0</v>
      </c>
      <c r="BJ284" s="25" t="s">
        <v>17</v>
      </c>
      <c r="BK284" s="193">
        <f t="shared" si="79"/>
        <v>0</v>
      </c>
      <c r="BL284" s="25" t="s">
        <v>638</v>
      </c>
      <c r="BM284" s="25" t="s">
        <v>4601</v>
      </c>
    </row>
    <row r="285" spans="2:65" s="1" customFormat="1" ht="16.5" customHeight="1">
      <c r="B285" s="181"/>
      <c r="C285" s="182" t="s">
        <v>1489</v>
      </c>
      <c r="D285" s="182" t="s">
        <v>192</v>
      </c>
      <c r="E285" s="183" t="s">
        <v>4602</v>
      </c>
      <c r="F285" s="184" t="s">
        <v>4603</v>
      </c>
      <c r="G285" s="185" t="s">
        <v>4091</v>
      </c>
      <c r="H285" s="186">
        <v>4</v>
      </c>
      <c r="I285" s="187"/>
      <c r="J285" s="188">
        <f t="shared" si="70"/>
        <v>0</v>
      </c>
      <c r="K285" s="184" t="s">
        <v>5</v>
      </c>
      <c r="L285" s="42"/>
      <c r="M285" s="189" t="s">
        <v>5</v>
      </c>
      <c r="N285" s="190" t="s">
        <v>43</v>
      </c>
      <c r="O285" s="43"/>
      <c r="P285" s="191">
        <f t="shared" si="71"/>
        <v>0</v>
      </c>
      <c r="Q285" s="191">
        <v>0</v>
      </c>
      <c r="R285" s="191">
        <f t="shared" si="72"/>
        <v>0</v>
      </c>
      <c r="S285" s="191">
        <v>0</v>
      </c>
      <c r="T285" s="192">
        <f t="shared" si="73"/>
        <v>0</v>
      </c>
      <c r="AR285" s="25" t="s">
        <v>638</v>
      </c>
      <c r="AT285" s="25" t="s">
        <v>192</v>
      </c>
      <c r="AU285" s="25" t="s">
        <v>80</v>
      </c>
      <c r="AY285" s="25" t="s">
        <v>190</v>
      </c>
      <c r="BE285" s="193">
        <f t="shared" si="74"/>
        <v>0</v>
      </c>
      <c r="BF285" s="193">
        <f t="shared" si="75"/>
        <v>0</v>
      </c>
      <c r="BG285" s="193">
        <f t="shared" si="76"/>
        <v>0</v>
      </c>
      <c r="BH285" s="193">
        <f t="shared" si="77"/>
        <v>0</v>
      </c>
      <c r="BI285" s="193">
        <f t="shared" si="78"/>
        <v>0</v>
      </c>
      <c r="BJ285" s="25" t="s">
        <v>17</v>
      </c>
      <c r="BK285" s="193">
        <f t="shared" si="79"/>
        <v>0</v>
      </c>
      <c r="BL285" s="25" t="s">
        <v>638</v>
      </c>
      <c r="BM285" s="25" t="s">
        <v>4604</v>
      </c>
    </row>
    <row r="286" spans="2:65" s="1" customFormat="1" ht="16.5" customHeight="1">
      <c r="B286" s="181"/>
      <c r="C286" s="182" t="s">
        <v>1494</v>
      </c>
      <c r="D286" s="182" t="s">
        <v>192</v>
      </c>
      <c r="E286" s="183" t="s">
        <v>4605</v>
      </c>
      <c r="F286" s="184" t="s">
        <v>4606</v>
      </c>
      <c r="G286" s="185" t="s">
        <v>4091</v>
      </c>
      <c r="H286" s="186">
        <v>1</v>
      </c>
      <c r="I286" s="187"/>
      <c r="J286" s="188">
        <f t="shared" si="70"/>
        <v>0</v>
      </c>
      <c r="K286" s="184" t="s">
        <v>5</v>
      </c>
      <c r="L286" s="42"/>
      <c r="M286" s="189" t="s">
        <v>5</v>
      </c>
      <c r="N286" s="190" t="s">
        <v>43</v>
      </c>
      <c r="O286" s="43"/>
      <c r="P286" s="191">
        <f t="shared" si="71"/>
        <v>0</v>
      </c>
      <c r="Q286" s="191">
        <v>0</v>
      </c>
      <c r="R286" s="191">
        <f t="shared" si="72"/>
        <v>0</v>
      </c>
      <c r="S286" s="191">
        <v>0</v>
      </c>
      <c r="T286" s="192">
        <f t="shared" si="73"/>
        <v>0</v>
      </c>
      <c r="AR286" s="25" t="s">
        <v>638</v>
      </c>
      <c r="AT286" s="25" t="s">
        <v>192</v>
      </c>
      <c r="AU286" s="25" t="s">
        <v>80</v>
      </c>
      <c r="AY286" s="25" t="s">
        <v>190</v>
      </c>
      <c r="BE286" s="193">
        <f t="shared" si="74"/>
        <v>0</v>
      </c>
      <c r="BF286" s="193">
        <f t="shared" si="75"/>
        <v>0</v>
      </c>
      <c r="BG286" s="193">
        <f t="shared" si="76"/>
        <v>0</v>
      </c>
      <c r="BH286" s="193">
        <f t="shared" si="77"/>
        <v>0</v>
      </c>
      <c r="BI286" s="193">
        <f t="shared" si="78"/>
        <v>0</v>
      </c>
      <c r="BJ286" s="25" t="s">
        <v>17</v>
      </c>
      <c r="BK286" s="193">
        <f t="shared" si="79"/>
        <v>0</v>
      </c>
      <c r="BL286" s="25" t="s">
        <v>638</v>
      </c>
      <c r="BM286" s="25" t="s">
        <v>4607</v>
      </c>
    </row>
    <row r="287" spans="2:65" s="1" customFormat="1" ht="16.5" customHeight="1">
      <c r="B287" s="181"/>
      <c r="C287" s="182" t="s">
        <v>1498</v>
      </c>
      <c r="D287" s="182" t="s">
        <v>192</v>
      </c>
      <c r="E287" s="183" t="s">
        <v>4608</v>
      </c>
      <c r="F287" s="184" t="s">
        <v>4609</v>
      </c>
      <c r="G287" s="185" t="s">
        <v>4091</v>
      </c>
      <c r="H287" s="186">
        <v>9</v>
      </c>
      <c r="I287" s="187"/>
      <c r="J287" s="188">
        <f t="shared" si="70"/>
        <v>0</v>
      </c>
      <c r="K287" s="184" t="s">
        <v>5</v>
      </c>
      <c r="L287" s="42"/>
      <c r="M287" s="189" t="s">
        <v>5</v>
      </c>
      <c r="N287" s="190" t="s">
        <v>43</v>
      </c>
      <c r="O287" s="43"/>
      <c r="P287" s="191">
        <f t="shared" si="71"/>
        <v>0</v>
      </c>
      <c r="Q287" s="191">
        <v>0</v>
      </c>
      <c r="R287" s="191">
        <f t="shared" si="72"/>
        <v>0</v>
      </c>
      <c r="S287" s="191">
        <v>0</v>
      </c>
      <c r="T287" s="192">
        <f t="shared" si="73"/>
        <v>0</v>
      </c>
      <c r="AR287" s="25" t="s">
        <v>638</v>
      </c>
      <c r="AT287" s="25" t="s">
        <v>192</v>
      </c>
      <c r="AU287" s="25" t="s">
        <v>80</v>
      </c>
      <c r="AY287" s="25" t="s">
        <v>190</v>
      </c>
      <c r="BE287" s="193">
        <f t="shared" si="74"/>
        <v>0</v>
      </c>
      <c r="BF287" s="193">
        <f t="shared" si="75"/>
        <v>0</v>
      </c>
      <c r="BG287" s="193">
        <f t="shared" si="76"/>
        <v>0</v>
      </c>
      <c r="BH287" s="193">
        <f t="shared" si="77"/>
        <v>0</v>
      </c>
      <c r="BI287" s="193">
        <f t="shared" si="78"/>
        <v>0</v>
      </c>
      <c r="BJ287" s="25" t="s">
        <v>17</v>
      </c>
      <c r="BK287" s="193">
        <f t="shared" si="79"/>
        <v>0</v>
      </c>
      <c r="BL287" s="25" t="s">
        <v>638</v>
      </c>
      <c r="BM287" s="25" t="s">
        <v>4610</v>
      </c>
    </row>
    <row r="288" spans="2:65" s="1" customFormat="1" ht="16.5" customHeight="1">
      <c r="B288" s="181"/>
      <c r="C288" s="182" t="s">
        <v>1502</v>
      </c>
      <c r="D288" s="182" t="s">
        <v>192</v>
      </c>
      <c r="E288" s="183" t="s">
        <v>4611</v>
      </c>
      <c r="F288" s="184" t="s">
        <v>4612</v>
      </c>
      <c r="G288" s="185" t="s">
        <v>4091</v>
      </c>
      <c r="H288" s="186">
        <v>4</v>
      </c>
      <c r="I288" s="187"/>
      <c r="J288" s="188">
        <f t="shared" si="70"/>
        <v>0</v>
      </c>
      <c r="K288" s="184" t="s">
        <v>5</v>
      </c>
      <c r="L288" s="42"/>
      <c r="M288" s="189" t="s">
        <v>5</v>
      </c>
      <c r="N288" s="190" t="s">
        <v>43</v>
      </c>
      <c r="O288" s="43"/>
      <c r="P288" s="191">
        <f t="shared" si="71"/>
        <v>0</v>
      </c>
      <c r="Q288" s="191">
        <v>0</v>
      </c>
      <c r="R288" s="191">
        <f t="shared" si="72"/>
        <v>0</v>
      </c>
      <c r="S288" s="191">
        <v>0</v>
      </c>
      <c r="T288" s="192">
        <f t="shared" si="73"/>
        <v>0</v>
      </c>
      <c r="AR288" s="25" t="s">
        <v>638</v>
      </c>
      <c r="AT288" s="25" t="s">
        <v>192</v>
      </c>
      <c r="AU288" s="25" t="s">
        <v>80</v>
      </c>
      <c r="AY288" s="25" t="s">
        <v>190</v>
      </c>
      <c r="BE288" s="193">
        <f t="shared" si="74"/>
        <v>0</v>
      </c>
      <c r="BF288" s="193">
        <f t="shared" si="75"/>
        <v>0</v>
      </c>
      <c r="BG288" s="193">
        <f t="shared" si="76"/>
        <v>0</v>
      </c>
      <c r="BH288" s="193">
        <f t="shared" si="77"/>
        <v>0</v>
      </c>
      <c r="BI288" s="193">
        <f t="shared" si="78"/>
        <v>0</v>
      </c>
      <c r="BJ288" s="25" t="s">
        <v>17</v>
      </c>
      <c r="BK288" s="193">
        <f t="shared" si="79"/>
        <v>0</v>
      </c>
      <c r="BL288" s="25" t="s">
        <v>638</v>
      </c>
      <c r="BM288" s="25" t="s">
        <v>4613</v>
      </c>
    </row>
    <row r="289" spans="2:65" s="1" customFormat="1" ht="16.5" customHeight="1">
      <c r="B289" s="181"/>
      <c r="C289" s="182" t="s">
        <v>1508</v>
      </c>
      <c r="D289" s="182" t="s">
        <v>192</v>
      </c>
      <c r="E289" s="183" t="s">
        <v>4614</v>
      </c>
      <c r="F289" s="184" t="s">
        <v>4615</v>
      </c>
      <c r="G289" s="185" t="s">
        <v>4091</v>
      </c>
      <c r="H289" s="186">
        <v>22</v>
      </c>
      <c r="I289" s="187"/>
      <c r="J289" s="188">
        <f t="shared" si="70"/>
        <v>0</v>
      </c>
      <c r="K289" s="184" t="s">
        <v>5</v>
      </c>
      <c r="L289" s="42"/>
      <c r="M289" s="189" t="s">
        <v>5</v>
      </c>
      <c r="N289" s="190" t="s">
        <v>43</v>
      </c>
      <c r="O289" s="43"/>
      <c r="P289" s="191">
        <f t="shared" si="71"/>
        <v>0</v>
      </c>
      <c r="Q289" s="191">
        <v>0</v>
      </c>
      <c r="R289" s="191">
        <f t="shared" si="72"/>
        <v>0</v>
      </c>
      <c r="S289" s="191">
        <v>0</v>
      </c>
      <c r="T289" s="192">
        <f t="shared" si="73"/>
        <v>0</v>
      </c>
      <c r="AR289" s="25" t="s">
        <v>638</v>
      </c>
      <c r="AT289" s="25" t="s">
        <v>192</v>
      </c>
      <c r="AU289" s="25" t="s">
        <v>80</v>
      </c>
      <c r="AY289" s="25" t="s">
        <v>190</v>
      </c>
      <c r="BE289" s="193">
        <f t="shared" si="74"/>
        <v>0</v>
      </c>
      <c r="BF289" s="193">
        <f t="shared" si="75"/>
        <v>0</v>
      </c>
      <c r="BG289" s="193">
        <f t="shared" si="76"/>
        <v>0</v>
      </c>
      <c r="BH289" s="193">
        <f t="shared" si="77"/>
        <v>0</v>
      </c>
      <c r="BI289" s="193">
        <f t="shared" si="78"/>
        <v>0</v>
      </c>
      <c r="BJ289" s="25" t="s">
        <v>17</v>
      </c>
      <c r="BK289" s="193">
        <f t="shared" si="79"/>
        <v>0</v>
      </c>
      <c r="BL289" s="25" t="s">
        <v>638</v>
      </c>
      <c r="BM289" s="25" t="s">
        <v>4616</v>
      </c>
    </row>
    <row r="290" spans="2:65" s="1" customFormat="1" ht="16.5" customHeight="1">
      <c r="B290" s="181"/>
      <c r="C290" s="182" t="s">
        <v>1512</v>
      </c>
      <c r="D290" s="182" t="s">
        <v>192</v>
      </c>
      <c r="E290" s="183" t="s">
        <v>4617</v>
      </c>
      <c r="F290" s="184" t="s">
        <v>4618</v>
      </c>
      <c r="G290" s="185" t="s">
        <v>4091</v>
      </c>
      <c r="H290" s="186">
        <v>11</v>
      </c>
      <c r="I290" s="187"/>
      <c r="J290" s="188">
        <f t="shared" si="70"/>
        <v>0</v>
      </c>
      <c r="K290" s="184" t="s">
        <v>5</v>
      </c>
      <c r="L290" s="42"/>
      <c r="M290" s="189" t="s">
        <v>5</v>
      </c>
      <c r="N290" s="190" t="s">
        <v>43</v>
      </c>
      <c r="O290" s="43"/>
      <c r="P290" s="191">
        <f t="shared" si="71"/>
        <v>0</v>
      </c>
      <c r="Q290" s="191">
        <v>0</v>
      </c>
      <c r="R290" s="191">
        <f t="shared" si="72"/>
        <v>0</v>
      </c>
      <c r="S290" s="191">
        <v>0</v>
      </c>
      <c r="T290" s="192">
        <f t="shared" si="73"/>
        <v>0</v>
      </c>
      <c r="AR290" s="25" t="s">
        <v>638</v>
      </c>
      <c r="AT290" s="25" t="s">
        <v>192</v>
      </c>
      <c r="AU290" s="25" t="s">
        <v>80</v>
      </c>
      <c r="AY290" s="25" t="s">
        <v>190</v>
      </c>
      <c r="BE290" s="193">
        <f t="shared" si="74"/>
        <v>0</v>
      </c>
      <c r="BF290" s="193">
        <f t="shared" si="75"/>
        <v>0</v>
      </c>
      <c r="BG290" s="193">
        <f t="shared" si="76"/>
        <v>0</v>
      </c>
      <c r="BH290" s="193">
        <f t="shared" si="77"/>
        <v>0</v>
      </c>
      <c r="BI290" s="193">
        <f t="shared" si="78"/>
        <v>0</v>
      </c>
      <c r="BJ290" s="25" t="s">
        <v>17</v>
      </c>
      <c r="BK290" s="193">
        <f t="shared" si="79"/>
        <v>0</v>
      </c>
      <c r="BL290" s="25" t="s">
        <v>638</v>
      </c>
      <c r="BM290" s="25" t="s">
        <v>4619</v>
      </c>
    </row>
    <row r="291" spans="2:65" s="1" customFormat="1" ht="16.5" customHeight="1">
      <c r="B291" s="181"/>
      <c r="C291" s="182" t="s">
        <v>1517</v>
      </c>
      <c r="D291" s="182" t="s">
        <v>192</v>
      </c>
      <c r="E291" s="183" t="s">
        <v>4620</v>
      </c>
      <c r="F291" s="184" t="s">
        <v>4621</v>
      </c>
      <c r="G291" s="185" t="s">
        <v>4091</v>
      </c>
      <c r="H291" s="186">
        <v>5</v>
      </c>
      <c r="I291" s="187"/>
      <c r="J291" s="188">
        <f t="shared" si="70"/>
        <v>0</v>
      </c>
      <c r="K291" s="184" t="s">
        <v>5</v>
      </c>
      <c r="L291" s="42"/>
      <c r="M291" s="189" t="s">
        <v>5</v>
      </c>
      <c r="N291" s="190" t="s">
        <v>43</v>
      </c>
      <c r="O291" s="43"/>
      <c r="P291" s="191">
        <f t="shared" si="71"/>
        <v>0</v>
      </c>
      <c r="Q291" s="191">
        <v>0</v>
      </c>
      <c r="R291" s="191">
        <f t="shared" si="72"/>
        <v>0</v>
      </c>
      <c r="S291" s="191">
        <v>0</v>
      </c>
      <c r="T291" s="192">
        <f t="shared" si="73"/>
        <v>0</v>
      </c>
      <c r="AR291" s="25" t="s">
        <v>638</v>
      </c>
      <c r="AT291" s="25" t="s">
        <v>192</v>
      </c>
      <c r="AU291" s="25" t="s">
        <v>80</v>
      </c>
      <c r="AY291" s="25" t="s">
        <v>190</v>
      </c>
      <c r="BE291" s="193">
        <f t="shared" si="74"/>
        <v>0</v>
      </c>
      <c r="BF291" s="193">
        <f t="shared" si="75"/>
        <v>0</v>
      </c>
      <c r="BG291" s="193">
        <f t="shared" si="76"/>
        <v>0</v>
      </c>
      <c r="BH291" s="193">
        <f t="shared" si="77"/>
        <v>0</v>
      </c>
      <c r="BI291" s="193">
        <f t="shared" si="78"/>
        <v>0</v>
      </c>
      <c r="BJ291" s="25" t="s">
        <v>17</v>
      </c>
      <c r="BK291" s="193">
        <f t="shared" si="79"/>
        <v>0</v>
      </c>
      <c r="BL291" s="25" t="s">
        <v>638</v>
      </c>
      <c r="BM291" s="25" t="s">
        <v>4622</v>
      </c>
    </row>
    <row r="292" spans="2:65" s="1" customFormat="1" ht="16.5" customHeight="1">
      <c r="B292" s="181"/>
      <c r="C292" s="182" t="s">
        <v>1521</v>
      </c>
      <c r="D292" s="182" t="s">
        <v>192</v>
      </c>
      <c r="E292" s="183" t="s">
        <v>4623</v>
      </c>
      <c r="F292" s="184" t="s">
        <v>4624</v>
      </c>
      <c r="G292" s="185" t="s">
        <v>4091</v>
      </c>
      <c r="H292" s="186">
        <v>1</v>
      </c>
      <c r="I292" s="187"/>
      <c r="J292" s="188">
        <f t="shared" si="70"/>
        <v>0</v>
      </c>
      <c r="K292" s="184" t="s">
        <v>5</v>
      </c>
      <c r="L292" s="42"/>
      <c r="M292" s="189" t="s">
        <v>5</v>
      </c>
      <c r="N292" s="190" t="s">
        <v>43</v>
      </c>
      <c r="O292" s="43"/>
      <c r="P292" s="191">
        <f t="shared" si="71"/>
        <v>0</v>
      </c>
      <c r="Q292" s="191">
        <v>0</v>
      </c>
      <c r="R292" s="191">
        <f t="shared" si="72"/>
        <v>0</v>
      </c>
      <c r="S292" s="191">
        <v>0</v>
      </c>
      <c r="T292" s="192">
        <f t="shared" si="73"/>
        <v>0</v>
      </c>
      <c r="AR292" s="25" t="s">
        <v>638</v>
      </c>
      <c r="AT292" s="25" t="s">
        <v>192</v>
      </c>
      <c r="AU292" s="25" t="s">
        <v>80</v>
      </c>
      <c r="AY292" s="25" t="s">
        <v>190</v>
      </c>
      <c r="BE292" s="193">
        <f t="shared" si="74"/>
        <v>0</v>
      </c>
      <c r="BF292" s="193">
        <f t="shared" si="75"/>
        <v>0</v>
      </c>
      <c r="BG292" s="193">
        <f t="shared" si="76"/>
        <v>0</v>
      </c>
      <c r="BH292" s="193">
        <f t="shared" si="77"/>
        <v>0</v>
      </c>
      <c r="BI292" s="193">
        <f t="shared" si="78"/>
        <v>0</v>
      </c>
      <c r="BJ292" s="25" t="s">
        <v>17</v>
      </c>
      <c r="BK292" s="193">
        <f t="shared" si="79"/>
        <v>0</v>
      </c>
      <c r="BL292" s="25" t="s">
        <v>638</v>
      </c>
      <c r="BM292" s="25" t="s">
        <v>4625</v>
      </c>
    </row>
    <row r="293" spans="2:65" s="1" customFormat="1" ht="16.5" customHeight="1">
      <c r="B293" s="181"/>
      <c r="C293" s="182" t="s">
        <v>1527</v>
      </c>
      <c r="D293" s="182" t="s">
        <v>192</v>
      </c>
      <c r="E293" s="183" t="s">
        <v>4626</v>
      </c>
      <c r="F293" s="184" t="s">
        <v>4627</v>
      </c>
      <c r="G293" s="185" t="s">
        <v>4091</v>
      </c>
      <c r="H293" s="186">
        <v>2</v>
      </c>
      <c r="I293" s="187"/>
      <c r="J293" s="188">
        <f t="shared" si="70"/>
        <v>0</v>
      </c>
      <c r="K293" s="184" t="s">
        <v>5</v>
      </c>
      <c r="L293" s="42"/>
      <c r="M293" s="189" t="s">
        <v>5</v>
      </c>
      <c r="N293" s="190" t="s">
        <v>43</v>
      </c>
      <c r="O293" s="43"/>
      <c r="P293" s="191">
        <f t="shared" si="71"/>
        <v>0</v>
      </c>
      <c r="Q293" s="191">
        <v>0</v>
      </c>
      <c r="R293" s="191">
        <f t="shared" si="72"/>
        <v>0</v>
      </c>
      <c r="S293" s="191">
        <v>0</v>
      </c>
      <c r="T293" s="192">
        <f t="shared" si="73"/>
        <v>0</v>
      </c>
      <c r="AR293" s="25" t="s">
        <v>638</v>
      </c>
      <c r="AT293" s="25" t="s">
        <v>192</v>
      </c>
      <c r="AU293" s="25" t="s">
        <v>80</v>
      </c>
      <c r="AY293" s="25" t="s">
        <v>190</v>
      </c>
      <c r="BE293" s="193">
        <f t="shared" si="74"/>
        <v>0</v>
      </c>
      <c r="BF293" s="193">
        <f t="shared" si="75"/>
        <v>0</v>
      </c>
      <c r="BG293" s="193">
        <f t="shared" si="76"/>
        <v>0</v>
      </c>
      <c r="BH293" s="193">
        <f t="shared" si="77"/>
        <v>0</v>
      </c>
      <c r="BI293" s="193">
        <f t="shared" si="78"/>
        <v>0</v>
      </c>
      <c r="BJ293" s="25" t="s">
        <v>17</v>
      </c>
      <c r="BK293" s="193">
        <f t="shared" si="79"/>
        <v>0</v>
      </c>
      <c r="BL293" s="25" t="s">
        <v>638</v>
      </c>
      <c r="BM293" s="25" t="s">
        <v>4628</v>
      </c>
    </row>
    <row r="294" spans="2:65" s="1" customFormat="1" ht="16.5" customHeight="1">
      <c r="B294" s="181"/>
      <c r="C294" s="182" t="s">
        <v>1532</v>
      </c>
      <c r="D294" s="182" t="s">
        <v>192</v>
      </c>
      <c r="E294" s="183" t="s">
        <v>4629</v>
      </c>
      <c r="F294" s="184" t="s">
        <v>4630</v>
      </c>
      <c r="G294" s="185" t="s">
        <v>4091</v>
      </c>
      <c r="H294" s="186">
        <v>85</v>
      </c>
      <c r="I294" s="187"/>
      <c r="J294" s="188">
        <f t="shared" si="70"/>
        <v>0</v>
      </c>
      <c r="K294" s="184" t="s">
        <v>5</v>
      </c>
      <c r="L294" s="42"/>
      <c r="M294" s="189" t="s">
        <v>5</v>
      </c>
      <c r="N294" s="190" t="s">
        <v>43</v>
      </c>
      <c r="O294" s="43"/>
      <c r="P294" s="191">
        <f t="shared" si="71"/>
        <v>0</v>
      </c>
      <c r="Q294" s="191">
        <v>0</v>
      </c>
      <c r="R294" s="191">
        <f t="shared" si="72"/>
        <v>0</v>
      </c>
      <c r="S294" s="191">
        <v>0</v>
      </c>
      <c r="T294" s="192">
        <f t="shared" si="73"/>
        <v>0</v>
      </c>
      <c r="AR294" s="25" t="s">
        <v>638</v>
      </c>
      <c r="AT294" s="25" t="s">
        <v>192</v>
      </c>
      <c r="AU294" s="25" t="s">
        <v>80</v>
      </c>
      <c r="AY294" s="25" t="s">
        <v>190</v>
      </c>
      <c r="BE294" s="193">
        <f t="shared" si="74"/>
        <v>0</v>
      </c>
      <c r="BF294" s="193">
        <f t="shared" si="75"/>
        <v>0</v>
      </c>
      <c r="BG294" s="193">
        <f t="shared" si="76"/>
        <v>0</v>
      </c>
      <c r="BH294" s="193">
        <f t="shared" si="77"/>
        <v>0</v>
      </c>
      <c r="BI294" s="193">
        <f t="shared" si="78"/>
        <v>0</v>
      </c>
      <c r="BJ294" s="25" t="s">
        <v>17</v>
      </c>
      <c r="BK294" s="193">
        <f t="shared" si="79"/>
        <v>0</v>
      </c>
      <c r="BL294" s="25" t="s">
        <v>638</v>
      </c>
      <c r="BM294" s="25" t="s">
        <v>4631</v>
      </c>
    </row>
    <row r="295" spans="2:65" s="1" customFormat="1" ht="16.5" customHeight="1">
      <c r="B295" s="181"/>
      <c r="C295" s="182" t="s">
        <v>1537</v>
      </c>
      <c r="D295" s="182" t="s">
        <v>192</v>
      </c>
      <c r="E295" s="183" t="s">
        <v>4632</v>
      </c>
      <c r="F295" s="184" t="s">
        <v>4633</v>
      </c>
      <c r="G295" s="185" t="s">
        <v>4091</v>
      </c>
      <c r="H295" s="186">
        <v>3</v>
      </c>
      <c r="I295" s="187"/>
      <c r="J295" s="188">
        <f aca="true" t="shared" si="80" ref="J295:J326">ROUND(I295*H295,2)</f>
        <v>0</v>
      </c>
      <c r="K295" s="184" t="s">
        <v>5</v>
      </c>
      <c r="L295" s="42"/>
      <c r="M295" s="189" t="s">
        <v>5</v>
      </c>
      <c r="N295" s="190" t="s">
        <v>43</v>
      </c>
      <c r="O295" s="43"/>
      <c r="P295" s="191">
        <f aca="true" t="shared" si="81" ref="P295:P326">O295*H295</f>
        <v>0</v>
      </c>
      <c r="Q295" s="191">
        <v>0</v>
      </c>
      <c r="R295" s="191">
        <f aca="true" t="shared" si="82" ref="R295:R326">Q295*H295</f>
        <v>0</v>
      </c>
      <c r="S295" s="191">
        <v>0</v>
      </c>
      <c r="T295" s="192">
        <f aca="true" t="shared" si="83" ref="T295:T326">S295*H295</f>
        <v>0</v>
      </c>
      <c r="AR295" s="25" t="s">
        <v>638</v>
      </c>
      <c r="AT295" s="25" t="s">
        <v>192</v>
      </c>
      <c r="AU295" s="25" t="s">
        <v>80</v>
      </c>
      <c r="AY295" s="25" t="s">
        <v>190</v>
      </c>
      <c r="BE295" s="193">
        <f aca="true" t="shared" si="84" ref="BE295:BE311">IF(N295="základní",J295,0)</f>
        <v>0</v>
      </c>
      <c r="BF295" s="193">
        <f aca="true" t="shared" si="85" ref="BF295:BF311">IF(N295="snížená",J295,0)</f>
        <v>0</v>
      </c>
      <c r="BG295" s="193">
        <f aca="true" t="shared" si="86" ref="BG295:BG311">IF(N295="zákl. přenesená",J295,0)</f>
        <v>0</v>
      </c>
      <c r="BH295" s="193">
        <f aca="true" t="shared" si="87" ref="BH295:BH311">IF(N295="sníž. přenesená",J295,0)</f>
        <v>0</v>
      </c>
      <c r="BI295" s="193">
        <f aca="true" t="shared" si="88" ref="BI295:BI311">IF(N295="nulová",J295,0)</f>
        <v>0</v>
      </c>
      <c r="BJ295" s="25" t="s">
        <v>17</v>
      </c>
      <c r="BK295" s="193">
        <f aca="true" t="shared" si="89" ref="BK295:BK311">ROUND(I295*H295,2)</f>
        <v>0</v>
      </c>
      <c r="BL295" s="25" t="s">
        <v>638</v>
      </c>
      <c r="BM295" s="25" t="s">
        <v>4634</v>
      </c>
    </row>
    <row r="296" spans="2:65" s="1" customFormat="1" ht="16.5" customHeight="1">
      <c r="B296" s="181"/>
      <c r="C296" s="182" t="s">
        <v>1542</v>
      </c>
      <c r="D296" s="182" t="s">
        <v>192</v>
      </c>
      <c r="E296" s="183" t="s">
        <v>4635</v>
      </c>
      <c r="F296" s="184" t="s">
        <v>4636</v>
      </c>
      <c r="G296" s="185" t="s">
        <v>4091</v>
      </c>
      <c r="H296" s="186">
        <v>27</v>
      </c>
      <c r="I296" s="187"/>
      <c r="J296" s="188">
        <f t="shared" si="80"/>
        <v>0</v>
      </c>
      <c r="K296" s="184" t="s">
        <v>5</v>
      </c>
      <c r="L296" s="42"/>
      <c r="M296" s="189" t="s">
        <v>5</v>
      </c>
      <c r="N296" s="190" t="s">
        <v>43</v>
      </c>
      <c r="O296" s="43"/>
      <c r="P296" s="191">
        <f t="shared" si="81"/>
        <v>0</v>
      </c>
      <c r="Q296" s="191">
        <v>0</v>
      </c>
      <c r="R296" s="191">
        <f t="shared" si="82"/>
        <v>0</v>
      </c>
      <c r="S296" s="191">
        <v>0</v>
      </c>
      <c r="T296" s="192">
        <f t="shared" si="83"/>
        <v>0</v>
      </c>
      <c r="AR296" s="25" t="s">
        <v>638</v>
      </c>
      <c r="AT296" s="25" t="s">
        <v>192</v>
      </c>
      <c r="AU296" s="25" t="s">
        <v>80</v>
      </c>
      <c r="AY296" s="25" t="s">
        <v>190</v>
      </c>
      <c r="BE296" s="193">
        <f t="shared" si="84"/>
        <v>0</v>
      </c>
      <c r="BF296" s="193">
        <f t="shared" si="85"/>
        <v>0</v>
      </c>
      <c r="BG296" s="193">
        <f t="shared" si="86"/>
        <v>0</v>
      </c>
      <c r="BH296" s="193">
        <f t="shared" si="87"/>
        <v>0</v>
      </c>
      <c r="BI296" s="193">
        <f t="shared" si="88"/>
        <v>0</v>
      </c>
      <c r="BJ296" s="25" t="s">
        <v>17</v>
      </c>
      <c r="BK296" s="193">
        <f t="shared" si="89"/>
        <v>0</v>
      </c>
      <c r="BL296" s="25" t="s">
        <v>638</v>
      </c>
      <c r="BM296" s="25" t="s">
        <v>4637</v>
      </c>
    </row>
    <row r="297" spans="2:65" s="1" customFormat="1" ht="16.5" customHeight="1">
      <c r="B297" s="181"/>
      <c r="C297" s="182" t="s">
        <v>1548</v>
      </c>
      <c r="D297" s="182" t="s">
        <v>192</v>
      </c>
      <c r="E297" s="183" t="s">
        <v>4638</v>
      </c>
      <c r="F297" s="184" t="s">
        <v>4639</v>
      </c>
      <c r="G297" s="185" t="s">
        <v>4091</v>
      </c>
      <c r="H297" s="186">
        <v>6</v>
      </c>
      <c r="I297" s="187"/>
      <c r="J297" s="188">
        <f t="shared" si="80"/>
        <v>0</v>
      </c>
      <c r="K297" s="184" t="s">
        <v>5</v>
      </c>
      <c r="L297" s="42"/>
      <c r="M297" s="189" t="s">
        <v>5</v>
      </c>
      <c r="N297" s="190" t="s">
        <v>43</v>
      </c>
      <c r="O297" s="43"/>
      <c r="P297" s="191">
        <f t="shared" si="81"/>
        <v>0</v>
      </c>
      <c r="Q297" s="191">
        <v>0</v>
      </c>
      <c r="R297" s="191">
        <f t="shared" si="82"/>
        <v>0</v>
      </c>
      <c r="S297" s="191">
        <v>0</v>
      </c>
      <c r="T297" s="192">
        <f t="shared" si="83"/>
        <v>0</v>
      </c>
      <c r="AR297" s="25" t="s">
        <v>638</v>
      </c>
      <c r="AT297" s="25" t="s">
        <v>192</v>
      </c>
      <c r="AU297" s="25" t="s">
        <v>80</v>
      </c>
      <c r="AY297" s="25" t="s">
        <v>190</v>
      </c>
      <c r="BE297" s="193">
        <f t="shared" si="84"/>
        <v>0</v>
      </c>
      <c r="BF297" s="193">
        <f t="shared" si="85"/>
        <v>0</v>
      </c>
      <c r="BG297" s="193">
        <f t="shared" si="86"/>
        <v>0</v>
      </c>
      <c r="BH297" s="193">
        <f t="shared" si="87"/>
        <v>0</v>
      </c>
      <c r="BI297" s="193">
        <f t="shared" si="88"/>
        <v>0</v>
      </c>
      <c r="BJ297" s="25" t="s">
        <v>17</v>
      </c>
      <c r="BK297" s="193">
        <f t="shared" si="89"/>
        <v>0</v>
      </c>
      <c r="BL297" s="25" t="s">
        <v>638</v>
      </c>
      <c r="BM297" s="25" t="s">
        <v>4640</v>
      </c>
    </row>
    <row r="298" spans="2:65" s="1" customFormat="1" ht="16.5" customHeight="1">
      <c r="B298" s="181"/>
      <c r="C298" s="182" t="s">
        <v>1560</v>
      </c>
      <c r="D298" s="182" t="s">
        <v>192</v>
      </c>
      <c r="E298" s="183" t="s">
        <v>4641</v>
      </c>
      <c r="F298" s="184" t="s">
        <v>4642</v>
      </c>
      <c r="G298" s="185" t="s">
        <v>4091</v>
      </c>
      <c r="H298" s="186">
        <v>19</v>
      </c>
      <c r="I298" s="187"/>
      <c r="J298" s="188">
        <f t="shared" si="80"/>
        <v>0</v>
      </c>
      <c r="K298" s="184" t="s">
        <v>5</v>
      </c>
      <c r="L298" s="42"/>
      <c r="M298" s="189" t="s">
        <v>5</v>
      </c>
      <c r="N298" s="190" t="s">
        <v>43</v>
      </c>
      <c r="O298" s="43"/>
      <c r="P298" s="191">
        <f t="shared" si="81"/>
        <v>0</v>
      </c>
      <c r="Q298" s="191">
        <v>0</v>
      </c>
      <c r="R298" s="191">
        <f t="shared" si="82"/>
        <v>0</v>
      </c>
      <c r="S298" s="191">
        <v>0</v>
      </c>
      <c r="T298" s="192">
        <f t="shared" si="83"/>
        <v>0</v>
      </c>
      <c r="AR298" s="25" t="s">
        <v>638</v>
      </c>
      <c r="AT298" s="25" t="s">
        <v>192</v>
      </c>
      <c r="AU298" s="25" t="s">
        <v>80</v>
      </c>
      <c r="AY298" s="25" t="s">
        <v>190</v>
      </c>
      <c r="BE298" s="193">
        <f t="shared" si="84"/>
        <v>0</v>
      </c>
      <c r="BF298" s="193">
        <f t="shared" si="85"/>
        <v>0</v>
      </c>
      <c r="BG298" s="193">
        <f t="shared" si="86"/>
        <v>0</v>
      </c>
      <c r="BH298" s="193">
        <f t="shared" si="87"/>
        <v>0</v>
      </c>
      <c r="BI298" s="193">
        <f t="shared" si="88"/>
        <v>0</v>
      </c>
      <c r="BJ298" s="25" t="s">
        <v>17</v>
      </c>
      <c r="BK298" s="193">
        <f t="shared" si="89"/>
        <v>0</v>
      </c>
      <c r="BL298" s="25" t="s">
        <v>638</v>
      </c>
      <c r="BM298" s="25" t="s">
        <v>4643</v>
      </c>
    </row>
    <row r="299" spans="2:65" s="1" customFormat="1" ht="16.5" customHeight="1">
      <c r="B299" s="181"/>
      <c r="C299" s="182" t="s">
        <v>1575</v>
      </c>
      <c r="D299" s="182" t="s">
        <v>192</v>
      </c>
      <c r="E299" s="183" t="s">
        <v>4644</v>
      </c>
      <c r="F299" s="184" t="s">
        <v>4645</v>
      </c>
      <c r="G299" s="185" t="s">
        <v>625</v>
      </c>
      <c r="H299" s="186">
        <v>95</v>
      </c>
      <c r="I299" s="187"/>
      <c r="J299" s="188">
        <f t="shared" si="80"/>
        <v>0</v>
      </c>
      <c r="K299" s="184" t="s">
        <v>5</v>
      </c>
      <c r="L299" s="42"/>
      <c r="M299" s="189" t="s">
        <v>5</v>
      </c>
      <c r="N299" s="190" t="s">
        <v>43</v>
      </c>
      <c r="O299" s="43"/>
      <c r="P299" s="191">
        <f t="shared" si="81"/>
        <v>0</v>
      </c>
      <c r="Q299" s="191">
        <v>0</v>
      </c>
      <c r="R299" s="191">
        <f t="shared" si="82"/>
        <v>0</v>
      </c>
      <c r="S299" s="191">
        <v>0</v>
      </c>
      <c r="T299" s="192">
        <f t="shared" si="83"/>
        <v>0</v>
      </c>
      <c r="AR299" s="25" t="s">
        <v>638</v>
      </c>
      <c r="AT299" s="25" t="s">
        <v>192</v>
      </c>
      <c r="AU299" s="25" t="s">
        <v>80</v>
      </c>
      <c r="AY299" s="25" t="s">
        <v>190</v>
      </c>
      <c r="BE299" s="193">
        <f t="shared" si="84"/>
        <v>0</v>
      </c>
      <c r="BF299" s="193">
        <f t="shared" si="85"/>
        <v>0</v>
      </c>
      <c r="BG299" s="193">
        <f t="shared" si="86"/>
        <v>0</v>
      </c>
      <c r="BH299" s="193">
        <f t="shared" si="87"/>
        <v>0</v>
      </c>
      <c r="BI299" s="193">
        <f t="shared" si="88"/>
        <v>0</v>
      </c>
      <c r="BJ299" s="25" t="s">
        <v>17</v>
      </c>
      <c r="BK299" s="193">
        <f t="shared" si="89"/>
        <v>0</v>
      </c>
      <c r="BL299" s="25" t="s">
        <v>638</v>
      </c>
      <c r="BM299" s="25" t="s">
        <v>4646</v>
      </c>
    </row>
    <row r="300" spans="2:65" s="1" customFormat="1" ht="16.5" customHeight="1">
      <c r="B300" s="181"/>
      <c r="C300" s="182" t="s">
        <v>1581</v>
      </c>
      <c r="D300" s="182" t="s">
        <v>192</v>
      </c>
      <c r="E300" s="183" t="s">
        <v>4647</v>
      </c>
      <c r="F300" s="184" t="s">
        <v>4648</v>
      </c>
      <c r="G300" s="185" t="s">
        <v>625</v>
      </c>
      <c r="H300" s="186">
        <v>160</v>
      </c>
      <c r="I300" s="187"/>
      <c r="J300" s="188">
        <f t="shared" si="80"/>
        <v>0</v>
      </c>
      <c r="K300" s="184" t="s">
        <v>5</v>
      </c>
      <c r="L300" s="42"/>
      <c r="M300" s="189" t="s">
        <v>5</v>
      </c>
      <c r="N300" s="190" t="s">
        <v>43</v>
      </c>
      <c r="O300" s="43"/>
      <c r="P300" s="191">
        <f t="shared" si="81"/>
        <v>0</v>
      </c>
      <c r="Q300" s="191">
        <v>0</v>
      </c>
      <c r="R300" s="191">
        <f t="shared" si="82"/>
        <v>0</v>
      </c>
      <c r="S300" s="191">
        <v>0</v>
      </c>
      <c r="T300" s="192">
        <f t="shared" si="83"/>
        <v>0</v>
      </c>
      <c r="AR300" s="25" t="s">
        <v>638</v>
      </c>
      <c r="AT300" s="25" t="s">
        <v>192</v>
      </c>
      <c r="AU300" s="25" t="s">
        <v>80</v>
      </c>
      <c r="AY300" s="25" t="s">
        <v>190</v>
      </c>
      <c r="BE300" s="193">
        <f t="shared" si="84"/>
        <v>0</v>
      </c>
      <c r="BF300" s="193">
        <f t="shared" si="85"/>
        <v>0</v>
      </c>
      <c r="BG300" s="193">
        <f t="shared" si="86"/>
        <v>0</v>
      </c>
      <c r="BH300" s="193">
        <f t="shared" si="87"/>
        <v>0</v>
      </c>
      <c r="BI300" s="193">
        <f t="shared" si="88"/>
        <v>0</v>
      </c>
      <c r="BJ300" s="25" t="s">
        <v>17</v>
      </c>
      <c r="BK300" s="193">
        <f t="shared" si="89"/>
        <v>0</v>
      </c>
      <c r="BL300" s="25" t="s">
        <v>638</v>
      </c>
      <c r="BM300" s="25" t="s">
        <v>4649</v>
      </c>
    </row>
    <row r="301" spans="2:65" s="1" customFormat="1" ht="16.5" customHeight="1">
      <c r="B301" s="181"/>
      <c r="C301" s="182" t="s">
        <v>1587</v>
      </c>
      <c r="D301" s="182" t="s">
        <v>192</v>
      </c>
      <c r="E301" s="183" t="s">
        <v>4650</v>
      </c>
      <c r="F301" s="184" t="s">
        <v>4651</v>
      </c>
      <c r="G301" s="185" t="s">
        <v>625</v>
      </c>
      <c r="H301" s="186">
        <v>30</v>
      </c>
      <c r="I301" s="187"/>
      <c r="J301" s="188">
        <f t="shared" si="80"/>
        <v>0</v>
      </c>
      <c r="K301" s="184" t="s">
        <v>5</v>
      </c>
      <c r="L301" s="42"/>
      <c r="M301" s="189" t="s">
        <v>5</v>
      </c>
      <c r="N301" s="190" t="s">
        <v>43</v>
      </c>
      <c r="O301" s="43"/>
      <c r="P301" s="191">
        <f t="shared" si="81"/>
        <v>0</v>
      </c>
      <c r="Q301" s="191">
        <v>0</v>
      </c>
      <c r="R301" s="191">
        <f t="shared" si="82"/>
        <v>0</v>
      </c>
      <c r="S301" s="191">
        <v>0</v>
      </c>
      <c r="T301" s="192">
        <f t="shared" si="83"/>
        <v>0</v>
      </c>
      <c r="AR301" s="25" t="s">
        <v>638</v>
      </c>
      <c r="AT301" s="25" t="s">
        <v>192</v>
      </c>
      <c r="AU301" s="25" t="s">
        <v>80</v>
      </c>
      <c r="AY301" s="25" t="s">
        <v>190</v>
      </c>
      <c r="BE301" s="193">
        <f t="shared" si="84"/>
        <v>0</v>
      </c>
      <c r="BF301" s="193">
        <f t="shared" si="85"/>
        <v>0</v>
      </c>
      <c r="BG301" s="193">
        <f t="shared" si="86"/>
        <v>0</v>
      </c>
      <c r="BH301" s="193">
        <f t="shared" si="87"/>
        <v>0</v>
      </c>
      <c r="BI301" s="193">
        <f t="shared" si="88"/>
        <v>0</v>
      </c>
      <c r="BJ301" s="25" t="s">
        <v>17</v>
      </c>
      <c r="BK301" s="193">
        <f t="shared" si="89"/>
        <v>0</v>
      </c>
      <c r="BL301" s="25" t="s">
        <v>638</v>
      </c>
      <c r="BM301" s="25" t="s">
        <v>4652</v>
      </c>
    </row>
    <row r="302" spans="2:65" s="1" customFormat="1" ht="16.5" customHeight="1">
      <c r="B302" s="181"/>
      <c r="C302" s="182" t="s">
        <v>1593</v>
      </c>
      <c r="D302" s="182" t="s">
        <v>192</v>
      </c>
      <c r="E302" s="183" t="s">
        <v>4653</v>
      </c>
      <c r="F302" s="184" t="s">
        <v>4654</v>
      </c>
      <c r="G302" s="185" t="s">
        <v>4091</v>
      </c>
      <c r="H302" s="186">
        <v>28</v>
      </c>
      <c r="I302" s="187"/>
      <c r="J302" s="188">
        <f t="shared" si="80"/>
        <v>0</v>
      </c>
      <c r="K302" s="184" t="s">
        <v>5</v>
      </c>
      <c r="L302" s="42"/>
      <c r="M302" s="189" t="s">
        <v>5</v>
      </c>
      <c r="N302" s="190" t="s">
        <v>43</v>
      </c>
      <c r="O302" s="43"/>
      <c r="P302" s="191">
        <f t="shared" si="81"/>
        <v>0</v>
      </c>
      <c r="Q302" s="191">
        <v>0</v>
      </c>
      <c r="R302" s="191">
        <f t="shared" si="82"/>
        <v>0</v>
      </c>
      <c r="S302" s="191">
        <v>0</v>
      </c>
      <c r="T302" s="192">
        <f t="shared" si="83"/>
        <v>0</v>
      </c>
      <c r="AR302" s="25" t="s">
        <v>638</v>
      </c>
      <c r="AT302" s="25" t="s">
        <v>192</v>
      </c>
      <c r="AU302" s="25" t="s">
        <v>80</v>
      </c>
      <c r="AY302" s="25" t="s">
        <v>190</v>
      </c>
      <c r="BE302" s="193">
        <f t="shared" si="84"/>
        <v>0</v>
      </c>
      <c r="BF302" s="193">
        <f t="shared" si="85"/>
        <v>0</v>
      </c>
      <c r="BG302" s="193">
        <f t="shared" si="86"/>
        <v>0</v>
      </c>
      <c r="BH302" s="193">
        <f t="shared" si="87"/>
        <v>0</v>
      </c>
      <c r="BI302" s="193">
        <f t="shared" si="88"/>
        <v>0</v>
      </c>
      <c r="BJ302" s="25" t="s">
        <v>17</v>
      </c>
      <c r="BK302" s="193">
        <f t="shared" si="89"/>
        <v>0</v>
      </c>
      <c r="BL302" s="25" t="s">
        <v>638</v>
      </c>
      <c r="BM302" s="25" t="s">
        <v>4655</v>
      </c>
    </row>
    <row r="303" spans="2:65" s="1" customFormat="1" ht="16.5" customHeight="1">
      <c r="B303" s="181"/>
      <c r="C303" s="182" t="s">
        <v>1601</v>
      </c>
      <c r="D303" s="182" t="s">
        <v>192</v>
      </c>
      <c r="E303" s="183" t="s">
        <v>4656</v>
      </c>
      <c r="F303" s="184" t="s">
        <v>4657</v>
      </c>
      <c r="G303" s="185" t="s">
        <v>4091</v>
      </c>
      <c r="H303" s="186">
        <v>25</v>
      </c>
      <c r="I303" s="187"/>
      <c r="J303" s="188">
        <f t="shared" si="80"/>
        <v>0</v>
      </c>
      <c r="K303" s="184" t="s">
        <v>5</v>
      </c>
      <c r="L303" s="42"/>
      <c r="M303" s="189" t="s">
        <v>5</v>
      </c>
      <c r="N303" s="190" t="s">
        <v>43</v>
      </c>
      <c r="O303" s="43"/>
      <c r="P303" s="191">
        <f t="shared" si="81"/>
        <v>0</v>
      </c>
      <c r="Q303" s="191">
        <v>0</v>
      </c>
      <c r="R303" s="191">
        <f t="shared" si="82"/>
        <v>0</v>
      </c>
      <c r="S303" s="191">
        <v>0</v>
      </c>
      <c r="T303" s="192">
        <f t="shared" si="83"/>
        <v>0</v>
      </c>
      <c r="AR303" s="25" t="s">
        <v>638</v>
      </c>
      <c r="AT303" s="25" t="s">
        <v>192</v>
      </c>
      <c r="AU303" s="25" t="s">
        <v>80</v>
      </c>
      <c r="AY303" s="25" t="s">
        <v>190</v>
      </c>
      <c r="BE303" s="193">
        <f t="shared" si="84"/>
        <v>0</v>
      </c>
      <c r="BF303" s="193">
        <f t="shared" si="85"/>
        <v>0</v>
      </c>
      <c r="BG303" s="193">
        <f t="shared" si="86"/>
        <v>0</v>
      </c>
      <c r="BH303" s="193">
        <f t="shared" si="87"/>
        <v>0</v>
      </c>
      <c r="BI303" s="193">
        <f t="shared" si="88"/>
        <v>0</v>
      </c>
      <c r="BJ303" s="25" t="s">
        <v>17</v>
      </c>
      <c r="BK303" s="193">
        <f t="shared" si="89"/>
        <v>0</v>
      </c>
      <c r="BL303" s="25" t="s">
        <v>638</v>
      </c>
      <c r="BM303" s="25" t="s">
        <v>4658</v>
      </c>
    </row>
    <row r="304" spans="2:65" s="1" customFormat="1" ht="16.5" customHeight="1">
      <c r="B304" s="181"/>
      <c r="C304" s="182" t="s">
        <v>1607</v>
      </c>
      <c r="D304" s="182" t="s">
        <v>192</v>
      </c>
      <c r="E304" s="183" t="s">
        <v>4659</v>
      </c>
      <c r="F304" s="184" t="s">
        <v>4660</v>
      </c>
      <c r="G304" s="185" t="s">
        <v>4091</v>
      </c>
      <c r="H304" s="186">
        <v>2</v>
      </c>
      <c r="I304" s="187"/>
      <c r="J304" s="188">
        <f t="shared" si="80"/>
        <v>0</v>
      </c>
      <c r="K304" s="184" t="s">
        <v>5</v>
      </c>
      <c r="L304" s="42"/>
      <c r="M304" s="189" t="s">
        <v>5</v>
      </c>
      <c r="N304" s="190" t="s">
        <v>43</v>
      </c>
      <c r="O304" s="43"/>
      <c r="P304" s="191">
        <f t="shared" si="81"/>
        <v>0</v>
      </c>
      <c r="Q304" s="191">
        <v>0</v>
      </c>
      <c r="R304" s="191">
        <f t="shared" si="82"/>
        <v>0</v>
      </c>
      <c r="S304" s="191">
        <v>0</v>
      </c>
      <c r="T304" s="192">
        <f t="shared" si="83"/>
        <v>0</v>
      </c>
      <c r="AR304" s="25" t="s">
        <v>638</v>
      </c>
      <c r="AT304" s="25" t="s">
        <v>192</v>
      </c>
      <c r="AU304" s="25" t="s">
        <v>80</v>
      </c>
      <c r="AY304" s="25" t="s">
        <v>190</v>
      </c>
      <c r="BE304" s="193">
        <f t="shared" si="84"/>
        <v>0</v>
      </c>
      <c r="BF304" s="193">
        <f t="shared" si="85"/>
        <v>0</v>
      </c>
      <c r="BG304" s="193">
        <f t="shared" si="86"/>
        <v>0</v>
      </c>
      <c r="BH304" s="193">
        <f t="shared" si="87"/>
        <v>0</v>
      </c>
      <c r="BI304" s="193">
        <f t="shared" si="88"/>
        <v>0</v>
      </c>
      <c r="BJ304" s="25" t="s">
        <v>17</v>
      </c>
      <c r="BK304" s="193">
        <f t="shared" si="89"/>
        <v>0</v>
      </c>
      <c r="BL304" s="25" t="s">
        <v>638</v>
      </c>
      <c r="BM304" s="25" t="s">
        <v>4661</v>
      </c>
    </row>
    <row r="305" spans="2:65" s="1" customFormat="1" ht="16.5" customHeight="1">
      <c r="B305" s="181"/>
      <c r="C305" s="182" t="s">
        <v>1624</v>
      </c>
      <c r="D305" s="182" t="s">
        <v>192</v>
      </c>
      <c r="E305" s="183" t="s">
        <v>4662</v>
      </c>
      <c r="F305" s="184" t="s">
        <v>4663</v>
      </c>
      <c r="G305" s="185" t="s">
        <v>4091</v>
      </c>
      <c r="H305" s="186">
        <v>12</v>
      </c>
      <c r="I305" s="187"/>
      <c r="J305" s="188">
        <f t="shared" si="80"/>
        <v>0</v>
      </c>
      <c r="K305" s="184" t="s">
        <v>5</v>
      </c>
      <c r="L305" s="42"/>
      <c r="M305" s="189" t="s">
        <v>5</v>
      </c>
      <c r="N305" s="190" t="s">
        <v>43</v>
      </c>
      <c r="O305" s="43"/>
      <c r="P305" s="191">
        <f t="shared" si="81"/>
        <v>0</v>
      </c>
      <c r="Q305" s="191">
        <v>0</v>
      </c>
      <c r="R305" s="191">
        <f t="shared" si="82"/>
        <v>0</v>
      </c>
      <c r="S305" s="191">
        <v>0</v>
      </c>
      <c r="T305" s="192">
        <f t="shared" si="83"/>
        <v>0</v>
      </c>
      <c r="AR305" s="25" t="s">
        <v>638</v>
      </c>
      <c r="AT305" s="25" t="s">
        <v>192</v>
      </c>
      <c r="AU305" s="25" t="s">
        <v>80</v>
      </c>
      <c r="AY305" s="25" t="s">
        <v>190</v>
      </c>
      <c r="BE305" s="193">
        <f t="shared" si="84"/>
        <v>0</v>
      </c>
      <c r="BF305" s="193">
        <f t="shared" si="85"/>
        <v>0</v>
      </c>
      <c r="BG305" s="193">
        <f t="shared" si="86"/>
        <v>0</v>
      </c>
      <c r="BH305" s="193">
        <f t="shared" si="87"/>
        <v>0</v>
      </c>
      <c r="BI305" s="193">
        <f t="shared" si="88"/>
        <v>0</v>
      </c>
      <c r="BJ305" s="25" t="s">
        <v>17</v>
      </c>
      <c r="BK305" s="193">
        <f t="shared" si="89"/>
        <v>0</v>
      </c>
      <c r="BL305" s="25" t="s">
        <v>638</v>
      </c>
      <c r="BM305" s="25" t="s">
        <v>4664</v>
      </c>
    </row>
    <row r="306" spans="2:65" s="1" customFormat="1" ht="16.5" customHeight="1">
      <c r="B306" s="181"/>
      <c r="C306" s="182" t="s">
        <v>1631</v>
      </c>
      <c r="D306" s="182" t="s">
        <v>192</v>
      </c>
      <c r="E306" s="183" t="s">
        <v>4665</v>
      </c>
      <c r="F306" s="184" t="s">
        <v>4666</v>
      </c>
      <c r="G306" s="185" t="s">
        <v>4091</v>
      </c>
      <c r="H306" s="186">
        <v>2</v>
      </c>
      <c r="I306" s="187"/>
      <c r="J306" s="188">
        <f t="shared" si="80"/>
        <v>0</v>
      </c>
      <c r="K306" s="184" t="s">
        <v>5</v>
      </c>
      <c r="L306" s="42"/>
      <c r="M306" s="189" t="s">
        <v>5</v>
      </c>
      <c r="N306" s="190" t="s">
        <v>43</v>
      </c>
      <c r="O306" s="43"/>
      <c r="P306" s="191">
        <f t="shared" si="81"/>
        <v>0</v>
      </c>
      <c r="Q306" s="191">
        <v>0</v>
      </c>
      <c r="R306" s="191">
        <f t="shared" si="82"/>
        <v>0</v>
      </c>
      <c r="S306" s="191">
        <v>0</v>
      </c>
      <c r="T306" s="192">
        <f t="shared" si="83"/>
        <v>0</v>
      </c>
      <c r="AR306" s="25" t="s">
        <v>638</v>
      </c>
      <c r="AT306" s="25" t="s">
        <v>192</v>
      </c>
      <c r="AU306" s="25" t="s">
        <v>80</v>
      </c>
      <c r="AY306" s="25" t="s">
        <v>190</v>
      </c>
      <c r="BE306" s="193">
        <f t="shared" si="84"/>
        <v>0</v>
      </c>
      <c r="BF306" s="193">
        <f t="shared" si="85"/>
        <v>0</v>
      </c>
      <c r="BG306" s="193">
        <f t="shared" si="86"/>
        <v>0</v>
      </c>
      <c r="BH306" s="193">
        <f t="shared" si="87"/>
        <v>0</v>
      </c>
      <c r="BI306" s="193">
        <f t="shared" si="88"/>
        <v>0</v>
      </c>
      <c r="BJ306" s="25" t="s">
        <v>17</v>
      </c>
      <c r="BK306" s="193">
        <f t="shared" si="89"/>
        <v>0</v>
      </c>
      <c r="BL306" s="25" t="s">
        <v>638</v>
      </c>
      <c r="BM306" s="25" t="s">
        <v>4667</v>
      </c>
    </row>
    <row r="307" spans="2:65" s="1" customFormat="1" ht="16.5" customHeight="1">
      <c r="B307" s="181"/>
      <c r="C307" s="182" t="s">
        <v>1635</v>
      </c>
      <c r="D307" s="182" t="s">
        <v>192</v>
      </c>
      <c r="E307" s="183" t="s">
        <v>4668</v>
      </c>
      <c r="F307" s="184" t="s">
        <v>4669</v>
      </c>
      <c r="G307" s="185" t="s">
        <v>4091</v>
      </c>
      <c r="H307" s="186">
        <v>12</v>
      </c>
      <c r="I307" s="187"/>
      <c r="J307" s="188">
        <f t="shared" si="80"/>
        <v>0</v>
      </c>
      <c r="K307" s="184" t="s">
        <v>5</v>
      </c>
      <c r="L307" s="42"/>
      <c r="M307" s="189" t="s">
        <v>5</v>
      </c>
      <c r="N307" s="190" t="s">
        <v>43</v>
      </c>
      <c r="O307" s="43"/>
      <c r="P307" s="191">
        <f t="shared" si="81"/>
        <v>0</v>
      </c>
      <c r="Q307" s="191">
        <v>0</v>
      </c>
      <c r="R307" s="191">
        <f t="shared" si="82"/>
        <v>0</v>
      </c>
      <c r="S307" s="191">
        <v>0</v>
      </c>
      <c r="T307" s="192">
        <f t="shared" si="83"/>
        <v>0</v>
      </c>
      <c r="AR307" s="25" t="s">
        <v>638</v>
      </c>
      <c r="AT307" s="25" t="s">
        <v>192</v>
      </c>
      <c r="AU307" s="25" t="s">
        <v>80</v>
      </c>
      <c r="AY307" s="25" t="s">
        <v>190</v>
      </c>
      <c r="BE307" s="193">
        <f t="shared" si="84"/>
        <v>0</v>
      </c>
      <c r="BF307" s="193">
        <f t="shared" si="85"/>
        <v>0</v>
      </c>
      <c r="BG307" s="193">
        <f t="shared" si="86"/>
        <v>0</v>
      </c>
      <c r="BH307" s="193">
        <f t="shared" si="87"/>
        <v>0</v>
      </c>
      <c r="BI307" s="193">
        <f t="shared" si="88"/>
        <v>0</v>
      </c>
      <c r="BJ307" s="25" t="s">
        <v>17</v>
      </c>
      <c r="BK307" s="193">
        <f t="shared" si="89"/>
        <v>0</v>
      </c>
      <c r="BL307" s="25" t="s">
        <v>638</v>
      </c>
      <c r="BM307" s="25" t="s">
        <v>4670</v>
      </c>
    </row>
    <row r="308" spans="2:65" s="1" customFormat="1" ht="16.5" customHeight="1">
      <c r="B308" s="181"/>
      <c r="C308" s="182" t="s">
        <v>1639</v>
      </c>
      <c r="D308" s="182" t="s">
        <v>192</v>
      </c>
      <c r="E308" s="183" t="s">
        <v>4671</v>
      </c>
      <c r="F308" s="184" t="s">
        <v>4672</v>
      </c>
      <c r="G308" s="185" t="s">
        <v>625</v>
      </c>
      <c r="H308" s="186">
        <v>18</v>
      </c>
      <c r="I308" s="187"/>
      <c r="J308" s="188">
        <f t="shared" si="80"/>
        <v>0</v>
      </c>
      <c r="K308" s="184" t="s">
        <v>5</v>
      </c>
      <c r="L308" s="42"/>
      <c r="M308" s="189" t="s">
        <v>5</v>
      </c>
      <c r="N308" s="190" t="s">
        <v>43</v>
      </c>
      <c r="O308" s="43"/>
      <c r="P308" s="191">
        <f t="shared" si="81"/>
        <v>0</v>
      </c>
      <c r="Q308" s="191">
        <v>0</v>
      </c>
      <c r="R308" s="191">
        <f t="shared" si="82"/>
        <v>0</v>
      </c>
      <c r="S308" s="191">
        <v>0</v>
      </c>
      <c r="T308" s="192">
        <f t="shared" si="83"/>
        <v>0</v>
      </c>
      <c r="AR308" s="25" t="s">
        <v>638</v>
      </c>
      <c r="AT308" s="25" t="s">
        <v>192</v>
      </c>
      <c r="AU308" s="25" t="s">
        <v>80</v>
      </c>
      <c r="AY308" s="25" t="s">
        <v>190</v>
      </c>
      <c r="BE308" s="193">
        <f t="shared" si="84"/>
        <v>0</v>
      </c>
      <c r="BF308" s="193">
        <f t="shared" si="85"/>
        <v>0</v>
      </c>
      <c r="BG308" s="193">
        <f t="shared" si="86"/>
        <v>0</v>
      </c>
      <c r="BH308" s="193">
        <f t="shared" si="87"/>
        <v>0</v>
      </c>
      <c r="BI308" s="193">
        <f t="shared" si="88"/>
        <v>0</v>
      </c>
      <c r="BJ308" s="25" t="s">
        <v>17</v>
      </c>
      <c r="BK308" s="193">
        <f t="shared" si="89"/>
        <v>0</v>
      </c>
      <c r="BL308" s="25" t="s">
        <v>638</v>
      </c>
      <c r="BM308" s="25" t="s">
        <v>4673</v>
      </c>
    </row>
    <row r="309" spans="2:65" s="1" customFormat="1" ht="16.5" customHeight="1">
      <c r="B309" s="181"/>
      <c r="C309" s="182" t="s">
        <v>1645</v>
      </c>
      <c r="D309" s="182" t="s">
        <v>192</v>
      </c>
      <c r="E309" s="183" t="s">
        <v>4674</v>
      </c>
      <c r="F309" s="184" t="s">
        <v>4675</v>
      </c>
      <c r="G309" s="185" t="s">
        <v>4091</v>
      </c>
      <c r="H309" s="186">
        <v>1</v>
      </c>
      <c r="I309" s="187"/>
      <c r="J309" s="188">
        <f t="shared" si="80"/>
        <v>0</v>
      </c>
      <c r="K309" s="184" t="s">
        <v>5</v>
      </c>
      <c r="L309" s="42"/>
      <c r="M309" s="189" t="s">
        <v>5</v>
      </c>
      <c r="N309" s="190" t="s">
        <v>43</v>
      </c>
      <c r="O309" s="43"/>
      <c r="P309" s="191">
        <f t="shared" si="81"/>
        <v>0</v>
      </c>
      <c r="Q309" s="191">
        <v>0</v>
      </c>
      <c r="R309" s="191">
        <f t="shared" si="82"/>
        <v>0</v>
      </c>
      <c r="S309" s="191">
        <v>0</v>
      </c>
      <c r="T309" s="192">
        <f t="shared" si="83"/>
        <v>0</v>
      </c>
      <c r="AR309" s="25" t="s">
        <v>638</v>
      </c>
      <c r="AT309" s="25" t="s">
        <v>192</v>
      </c>
      <c r="AU309" s="25" t="s">
        <v>80</v>
      </c>
      <c r="AY309" s="25" t="s">
        <v>190</v>
      </c>
      <c r="BE309" s="193">
        <f t="shared" si="84"/>
        <v>0</v>
      </c>
      <c r="BF309" s="193">
        <f t="shared" si="85"/>
        <v>0</v>
      </c>
      <c r="BG309" s="193">
        <f t="shared" si="86"/>
        <v>0</v>
      </c>
      <c r="BH309" s="193">
        <f t="shared" si="87"/>
        <v>0</v>
      </c>
      <c r="BI309" s="193">
        <f t="shared" si="88"/>
        <v>0</v>
      </c>
      <c r="BJ309" s="25" t="s">
        <v>17</v>
      </c>
      <c r="BK309" s="193">
        <f t="shared" si="89"/>
        <v>0</v>
      </c>
      <c r="BL309" s="25" t="s">
        <v>638</v>
      </c>
      <c r="BM309" s="25" t="s">
        <v>4676</v>
      </c>
    </row>
    <row r="310" spans="2:65" s="1" customFormat="1" ht="16.5" customHeight="1">
      <c r="B310" s="181"/>
      <c r="C310" s="182" t="s">
        <v>1655</v>
      </c>
      <c r="D310" s="182" t="s">
        <v>192</v>
      </c>
      <c r="E310" s="183" t="s">
        <v>4677</v>
      </c>
      <c r="F310" s="184" t="s">
        <v>4678</v>
      </c>
      <c r="G310" s="185" t="s">
        <v>4091</v>
      </c>
      <c r="H310" s="186">
        <v>1</v>
      </c>
      <c r="I310" s="187"/>
      <c r="J310" s="188">
        <f t="shared" si="80"/>
        <v>0</v>
      </c>
      <c r="K310" s="184" t="s">
        <v>5</v>
      </c>
      <c r="L310" s="42"/>
      <c r="M310" s="189" t="s">
        <v>5</v>
      </c>
      <c r="N310" s="190" t="s">
        <v>43</v>
      </c>
      <c r="O310" s="43"/>
      <c r="P310" s="191">
        <f t="shared" si="81"/>
        <v>0</v>
      </c>
      <c r="Q310" s="191">
        <v>0</v>
      </c>
      <c r="R310" s="191">
        <f t="shared" si="82"/>
        <v>0</v>
      </c>
      <c r="S310" s="191">
        <v>0</v>
      </c>
      <c r="T310" s="192">
        <f t="shared" si="83"/>
        <v>0</v>
      </c>
      <c r="AR310" s="25" t="s">
        <v>638</v>
      </c>
      <c r="AT310" s="25" t="s">
        <v>192</v>
      </c>
      <c r="AU310" s="25" t="s">
        <v>80</v>
      </c>
      <c r="AY310" s="25" t="s">
        <v>190</v>
      </c>
      <c r="BE310" s="193">
        <f t="shared" si="84"/>
        <v>0</v>
      </c>
      <c r="BF310" s="193">
        <f t="shared" si="85"/>
        <v>0</v>
      </c>
      <c r="BG310" s="193">
        <f t="shared" si="86"/>
        <v>0</v>
      </c>
      <c r="BH310" s="193">
        <f t="shared" si="87"/>
        <v>0</v>
      </c>
      <c r="BI310" s="193">
        <f t="shared" si="88"/>
        <v>0</v>
      </c>
      <c r="BJ310" s="25" t="s">
        <v>17</v>
      </c>
      <c r="BK310" s="193">
        <f t="shared" si="89"/>
        <v>0</v>
      </c>
      <c r="BL310" s="25" t="s">
        <v>638</v>
      </c>
      <c r="BM310" s="25" t="s">
        <v>4679</v>
      </c>
    </row>
    <row r="311" spans="2:65" s="1" customFormat="1" ht="16.5" customHeight="1">
      <c r="B311" s="181"/>
      <c r="C311" s="182" t="s">
        <v>1661</v>
      </c>
      <c r="D311" s="182" t="s">
        <v>192</v>
      </c>
      <c r="E311" s="183" t="s">
        <v>4680</v>
      </c>
      <c r="F311" s="184" t="s">
        <v>4681</v>
      </c>
      <c r="G311" s="185" t="s">
        <v>3892</v>
      </c>
      <c r="H311" s="240"/>
      <c r="I311" s="187"/>
      <c r="J311" s="188">
        <f t="shared" si="80"/>
        <v>0</v>
      </c>
      <c r="K311" s="184" t="s">
        <v>5</v>
      </c>
      <c r="L311" s="42"/>
      <c r="M311" s="189" t="s">
        <v>5</v>
      </c>
      <c r="N311" s="190" t="s">
        <v>43</v>
      </c>
      <c r="O311" s="43"/>
      <c r="P311" s="191">
        <f t="shared" si="81"/>
        <v>0</v>
      </c>
      <c r="Q311" s="191">
        <v>0</v>
      </c>
      <c r="R311" s="191">
        <f t="shared" si="82"/>
        <v>0</v>
      </c>
      <c r="S311" s="191">
        <v>0</v>
      </c>
      <c r="T311" s="192">
        <f t="shared" si="83"/>
        <v>0</v>
      </c>
      <c r="AR311" s="25" t="s">
        <v>638</v>
      </c>
      <c r="AT311" s="25" t="s">
        <v>192</v>
      </c>
      <c r="AU311" s="25" t="s">
        <v>80</v>
      </c>
      <c r="AY311" s="25" t="s">
        <v>190</v>
      </c>
      <c r="BE311" s="193">
        <f t="shared" si="84"/>
        <v>0</v>
      </c>
      <c r="BF311" s="193">
        <f t="shared" si="85"/>
        <v>0</v>
      </c>
      <c r="BG311" s="193">
        <f t="shared" si="86"/>
        <v>0</v>
      </c>
      <c r="BH311" s="193">
        <f t="shared" si="87"/>
        <v>0</v>
      </c>
      <c r="BI311" s="193">
        <f t="shared" si="88"/>
        <v>0</v>
      </c>
      <c r="BJ311" s="25" t="s">
        <v>17</v>
      </c>
      <c r="BK311" s="193">
        <f t="shared" si="89"/>
        <v>0</v>
      </c>
      <c r="BL311" s="25" t="s">
        <v>638</v>
      </c>
      <c r="BM311" s="25" t="s">
        <v>4682</v>
      </c>
    </row>
    <row r="312" spans="2:63" s="11" customFormat="1" ht="29.85" customHeight="1">
      <c r="B312" s="168"/>
      <c r="D312" s="169" t="s">
        <v>71</v>
      </c>
      <c r="E312" s="179" t="s">
        <v>4683</v>
      </c>
      <c r="F312" s="179" t="s">
        <v>4684</v>
      </c>
      <c r="I312" s="171"/>
      <c r="J312" s="180">
        <f>BK312</f>
        <v>0</v>
      </c>
      <c r="L312" s="168"/>
      <c r="M312" s="173"/>
      <c r="N312" s="174"/>
      <c r="O312" s="174"/>
      <c r="P312" s="175">
        <f>SUM(P313:P338)</f>
        <v>0</v>
      </c>
      <c r="Q312" s="174"/>
      <c r="R312" s="175">
        <f>SUM(R313:R338)</f>
        <v>0</v>
      </c>
      <c r="S312" s="174"/>
      <c r="T312" s="176">
        <f>SUM(T313:T338)</f>
        <v>0</v>
      </c>
      <c r="AR312" s="169" t="s">
        <v>86</v>
      </c>
      <c r="AT312" s="177" t="s">
        <v>71</v>
      </c>
      <c r="AU312" s="177" t="s">
        <v>17</v>
      </c>
      <c r="AY312" s="169" t="s">
        <v>190</v>
      </c>
      <c r="BK312" s="178">
        <f>SUM(BK313:BK338)</f>
        <v>0</v>
      </c>
    </row>
    <row r="313" spans="2:65" s="1" customFormat="1" ht="16.5" customHeight="1">
      <c r="B313" s="181"/>
      <c r="C313" s="182" t="s">
        <v>1667</v>
      </c>
      <c r="D313" s="182" t="s">
        <v>192</v>
      </c>
      <c r="E313" s="183" t="s">
        <v>4685</v>
      </c>
      <c r="F313" s="184" t="s">
        <v>4686</v>
      </c>
      <c r="G313" s="185" t="s">
        <v>625</v>
      </c>
      <c r="H313" s="186">
        <v>95</v>
      </c>
      <c r="I313" s="187"/>
      <c r="J313" s="188">
        <f aca="true" t="shared" si="90" ref="J313:J338">ROUND(I313*H313,2)</f>
        <v>0</v>
      </c>
      <c r="K313" s="184" t="s">
        <v>5</v>
      </c>
      <c r="L313" s="42"/>
      <c r="M313" s="189" t="s">
        <v>5</v>
      </c>
      <c r="N313" s="190" t="s">
        <v>43</v>
      </c>
      <c r="O313" s="43"/>
      <c r="P313" s="191">
        <f aca="true" t="shared" si="91" ref="P313:P338">O313*H313</f>
        <v>0</v>
      </c>
      <c r="Q313" s="191">
        <v>0</v>
      </c>
      <c r="R313" s="191">
        <f aca="true" t="shared" si="92" ref="R313:R338">Q313*H313</f>
        <v>0</v>
      </c>
      <c r="S313" s="191">
        <v>0</v>
      </c>
      <c r="T313" s="192">
        <f aca="true" t="shared" si="93" ref="T313:T338">S313*H313</f>
        <v>0</v>
      </c>
      <c r="AR313" s="25" t="s">
        <v>638</v>
      </c>
      <c r="AT313" s="25" t="s">
        <v>192</v>
      </c>
      <c r="AU313" s="25" t="s">
        <v>80</v>
      </c>
      <c r="AY313" s="25" t="s">
        <v>190</v>
      </c>
      <c r="BE313" s="193">
        <f aca="true" t="shared" si="94" ref="BE313:BE338">IF(N313="základní",J313,0)</f>
        <v>0</v>
      </c>
      <c r="BF313" s="193">
        <f aca="true" t="shared" si="95" ref="BF313:BF338">IF(N313="snížená",J313,0)</f>
        <v>0</v>
      </c>
      <c r="BG313" s="193">
        <f aca="true" t="shared" si="96" ref="BG313:BG338">IF(N313="zákl. přenesená",J313,0)</f>
        <v>0</v>
      </c>
      <c r="BH313" s="193">
        <f aca="true" t="shared" si="97" ref="BH313:BH338">IF(N313="sníž. přenesená",J313,0)</f>
        <v>0</v>
      </c>
      <c r="BI313" s="193">
        <f aca="true" t="shared" si="98" ref="BI313:BI338">IF(N313="nulová",J313,0)</f>
        <v>0</v>
      </c>
      <c r="BJ313" s="25" t="s">
        <v>17</v>
      </c>
      <c r="BK313" s="193">
        <f aca="true" t="shared" si="99" ref="BK313:BK338">ROUND(I313*H313,2)</f>
        <v>0</v>
      </c>
      <c r="BL313" s="25" t="s">
        <v>638</v>
      </c>
      <c r="BM313" s="25" t="s">
        <v>4687</v>
      </c>
    </row>
    <row r="314" spans="2:65" s="1" customFormat="1" ht="16.5" customHeight="1">
      <c r="B314" s="181"/>
      <c r="C314" s="182" t="s">
        <v>1678</v>
      </c>
      <c r="D314" s="182" t="s">
        <v>192</v>
      </c>
      <c r="E314" s="183" t="s">
        <v>4688</v>
      </c>
      <c r="F314" s="184" t="s">
        <v>4689</v>
      </c>
      <c r="G314" s="185" t="s">
        <v>625</v>
      </c>
      <c r="H314" s="186">
        <v>95</v>
      </c>
      <c r="I314" s="187"/>
      <c r="J314" s="188">
        <f t="shared" si="90"/>
        <v>0</v>
      </c>
      <c r="K314" s="184" t="s">
        <v>5</v>
      </c>
      <c r="L314" s="42"/>
      <c r="M314" s="189" t="s">
        <v>5</v>
      </c>
      <c r="N314" s="190" t="s">
        <v>43</v>
      </c>
      <c r="O314" s="43"/>
      <c r="P314" s="191">
        <f t="shared" si="91"/>
        <v>0</v>
      </c>
      <c r="Q314" s="191">
        <v>0</v>
      </c>
      <c r="R314" s="191">
        <f t="shared" si="92"/>
        <v>0</v>
      </c>
      <c r="S314" s="191">
        <v>0</v>
      </c>
      <c r="T314" s="192">
        <f t="shared" si="93"/>
        <v>0</v>
      </c>
      <c r="AR314" s="25" t="s">
        <v>638</v>
      </c>
      <c r="AT314" s="25" t="s">
        <v>192</v>
      </c>
      <c r="AU314" s="25" t="s">
        <v>80</v>
      </c>
      <c r="AY314" s="25" t="s">
        <v>190</v>
      </c>
      <c r="BE314" s="193">
        <f t="shared" si="94"/>
        <v>0</v>
      </c>
      <c r="BF314" s="193">
        <f t="shared" si="95"/>
        <v>0</v>
      </c>
      <c r="BG314" s="193">
        <f t="shared" si="96"/>
        <v>0</v>
      </c>
      <c r="BH314" s="193">
        <f t="shared" si="97"/>
        <v>0</v>
      </c>
      <c r="BI314" s="193">
        <f t="shared" si="98"/>
        <v>0</v>
      </c>
      <c r="BJ314" s="25" t="s">
        <v>17</v>
      </c>
      <c r="BK314" s="193">
        <f t="shared" si="99"/>
        <v>0</v>
      </c>
      <c r="BL314" s="25" t="s">
        <v>638</v>
      </c>
      <c r="BM314" s="25" t="s">
        <v>4690</v>
      </c>
    </row>
    <row r="315" spans="2:65" s="1" customFormat="1" ht="16.5" customHeight="1">
      <c r="B315" s="181"/>
      <c r="C315" s="182" t="s">
        <v>1683</v>
      </c>
      <c r="D315" s="182" t="s">
        <v>192</v>
      </c>
      <c r="E315" s="183" t="s">
        <v>4691</v>
      </c>
      <c r="F315" s="184" t="s">
        <v>4692</v>
      </c>
      <c r="G315" s="185" t="s">
        <v>4091</v>
      </c>
      <c r="H315" s="186">
        <v>4</v>
      </c>
      <c r="I315" s="187"/>
      <c r="J315" s="188">
        <f t="shared" si="90"/>
        <v>0</v>
      </c>
      <c r="K315" s="184" t="s">
        <v>5</v>
      </c>
      <c r="L315" s="42"/>
      <c r="M315" s="189" t="s">
        <v>5</v>
      </c>
      <c r="N315" s="190" t="s">
        <v>43</v>
      </c>
      <c r="O315" s="43"/>
      <c r="P315" s="191">
        <f t="shared" si="91"/>
        <v>0</v>
      </c>
      <c r="Q315" s="191">
        <v>0</v>
      </c>
      <c r="R315" s="191">
        <f t="shared" si="92"/>
        <v>0</v>
      </c>
      <c r="S315" s="191">
        <v>0</v>
      </c>
      <c r="T315" s="192">
        <f t="shared" si="93"/>
        <v>0</v>
      </c>
      <c r="AR315" s="25" t="s">
        <v>638</v>
      </c>
      <c r="AT315" s="25" t="s">
        <v>192</v>
      </c>
      <c r="AU315" s="25" t="s">
        <v>80</v>
      </c>
      <c r="AY315" s="25" t="s">
        <v>190</v>
      </c>
      <c r="BE315" s="193">
        <f t="shared" si="94"/>
        <v>0</v>
      </c>
      <c r="BF315" s="193">
        <f t="shared" si="95"/>
        <v>0</v>
      </c>
      <c r="BG315" s="193">
        <f t="shared" si="96"/>
        <v>0</v>
      </c>
      <c r="BH315" s="193">
        <f t="shared" si="97"/>
        <v>0</v>
      </c>
      <c r="BI315" s="193">
        <f t="shared" si="98"/>
        <v>0</v>
      </c>
      <c r="BJ315" s="25" t="s">
        <v>17</v>
      </c>
      <c r="BK315" s="193">
        <f t="shared" si="99"/>
        <v>0</v>
      </c>
      <c r="BL315" s="25" t="s">
        <v>638</v>
      </c>
      <c r="BM315" s="25" t="s">
        <v>4693</v>
      </c>
    </row>
    <row r="316" spans="2:65" s="1" customFormat="1" ht="16.5" customHeight="1">
      <c r="B316" s="181"/>
      <c r="C316" s="182" t="s">
        <v>1688</v>
      </c>
      <c r="D316" s="182" t="s">
        <v>192</v>
      </c>
      <c r="E316" s="183" t="s">
        <v>4694</v>
      </c>
      <c r="F316" s="184" t="s">
        <v>4695</v>
      </c>
      <c r="G316" s="185" t="s">
        <v>4091</v>
      </c>
      <c r="H316" s="186">
        <v>2</v>
      </c>
      <c r="I316" s="187"/>
      <c r="J316" s="188">
        <f t="shared" si="90"/>
        <v>0</v>
      </c>
      <c r="K316" s="184" t="s">
        <v>5</v>
      </c>
      <c r="L316" s="42"/>
      <c r="M316" s="189" t="s">
        <v>5</v>
      </c>
      <c r="N316" s="190" t="s">
        <v>43</v>
      </c>
      <c r="O316" s="43"/>
      <c r="P316" s="191">
        <f t="shared" si="91"/>
        <v>0</v>
      </c>
      <c r="Q316" s="191">
        <v>0</v>
      </c>
      <c r="R316" s="191">
        <f t="shared" si="92"/>
        <v>0</v>
      </c>
      <c r="S316" s="191">
        <v>0</v>
      </c>
      <c r="T316" s="192">
        <f t="shared" si="93"/>
        <v>0</v>
      </c>
      <c r="AR316" s="25" t="s">
        <v>638</v>
      </c>
      <c r="AT316" s="25" t="s">
        <v>192</v>
      </c>
      <c r="AU316" s="25" t="s">
        <v>80</v>
      </c>
      <c r="AY316" s="25" t="s">
        <v>190</v>
      </c>
      <c r="BE316" s="193">
        <f t="shared" si="94"/>
        <v>0</v>
      </c>
      <c r="BF316" s="193">
        <f t="shared" si="95"/>
        <v>0</v>
      </c>
      <c r="BG316" s="193">
        <f t="shared" si="96"/>
        <v>0</v>
      </c>
      <c r="BH316" s="193">
        <f t="shared" si="97"/>
        <v>0</v>
      </c>
      <c r="BI316" s="193">
        <f t="shared" si="98"/>
        <v>0</v>
      </c>
      <c r="BJ316" s="25" t="s">
        <v>17</v>
      </c>
      <c r="BK316" s="193">
        <f t="shared" si="99"/>
        <v>0</v>
      </c>
      <c r="BL316" s="25" t="s">
        <v>638</v>
      </c>
      <c r="BM316" s="25" t="s">
        <v>4696</v>
      </c>
    </row>
    <row r="317" spans="2:65" s="1" customFormat="1" ht="16.5" customHeight="1">
      <c r="B317" s="181"/>
      <c r="C317" s="182" t="s">
        <v>1693</v>
      </c>
      <c r="D317" s="182" t="s">
        <v>192</v>
      </c>
      <c r="E317" s="183" t="s">
        <v>4697</v>
      </c>
      <c r="F317" s="184" t="s">
        <v>4698</v>
      </c>
      <c r="G317" s="185" t="s">
        <v>4091</v>
      </c>
      <c r="H317" s="186">
        <v>3</v>
      </c>
      <c r="I317" s="187"/>
      <c r="J317" s="188">
        <f t="shared" si="90"/>
        <v>0</v>
      </c>
      <c r="K317" s="184" t="s">
        <v>5</v>
      </c>
      <c r="L317" s="42"/>
      <c r="M317" s="189" t="s">
        <v>5</v>
      </c>
      <c r="N317" s="190" t="s">
        <v>43</v>
      </c>
      <c r="O317" s="43"/>
      <c r="P317" s="191">
        <f t="shared" si="91"/>
        <v>0</v>
      </c>
      <c r="Q317" s="191">
        <v>0</v>
      </c>
      <c r="R317" s="191">
        <f t="shared" si="92"/>
        <v>0</v>
      </c>
      <c r="S317" s="191">
        <v>0</v>
      </c>
      <c r="T317" s="192">
        <f t="shared" si="93"/>
        <v>0</v>
      </c>
      <c r="AR317" s="25" t="s">
        <v>638</v>
      </c>
      <c r="AT317" s="25" t="s">
        <v>192</v>
      </c>
      <c r="AU317" s="25" t="s">
        <v>80</v>
      </c>
      <c r="AY317" s="25" t="s">
        <v>190</v>
      </c>
      <c r="BE317" s="193">
        <f t="shared" si="94"/>
        <v>0</v>
      </c>
      <c r="BF317" s="193">
        <f t="shared" si="95"/>
        <v>0</v>
      </c>
      <c r="BG317" s="193">
        <f t="shared" si="96"/>
        <v>0</v>
      </c>
      <c r="BH317" s="193">
        <f t="shared" si="97"/>
        <v>0</v>
      </c>
      <c r="BI317" s="193">
        <f t="shared" si="98"/>
        <v>0</v>
      </c>
      <c r="BJ317" s="25" t="s">
        <v>17</v>
      </c>
      <c r="BK317" s="193">
        <f t="shared" si="99"/>
        <v>0</v>
      </c>
      <c r="BL317" s="25" t="s">
        <v>638</v>
      </c>
      <c r="BM317" s="25" t="s">
        <v>4699</v>
      </c>
    </row>
    <row r="318" spans="2:65" s="1" customFormat="1" ht="16.5" customHeight="1">
      <c r="B318" s="181"/>
      <c r="C318" s="182" t="s">
        <v>1708</v>
      </c>
      <c r="D318" s="182" t="s">
        <v>192</v>
      </c>
      <c r="E318" s="183" t="s">
        <v>4700</v>
      </c>
      <c r="F318" s="184" t="s">
        <v>4701</v>
      </c>
      <c r="G318" s="185" t="s">
        <v>4091</v>
      </c>
      <c r="H318" s="186">
        <v>3</v>
      </c>
      <c r="I318" s="187"/>
      <c r="J318" s="188">
        <f t="shared" si="90"/>
        <v>0</v>
      </c>
      <c r="K318" s="184" t="s">
        <v>5</v>
      </c>
      <c r="L318" s="42"/>
      <c r="M318" s="189" t="s">
        <v>5</v>
      </c>
      <c r="N318" s="190" t="s">
        <v>43</v>
      </c>
      <c r="O318" s="43"/>
      <c r="P318" s="191">
        <f t="shared" si="91"/>
        <v>0</v>
      </c>
      <c r="Q318" s="191">
        <v>0</v>
      </c>
      <c r="R318" s="191">
        <f t="shared" si="92"/>
        <v>0</v>
      </c>
      <c r="S318" s="191">
        <v>0</v>
      </c>
      <c r="T318" s="192">
        <f t="shared" si="93"/>
        <v>0</v>
      </c>
      <c r="AR318" s="25" t="s">
        <v>638</v>
      </c>
      <c r="AT318" s="25" t="s">
        <v>192</v>
      </c>
      <c r="AU318" s="25" t="s">
        <v>80</v>
      </c>
      <c r="AY318" s="25" t="s">
        <v>190</v>
      </c>
      <c r="BE318" s="193">
        <f t="shared" si="94"/>
        <v>0</v>
      </c>
      <c r="BF318" s="193">
        <f t="shared" si="95"/>
        <v>0</v>
      </c>
      <c r="BG318" s="193">
        <f t="shared" si="96"/>
        <v>0</v>
      </c>
      <c r="BH318" s="193">
        <f t="shared" si="97"/>
        <v>0</v>
      </c>
      <c r="BI318" s="193">
        <f t="shared" si="98"/>
        <v>0</v>
      </c>
      <c r="BJ318" s="25" t="s">
        <v>17</v>
      </c>
      <c r="BK318" s="193">
        <f t="shared" si="99"/>
        <v>0</v>
      </c>
      <c r="BL318" s="25" t="s">
        <v>638</v>
      </c>
      <c r="BM318" s="25" t="s">
        <v>4702</v>
      </c>
    </row>
    <row r="319" spans="2:65" s="1" customFormat="1" ht="16.5" customHeight="1">
      <c r="B319" s="181"/>
      <c r="C319" s="182" t="s">
        <v>1716</v>
      </c>
      <c r="D319" s="182" t="s">
        <v>192</v>
      </c>
      <c r="E319" s="183" t="s">
        <v>4703</v>
      </c>
      <c r="F319" s="184" t="s">
        <v>4704</v>
      </c>
      <c r="G319" s="185" t="s">
        <v>4091</v>
      </c>
      <c r="H319" s="186">
        <v>3</v>
      </c>
      <c r="I319" s="187"/>
      <c r="J319" s="188">
        <f t="shared" si="90"/>
        <v>0</v>
      </c>
      <c r="K319" s="184" t="s">
        <v>5</v>
      </c>
      <c r="L319" s="42"/>
      <c r="M319" s="189" t="s">
        <v>5</v>
      </c>
      <c r="N319" s="190" t="s">
        <v>43</v>
      </c>
      <c r="O319" s="43"/>
      <c r="P319" s="191">
        <f t="shared" si="91"/>
        <v>0</v>
      </c>
      <c r="Q319" s="191">
        <v>0</v>
      </c>
      <c r="R319" s="191">
        <f t="shared" si="92"/>
        <v>0</v>
      </c>
      <c r="S319" s="191">
        <v>0</v>
      </c>
      <c r="T319" s="192">
        <f t="shared" si="93"/>
        <v>0</v>
      </c>
      <c r="AR319" s="25" t="s">
        <v>638</v>
      </c>
      <c r="AT319" s="25" t="s">
        <v>192</v>
      </c>
      <c r="AU319" s="25" t="s">
        <v>80</v>
      </c>
      <c r="AY319" s="25" t="s">
        <v>190</v>
      </c>
      <c r="BE319" s="193">
        <f t="shared" si="94"/>
        <v>0</v>
      </c>
      <c r="BF319" s="193">
        <f t="shared" si="95"/>
        <v>0</v>
      </c>
      <c r="BG319" s="193">
        <f t="shared" si="96"/>
        <v>0</v>
      </c>
      <c r="BH319" s="193">
        <f t="shared" si="97"/>
        <v>0</v>
      </c>
      <c r="BI319" s="193">
        <f t="shared" si="98"/>
        <v>0</v>
      </c>
      <c r="BJ319" s="25" t="s">
        <v>17</v>
      </c>
      <c r="BK319" s="193">
        <f t="shared" si="99"/>
        <v>0</v>
      </c>
      <c r="BL319" s="25" t="s">
        <v>638</v>
      </c>
      <c r="BM319" s="25" t="s">
        <v>4705</v>
      </c>
    </row>
    <row r="320" spans="2:65" s="1" customFormat="1" ht="16.5" customHeight="1">
      <c r="B320" s="181"/>
      <c r="C320" s="182" t="s">
        <v>1722</v>
      </c>
      <c r="D320" s="182" t="s">
        <v>192</v>
      </c>
      <c r="E320" s="183" t="s">
        <v>4706</v>
      </c>
      <c r="F320" s="184" t="s">
        <v>4707</v>
      </c>
      <c r="G320" s="185" t="s">
        <v>4091</v>
      </c>
      <c r="H320" s="186">
        <v>3</v>
      </c>
      <c r="I320" s="187"/>
      <c r="J320" s="188">
        <f t="shared" si="90"/>
        <v>0</v>
      </c>
      <c r="K320" s="184" t="s">
        <v>5</v>
      </c>
      <c r="L320" s="42"/>
      <c r="M320" s="189" t="s">
        <v>5</v>
      </c>
      <c r="N320" s="190" t="s">
        <v>43</v>
      </c>
      <c r="O320" s="43"/>
      <c r="P320" s="191">
        <f t="shared" si="91"/>
        <v>0</v>
      </c>
      <c r="Q320" s="191">
        <v>0</v>
      </c>
      <c r="R320" s="191">
        <f t="shared" si="92"/>
        <v>0</v>
      </c>
      <c r="S320" s="191">
        <v>0</v>
      </c>
      <c r="T320" s="192">
        <f t="shared" si="93"/>
        <v>0</v>
      </c>
      <c r="AR320" s="25" t="s">
        <v>638</v>
      </c>
      <c r="AT320" s="25" t="s">
        <v>192</v>
      </c>
      <c r="AU320" s="25" t="s">
        <v>80</v>
      </c>
      <c r="AY320" s="25" t="s">
        <v>190</v>
      </c>
      <c r="BE320" s="193">
        <f t="shared" si="94"/>
        <v>0</v>
      </c>
      <c r="BF320" s="193">
        <f t="shared" si="95"/>
        <v>0</v>
      </c>
      <c r="BG320" s="193">
        <f t="shared" si="96"/>
        <v>0</v>
      </c>
      <c r="BH320" s="193">
        <f t="shared" si="97"/>
        <v>0</v>
      </c>
      <c r="BI320" s="193">
        <f t="shared" si="98"/>
        <v>0</v>
      </c>
      <c r="BJ320" s="25" t="s">
        <v>17</v>
      </c>
      <c r="BK320" s="193">
        <f t="shared" si="99"/>
        <v>0</v>
      </c>
      <c r="BL320" s="25" t="s">
        <v>638</v>
      </c>
      <c r="BM320" s="25" t="s">
        <v>4708</v>
      </c>
    </row>
    <row r="321" spans="2:65" s="1" customFormat="1" ht="16.5" customHeight="1">
      <c r="B321" s="181"/>
      <c r="C321" s="182" t="s">
        <v>1729</v>
      </c>
      <c r="D321" s="182" t="s">
        <v>192</v>
      </c>
      <c r="E321" s="183" t="s">
        <v>4709</v>
      </c>
      <c r="F321" s="184" t="s">
        <v>4710</v>
      </c>
      <c r="G321" s="185" t="s">
        <v>4091</v>
      </c>
      <c r="H321" s="186">
        <v>1</v>
      </c>
      <c r="I321" s="187"/>
      <c r="J321" s="188">
        <f t="shared" si="90"/>
        <v>0</v>
      </c>
      <c r="K321" s="184" t="s">
        <v>5</v>
      </c>
      <c r="L321" s="42"/>
      <c r="M321" s="189" t="s">
        <v>5</v>
      </c>
      <c r="N321" s="190" t="s">
        <v>43</v>
      </c>
      <c r="O321" s="43"/>
      <c r="P321" s="191">
        <f t="shared" si="91"/>
        <v>0</v>
      </c>
      <c r="Q321" s="191">
        <v>0</v>
      </c>
      <c r="R321" s="191">
        <f t="shared" si="92"/>
        <v>0</v>
      </c>
      <c r="S321" s="191">
        <v>0</v>
      </c>
      <c r="T321" s="192">
        <f t="shared" si="93"/>
        <v>0</v>
      </c>
      <c r="AR321" s="25" t="s">
        <v>638</v>
      </c>
      <c r="AT321" s="25" t="s">
        <v>192</v>
      </c>
      <c r="AU321" s="25" t="s">
        <v>80</v>
      </c>
      <c r="AY321" s="25" t="s">
        <v>190</v>
      </c>
      <c r="BE321" s="193">
        <f t="shared" si="94"/>
        <v>0</v>
      </c>
      <c r="BF321" s="193">
        <f t="shared" si="95"/>
        <v>0</v>
      </c>
      <c r="BG321" s="193">
        <f t="shared" si="96"/>
        <v>0</v>
      </c>
      <c r="BH321" s="193">
        <f t="shared" si="97"/>
        <v>0</v>
      </c>
      <c r="BI321" s="193">
        <f t="shared" si="98"/>
        <v>0</v>
      </c>
      <c r="BJ321" s="25" t="s">
        <v>17</v>
      </c>
      <c r="BK321" s="193">
        <f t="shared" si="99"/>
        <v>0</v>
      </c>
      <c r="BL321" s="25" t="s">
        <v>638</v>
      </c>
      <c r="BM321" s="25" t="s">
        <v>4711</v>
      </c>
    </row>
    <row r="322" spans="2:65" s="1" customFormat="1" ht="16.5" customHeight="1">
      <c r="B322" s="181"/>
      <c r="C322" s="182" t="s">
        <v>1735</v>
      </c>
      <c r="D322" s="182" t="s">
        <v>192</v>
      </c>
      <c r="E322" s="183" t="s">
        <v>4712</v>
      </c>
      <c r="F322" s="184" t="s">
        <v>4713</v>
      </c>
      <c r="G322" s="185" t="s">
        <v>4091</v>
      </c>
      <c r="H322" s="186">
        <v>1</v>
      </c>
      <c r="I322" s="187"/>
      <c r="J322" s="188">
        <f t="shared" si="90"/>
        <v>0</v>
      </c>
      <c r="K322" s="184" t="s">
        <v>5</v>
      </c>
      <c r="L322" s="42"/>
      <c r="M322" s="189" t="s">
        <v>5</v>
      </c>
      <c r="N322" s="190" t="s">
        <v>43</v>
      </c>
      <c r="O322" s="43"/>
      <c r="P322" s="191">
        <f t="shared" si="91"/>
        <v>0</v>
      </c>
      <c r="Q322" s="191">
        <v>0</v>
      </c>
      <c r="R322" s="191">
        <f t="shared" si="92"/>
        <v>0</v>
      </c>
      <c r="S322" s="191">
        <v>0</v>
      </c>
      <c r="T322" s="192">
        <f t="shared" si="93"/>
        <v>0</v>
      </c>
      <c r="AR322" s="25" t="s">
        <v>638</v>
      </c>
      <c r="AT322" s="25" t="s">
        <v>192</v>
      </c>
      <c r="AU322" s="25" t="s">
        <v>80</v>
      </c>
      <c r="AY322" s="25" t="s">
        <v>190</v>
      </c>
      <c r="BE322" s="193">
        <f t="shared" si="94"/>
        <v>0</v>
      </c>
      <c r="BF322" s="193">
        <f t="shared" si="95"/>
        <v>0</v>
      </c>
      <c r="BG322" s="193">
        <f t="shared" si="96"/>
        <v>0</v>
      </c>
      <c r="BH322" s="193">
        <f t="shared" si="97"/>
        <v>0</v>
      </c>
      <c r="BI322" s="193">
        <f t="shared" si="98"/>
        <v>0</v>
      </c>
      <c r="BJ322" s="25" t="s">
        <v>17</v>
      </c>
      <c r="BK322" s="193">
        <f t="shared" si="99"/>
        <v>0</v>
      </c>
      <c r="BL322" s="25" t="s">
        <v>638</v>
      </c>
      <c r="BM322" s="25" t="s">
        <v>4714</v>
      </c>
    </row>
    <row r="323" spans="2:65" s="1" customFormat="1" ht="16.5" customHeight="1">
      <c r="B323" s="181"/>
      <c r="C323" s="182" t="s">
        <v>1739</v>
      </c>
      <c r="D323" s="182" t="s">
        <v>192</v>
      </c>
      <c r="E323" s="183" t="s">
        <v>4715</v>
      </c>
      <c r="F323" s="184" t="s">
        <v>4716</v>
      </c>
      <c r="G323" s="185" t="s">
        <v>4091</v>
      </c>
      <c r="H323" s="186">
        <v>1</v>
      </c>
      <c r="I323" s="187"/>
      <c r="J323" s="188">
        <f t="shared" si="90"/>
        <v>0</v>
      </c>
      <c r="K323" s="184" t="s">
        <v>5</v>
      </c>
      <c r="L323" s="42"/>
      <c r="M323" s="189" t="s">
        <v>5</v>
      </c>
      <c r="N323" s="190" t="s">
        <v>43</v>
      </c>
      <c r="O323" s="43"/>
      <c r="P323" s="191">
        <f t="shared" si="91"/>
        <v>0</v>
      </c>
      <c r="Q323" s="191">
        <v>0</v>
      </c>
      <c r="R323" s="191">
        <f t="shared" si="92"/>
        <v>0</v>
      </c>
      <c r="S323" s="191">
        <v>0</v>
      </c>
      <c r="T323" s="192">
        <f t="shared" si="93"/>
        <v>0</v>
      </c>
      <c r="AR323" s="25" t="s">
        <v>638</v>
      </c>
      <c r="AT323" s="25" t="s">
        <v>192</v>
      </c>
      <c r="AU323" s="25" t="s">
        <v>80</v>
      </c>
      <c r="AY323" s="25" t="s">
        <v>190</v>
      </c>
      <c r="BE323" s="193">
        <f t="shared" si="94"/>
        <v>0</v>
      </c>
      <c r="BF323" s="193">
        <f t="shared" si="95"/>
        <v>0</v>
      </c>
      <c r="BG323" s="193">
        <f t="shared" si="96"/>
        <v>0</v>
      </c>
      <c r="BH323" s="193">
        <f t="shared" si="97"/>
        <v>0</v>
      </c>
      <c r="BI323" s="193">
        <f t="shared" si="98"/>
        <v>0</v>
      </c>
      <c r="BJ323" s="25" t="s">
        <v>17</v>
      </c>
      <c r="BK323" s="193">
        <f t="shared" si="99"/>
        <v>0</v>
      </c>
      <c r="BL323" s="25" t="s">
        <v>638</v>
      </c>
      <c r="BM323" s="25" t="s">
        <v>4717</v>
      </c>
    </row>
    <row r="324" spans="2:65" s="1" customFormat="1" ht="16.5" customHeight="1">
      <c r="B324" s="181"/>
      <c r="C324" s="182" t="s">
        <v>1761</v>
      </c>
      <c r="D324" s="182" t="s">
        <v>192</v>
      </c>
      <c r="E324" s="183" t="s">
        <v>4718</v>
      </c>
      <c r="F324" s="184" t="s">
        <v>4719</v>
      </c>
      <c r="G324" s="185" t="s">
        <v>4091</v>
      </c>
      <c r="H324" s="186">
        <v>1</v>
      </c>
      <c r="I324" s="187"/>
      <c r="J324" s="188">
        <f t="shared" si="90"/>
        <v>0</v>
      </c>
      <c r="K324" s="184" t="s">
        <v>5</v>
      </c>
      <c r="L324" s="42"/>
      <c r="M324" s="189" t="s">
        <v>5</v>
      </c>
      <c r="N324" s="190" t="s">
        <v>43</v>
      </c>
      <c r="O324" s="43"/>
      <c r="P324" s="191">
        <f t="shared" si="91"/>
        <v>0</v>
      </c>
      <c r="Q324" s="191">
        <v>0</v>
      </c>
      <c r="R324" s="191">
        <f t="shared" si="92"/>
        <v>0</v>
      </c>
      <c r="S324" s="191">
        <v>0</v>
      </c>
      <c r="T324" s="192">
        <f t="shared" si="93"/>
        <v>0</v>
      </c>
      <c r="AR324" s="25" t="s">
        <v>638</v>
      </c>
      <c r="AT324" s="25" t="s">
        <v>192</v>
      </c>
      <c r="AU324" s="25" t="s">
        <v>80</v>
      </c>
      <c r="AY324" s="25" t="s">
        <v>190</v>
      </c>
      <c r="BE324" s="193">
        <f t="shared" si="94"/>
        <v>0</v>
      </c>
      <c r="BF324" s="193">
        <f t="shared" si="95"/>
        <v>0</v>
      </c>
      <c r="BG324" s="193">
        <f t="shared" si="96"/>
        <v>0</v>
      </c>
      <c r="BH324" s="193">
        <f t="shared" si="97"/>
        <v>0</v>
      </c>
      <c r="BI324" s="193">
        <f t="shared" si="98"/>
        <v>0</v>
      </c>
      <c r="BJ324" s="25" t="s">
        <v>17</v>
      </c>
      <c r="BK324" s="193">
        <f t="shared" si="99"/>
        <v>0</v>
      </c>
      <c r="BL324" s="25" t="s">
        <v>638</v>
      </c>
      <c r="BM324" s="25" t="s">
        <v>4720</v>
      </c>
    </row>
    <row r="325" spans="2:65" s="1" customFormat="1" ht="16.5" customHeight="1">
      <c r="B325" s="181"/>
      <c r="C325" s="182" t="s">
        <v>1766</v>
      </c>
      <c r="D325" s="182" t="s">
        <v>192</v>
      </c>
      <c r="E325" s="183" t="s">
        <v>4721</v>
      </c>
      <c r="F325" s="184" t="s">
        <v>4722</v>
      </c>
      <c r="G325" s="185" t="s">
        <v>4091</v>
      </c>
      <c r="H325" s="186">
        <v>1</v>
      </c>
      <c r="I325" s="187"/>
      <c r="J325" s="188">
        <f t="shared" si="90"/>
        <v>0</v>
      </c>
      <c r="K325" s="184" t="s">
        <v>5</v>
      </c>
      <c r="L325" s="42"/>
      <c r="M325" s="189" t="s">
        <v>5</v>
      </c>
      <c r="N325" s="190" t="s">
        <v>43</v>
      </c>
      <c r="O325" s="43"/>
      <c r="P325" s="191">
        <f t="shared" si="91"/>
        <v>0</v>
      </c>
      <c r="Q325" s="191">
        <v>0</v>
      </c>
      <c r="R325" s="191">
        <f t="shared" si="92"/>
        <v>0</v>
      </c>
      <c r="S325" s="191">
        <v>0</v>
      </c>
      <c r="T325" s="192">
        <f t="shared" si="93"/>
        <v>0</v>
      </c>
      <c r="AR325" s="25" t="s">
        <v>638</v>
      </c>
      <c r="AT325" s="25" t="s">
        <v>192</v>
      </c>
      <c r="AU325" s="25" t="s">
        <v>80</v>
      </c>
      <c r="AY325" s="25" t="s">
        <v>190</v>
      </c>
      <c r="BE325" s="193">
        <f t="shared" si="94"/>
        <v>0</v>
      </c>
      <c r="BF325" s="193">
        <f t="shared" si="95"/>
        <v>0</v>
      </c>
      <c r="BG325" s="193">
        <f t="shared" si="96"/>
        <v>0</v>
      </c>
      <c r="BH325" s="193">
        <f t="shared" si="97"/>
        <v>0</v>
      </c>
      <c r="BI325" s="193">
        <f t="shared" si="98"/>
        <v>0</v>
      </c>
      <c r="BJ325" s="25" t="s">
        <v>17</v>
      </c>
      <c r="BK325" s="193">
        <f t="shared" si="99"/>
        <v>0</v>
      </c>
      <c r="BL325" s="25" t="s">
        <v>638</v>
      </c>
      <c r="BM325" s="25" t="s">
        <v>4723</v>
      </c>
    </row>
    <row r="326" spans="2:65" s="1" customFormat="1" ht="16.5" customHeight="1">
      <c r="B326" s="181"/>
      <c r="C326" s="182" t="s">
        <v>1774</v>
      </c>
      <c r="D326" s="182" t="s">
        <v>192</v>
      </c>
      <c r="E326" s="183" t="s">
        <v>4724</v>
      </c>
      <c r="F326" s="184" t="s">
        <v>4725</v>
      </c>
      <c r="G326" s="185" t="s">
        <v>4091</v>
      </c>
      <c r="H326" s="186">
        <v>1</v>
      </c>
      <c r="I326" s="187"/>
      <c r="J326" s="188">
        <f t="shared" si="90"/>
        <v>0</v>
      </c>
      <c r="K326" s="184" t="s">
        <v>5</v>
      </c>
      <c r="L326" s="42"/>
      <c r="M326" s="189" t="s">
        <v>5</v>
      </c>
      <c r="N326" s="190" t="s">
        <v>43</v>
      </c>
      <c r="O326" s="43"/>
      <c r="P326" s="191">
        <f t="shared" si="91"/>
        <v>0</v>
      </c>
      <c r="Q326" s="191">
        <v>0</v>
      </c>
      <c r="R326" s="191">
        <f t="shared" si="92"/>
        <v>0</v>
      </c>
      <c r="S326" s="191">
        <v>0</v>
      </c>
      <c r="T326" s="192">
        <f t="shared" si="93"/>
        <v>0</v>
      </c>
      <c r="AR326" s="25" t="s">
        <v>638</v>
      </c>
      <c r="AT326" s="25" t="s">
        <v>192</v>
      </c>
      <c r="AU326" s="25" t="s">
        <v>80</v>
      </c>
      <c r="AY326" s="25" t="s">
        <v>190</v>
      </c>
      <c r="BE326" s="193">
        <f t="shared" si="94"/>
        <v>0</v>
      </c>
      <c r="BF326" s="193">
        <f t="shared" si="95"/>
        <v>0</v>
      </c>
      <c r="BG326" s="193">
        <f t="shared" si="96"/>
        <v>0</v>
      </c>
      <c r="BH326" s="193">
        <f t="shared" si="97"/>
        <v>0</v>
      </c>
      <c r="BI326" s="193">
        <f t="shared" si="98"/>
        <v>0</v>
      </c>
      <c r="BJ326" s="25" t="s">
        <v>17</v>
      </c>
      <c r="BK326" s="193">
        <f t="shared" si="99"/>
        <v>0</v>
      </c>
      <c r="BL326" s="25" t="s">
        <v>638</v>
      </c>
      <c r="BM326" s="25" t="s">
        <v>4726</v>
      </c>
    </row>
    <row r="327" spans="2:65" s="1" customFormat="1" ht="16.5" customHeight="1">
      <c r="B327" s="181"/>
      <c r="C327" s="182" t="s">
        <v>1780</v>
      </c>
      <c r="D327" s="182" t="s">
        <v>192</v>
      </c>
      <c r="E327" s="183" t="s">
        <v>4727</v>
      </c>
      <c r="F327" s="184" t="s">
        <v>4728</v>
      </c>
      <c r="G327" s="185" t="s">
        <v>4091</v>
      </c>
      <c r="H327" s="186">
        <v>9</v>
      </c>
      <c r="I327" s="187"/>
      <c r="J327" s="188">
        <f t="shared" si="90"/>
        <v>0</v>
      </c>
      <c r="K327" s="184" t="s">
        <v>5</v>
      </c>
      <c r="L327" s="42"/>
      <c r="M327" s="189" t="s">
        <v>5</v>
      </c>
      <c r="N327" s="190" t="s">
        <v>43</v>
      </c>
      <c r="O327" s="43"/>
      <c r="P327" s="191">
        <f t="shared" si="91"/>
        <v>0</v>
      </c>
      <c r="Q327" s="191">
        <v>0</v>
      </c>
      <c r="R327" s="191">
        <f t="shared" si="92"/>
        <v>0</v>
      </c>
      <c r="S327" s="191">
        <v>0</v>
      </c>
      <c r="T327" s="192">
        <f t="shared" si="93"/>
        <v>0</v>
      </c>
      <c r="AR327" s="25" t="s">
        <v>638</v>
      </c>
      <c r="AT327" s="25" t="s">
        <v>192</v>
      </c>
      <c r="AU327" s="25" t="s">
        <v>80</v>
      </c>
      <c r="AY327" s="25" t="s">
        <v>190</v>
      </c>
      <c r="BE327" s="193">
        <f t="shared" si="94"/>
        <v>0</v>
      </c>
      <c r="BF327" s="193">
        <f t="shared" si="95"/>
        <v>0</v>
      </c>
      <c r="BG327" s="193">
        <f t="shared" si="96"/>
        <v>0</v>
      </c>
      <c r="BH327" s="193">
        <f t="shared" si="97"/>
        <v>0</v>
      </c>
      <c r="BI327" s="193">
        <f t="shared" si="98"/>
        <v>0</v>
      </c>
      <c r="BJ327" s="25" t="s">
        <v>17</v>
      </c>
      <c r="BK327" s="193">
        <f t="shared" si="99"/>
        <v>0</v>
      </c>
      <c r="BL327" s="25" t="s">
        <v>638</v>
      </c>
      <c r="BM327" s="25" t="s">
        <v>4729</v>
      </c>
    </row>
    <row r="328" spans="2:65" s="1" customFormat="1" ht="16.5" customHeight="1">
      <c r="B328" s="181"/>
      <c r="C328" s="182" t="s">
        <v>1784</v>
      </c>
      <c r="D328" s="182" t="s">
        <v>192</v>
      </c>
      <c r="E328" s="183" t="s">
        <v>4730</v>
      </c>
      <c r="F328" s="184" t="s">
        <v>4731</v>
      </c>
      <c r="G328" s="185" t="s">
        <v>4091</v>
      </c>
      <c r="H328" s="186">
        <v>10</v>
      </c>
      <c r="I328" s="187"/>
      <c r="J328" s="188">
        <f t="shared" si="90"/>
        <v>0</v>
      </c>
      <c r="K328" s="184" t="s">
        <v>5</v>
      </c>
      <c r="L328" s="42"/>
      <c r="M328" s="189" t="s">
        <v>5</v>
      </c>
      <c r="N328" s="190" t="s">
        <v>43</v>
      </c>
      <c r="O328" s="43"/>
      <c r="P328" s="191">
        <f t="shared" si="91"/>
        <v>0</v>
      </c>
      <c r="Q328" s="191">
        <v>0</v>
      </c>
      <c r="R328" s="191">
        <f t="shared" si="92"/>
        <v>0</v>
      </c>
      <c r="S328" s="191">
        <v>0</v>
      </c>
      <c r="T328" s="192">
        <f t="shared" si="93"/>
        <v>0</v>
      </c>
      <c r="AR328" s="25" t="s">
        <v>638</v>
      </c>
      <c r="AT328" s="25" t="s">
        <v>192</v>
      </c>
      <c r="AU328" s="25" t="s">
        <v>80</v>
      </c>
      <c r="AY328" s="25" t="s">
        <v>190</v>
      </c>
      <c r="BE328" s="193">
        <f t="shared" si="94"/>
        <v>0</v>
      </c>
      <c r="BF328" s="193">
        <f t="shared" si="95"/>
        <v>0</v>
      </c>
      <c r="BG328" s="193">
        <f t="shared" si="96"/>
        <v>0</v>
      </c>
      <c r="BH328" s="193">
        <f t="shared" si="97"/>
        <v>0</v>
      </c>
      <c r="BI328" s="193">
        <f t="shared" si="98"/>
        <v>0</v>
      </c>
      <c r="BJ328" s="25" t="s">
        <v>17</v>
      </c>
      <c r="BK328" s="193">
        <f t="shared" si="99"/>
        <v>0</v>
      </c>
      <c r="BL328" s="25" t="s">
        <v>638</v>
      </c>
      <c r="BM328" s="25" t="s">
        <v>4732</v>
      </c>
    </row>
    <row r="329" spans="2:65" s="1" customFormat="1" ht="16.5" customHeight="1">
      <c r="B329" s="181"/>
      <c r="C329" s="182" t="s">
        <v>1788</v>
      </c>
      <c r="D329" s="182" t="s">
        <v>192</v>
      </c>
      <c r="E329" s="183" t="s">
        <v>4733</v>
      </c>
      <c r="F329" s="184" t="s">
        <v>4734</v>
      </c>
      <c r="G329" s="185" t="s">
        <v>4091</v>
      </c>
      <c r="H329" s="186">
        <v>20</v>
      </c>
      <c r="I329" s="187"/>
      <c r="J329" s="188">
        <f t="shared" si="90"/>
        <v>0</v>
      </c>
      <c r="K329" s="184" t="s">
        <v>5</v>
      </c>
      <c r="L329" s="42"/>
      <c r="M329" s="189" t="s">
        <v>5</v>
      </c>
      <c r="N329" s="190" t="s">
        <v>43</v>
      </c>
      <c r="O329" s="43"/>
      <c r="P329" s="191">
        <f t="shared" si="91"/>
        <v>0</v>
      </c>
      <c r="Q329" s="191">
        <v>0</v>
      </c>
      <c r="R329" s="191">
        <f t="shared" si="92"/>
        <v>0</v>
      </c>
      <c r="S329" s="191">
        <v>0</v>
      </c>
      <c r="T329" s="192">
        <f t="shared" si="93"/>
        <v>0</v>
      </c>
      <c r="AR329" s="25" t="s">
        <v>638</v>
      </c>
      <c r="AT329" s="25" t="s">
        <v>192</v>
      </c>
      <c r="AU329" s="25" t="s">
        <v>80</v>
      </c>
      <c r="AY329" s="25" t="s">
        <v>190</v>
      </c>
      <c r="BE329" s="193">
        <f t="shared" si="94"/>
        <v>0</v>
      </c>
      <c r="BF329" s="193">
        <f t="shared" si="95"/>
        <v>0</v>
      </c>
      <c r="BG329" s="193">
        <f t="shared" si="96"/>
        <v>0</v>
      </c>
      <c r="BH329" s="193">
        <f t="shared" si="97"/>
        <v>0</v>
      </c>
      <c r="BI329" s="193">
        <f t="shared" si="98"/>
        <v>0</v>
      </c>
      <c r="BJ329" s="25" t="s">
        <v>17</v>
      </c>
      <c r="BK329" s="193">
        <f t="shared" si="99"/>
        <v>0</v>
      </c>
      <c r="BL329" s="25" t="s">
        <v>638</v>
      </c>
      <c r="BM329" s="25" t="s">
        <v>4735</v>
      </c>
    </row>
    <row r="330" spans="2:65" s="1" customFormat="1" ht="16.5" customHeight="1">
      <c r="B330" s="181"/>
      <c r="C330" s="182" t="s">
        <v>1793</v>
      </c>
      <c r="D330" s="182" t="s">
        <v>192</v>
      </c>
      <c r="E330" s="183" t="s">
        <v>4736</v>
      </c>
      <c r="F330" s="184" t="s">
        <v>4737</v>
      </c>
      <c r="G330" s="185" t="s">
        <v>4091</v>
      </c>
      <c r="H330" s="186">
        <v>1</v>
      </c>
      <c r="I330" s="187"/>
      <c r="J330" s="188">
        <f t="shared" si="90"/>
        <v>0</v>
      </c>
      <c r="K330" s="184" t="s">
        <v>5</v>
      </c>
      <c r="L330" s="42"/>
      <c r="M330" s="189" t="s">
        <v>5</v>
      </c>
      <c r="N330" s="190" t="s">
        <v>43</v>
      </c>
      <c r="O330" s="43"/>
      <c r="P330" s="191">
        <f t="shared" si="91"/>
        <v>0</v>
      </c>
      <c r="Q330" s="191">
        <v>0</v>
      </c>
      <c r="R330" s="191">
        <f t="shared" si="92"/>
        <v>0</v>
      </c>
      <c r="S330" s="191">
        <v>0</v>
      </c>
      <c r="T330" s="192">
        <f t="shared" si="93"/>
        <v>0</v>
      </c>
      <c r="AR330" s="25" t="s">
        <v>638</v>
      </c>
      <c r="AT330" s="25" t="s">
        <v>192</v>
      </c>
      <c r="AU330" s="25" t="s">
        <v>80</v>
      </c>
      <c r="AY330" s="25" t="s">
        <v>190</v>
      </c>
      <c r="BE330" s="193">
        <f t="shared" si="94"/>
        <v>0</v>
      </c>
      <c r="BF330" s="193">
        <f t="shared" si="95"/>
        <v>0</v>
      </c>
      <c r="BG330" s="193">
        <f t="shared" si="96"/>
        <v>0</v>
      </c>
      <c r="BH330" s="193">
        <f t="shared" si="97"/>
        <v>0</v>
      </c>
      <c r="BI330" s="193">
        <f t="shared" si="98"/>
        <v>0</v>
      </c>
      <c r="BJ330" s="25" t="s">
        <v>17</v>
      </c>
      <c r="BK330" s="193">
        <f t="shared" si="99"/>
        <v>0</v>
      </c>
      <c r="BL330" s="25" t="s">
        <v>638</v>
      </c>
      <c r="BM330" s="25" t="s">
        <v>4738</v>
      </c>
    </row>
    <row r="331" spans="2:65" s="1" customFormat="1" ht="16.5" customHeight="1">
      <c r="B331" s="181"/>
      <c r="C331" s="182" t="s">
        <v>1797</v>
      </c>
      <c r="D331" s="182" t="s">
        <v>192</v>
      </c>
      <c r="E331" s="183" t="s">
        <v>4739</v>
      </c>
      <c r="F331" s="184" t="s">
        <v>4740</v>
      </c>
      <c r="G331" s="185" t="s">
        <v>4091</v>
      </c>
      <c r="H331" s="186">
        <v>2</v>
      </c>
      <c r="I331" s="187"/>
      <c r="J331" s="188">
        <f t="shared" si="90"/>
        <v>0</v>
      </c>
      <c r="K331" s="184" t="s">
        <v>5</v>
      </c>
      <c r="L331" s="42"/>
      <c r="M331" s="189" t="s">
        <v>5</v>
      </c>
      <c r="N331" s="190" t="s">
        <v>43</v>
      </c>
      <c r="O331" s="43"/>
      <c r="P331" s="191">
        <f t="shared" si="91"/>
        <v>0</v>
      </c>
      <c r="Q331" s="191">
        <v>0</v>
      </c>
      <c r="R331" s="191">
        <f t="shared" si="92"/>
        <v>0</v>
      </c>
      <c r="S331" s="191">
        <v>0</v>
      </c>
      <c r="T331" s="192">
        <f t="shared" si="93"/>
        <v>0</v>
      </c>
      <c r="AR331" s="25" t="s">
        <v>638</v>
      </c>
      <c r="AT331" s="25" t="s">
        <v>192</v>
      </c>
      <c r="AU331" s="25" t="s">
        <v>80</v>
      </c>
      <c r="AY331" s="25" t="s">
        <v>190</v>
      </c>
      <c r="BE331" s="193">
        <f t="shared" si="94"/>
        <v>0</v>
      </c>
      <c r="BF331" s="193">
        <f t="shared" si="95"/>
        <v>0</v>
      </c>
      <c r="BG331" s="193">
        <f t="shared" si="96"/>
        <v>0</v>
      </c>
      <c r="BH331" s="193">
        <f t="shared" si="97"/>
        <v>0</v>
      </c>
      <c r="BI331" s="193">
        <f t="shared" si="98"/>
        <v>0</v>
      </c>
      <c r="BJ331" s="25" t="s">
        <v>17</v>
      </c>
      <c r="BK331" s="193">
        <f t="shared" si="99"/>
        <v>0</v>
      </c>
      <c r="BL331" s="25" t="s">
        <v>638</v>
      </c>
      <c r="BM331" s="25" t="s">
        <v>4741</v>
      </c>
    </row>
    <row r="332" spans="2:65" s="1" customFormat="1" ht="16.5" customHeight="1">
      <c r="B332" s="181"/>
      <c r="C332" s="182" t="s">
        <v>1801</v>
      </c>
      <c r="D332" s="182" t="s">
        <v>192</v>
      </c>
      <c r="E332" s="183" t="s">
        <v>4742</v>
      </c>
      <c r="F332" s="184" t="s">
        <v>4743</v>
      </c>
      <c r="G332" s="185" t="s">
        <v>4091</v>
      </c>
      <c r="H332" s="186">
        <v>1</v>
      </c>
      <c r="I332" s="187"/>
      <c r="J332" s="188">
        <f t="shared" si="90"/>
        <v>0</v>
      </c>
      <c r="K332" s="184" t="s">
        <v>5</v>
      </c>
      <c r="L332" s="42"/>
      <c r="M332" s="189" t="s">
        <v>5</v>
      </c>
      <c r="N332" s="190" t="s">
        <v>43</v>
      </c>
      <c r="O332" s="43"/>
      <c r="P332" s="191">
        <f t="shared" si="91"/>
        <v>0</v>
      </c>
      <c r="Q332" s="191">
        <v>0</v>
      </c>
      <c r="R332" s="191">
        <f t="shared" si="92"/>
        <v>0</v>
      </c>
      <c r="S332" s="191">
        <v>0</v>
      </c>
      <c r="T332" s="192">
        <f t="shared" si="93"/>
        <v>0</v>
      </c>
      <c r="AR332" s="25" t="s">
        <v>638</v>
      </c>
      <c r="AT332" s="25" t="s">
        <v>192</v>
      </c>
      <c r="AU332" s="25" t="s">
        <v>80</v>
      </c>
      <c r="AY332" s="25" t="s">
        <v>190</v>
      </c>
      <c r="BE332" s="193">
        <f t="shared" si="94"/>
        <v>0</v>
      </c>
      <c r="BF332" s="193">
        <f t="shared" si="95"/>
        <v>0</v>
      </c>
      <c r="BG332" s="193">
        <f t="shared" si="96"/>
        <v>0</v>
      </c>
      <c r="BH332" s="193">
        <f t="shared" si="97"/>
        <v>0</v>
      </c>
      <c r="BI332" s="193">
        <f t="shared" si="98"/>
        <v>0</v>
      </c>
      <c r="BJ332" s="25" t="s">
        <v>17</v>
      </c>
      <c r="BK332" s="193">
        <f t="shared" si="99"/>
        <v>0</v>
      </c>
      <c r="BL332" s="25" t="s">
        <v>638</v>
      </c>
      <c r="BM332" s="25" t="s">
        <v>4744</v>
      </c>
    </row>
    <row r="333" spans="2:65" s="1" customFormat="1" ht="16.5" customHeight="1">
      <c r="B333" s="181"/>
      <c r="C333" s="182" t="s">
        <v>1807</v>
      </c>
      <c r="D333" s="182" t="s">
        <v>192</v>
      </c>
      <c r="E333" s="183" t="s">
        <v>4745</v>
      </c>
      <c r="F333" s="184" t="s">
        <v>4746</v>
      </c>
      <c r="G333" s="185" t="s">
        <v>4091</v>
      </c>
      <c r="H333" s="186">
        <v>1</v>
      </c>
      <c r="I333" s="187"/>
      <c r="J333" s="188">
        <f t="shared" si="90"/>
        <v>0</v>
      </c>
      <c r="K333" s="184" t="s">
        <v>5</v>
      </c>
      <c r="L333" s="42"/>
      <c r="M333" s="189" t="s">
        <v>5</v>
      </c>
      <c r="N333" s="190" t="s">
        <v>43</v>
      </c>
      <c r="O333" s="43"/>
      <c r="P333" s="191">
        <f t="shared" si="91"/>
        <v>0</v>
      </c>
      <c r="Q333" s="191">
        <v>0</v>
      </c>
      <c r="R333" s="191">
        <f t="shared" si="92"/>
        <v>0</v>
      </c>
      <c r="S333" s="191">
        <v>0</v>
      </c>
      <c r="T333" s="192">
        <f t="shared" si="93"/>
        <v>0</v>
      </c>
      <c r="AR333" s="25" t="s">
        <v>638</v>
      </c>
      <c r="AT333" s="25" t="s">
        <v>192</v>
      </c>
      <c r="AU333" s="25" t="s">
        <v>80</v>
      </c>
      <c r="AY333" s="25" t="s">
        <v>190</v>
      </c>
      <c r="BE333" s="193">
        <f t="shared" si="94"/>
        <v>0</v>
      </c>
      <c r="BF333" s="193">
        <f t="shared" si="95"/>
        <v>0</v>
      </c>
      <c r="BG333" s="193">
        <f t="shared" si="96"/>
        <v>0</v>
      </c>
      <c r="BH333" s="193">
        <f t="shared" si="97"/>
        <v>0</v>
      </c>
      <c r="BI333" s="193">
        <f t="shared" si="98"/>
        <v>0</v>
      </c>
      <c r="BJ333" s="25" t="s">
        <v>17</v>
      </c>
      <c r="BK333" s="193">
        <f t="shared" si="99"/>
        <v>0</v>
      </c>
      <c r="BL333" s="25" t="s">
        <v>638</v>
      </c>
      <c r="BM333" s="25" t="s">
        <v>4747</v>
      </c>
    </row>
    <row r="334" spans="2:65" s="1" customFormat="1" ht="16.5" customHeight="1">
      <c r="B334" s="181"/>
      <c r="C334" s="182" t="s">
        <v>1815</v>
      </c>
      <c r="D334" s="182" t="s">
        <v>192</v>
      </c>
      <c r="E334" s="183" t="s">
        <v>4748</v>
      </c>
      <c r="F334" s="184" t="s">
        <v>4749</v>
      </c>
      <c r="G334" s="185" t="s">
        <v>4091</v>
      </c>
      <c r="H334" s="186">
        <v>1</v>
      </c>
      <c r="I334" s="187"/>
      <c r="J334" s="188">
        <f t="shared" si="90"/>
        <v>0</v>
      </c>
      <c r="K334" s="184" t="s">
        <v>5</v>
      </c>
      <c r="L334" s="42"/>
      <c r="M334" s="189" t="s">
        <v>5</v>
      </c>
      <c r="N334" s="190" t="s">
        <v>43</v>
      </c>
      <c r="O334" s="43"/>
      <c r="P334" s="191">
        <f t="shared" si="91"/>
        <v>0</v>
      </c>
      <c r="Q334" s="191">
        <v>0</v>
      </c>
      <c r="R334" s="191">
        <f t="shared" si="92"/>
        <v>0</v>
      </c>
      <c r="S334" s="191">
        <v>0</v>
      </c>
      <c r="T334" s="192">
        <f t="shared" si="93"/>
        <v>0</v>
      </c>
      <c r="AR334" s="25" t="s">
        <v>638</v>
      </c>
      <c r="AT334" s="25" t="s">
        <v>192</v>
      </c>
      <c r="AU334" s="25" t="s">
        <v>80</v>
      </c>
      <c r="AY334" s="25" t="s">
        <v>190</v>
      </c>
      <c r="BE334" s="193">
        <f t="shared" si="94"/>
        <v>0</v>
      </c>
      <c r="BF334" s="193">
        <f t="shared" si="95"/>
        <v>0</v>
      </c>
      <c r="BG334" s="193">
        <f t="shared" si="96"/>
        <v>0</v>
      </c>
      <c r="BH334" s="193">
        <f t="shared" si="97"/>
        <v>0</v>
      </c>
      <c r="BI334" s="193">
        <f t="shared" si="98"/>
        <v>0</v>
      </c>
      <c r="BJ334" s="25" t="s">
        <v>17</v>
      </c>
      <c r="BK334" s="193">
        <f t="shared" si="99"/>
        <v>0</v>
      </c>
      <c r="BL334" s="25" t="s">
        <v>638</v>
      </c>
      <c r="BM334" s="25" t="s">
        <v>4750</v>
      </c>
    </row>
    <row r="335" spans="2:65" s="1" customFormat="1" ht="16.5" customHeight="1">
      <c r="B335" s="181"/>
      <c r="C335" s="182" t="s">
        <v>1823</v>
      </c>
      <c r="D335" s="182" t="s">
        <v>192</v>
      </c>
      <c r="E335" s="183" t="s">
        <v>4751</v>
      </c>
      <c r="F335" s="184" t="s">
        <v>4752</v>
      </c>
      <c r="G335" s="185" t="s">
        <v>4091</v>
      </c>
      <c r="H335" s="186">
        <v>18</v>
      </c>
      <c r="I335" s="187"/>
      <c r="J335" s="188">
        <f t="shared" si="90"/>
        <v>0</v>
      </c>
      <c r="K335" s="184" t="s">
        <v>5</v>
      </c>
      <c r="L335" s="42"/>
      <c r="M335" s="189" t="s">
        <v>5</v>
      </c>
      <c r="N335" s="190" t="s">
        <v>43</v>
      </c>
      <c r="O335" s="43"/>
      <c r="P335" s="191">
        <f t="shared" si="91"/>
        <v>0</v>
      </c>
      <c r="Q335" s="191">
        <v>0</v>
      </c>
      <c r="R335" s="191">
        <f t="shared" si="92"/>
        <v>0</v>
      </c>
      <c r="S335" s="191">
        <v>0</v>
      </c>
      <c r="T335" s="192">
        <f t="shared" si="93"/>
        <v>0</v>
      </c>
      <c r="AR335" s="25" t="s">
        <v>638</v>
      </c>
      <c r="AT335" s="25" t="s">
        <v>192</v>
      </c>
      <c r="AU335" s="25" t="s">
        <v>80</v>
      </c>
      <c r="AY335" s="25" t="s">
        <v>190</v>
      </c>
      <c r="BE335" s="193">
        <f t="shared" si="94"/>
        <v>0</v>
      </c>
      <c r="BF335" s="193">
        <f t="shared" si="95"/>
        <v>0</v>
      </c>
      <c r="BG335" s="193">
        <f t="shared" si="96"/>
        <v>0</v>
      </c>
      <c r="BH335" s="193">
        <f t="shared" si="97"/>
        <v>0</v>
      </c>
      <c r="BI335" s="193">
        <f t="shared" si="98"/>
        <v>0</v>
      </c>
      <c r="BJ335" s="25" t="s">
        <v>17</v>
      </c>
      <c r="BK335" s="193">
        <f t="shared" si="99"/>
        <v>0</v>
      </c>
      <c r="BL335" s="25" t="s">
        <v>638</v>
      </c>
      <c r="BM335" s="25" t="s">
        <v>4753</v>
      </c>
    </row>
    <row r="336" spans="2:65" s="1" customFormat="1" ht="16.5" customHeight="1">
      <c r="B336" s="181"/>
      <c r="C336" s="182" t="s">
        <v>1828</v>
      </c>
      <c r="D336" s="182" t="s">
        <v>192</v>
      </c>
      <c r="E336" s="183" t="s">
        <v>4754</v>
      </c>
      <c r="F336" s="184" t="s">
        <v>4755</v>
      </c>
      <c r="G336" s="185" t="s">
        <v>4091</v>
      </c>
      <c r="H336" s="186">
        <v>9</v>
      </c>
      <c r="I336" s="187"/>
      <c r="J336" s="188">
        <f t="shared" si="90"/>
        <v>0</v>
      </c>
      <c r="K336" s="184" t="s">
        <v>5</v>
      </c>
      <c r="L336" s="42"/>
      <c r="M336" s="189" t="s">
        <v>5</v>
      </c>
      <c r="N336" s="190" t="s">
        <v>43</v>
      </c>
      <c r="O336" s="43"/>
      <c r="P336" s="191">
        <f t="shared" si="91"/>
        <v>0</v>
      </c>
      <c r="Q336" s="191">
        <v>0</v>
      </c>
      <c r="R336" s="191">
        <f t="shared" si="92"/>
        <v>0</v>
      </c>
      <c r="S336" s="191">
        <v>0</v>
      </c>
      <c r="T336" s="192">
        <f t="shared" si="93"/>
        <v>0</v>
      </c>
      <c r="AR336" s="25" t="s">
        <v>638</v>
      </c>
      <c r="AT336" s="25" t="s">
        <v>192</v>
      </c>
      <c r="AU336" s="25" t="s">
        <v>80</v>
      </c>
      <c r="AY336" s="25" t="s">
        <v>190</v>
      </c>
      <c r="BE336" s="193">
        <f t="shared" si="94"/>
        <v>0</v>
      </c>
      <c r="BF336" s="193">
        <f t="shared" si="95"/>
        <v>0</v>
      </c>
      <c r="BG336" s="193">
        <f t="shared" si="96"/>
        <v>0</v>
      </c>
      <c r="BH336" s="193">
        <f t="shared" si="97"/>
        <v>0</v>
      </c>
      <c r="BI336" s="193">
        <f t="shared" si="98"/>
        <v>0</v>
      </c>
      <c r="BJ336" s="25" t="s">
        <v>17</v>
      </c>
      <c r="BK336" s="193">
        <f t="shared" si="99"/>
        <v>0</v>
      </c>
      <c r="BL336" s="25" t="s">
        <v>638</v>
      </c>
      <c r="BM336" s="25" t="s">
        <v>4756</v>
      </c>
    </row>
    <row r="337" spans="2:65" s="1" customFormat="1" ht="16.5" customHeight="1">
      <c r="B337" s="181"/>
      <c r="C337" s="182" t="s">
        <v>1834</v>
      </c>
      <c r="D337" s="182" t="s">
        <v>192</v>
      </c>
      <c r="E337" s="183" t="s">
        <v>4757</v>
      </c>
      <c r="F337" s="184" t="s">
        <v>4758</v>
      </c>
      <c r="G337" s="185" t="s">
        <v>4091</v>
      </c>
      <c r="H337" s="186">
        <v>1</v>
      </c>
      <c r="I337" s="187"/>
      <c r="J337" s="188">
        <f t="shared" si="90"/>
        <v>0</v>
      </c>
      <c r="K337" s="184" t="s">
        <v>5</v>
      </c>
      <c r="L337" s="42"/>
      <c r="M337" s="189" t="s">
        <v>5</v>
      </c>
      <c r="N337" s="190" t="s">
        <v>43</v>
      </c>
      <c r="O337" s="43"/>
      <c r="P337" s="191">
        <f t="shared" si="91"/>
        <v>0</v>
      </c>
      <c r="Q337" s="191">
        <v>0</v>
      </c>
      <c r="R337" s="191">
        <f t="shared" si="92"/>
        <v>0</v>
      </c>
      <c r="S337" s="191">
        <v>0</v>
      </c>
      <c r="T337" s="192">
        <f t="shared" si="93"/>
        <v>0</v>
      </c>
      <c r="AR337" s="25" t="s">
        <v>638</v>
      </c>
      <c r="AT337" s="25" t="s">
        <v>192</v>
      </c>
      <c r="AU337" s="25" t="s">
        <v>80</v>
      </c>
      <c r="AY337" s="25" t="s">
        <v>190</v>
      </c>
      <c r="BE337" s="193">
        <f t="shared" si="94"/>
        <v>0</v>
      </c>
      <c r="BF337" s="193">
        <f t="shared" si="95"/>
        <v>0</v>
      </c>
      <c r="BG337" s="193">
        <f t="shared" si="96"/>
        <v>0</v>
      </c>
      <c r="BH337" s="193">
        <f t="shared" si="97"/>
        <v>0</v>
      </c>
      <c r="BI337" s="193">
        <f t="shared" si="98"/>
        <v>0</v>
      </c>
      <c r="BJ337" s="25" t="s">
        <v>17</v>
      </c>
      <c r="BK337" s="193">
        <f t="shared" si="99"/>
        <v>0</v>
      </c>
      <c r="BL337" s="25" t="s">
        <v>638</v>
      </c>
      <c r="BM337" s="25" t="s">
        <v>4759</v>
      </c>
    </row>
    <row r="338" spans="2:65" s="1" customFormat="1" ht="16.5" customHeight="1">
      <c r="B338" s="181"/>
      <c r="C338" s="182" t="s">
        <v>1837</v>
      </c>
      <c r="D338" s="182" t="s">
        <v>192</v>
      </c>
      <c r="E338" s="183" t="s">
        <v>4760</v>
      </c>
      <c r="F338" s="184" t="s">
        <v>4761</v>
      </c>
      <c r="G338" s="185" t="s">
        <v>3892</v>
      </c>
      <c r="H338" s="240"/>
      <c r="I338" s="187"/>
      <c r="J338" s="188">
        <f t="shared" si="90"/>
        <v>0</v>
      </c>
      <c r="K338" s="184" t="s">
        <v>5</v>
      </c>
      <c r="L338" s="42"/>
      <c r="M338" s="189" t="s">
        <v>5</v>
      </c>
      <c r="N338" s="190" t="s">
        <v>43</v>
      </c>
      <c r="O338" s="43"/>
      <c r="P338" s="191">
        <f t="shared" si="91"/>
        <v>0</v>
      </c>
      <c r="Q338" s="191">
        <v>0</v>
      </c>
      <c r="R338" s="191">
        <f t="shared" si="92"/>
        <v>0</v>
      </c>
      <c r="S338" s="191">
        <v>0</v>
      </c>
      <c r="T338" s="192">
        <f t="shared" si="93"/>
        <v>0</v>
      </c>
      <c r="AR338" s="25" t="s">
        <v>638</v>
      </c>
      <c r="AT338" s="25" t="s">
        <v>192</v>
      </c>
      <c r="AU338" s="25" t="s">
        <v>80</v>
      </c>
      <c r="AY338" s="25" t="s">
        <v>190</v>
      </c>
      <c r="BE338" s="193">
        <f t="shared" si="94"/>
        <v>0</v>
      </c>
      <c r="BF338" s="193">
        <f t="shared" si="95"/>
        <v>0</v>
      </c>
      <c r="BG338" s="193">
        <f t="shared" si="96"/>
        <v>0</v>
      </c>
      <c r="BH338" s="193">
        <f t="shared" si="97"/>
        <v>0</v>
      </c>
      <c r="BI338" s="193">
        <f t="shared" si="98"/>
        <v>0</v>
      </c>
      <c r="BJ338" s="25" t="s">
        <v>17</v>
      </c>
      <c r="BK338" s="193">
        <f t="shared" si="99"/>
        <v>0</v>
      </c>
      <c r="BL338" s="25" t="s">
        <v>638</v>
      </c>
      <c r="BM338" s="25" t="s">
        <v>4762</v>
      </c>
    </row>
    <row r="339" spans="2:63" s="11" customFormat="1" ht="29.85" customHeight="1">
      <c r="B339" s="168"/>
      <c r="D339" s="169" t="s">
        <v>71</v>
      </c>
      <c r="E339" s="179" t="s">
        <v>4763</v>
      </c>
      <c r="F339" s="179" t="s">
        <v>4764</v>
      </c>
      <c r="I339" s="171"/>
      <c r="J339" s="180">
        <f>BK339</f>
        <v>0</v>
      </c>
      <c r="L339" s="168"/>
      <c r="M339" s="173"/>
      <c r="N339" s="174"/>
      <c r="O339" s="174"/>
      <c r="P339" s="175">
        <f>SUM(P340:P363)</f>
        <v>0</v>
      </c>
      <c r="Q339" s="174"/>
      <c r="R339" s="175">
        <f>SUM(R340:R363)</f>
        <v>0</v>
      </c>
      <c r="S339" s="174"/>
      <c r="T339" s="176">
        <f>SUM(T340:T363)</f>
        <v>0</v>
      </c>
      <c r="AR339" s="169" t="s">
        <v>86</v>
      </c>
      <c r="AT339" s="177" t="s">
        <v>71</v>
      </c>
      <c r="AU339" s="177" t="s">
        <v>17</v>
      </c>
      <c r="AY339" s="169" t="s">
        <v>190</v>
      </c>
      <c r="BK339" s="178">
        <f>SUM(BK340:BK363)</f>
        <v>0</v>
      </c>
    </row>
    <row r="340" spans="2:65" s="1" customFormat="1" ht="16.5" customHeight="1">
      <c r="B340" s="181"/>
      <c r="C340" s="182" t="s">
        <v>1842</v>
      </c>
      <c r="D340" s="182" t="s">
        <v>192</v>
      </c>
      <c r="E340" s="183" t="s">
        <v>4765</v>
      </c>
      <c r="F340" s="184" t="s">
        <v>4766</v>
      </c>
      <c r="G340" s="185" t="s">
        <v>4767</v>
      </c>
      <c r="H340" s="186">
        <v>0.045</v>
      </c>
      <c r="I340" s="187"/>
      <c r="J340" s="188">
        <f aca="true" t="shared" si="100" ref="J340:J363">ROUND(I340*H340,2)</f>
        <v>0</v>
      </c>
      <c r="K340" s="184" t="s">
        <v>5</v>
      </c>
      <c r="L340" s="42"/>
      <c r="M340" s="189" t="s">
        <v>5</v>
      </c>
      <c r="N340" s="190" t="s">
        <v>43</v>
      </c>
      <c r="O340" s="43"/>
      <c r="P340" s="191">
        <f aca="true" t="shared" si="101" ref="P340:P363">O340*H340</f>
        <v>0</v>
      </c>
      <c r="Q340" s="191">
        <v>0</v>
      </c>
      <c r="R340" s="191">
        <f aca="true" t="shared" si="102" ref="R340:R363">Q340*H340</f>
        <v>0</v>
      </c>
      <c r="S340" s="191">
        <v>0</v>
      </c>
      <c r="T340" s="192">
        <f aca="true" t="shared" si="103" ref="T340:T363">S340*H340</f>
        <v>0</v>
      </c>
      <c r="AR340" s="25" t="s">
        <v>638</v>
      </c>
      <c r="AT340" s="25" t="s">
        <v>192</v>
      </c>
      <c r="AU340" s="25" t="s">
        <v>80</v>
      </c>
      <c r="AY340" s="25" t="s">
        <v>190</v>
      </c>
      <c r="BE340" s="193">
        <f aca="true" t="shared" si="104" ref="BE340:BE363">IF(N340="základní",J340,0)</f>
        <v>0</v>
      </c>
      <c r="BF340" s="193">
        <f aca="true" t="shared" si="105" ref="BF340:BF363">IF(N340="snížená",J340,0)</f>
        <v>0</v>
      </c>
      <c r="BG340" s="193">
        <f aca="true" t="shared" si="106" ref="BG340:BG363">IF(N340="zákl. přenesená",J340,0)</f>
        <v>0</v>
      </c>
      <c r="BH340" s="193">
        <f aca="true" t="shared" si="107" ref="BH340:BH363">IF(N340="sníž. přenesená",J340,0)</f>
        <v>0</v>
      </c>
      <c r="BI340" s="193">
        <f aca="true" t="shared" si="108" ref="BI340:BI363">IF(N340="nulová",J340,0)</f>
        <v>0</v>
      </c>
      <c r="BJ340" s="25" t="s">
        <v>17</v>
      </c>
      <c r="BK340" s="193">
        <f aca="true" t="shared" si="109" ref="BK340:BK363">ROUND(I340*H340,2)</f>
        <v>0</v>
      </c>
      <c r="BL340" s="25" t="s">
        <v>638</v>
      </c>
      <c r="BM340" s="25" t="s">
        <v>4768</v>
      </c>
    </row>
    <row r="341" spans="2:65" s="1" customFormat="1" ht="16.5" customHeight="1">
      <c r="B341" s="181"/>
      <c r="C341" s="182" t="s">
        <v>1853</v>
      </c>
      <c r="D341" s="182" t="s">
        <v>192</v>
      </c>
      <c r="E341" s="183" t="s">
        <v>4769</v>
      </c>
      <c r="F341" s="184" t="s">
        <v>4770</v>
      </c>
      <c r="G341" s="185" t="s">
        <v>209</v>
      </c>
      <c r="H341" s="186">
        <v>0.9</v>
      </c>
      <c r="I341" s="187"/>
      <c r="J341" s="188">
        <f t="shared" si="100"/>
        <v>0</v>
      </c>
      <c r="K341" s="184" t="s">
        <v>5</v>
      </c>
      <c r="L341" s="42"/>
      <c r="M341" s="189" t="s">
        <v>5</v>
      </c>
      <c r="N341" s="190" t="s">
        <v>43</v>
      </c>
      <c r="O341" s="43"/>
      <c r="P341" s="191">
        <f t="shared" si="101"/>
        <v>0</v>
      </c>
      <c r="Q341" s="191">
        <v>0</v>
      </c>
      <c r="R341" s="191">
        <f t="shared" si="102"/>
        <v>0</v>
      </c>
      <c r="S341" s="191">
        <v>0</v>
      </c>
      <c r="T341" s="192">
        <f t="shared" si="103"/>
        <v>0</v>
      </c>
      <c r="AR341" s="25" t="s">
        <v>638</v>
      </c>
      <c r="AT341" s="25" t="s">
        <v>192</v>
      </c>
      <c r="AU341" s="25" t="s">
        <v>80</v>
      </c>
      <c r="AY341" s="25" t="s">
        <v>190</v>
      </c>
      <c r="BE341" s="193">
        <f t="shared" si="104"/>
        <v>0</v>
      </c>
      <c r="BF341" s="193">
        <f t="shared" si="105"/>
        <v>0</v>
      </c>
      <c r="BG341" s="193">
        <f t="shared" si="106"/>
        <v>0</v>
      </c>
      <c r="BH341" s="193">
        <f t="shared" si="107"/>
        <v>0</v>
      </c>
      <c r="BI341" s="193">
        <f t="shared" si="108"/>
        <v>0</v>
      </c>
      <c r="BJ341" s="25" t="s">
        <v>17</v>
      </c>
      <c r="BK341" s="193">
        <f t="shared" si="109"/>
        <v>0</v>
      </c>
      <c r="BL341" s="25" t="s">
        <v>638</v>
      </c>
      <c r="BM341" s="25" t="s">
        <v>4771</v>
      </c>
    </row>
    <row r="342" spans="2:65" s="1" customFormat="1" ht="16.5" customHeight="1">
      <c r="B342" s="181"/>
      <c r="C342" s="182" t="s">
        <v>1857</v>
      </c>
      <c r="D342" s="182" t="s">
        <v>192</v>
      </c>
      <c r="E342" s="183" t="s">
        <v>4772</v>
      </c>
      <c r="F342" s="184" t="s">
        <v>4773</v>
      </c>
      <c r="G342" s="185" t="s">
        <v>275</v>
      </c>
      <c r="H342" s="186">
        <v>12</v>
      </c>
      <c r="I342" s="187"/>
      <c r="J342" s="188">
        <f t="shared" si="100"/>
        <v>0</v>
      </c>
      <c r="K342" s="184" t="s">
        <v>5</v>
      </c>
      <c r="L342" s="42"/>
      <c r="M342" s="189" t="s">
        <v>5</v>
      </c>
      <c r="N342" s="190" t="s">
        <v>43</v>
      </c>
      <c r="O342" s="43"/>
      <c r="P342" s="191">
        <f t="shared" si="101"/>
        <v>0</v>
      </c>
      <c r="Q342" s="191">
        <v>0</v>
      </c>
      <c r="R342" s="191">
        <f t="shared" si="102"/>
        <v>0</v>
      </c>
      <c r="S342" s="191">
        <v>0</v>
      </c>
      <c r="T342" s="192">
        <f t="shared" si="103"/>
        <v>0</v>
      </c>
      <c r="AR342" s="25" t="s">
        <v>638</v>
      </c>
      <c r="AT342" s="25" t="s">
        <v>192</v>
      </c>
      <c r="AU342" s="25" t="s">
        <v>80</v>
      </c>
      <c r="AY342" s="25" t="s">
        <v>190</v>
      </c>
      <c r="BE342" s="193">
        <f t="shared" si="104"/>
        <v>0</v>
      </c>
      <c r="BF342" s="193">
        <f t="shared" si="105"/>
        <v>0</v>
      </c>
      <c r="BG342" s="193">
        <f t="shared" si="106"/>
        <v>0</v>
      </c>
      <c r="BH342" s="193">
        <f t="shared" si="107"/>
        <v>0</v>
      </c>
      <c r="BI342" s="193">
        <f t="shared" si="108"/>
        <v>0</v>
      </c>
      <c r="BJ342" s="25" t="s">
        <v>17</v>
      </c>
      <c r="BK342" s="193">
        <f t="shared" si="109"/>
        <v>0</v>
      </c>
      <c r="BL342" s="25" t="s">
        <v>638</v>
      </c>
      <c r="BM342" s="25" t="s">
        <v>4774</v>
      </c>
    </row>
    <row r="343" spans="2:65" s="1" customFormat="1" ht="16.5" customHeight="1">
      <c r="B343" s="181"/>
      <c r="C343" s="182" t="s">
        <v>1862</v>
      </c>
      <c r="D343" s="182" t="s">
        <v>192</v>
      </c>
      <c r="E343" s="183" t="s">
        <v>4775</v>
      </c>
      <c r="F343" s="184" t="s">
        <v>4776</v>
      </c>
      <c r="G343" s="185" t="s">
        <v>625</v>
      </c>
      <c r="H343" s="186">
        <v>45</v>
      </c>
      <c r="I343" s="187"/>
      <c r="J343" s="188">
        <f t="shared" si="100"/>
        <v>0</v>
      </c>
      <c r="K343" s="184" t="s">
        <v>5</v>
      </c>
      <c r="L343" s="42"/>
      <c r="M343" s="189" t="s">
        <v>5</v>
      </c>
      <c r="N343" s="190" t="s">
        <v>43</v>
      </c>
      <c r="O343" s="43"/>
      <c r="P343" s="191">
        <f t="shared" si="101"/>
        <v>0</v>
      </c>
      <c r="Q343" s="191">
        <v>0</v>
      </c>
      <c r="R343" s="191">
        <f t="shared" si="102"/>
        <v>0</v>
      </c>
      <c r="S343" s="191">
        <v>0</v>
      </c>
      <c r="T343" s="192">
        <f t="shared" si="103"/>
        <v>0</v>
      </c>
      <c r="AR343" s="25" t="s">
        <v>638</v>
      </c>
      <c r="AT343" s="25" t="s">
        <v>192</v>
      </c>
      <c r="AU343" s="25" t="s">
        <v>80</v>
      </c>
      <c r="AY343" s="25" t="s">
        <v>190</v>
      </c>
      <c r="BE343" s="193">
        <f t="shared" si="104"/>
        <v>0</v>
      </c>
      <c r="BF343" s="193">
        <f t="shared" si="105"/>
        <v>0</v>
      </c>
      <c r="BG343" s="193">
        <f t="shared" si="106"/>
        <v>0</v>
      </c>
      <c r="BH343" s="193">
        <f t="shared" si="107"/>
        <v>0</v>
      </c>
      <c r="BI343" s="193">
        <f t="shared" si="108"/>
        <v>0</v>
      </c>
      <c r="BJ343" s="25" t="s">
        <v>17</v>
      </c>
      <c r="BK343" s="193">
        <f t="shared" si="109"/>
        <v>0</v>
      </c>
      <c r="BL343" s="25" t="s">
        <v>638</v>
      </c>
      <c r="BM343" s="25" t="s">
        <v>4777</v>
      </c>
    </row>
    <row r="344" spans="2:65" s="1" customFormat="1" ht="16.5" customHeight="1">
      <c r="B344" s="181"/>
      <c r="C344" s="182" t="s">
        <v>1866</v>
      </c>
      <c r="D344" s="182" t="s">
        <v>192</v>
      </c>
      <c r="E344" s="183" t="s">
        <v>4778</v>
      </c>
      <c r="F344" s="184" t="s">
        <v>4779</v>
      </c>
      <c r="G344" s="185" t="s">
        <v>625</v>
      </c>
      <c r="H344" s="186">
        <v>45</v>
      </c>
      <c r="I344" s="187"/>
      <c r="J344" s="188">
        <f t="shared" si="100"/>
        <v>0</v>
      </c>
      <c r="K344" s="184" t="s">
        <v>5</v>
      </c>
      <c r="L344" s="42"/>
      <c r="M344" s="189" t="s">
        <v>5</v>
      </c>
      <c r="N344" s="190" t="s">
        <v>43</v>
      </c>
      <c r="O344" s="43"/>
      <c r="P344" s="191">
        <f t="shared" si="101"/>
        <v>0</v>
      </c>
      <c r="Q344" s="191">
        <v>0</v>
      </c>
      <c r="R344" s="191">
        <f t="shared" si="102"/>
        <v>0</v>
      </c>
      <c r="S344" s="191">
        <v>0</v>
      </c>
      <c r="T344" s="192">
        <f t="shared" si="103"/>
        <v>0</v>
      </c>
      <c r="AR344" s="25" t="s">
        <v>638</v>
      </c>
      <c r="AT344" s="25" t="s">
        <v>192</v>
      </c>
      <c r="AU344" s="25" t="s">
        <v>80</v>
      </c>
      <c r="AY344" s="25" t="s">
        <v>190</v>
      </c>
      <c r="BE344" s="193">
        <f t="shared" si="104"/>
        <v>0</v>
      </c>
      <c r="BF344" s="193">
        <f t="shared" si="105"/>
        <v>0</v>
      </c>
      <c r="BG344" s="193">
        <f t="shared" si="106"/>
        <v>0</v>
      </c>
      <c r="BH344" s="193">
        <f t="shared" si="107"/>
        <v>0</v>
      </c>
      <c r="BI344" s="193">
        <f t="shared" si="108"/>
        <v>0</v>
      </c>
      <c r="BJ344" s="25" t="s">
        <v>17</v>
      </c>
      <c r="BK344" s="193">
        <f t="shared" si="109"/>
        <v>0</v>
      </c>
      <c r="BL344" s="25" t="s">
        <v>638</v>
      </c>
      <c r="BM344" s="25" t="s">
        <v>4780</v>
      </c>
    </row>
    <row r="345" spans="2:65" s="1" customFormat="1" ht="16.5" customHeight="1">
      <c r="B345" s="181"/>
      <c r="C345" s="182" t="s">
        <v>1869</v>
      </c>
      <c r="D345" s="182" t="s">
        <v>192</v>
      </c>
      <c r="E345" s="183" t="s">
        <v>4781</v>
      </c>
      <c r="F345" s="184" t="s">
        <v>4782</v>
      </c>
      <c r="G345" s="185" t="s">
        <v>625</v>
      </c>
      <c r="H345" s="186">
        <v>15</v>
      </c>
      <c r="I345" s="187"/>
      <c r="J345" s="188">
        <f t="shared" si="100"/>
        <v>0</v>
      </c>
      <c r="K345" s="184" t="s">
        <v>5</v>
      </c>
      <c r="L345" s="42"/>
      <c r="M345" s="189" t="s">
        <v>5</v>
      </c>
      <c r="N345" s="190" t="s">
        <v>43</v>
      </c>
      <c r="O345" s="43"/>
      <c r="P345" s="191">
        <f t="shared" si="101"/>
        <v>0</v>
      </c>
      <c r="Q345" s="191">
        <v>0</v>
      </c>
      <c r="R345" s="191">
        <f t="shared" si="102"/>
        <v>0</v>
      </c>
      <c r="S345" s="191">
        <v>0</v>
      </c>
      <c r="T345" s="192">
        <f t="shared" si="103"/>
        <v>0</v>
      </c>
      <c r="AR345" s="25" t="s">
        <v>638</v>
      </c>
      <c r="AT345" s="25" t="s">
        <v>192</v>
      </c>
      <c r="AU345" s="25" t="s">
        <v>80</v>
      </c>
      <c r="AY345" s="25" t="s">
        <v>190</v>
      </c>
      <c r="BE345" s="193">
        <f t="shared" si="104"/>
        <v>0</v>
      </c>
      <c r="BF345" s="193">
        <f t="shared" si="105"/>
        <v>0</v>
      </c>
      <c r="BG345" s="193">
        <f t="shared" si="106"/>
        <v>0</v>
      </c>
      <c r="BH345" s="193">
        <f t="shared" si="107"/>
        <v>0</v>
      </c>
      <c r="BI345" s="193">
        <f t="shared" si="108"/>
        <v>0</v>
      </c>
      <c r="BJ345" s="25" t="s">
        <v>17</v>
      </c>
      <c r="BK345" s="193">
        <f t="shared" si="109"/>
        <v>0</v>
      </c>
      <c r="BL345" s="25" t="s">
        <v>638</v>
      </c>
      <c r="BM345" s="25" t="s">
        <v>4783</v>
      </c>
    </row>
    <row r="346" spans="2:65" s="1" customFormat="1" ht="16.5" customHeight="1">
      <c r="B346" s="181"/>
      <c r="C346" s="182" t="s">
        <v>1873</v>
      </c>
      <c r="D346" s="182" t="s">
        <v>192</v>
      </c>
      <c r="E346" s="183" t="s">
        <v>4784</v>
      </c>
      <c r="F346" s="184" t="s">
        <v>4785</v>
      </c>
      <c r="G346" s="185" t="s">
        <v>209</v>
      </c>
      <c r="H346" s="186">
        <v>12.6</v>
      </c>
      <c r="I346" s="187"/>
      <c r="J346" s="188">
        <f t="shared" si="100"/>
        <v>0</v>
      </c>
      <c r="K346" s="184" t="s">
        <v>5</v>
      </c>
      <c r="L346" s="42"/>
      <c r="M346" s="189" t="s">
        <v>5</v>
      </c>
      <c r="N346" s="190" t="s">
        <v>43</v>
      </c>
      <c r="O346" s="43"/>
      <c r="P346" s="191">
        <f t="shared" si="101"/>
        <v>0</v>
      </c>
      <c r="Q346" s="191">
        <v>0</v>
      </c>
      <c r="R346" s="191">
        <f t="shared" si="102"/>
        <v>0</v>
      </c>
      <c r="S346" s="191">
        <v>0</v>
      </c>
      <c r="T346" s="192">
        <f t="shared" si="103"/>
        <v>0</v>
      </c>
      <c r="AR346" s="25" t="s">
        <v>638</v>
      </c>
      <c r="AT346" s="25" t="s">
        <v>192</v>
      </c>
      <c r="AU346" s="25" t="s">
        <v>80</v>
      </c>
      <c r="AY346" s="25" t="s">
        <v>190</v>
      </c>
      <c r="BE346" s="193">
        <f t="shared" si="104"/>
        <v>0</v>
      </c>
      <c r="BF346" s="193">
        <f t="shared" si="105"/>
        <v>0</v>
      </c>
      <c r="BG346" s="193">
        <f t="shared" si="106"/>
        <v>0</v>
      </c>
      <c r="BH346" s="193">
        <f t="shared" si="107"/>
        <v>0</v>
      </c>
      <c r="BI346" s="193">
        <f t="shared" si="108"/>
        <v>0</v>
      </c>
      <c r="BJ346" s="25" t="s">
        <v>17</v>
      </c>
      <c r="BK346" s="193">
        <f t="shared" si="109"/>
        <v>0</v>
      </c>
      <c r="BL346" s="25" t="s">
        <v>638</v>
      </c>
      <c r="BM346" s="25" t="s">
        <v>4786</v>
      </c>
    </row>
    <row r="347" spans="2:65" s="1" customFormat="1" ht="16.5" customHeight="1">
      <c r="B347" s="181"/>
      <c r="C347" s="182" t="s">
        <v>1878</v>
      </c>
      <c r="D347" s="182" t="s">
        <v>192</v>
      </c>
      <c r="E347" s="183" t="s">
        <v>4787</v>
      </c>
      <c r="F347" s="184" t="s">
        <v>4788</v>
      </c>
      <c r="G347" s="185" t="s">
        <v>275</v>
      </c>
      <c r="H347" s="186">
        <v>6</v>
      </c>
      <c r="I347" s="187"/>
      <c r="J347" s="188">
        <f t="shared" si="100"/>
        <v>0</v>
      </c>
      <c r="K347" s="184" t="s">
        <v>5</v>
      </c>
      <c r="L347" s="42"/>
      <c r="M347" s="189" t="s">
        <v>5</v>
      </c>
      <c r="N347" s="190" t="s">
        <v>43</v>
      </c>
      <c r="O347" s="43"/>
      <c r="P347" s="191">
        <f t="shared" si="101"/>
        <v>0</v>
      </c>
      <c r="Q347" s="191">
        <v>0</v>
      </c>
      <c r="R347" s="191">
        <f t="shared" si="102"/>
        <v>0</v>
      </c>
      <c r="S347" s="191">
        <v>0</v>
      </c>
      <c r="T347" s="192">
        <f t="shared" si="103"/>
        <v>0</v>
      </c>
      <c r="AR347" s="25" t="s">
        <v>638</v>
      </c>
      <c r="AT347" s="25" t="s">
        <v>192</v>
      </c>
      <c r="AU347" s="25" t="s">
        <v>80</v>
      </c>
      <c r="AY347" s="25" t="s">
        <v>190</v>
      </c>
      <c r="BE347" s="193">
        <f t="shared" si="104"/>
        <v>0</v>
      </c>
      <c r="BF347" s="193">
        <f t="shared" si="105"/>
        <v>0</v>
      </c>
      <c r="BG347" s="193">
        <f t="shared" si="106"/>
        <v>0</v>
      </c>
      <c r="BH347" s="193">
        <f t="shared" si="107"/>
        <v>0</v>
      </c>
      <c r="BI347" s="193">
        <f t="shared" si="108"/>
        <v>0</v>
      </c>
      <c r="BJ347" s="25" t="s">
        <v>17</v>
      </c>
      <c r="BK347" s="193">
        <f t="shared" si="109"/>
        <v>0</v>
      </c>
      <c r="BL347" s="25" t="s">
        <v>638</v>
      </c>
      <c r="BM347" s="25" t="s">
        <v>4789</v>
      </c>
    </row>
    <row r="348" spans="2:65" s="1" customFormat="1" ht="16.5" customHeight="1">
      <c r="B348" s="181"/>
      <c r="C348" s="182" t="s">
        <v>1883</v>
      </c>
      <c r="D348" s="182" t="s">
        <v>192</v>
      </c>
      <c r="E348" s="183" t="s">
        <v>4790</v>
      </c>
      <c r="F348" s="184" t="s">
        <v>4791</v>
      </c>
      <c r="G348" s="185" t="s">
        <v>4091</v>
      </c>
      <c r="H348" s="186">
        <v>8</v>
      </c>
      <c r="I348" s="187"/>
      <c r="J348" s="188">
        <f t="shared" si="100"/>
        <v>0</v>
      </c>
      <c r="K348" s="184" t="s">
        <v>5</v>
      </c>
      <c r="L348" s="42"/>
      <c r="M348" s="189" t="s">
        <v>5</v>
      </c>
      <c r="N348" s="190" t="s">
        <v>43</v>
      </c>
      <c r="O348" s="43"/>
      <c r="P348" s="191">
        <f t="shared" si="101"/>
        <v>0</v>
      </c>
      <c r="Q348" s="191">
        <v>0</v>
      </c>
      <c r="R348" s="191">
        <f t="shared" si="102"/>
        <v>0</v>
      </c>
      <c r="S348" s="191">
        <v>0</v>
      </c>
      <c r="T348" s="192">
        <f t="shared" si="103"/>
        <v>0</v>
      </c>
      <c r="AR348" s="25" t="s">
        <v>638</v>
      </c>
      <c r="AT348" s="25" t="s">
        <v>192</v>
      </c>
      <c r="AU348" s="25" t="s">
        <v>80</v>
      </c>
      <c r="AY348" s="25" t="s">
        <v>190</v>
      </c>
      <c r="BE348" s="193">
        <f t="shared" si="104"/>
        <v>0</v>
      </c>
      <c r="BF348" s="193">
        <f t="shared" si="105"/>
        <v>0</v>
      </c>
      <c r="BG348" s="193">
        <f t="shared" si="106"/>
        <v>0</v>
      </c>
      <c r="BH348" s="193">
        <f t="shared" si="107"/>
        <v>0</v>
      </c>
      <c r="BI348" s="193">
        <f t="shared" si="108"/>
        <v>0</v>
      </c>
      <c r="BJ348" s="25" t="s">
        <v>17</v>
      </c>
      <c r="BK348" s="193">
        <f t="shared" si="109"/>
        <v>0</v>
      </c>
      <c r="BL348" s="25" t="s">
        <v>638</v>
      </c>
      <c r="BM348" s="25" t="s">
        <v>4792</v>
      </c>
    </row>
    <row r="349" spans="2:65" s="1" customFormat="1" ht="16.5" customHeight="1">
      <c r="B349" s="181"/>
      <c r="C349" s="182" t="s">
        <v>1894</v>
      </c>
      <c r="D349" s="182" t="s">
        <v>192</v>
      </c>
      <c r="E349" s="183" t="s">
        <v>4793</v>
      </c>
      <c r="F349" s="184" t="s">
        <v>4794</v>
      </c>
      <c r="G349" s="185" t="s">
        <v>4091</v>
      </c>
      <c r="H349" s="186">
        <v>6</v>
      </c>
      <c r="I349" s="187"/>
      <c r="J349" s="188">
        <f t="shared" si="100"/>
        <v>0</v>
      </c>
      <c r="K349" s="184" t="s">
        <v>5</v>
      </c>
      <c r="L349" s="42"/>
      <c r="M349" s="189" t="s">
        <v>5</v>
      </c>
      <c r="N349" s="190" t="s">
        <v>43</v>
      </c>
      <c r="O349" s="43"/>
      <c r="P349" s="191">
        <f t="shared" si="101"/>
        <v>0</v>
      </c>
      <c r="Q349" s="191">
        <v>0</v>
      </c>
      <c r="R349" s="191">
        <f t="shared" si="102"/>
        <v>0</v>
      </c>
      <c r="S349" s="191">
        <v>0</v>
      </c>
      <c r="T349" s="192">
        <f t="shared" si="103"/>
        <v>0</v>
      </c>
      <c r="AR349" s="25" t="s">
        <v>638</v>
      </c>
      <c r="AT349" s="25" t="s">
        <v>192</v>
      </c>
      <c r="AU349" s="25" t="s">
        <v>80</v>
      </c>
      <c r="AY349" s="25" t="s">
        <v>190</v>
      </c>
      <c r="BE349" s="193">
        <f t="shared" si="104"/>
        <v>0</v>
      </c>
      <c r="BF349" s="193">
        <f t="shared" si="105"/>
        <v>0</v>
      </c>
      <c r="BG349" s="193">
        <f t="shared" si="106"/>
        <v>0</v>
      </c>
      <c r="BH349" s="193">
        <f t="shared" si="107"/>
        <v>0</v>
      </c>
      <c r="BI349" s="193">
        <f t="shared" si="108"/>
        <v>0</v>
      </c>
      <c r="BJ349" s="25" t="s">
        <v>17</v>
      </c>
      <c r="BK349" s="193">
        <f t="shared" si="109"/>
        <v>0</v>
      </c>
      <c r="BL349" s="25" t="s">
        <v>638</v>
      </c>
      <c r="BM349" s="25" t="s">
        <v>4795</v>
      </c>
    </row>
    <row r="350" spans="2:65" s="1" customFormat="1" ht="16.5" customHeight="1">
      <c r="B350" s="181"/>
      <c r="C350" s="182" t="s">
        <v>1900</v>
      </c>
      <c r="D350" s="182" t="s">
        <v>192</v>
      </c>
      <c r="E350" s="183" t="s">
        <v>4796</v>
      </c>
      <c r="F350" s="184" t="s">
        <v>4797</v>
      </c>
      <c r="G350" s="185" t="s">
        <v>4091</v>
      </c>
      <c r="H350" s="186">
        <v>4</v>
      </c>
      <c r="I350" s="187"/>
      <c r="J350" s="188">
        <f t="shared" si="100"/>
        <v>0</v>
      </c>
      <c r="K350" s="184" t="s">
        <v>5</v>
      </c>
      <c r="L350" s="42"/>
      <c r="M350" s="189" t="s">
        <v>5</v>
      </c>
      <c r="N350" s="190" t="s">
        <v>43</v>
      </c>
      <c r="O350" s="43"/>
      <c r="P350" s="191">
        <f t="shared" si="101"/>
        <v>0</v>
      </c>
      <c r="Q350" s="191">
        <v>0</v>
      </c>
      <c r="R350" s="191">
        <f t="shared" si="102"/>
        <v>0</v>
      </c>
      <c r="S350" s="191">
        <v>0</v>
      </c>
      <c r="T350" s="192">
        <f t="shared" si="103"/>
        <v>0</v>
      </c>
      <c r="AR350" s="25" t="s">
        <v>638</v>
      </c>
      <c r="AT350" s="25" t="s">
        <v>192</v>
      </c>
      <c r="AU350" s="25" t="s">
        <v>80</v>
      </c>
      <c r="AY350" s="25" t="s">
        <v>190</v>
      </c>
      <c r="BE350" s="193">
        <f t="shared" si="104"/>
        <v>0</v>
      </c>
      <c r="BF350" s="193">
        <f t="shared" si="105"/>
        <v>0</v>
      </c>
      <c r="BG350" s="193">
        <f t="shared" si="106"/>
        <v>0</v>
      </c>
      <c r="BH350" s="193">
        <f t="shared" si="107"/>
        <v>0</v>
      </c>
      <c r="BI350" s="193">
        <f t="shared" si="108"/>
        <v>0</v>
      </c>
      <c r="BJ350" s="25" t="s">
        <v>17</v>
      </c>
      <c r="BK350" s="193">
        <f t="shared" si="109"/>
        <v>0</v>
      </c>
      <c r="BL350" s="25" t="s">
        <v>638</v>
      </c>
      <c r="BM350" s="25" t="s">
        <v>4798</v>
      </c>
    </row>
    <row r="351" spans="2:65" s="1" customFormat="1" ht="16.5" customHeight="1">
      <c r="B351" s="181"/>
      <c r="C351" s="182" t="s">
        <v>1909</v>
      </c>
      <c r="D351" s="182" t="s">
        <v>192</v>
      </c>
      <c r="E351" s="183" t="s">
        <v>4799</v>
      </c>
      <c r="F351" s="184" t="s">
        <v>4800</v>
      </c>
      <c r="G351" s="185" t="s">
        <v>4091</v>
      </c>
      <c r="H351" s="186">
        <v>1</v>
      </c>
      <c r="I351" s="187"/>
      <c r="J351" s="188">
        <f t="shared" si="100"/>
        <v>0</v>
      </c>
      <c r="K351" s="184" t="s">
        <v>5</v>
      </c>
      <c r="L351" s="42"/>
      <c r="M351" s="189" t="s">
        <v>5</v>
      </c>
      <c r="N351" s="190" t="s">
        <v>43</v>
      </c>
      <c r="O351" s="43"/>
      <c r="P351" s="191">
        <f t="shared" si="101"/>
        <v>0</v>
      </c>
      <c r="Q351" s="191">
        <v>0</v>
      </c>
      <c r="R351" s="191">
        <f t="shared" si="102"/>
        <v>0</v>
      </c>
      <c r="S351" s="191">
        <v>0</v>
      </c>
      <c r="T351" s="192">
        <f t="shared" si="103"/>
        <v>0</v>
      </c>
      <c r="AR351" s="25" t="s">
        <v>638</v>
      </c>
      <c r="AT351" s="25" t="s">
        <v>192</v>
      </c>
      <c r="AU351" s="25" t="s">
        <v>80</v>
      </c>
      <c r="AY351" s="25" t="s">
        <v>190</v>
      </c>
      <c r="BE351" s="193">
        <f t="shared" si="104"/>
        <v>0</v>
      </c>
      <c r="BF351" s="193">
        <f t="shared" si="105"/>
        <v>0</v>
      </c>
      <c r="BG351" s="193">
        <f t="shared" si="106"/>
        <v>0</v>
      </c>
      <c r="BH351" s="193">
        <f t="shared" si="107"/>
        <v>0</v>
      </c>
      <c r="BI351" s="193">
        <f t="shared" si="108"/>
        <v>0</v>
      </c>
      <c r="BJ351" s="25" t="s">
        <v>17</v>
      </c>
      <c r="BK351" s="193">
        <f t="shared" si="109"/>
        <v>0</v>
      </c>
      <c r="BL351" s="25" t="s">
        <v>638</v>
      </c>
      <c r="BM351" s="25" t="s">
        <v>4801</v>
      </c>
    </row>
    <row r="352" spans="2:65" s="1" customFormat="1" ht="16.5" customHeight="1">
      <c r="B352" s="181"/>
      <c r="C352" s="182" t="s">
        <v>1912</v>
      </c>
      <c r="D352" s="182" t="s">
        <v>192</v>
      </c>
      <c r="E352" s="183" t="s">
        <v>4802</v>
      </c>
      <c r="F352" s="184" t="s">
        <v>4803</v>
      </c>
      <c r="G352" s="185" t="s">
        <v>209</v>
      </c>
      <c r="H352" s="186">
        <v>0.17</v>
      </c>
      <c r="I352" s="187"/>
      <c r="J352" s="188">
        <f t="shared" si="100"/>
        <v>0</v>
      </c>
      <c r="K352" s="184" t="s">
        <v>5</v>
      </c>
      <c r="L352" s="42"/>
      <c r="M352" s="189" t="s">
        <v>5</v>
      </c>
      <c r="N352" s="190" t="s">
        <v>43</v>
      </c>
      <c r="O352" s="43"/>
      <c r="P352" s="191">
        <f t="shared" si="101"/>
        <v>0</v>
      </c>
      <c r="Q352" s="191">
        <v>0</v>
      </c>
      <c r="R352" s="191">
        <f t="shared" si="102"/>
        <v>0</v>
      </c>
      <c r="S352" s="191">
        <v>0</v>
      </c>
      <c r="T352" s="192">
        <f t="shared" si="103"/>
        <v>0</v>
      </c>
      <c r="AR352" s="25" t="s">
        <v>638</v>
      </c>
      <c r="AT352" s="25" t="s">
        <v>192</v>
      </c>
      <c r="AU352" s="25" t="s">
        <v>80</v>
      </c>
      <c r="AY352" s="25" t="s">
        <v>190</v>
      </c>
      <c r="BE352" s="193">
        <f t="shared" si="104"/>
        <v>0</v>
      </c>
      <c r="BF352" s="193">
        <f t="shared" si="105"/>
        <v>0</v>
      </c>
      <c r="BG352" s="193">
        <f t="shared" si="106"/>
        <v>0</v>
      </c>
      <c r="BH352" s="193">
        <f t="shared" si="107"/>
        <v>0</v>
      </c>
      <c r="BI352" s="193">
        <f t="shared" si="108"/>
        <v>0</v>
      </c>
      <c r="BJ352" s="25" t="s">
        <v>17</v>
      </c>
      <c r="BK352" s="193">
        <f t="shared" si="109"/>
        <v>0</v>
      </c>
      <c r="BL352" s="25" t="s">
        <v>638</v>
      </c>
      <c r="BM352" s="25" t="s">
        <v>4804</v>
      </c>
    </row>
    <row r="353" spans="2:65" s="1" customFormat="1" ht="16.5" customHeight="1">
      <c r="B353" s="181"/>
      <c r="C353" s="182" t="s">
        <v>1920</v>
      </c>
      <c r="D353" s="182" t="s">
        <v>192</v>
      </c>
      <c r="E353" s="183" t="s">
        <v>4805</v>
      </c>
      <c r="F353" s="184" t="s">
        <v>4806</v>
      </c>
      <c r="G353" s="185" t="s">
        <v>4091</v>
      </c>
      <c r="H353" s="186">
        <v>228</v>
      </c>
      <c r="I353" s="187"/>
      <c r="J353" s="188">
        <f t="shared" si="100"/>
        <v>0</v>
      </c>
      <c r="K353" s="184" t="s">
        <v>5</v>
      </c>
      <c r="L353" s="42"/>
      <c r="M353" s="189" t="s">
        <v>5</v>
      </c>
      <c r="N353" s="190" t="s">
        <v>43</v>
      </c>
      <c r="O353" s="43"/>
      <c r="P353" s="191">
        <f t="shared" si="101"/>
        <v>0</v>
      </c>
      <c r="Q353" s="191">
        <v>0</v>
      </c>
      <c r="R353" s="191">
        <f t="shared" si="102"/>
        <v>0</v>
      </c>
      <c r="S353" s="191">
        <v>0</v>
      </c>
      <c r="T353" s="192">
        <f t="shared" si="103"/>
        <v>0</v>
      </c>
      <c r="AR353" s="25" t="s">
        <v>638</v>
      </c>
      <c r="AT353" s="25" t="s">
        <v>192</v>
      </c>
      <c r="AU353" s="25" t="s">
        <v>80</v>
      </c>
      <c r="AY353" s="25" t="s">
        <v>190</v>
      </c>
      <c r="BE353" s="193">
        <f t="shared" si="104"/>
        <v>0</v>
      </c>
      <c r="BF353" s="193">
        <f t="shared" si="105"/>
        <v>0</v>
      </c>
      <c r="BG353" s="193">
        <f t="shared" si="106"/>
        <v>0</v>
      </c>
      <c r="BH353" s="193">
        <f t="shared" si="107"/>
        <v>0</v>
      </c>
      <c r="BI353" s="193">
        <f t="shared" si="108"/>
        <v>0</v>
      </c>
      <c r="BJ353" s="25" t="s">
        <v>17</v>
      </c>
      <c r="BK353" s="193">
        <f t="shared" si="109"/>
        <v>0</v>
      </c>
      <c r="BL353" s="25" t="s">
        <v>638</v>
      </c>
      <c r="BM353" s="25" t="s">
        <v>4807</v>
      </c>
    </row>
    <row r="354" spans="2:65" s="1" customFormat="1" ht="16.5" customHeight="1">
      <c r="B354" s="181"/>
      <c r="C354" s="182" t="s">
        <v>1925</v>
      </c>
      <c r="D354" s="182" t="s">
        <v>192</v>
      </c>
      <c r="E354" s="183" t="s">
        <v>4808</v>
      </c>
      <c r="F354" s="184" t="s">
        <v>4809</v>
      </c>
      <c r="G354" s="185" t="s">
        <v>4091</v>
      </c>
      <c r="H354" s="186">
        <v>10</v>
      </c>
      <c r="I354" s="187"/>
      <c r="J354" s="188">
        <f t="shared" si="100"/>
        <v>0</v>
      </c>
      <c r="K354" s="184" t="s">
        <v>5</v>
      </c>
      <c r="L354" s="42"/>
      <c r="M354" s="189" t="s">
        <v>5</v>
      </c>
      <c r="N354" s="190" t="s">
        <v>43</v>
      </c>
      <c r="O354" s="43"/>
      <c r="P354" s="191">
        <f t="shared" si="101"/>
        <v>0</v>
      </c>
      <c r="Q354" s="191">
        <v>0</v>
      </c>
      <c r="R354" s="191">
        <f t="shared" si="102"/>
        <v>0</v>
      </c>
      <c r="S354" s="191">
        <v>0</v>
      </c>
      <c r="T354" s="192">
        <f t="shared" si="103"/>
        <v>0</v>
      </c>
      <c r="AR354" s="25" t="s">
        <v>638</v>
      </c>
      <c r="AT354" s="25" t="s">
        <v>192</v>
      </c>
      <c r="AU354" s="25" t="s">
        <v>80</v>
      </c>
      <c r="AY354" s="25" t="s">
        <v>190</v>
      </c>
      <c r="BE354" s="193">
        <f t="shared" si="104"/>
        <v>0</v>
      </c>
      <c r="BF354" s="193">
        <f t="shared" si="105"/>
        <v>0</v>
      </c>
      <c r="BG354" s="193">
        <f t="shared" si="106"/>
        <v>0</v>
      </c>
      <c r="BH354" s="193">
        <f t="shared" si="107"/>
        <v>0</v>
      </c>
      <c r="BI354" s="193">
        <f t="shared" si="108"/>
        <v>0</v>
      </c>
      <c r="BJ354" s="25" t="s">
        <v>17</v>
      </c>
      <c r="BK354" s="193">
        <f t="shared" si="109"/>
        <v>0</v>
      </c>
      <c r="BL354" s="25" t="s">
        <v>638</v>
      </c>
      <c r="BM354" s="25" t="s">
        <v>4810</v>
      </c>
    </row>
    <row r="355" spans="2:65" s="1" customFormat="1" ht="16.5" customHeight="1">
      <c r="B355" s="181"/>
      <c r="C355" s="182" t="s">
        <v>1929</v>
      </c>
      <c r="D355" s="182" t="s">
        <v>192</v>
      </c>
      <c r="E355" s="183" t="s">
        <v>4811</v>
      </c>
      <c r="F355" s="184" t="s">
        <v>4812</v>
      </c>
      <c r="G355" s="185" t="s">
        <v>625</v>
      </c>
      <c r="H355" s="186">
        <v>25</v>
      </c>
      <c r="I355" s="187"/>
      <c r="J355" s="188">
        <f t="shared" si="100"/>
        <v>0</v>
      </c>
      <c r="K355" s="184" t="s">
        <v>5</v>
      </c>
      <c r="L355" s="42"/>
      <c r="M355" s="189" t="s">
        <v>5</v>
      </c>
      <c r="N355" s="190" t="s">
        <v>43</v>
      </c>
      <c r="O355" s="43"/>
      <c r="P355" s="191">
        <f t="shared" si="101"/>
        <v>0</v>
      </c>
      <c r="Q355" s="191">
        <v>0</v>
      </c>
      <c r="R355" s="191">
        <f t="shared" si="102"/>
        <v>0</v>
      </c>
      <c r="S355" s="191">
        <v>0</v>
      </c>
      <c r="T355" s="192">
        <f t="shared" si="103"/>
        <v>0</v>
      </c>
      <c r="AR355" s="25" t="s">
        <v>638</v>
      </c>
      <c r="AT355" s="25" t="s">
        <v>192</v>
      </c>
      <c r="AU355" s="25" t="s">
        <v>80</v>
      </c>
      <c r="AY355" s="25" t="s">
        <v>190</v>
      </c>
      <c r="BE355" s="193">
        <f t="shared" si="104"/>
        <v>0</v>
      </c>
      <c r="BF355" s="193">
        <f t="shared" si="105"/>
        <v>0</v>
      </c>
      <c r="BG355" s="193">
        <f t="shared" si="106"/>
        <v>0</v>
      </c>
      <c r="BH355" s="193">
        <f t="shared" si="107"/>
        <v>0</v>
      </c>
      <c r="BI355" s="193">
        <f t="shared" si="108"/>
        <v>0</v>
      </c>
      <c r="BJ355" s="25" t="s">
        <v>17</v>
      </c>
      <c r="BK355" s="193">
        <f t="shared" si="109"/>
        <v>0</v>
      </c>
      <c r="BL355" s="25" t="s">
        <v>638</v>
      </c>
      <c r="BM355" s="25" t="s">
        <v>4813</v>
      </c>
    </row>
    <row r="356" spans="2:65" s="1" customFormat="1" ht="16.5" customHeight="1">
      <c r="B356" s="181"/>
      <c r="C356" s="182" t="s">
        <v>1934</v>
      </c>
      <c r="D356" s="182" t="s">
        <v>192</v>
      </c>
      <c r="E356" s="183" t="s">
        <v>4814</v>
      </c>
      <c r="F356" s="184" t="s">
        <v>4815</v>
      </c>
      <c r="G356" s="185" t="s">
        <v>625</v>
      </c>
      <c r="H356" s="186">
        <v>135</v>
      </c>
      <c r="I356" s="187"/>
      <c r="J356" s="188">
        <f t="shared" si="100"/>
        <v>0</v>
      </c>
      <c r="K356" s="184" t="s">
        <v>5</v>
      </c>
      <c r="L356" s="42"/>
      <c r="M356" s="189" t="s">
        <v>5</v>
      </c>
      <c r="N356" s="190" t="s">
        <v>43</v>
      </c>
      <c r="O356" s="43"/>
      <c r="P356" s="191">
        <f t="shared" si="101"/>
        <v>0</v>
      </c>
      <c r="Q356" s="191">
        <v>0</v>
      </c>
      <c r="R356" s="191">
        <f t="shared" si="102"/>
        <v>0</v>
      </c>
      <c r="S356" s="191">
        <v>0</v>
      </c>
      <c r="T356" s="192">
        <f t="shared" si="103"/>
        <v>0</v>
      </c>
      <c r="AR356" s="25" t="s">
        <v>638</v>
      </c>
      <c r="AT356" s="25" t="s">
        <v>192</v>
      </c>
      <c r="AU356" s="25" t="s">
        <v>80</v>
      </c>
      <c r="AY356" s="25" t="s">
        <v>190</v>
      </c>
      <c r="BE356" s="193">
        <f t="shared" si="104"/>
        <v>0</v>
      </c>
      <c r="BF356" s="193">
        <f t="shared" si="105"/>
        <v>0</v>
      </c>
      <c r="BG356" s="193">
        <f t="shared" si="106"/>
        <v>0</v>
      </c>
      <c r="BH356" s="193">
        <f t="shared" si="107"/>
        <v>0</v>
      </c>
      <c r="BI356" s="193">
        <f t="shared" si="108"/>
        <v>0</v>
      </c>
      <c r="BJ356" s="25" t="s">
        <v>17</v>
      </c>
      <c r="BK356" s="193">
        <f t="shared" si="109"/>
        <v>0</v>
      </c>
      <c r="BL356" s="25" t="s">
        <v>638</v>
      </c>
      <c r="BM356" s="25" t="s">
        <v>4816</v>
      </c>
    </row>
    <row r="357" spans="2:65" s="1" customFormat="1" ht="16.5" customHeight="1">
      <c r="B357" s="181"/>
      <c r="C357" s="182" t="s">
        <v>1942</v>
      </c>
      <c r="D357" s="182" t="s">
        <v>192</v>
      </c>
      <c r="E357" s="183" t="s">
        <v>4817</v>
      </c>
      <c r="F357" s="184" t="s">
        <v>4818</v>
      </c>
      <c r="G357" s="185" t="s">
        <v>625</v>
      </c>
      <c r="H357" s="186">
        <v>120</v>
      </c>
      <c r="I357" s="187"/>
      <c r="J357" s="188">
        <f t="shared" si="100"/>
        <v>0</v>
      </c>
      <c r="K357" s="184" t="s">
        <v>5</v>
      </c>
      <c r="L357" s="42"/>
      <c r="M357" s="189" t="s">
        <v>5</v>
      </c>
      <c r="N357" s="190" t="s">
        <v>43</v>
      </c>
      <c r="O357" s="43"/>
      <c r="P357" s="191">
        <f t="shared" si="101"/>
        <v>0</v>
      </c>
      <c r="Q357" s="191">
        <v>0</v>
      </c>
      <c r="R357" s="191">
        <f t="shared" si="102"/>
        <v>0</v>
      </c>
      <c r="S357" s="191">
        <v>0</v>
      </c>
      <c r="T357" s="192">
        <f t="shared" si="103"/>
        <v>0</v>
      </c>
      <c r="AR357" s="25" t="s">
        <v>638</v>
      </c>
      <c r="AT357" s="25" t="s">
        <v>192</v>
      </c>
      <c r="AU357" s="25" t="s">
        <v>80</v>
      </c>
      <c r="AY357" s="25" t="s">
        <v>190</v>
      </c>
      <c r="BE357" s="193">
        <f t="shared" si="104"/>
        <v>0</v>
      </c>
      <c r="BF357" s="193">
        <f t="shared" si="105"/>
        <v>0</v>
      </c>
      <c r="BG357" s="193">
        <f t="shared" si="106"/>
        <v>0</v>
      </c>
      <c r="BH357" s="193">
        <f t="shared" si="107"/>
        <v>0</v>
      </c>
      <c r="BI357" s="193">
        <f t="shared" si="108"/>
        <v>0</v>
      </c>
      <c r="BJ357" s="25" t="s">
        <v>17</v>
      </c>
      <c r="BK357" s="193">
        <f t="shared" si="109"/>
        <v>0</v>
      </c>
      <c r="BL357" s="25" t="s">
        <v>638</v>
      </c>
      <c r="BM357" s="25" t="s">
        <v>4819</v>
      </c>
    </row>
    <row r="358" spans="2:65" s="1" customFormat="1" ht="16.5" customHeight="1">
      <c r="B358" s="181"/>
      <c r="C358" s="182" t="s">
        <v>1947</v>
      </c>
      <c r="D358" s="182" t="s">
        <v>192</v>
      </c>
      <c r="E358" s="183" t="s">
        <v>4820</v>
      </c>
      <c r="F358" s="184" t="s">
        <v>4821</v>
      </c>
      <c r="G358" s="185" t="s">
        <v>4091</v>
      </c>
      <c r="H358" s="186">
        <v>30</v>
      </c>
      <c r="I358" s="187"/>
      <c r="J358" s="188">
        <f t="shared" si="100"/>
        <v>0</v>
      </c>
      <c r="K358" s="184" t="s">
        <v>5</v>
      </c>
      <c r="L358" s="42"/>
      <c r="M358" s="189" t="s">
        <v>5</v>
      </c>
      <c r="N358" s="190" t="s">
        <v>43</v>
      </c>
      <c r="O358" s="43"/>
      <c r="P358" s="191">
        <f t="shared" si="101"/>
        <v>0</v>
      </c>
      <c r="Q358" s="191">
        <v>0</v>
      </c>
      <c r="R358" s="191">
        <f t="shared" si="102"/>
        <v>0</v>
      </c>
      <c r="S358" s="191">
        <v>0</v>
      </c>
      <c r="T358" s="192">
        <f t="shared" si="103"/>
        <v>0</v>
      </c>
      <c r="AR358" s="25" t="s">
        <v>638</v>
      </c>
      <c r="AT358" s="25" t="s">
        <v>192</v>
      </c>
      <c r="AU358" s="25" t="s">
        <v>80</v>
      </c>
      <c r="AY358" s="25" t="s">
        <v>190</v>
      </c>
      <c r="BE358" s="193">
        <f t="shared" si="104"/>
        <v>0</v>
      </c>
      <c r="BF358" s="193">
        <f t="shared" si="105"/>
        <v>0</v>
      </c>
      <c r="BG358" s="193">
        <f t="shared" si="106"/>
        <v>0</v>
      </c>
      <c r="BH358" s="193">
        <f t="shared" si="107"/>
        <v>0</v>
      </c>
      <c r="BI358" s="193">
        <f t="shared" si="108"/>
        <v>0</v>
      </c>
      <c r="BJ358" s="25" t="s">
        <v>17</v>
      </c>
      <c r="BK358" s="193">
        <f t="shared" si="109"/>
        <v>0</v>
      </c>
      <c r="BL358" s="25" t="s">
        <v>638</v>
      </c>
      <c r="BM358" s="25" t="s">
        <v>4822</v>
      </c>
    </row>
    <row r="359" spans="2:65" s="1" customFormat="1" ht="16.5" customHeight="1">
      <c r="B359" s="181"/>
      <c r="C359" s="182" t="s">
        <v>1960</v>
      </c>
      <c r="D359" s="182" t="s">
        <v>192</v>
      </c>
      <c r="E359" s="183" t="s">
        <v>4823</v>
      </c>
      <c r="F359" s="184" t="s">
        <v>4824</v>
      </c>
      <c r="G359" s="185" t="s">
        <v>4091</v>
      </c>
      <c r="H359" s="186">
        <v>100</v>
      </c>
      <c r="I359" s="187"/>
      <c r="J359" s="188">
        <f t="shared" si="100"/>
        <v>0</v>
      </c>
      <c r="K359" s="184" t="s">
        <v>5</v>
      </c>
      <c r="L359" s="42"/>
      <c r="M359" s="189" t="s">
        <v>5</v>
      </c>
      <c r="N359" s="190" t="s">
        <v>43</v>
      </c>
      <c r="O359" s="43"/>
      <c r="P359" s="191">
        <f t="shared" si="101"/>
        <v>0</v>
      </c>
      <c r="Q359" s="191">
        <v>0</v>
      </c>
      <c r="R359" s="191">
        <f t="shared" si="102"/>
        <v>0</v>
      </c>
      <c r="S359" s="191">
        <v>0</v>
      </c>
      <c r="T359" s="192">
        <f t="shared" si="103"/>
        <v>0</v>
      </c>
      <c r="AR359" s="25" t="s">
        <v>638</v>
      </c>
      <c r="AT359" s="25" t="s">
        <v>192</v>
      </c>
      <c r="AU359" s="25" t="s">
        <v>80</v>
      </c>
      <c r="AY359" s="25" t="s">
        <v>190</v>
      </c>
      <c r="BE359" s="193">
        <f t="shared" si="104"/>
        <v>0</v>
      </c>
      <c r="BF359" s="193">
        <f t="shared" si="105"/>
        <v>0</v>
      </c>
      <c r="BG359" s="193">
        <f t="shared" si="106"/>
        <v>0</v>
      </c>
      <c r="BH359" s="193">
        <f t="shared" si="107"/>
        <v>0</v>
      </c>
      <c r="BI359" s="193">
        <f t="shared" si="108"/>
        <v>0</v>
      </c>
      <c r="BJ359" s="25" t="s">
        <v>17</v>
      </c>
      <c r="BK359" s="193">
        <f t="shared" si="109"/>
        <v>0</v>
      </c>
      <c r="BL359" s="25" t="s">
        <v>638</v>
      </c>
      <c r="BM359" s="25" t="s">
        <v>4825</v>
      </c>
    </row>
    <row r="360" spans="2:65" s="1" customFormat="1" ht="16.5" customHeight="1">
      <c r="B360" s="181"/>
      <c r="C360" s="182" t="s">
        <v>1966</v>
      </c>
      <c r="D360" s="182" t="s">
        <v>192</v>
      </c>
      <c r="E360" s="183" t="s">
        <v>4826</v>
      </c>
      <c r="F360" s="184" t="s">
        <v>4827</v>
      </c>
      <c r="G360" s="185" t="s">
        <v>625</v>
      </c>
      <c r="H360" s="186">
        <v>20</v>
      </c>
      <c r="I360" s="187"/>
      <c r="J360" s="188">
        <f t="shared" si="100"/>
        <v>0</v>
      </c>
      <c r="K360" s="184" t="s">
        <v>5</v>
      </c>
      <c r="L360" s="42"/>
      <c r="M360" s="189" t="s">
        <v>5</v>
      </c>
      <c r="N360" s="190" t="s">
        <v>43</v>
      </c>
      <c r="O360" s="43"/>
      <c r="P360" s="191">
        <f t="shared" si="101"/>
        <v>0</v>
      </c>
      <c r="Q360" s="191">
        <v>0</v>
      </c>
      <c r="R360" s="191">
        <f t="shared" si="102"/>
        <v>0</v>
      </c>
      <c r="S360" s="191">
        <v>0</v>
      </c>
      <c r="T360" s="192">
        <f t="shared" si="103"/>
        <v>0</v>
      </c>
      <c r="AR360" s="25" t="s">
        <v>638</v>
      </c>
      <c r="AT360" s="25" t="s">
        <v>192</v>
      </c>
      <c r="AU360" s="25" t="s">
        <v>80</v>
      </c>
      <c r="AY360" s="25" t="s">
        <v>190</v>
      </c>
      <c r="BE360" s="193">
        <f t="shared" si="104"/>
        <v>0</v>
      </c>
      <c r="BF360" s="193">
        <f t="shared" si="105"/>
        <v>0</v>
      </c>
      <c r="BG360" s="193">
        <f t="shared" si="106"/>
        <v>0</v>
      </c>
      <c r="BH360" s="193">
        <f t="shared" si="107"/>
        <v>0</v>
      </c>
      <c r="BI360" s="193">
        <f t="shared" si="108"/>
        <v>0</v>
      </c>
      <c r="BJ360" s="25" t="s">
        <v>17</v>
      </c>
      <c r="BK360" s="193">
        <f t="shared" si="109"/>
        <v>0</v>
      </c>
      <c r="BL360" s="25" t="s">
        <v>638</v>
      </c>
      <c r="BM360" s="25" t="s">
        <v>4828</v>
      </c>
    </row>
    <row r="361" spans="2:65" s="1" customFormat="1" ht="16.5" customHeight="1">
      <c r="B361" s="181"/>
      <c r="C361" s="182" t="s">
        <v>1970</v>
      </c>
      <c r="D361" s="182" t="s">
        <v>192</v>
      </c>
      <c r="E361" s="183" t="s">
        <v>4829</v>
      </c>
      <c r="F361" s="184" t="s">
        <v>4830</v>
      </c>
      <c r="G361" s="185" t="s">
        <v>625</v>
      </c>
      <c r="H361" s="186">
        <v>135</v>
      </c>
      <c r="I361" s="187"/>
      <c r="J361" s="188">
        <f t="shared" si="100"/>
        <v>0</v>
      </c>
      <c r="K361" s="184" t="s">
        <v>5</v>
      </c>
      <c r="L361" s="42"/>
      <c r="M361" s="189" t="s">
        <v>5</v>
      </c>
      <c r="N361" s="190" t="s">
        <v>43</v>
      </c>
      <c r="O361" s="43"/>
      <c r="P361" s="191">
        <f t="shared" si="101"/>
        <v>0</v>
      </c>
      <c r="Q361" s="191">
        <v>0</v>
      </c>
      <c r="R361" s="191">
        <f t="shared" si="102"/>
        <v>0</v>
      </c>
      <c r="S361" s="191">
        <v>0</v>
      </c>
      <c r="T361" s="192">
        <f t="shared" si="103"/>
        <v>0</v>
      </c>
      <c r="AR361" s="25" t="s">
        <v>638</v>
      </c>
      <c r="AT361" s="25" t="s">
        <v>192</v>
      </c>
      <c r="AU361" s="25" t="s">
        <v>80</v>
      </c>
      <c r="AY361" s="25" t="s">
        <v>190</v>
      </c>
      <c r="BE361" s="193">
        <f t="shared" si="104"/>
        <v>0</v>
      </c>
      <c r="BF361" s="193">
        <f t="shared" si="105"/>
        <v>0</v>
      </c>
      <c r="BG361" s="193">
        <f t="shared" si="106"/>
        <v>0</v>
      </c>
      <c r="BH361" s="193">
        <f t="shared" si="107"/>
        <v>0</v>
      </c>
      <c r="BI361" s="193">
        <f t="shared" si="108"/>
        <v>0</v>
      </c>
      <c r="BJ361" s="25" t="s">
        <v>17</v>
      </c>
      <c r="BK361" s="193">
        <f t="shared" si="109"/>
        <v>0</v>
      </c>
      <c r="BL361" s="25" t="s">
        <v>638</v>
      </c>
      <c r="BM361" s="25" t="s">
        <v>4831</v>
      </c>
    </row>
    <row r="362" spans="2:65" s="1" customFormat="1" ht="16.5" customHeight="1">
      <c r="B362" s="181"/>
      <c r="C362" s="182" t="s">
        <v>1975</v>
      </c>
      <c r="D362" s="182" t="s">
        <v>192</v>
      </c>
      <c r="E362" s="183" t="s">
        <v>4832</v>
      </c>
      <c r="F362" s="184" t="s">
        <v>4833</v>
      </c>
      <c r="G362" s="185" t="s">
        <v>625</v>
      </c>
      <c r="H362" s="186">
        <v>120</v>
      </c>
      <c r="I362" s="187"/>
      <c r="J362" s="188">
        <f t="shared" si="100"/>
        <v>0</v>
      </c>
      <c r="K362" s="184" t="s">
        <v>5</v>
      </c>
      <c r="L362" s="42"/>
      <c r="M362" s="189" t="s">
        <v>5</v>
      </c>
      <c r="N362" s="190" t="s">
        <v>43</v>
      </c>
      <c r="O362" s="43"/>
      <c r="P362" s="191">
        <f t="shared" si="101"/>
        <v>0</v>
      </c>
      <c r="Q362" s="191">
        <v>0</v>
      </c>
      <c r="R362" s="191">
        <f t="shared" si="102"/>
        <v>0</v>
      </c>
      <c r="S362" s="191">
        <v>0</v>
      </c>
      <c r="T362" s="192">
        <f t="shared" si="103"/>
        <v>0</v>
      </c>
      <c r="AR362" s="25" t="s">
        <v>638</v>
      </c>
      <c r="AT362" s="25" t="s">
        <v>192</v>
      </c>
      <c r="AU362" s="25" t="s">
        <v>80</v>
      </c>
      <c r="AY362" s="25" t="s">
        <v>190</v>
      </c>
      <c r="BE362" s="193">
        <f t="shared" si="104"/>
        <v>0</v>
      </c>
      <c r="BF362" s="193">
        <f t="shared" si="105"/>
        <v>0</v>
      </c>
      <c r="BG362" s="193">
        <f t="shared" si="106"/>
        <v>0</v>
      </c>
      <c r="BH362" s="193">
        <f t="shared" si="107"/>
        <v>0</v>
      </c>
      <c r="BI362" s="193">
        <f t="shared" si="108"/>
        <v>0</v>
      </c>
      <c r="BJ362" s="25" t="s">
        <v>17</v>
      </c>
      <c r="BK362" s="193">
        <f t="shared" si="109"/>
        <v>0</v>
      </c>
      <c r="BL362" s="25" t="s">
        <v>638</v>
      </c>
      <c r="BM362" s="25" t="s">
        <v>4834</v>
      </c>
    </row>
    <row r="363" spans="2:65" s="1" customFormat="1" ht="16.5" customHeight="1">
      <c r="B363" s="181"/>
      <c r="C363" s="182" t="s">
        <v>1980</v>
      </c>
      <c r="D363" s="182" t="s">
        <v>192</v>
      </c>
      <c r="E363" s="183" t="s">
        <v>4835</v>
      </c>
      <c r="F363" s="184" t="s">
        <v>4836</v>
      </c>
      <c r="G363" s="185" t="s">
        <v>4091</v>
      </c>
      <c r="H363" s="186">
        <v>4</v>
      </c>
      <c r="I363" s="187"/>
      <c r="J363" s="188">
        <f t="shared" si="100"/>
        <v>0</v>
      </c>
      <c r="K363" s="184" t="s">
        <v>5</v>
      </c>
      <c r="L363" s="42"/>
      <c r="M363" s="189" t="s">
        <v>5</v>
      </c>
      <c r="N363" s="236" t="s">
        <v>43</v>
      </c>
      <c r="O363" s="237"/>
      <c r="P363" s="238">
        <f t="shared" si="101"/>
        <v>0</v>
      </c>
      <c r="Q363" s="238">
        <v>0</v>
      </c>
      <c r="R363" s="238">
        <f t="shared" si="102"/>
        <v>0</v>
      </c>
      <c r="S363" s="238">
        <v>0</v>
      </c>
      <c r="T363" s="239">
        <f t="shared" si="103"/>
        <v>0</v>
      </c>
      <c r="AR363" s="25" t="s">
        <v>638</v>
      </c>
      <c r="AT363" s="25" t="s">
        <v>192</v>
      </c>
      <c r="AU363" s="25" t="s">
        <v>80</v>
      </c>
      <c r="AY363" s="25" t="s">
        <v>190</v>
      </c>
      <c r="BE363" s="193">
        <f t="shared" si="104"/>
        <v>0</v>
      </c>
      <c r="BF363" s="193">
        <f t="shared" si="105"/>
        <v>0</v>
      </c>
      <c r="BG363" s="193">
        <f t="shared" si="106"/>
        <v>0</v>
      </c>
      <c r="BH363" s="193">
        <f t="shared" si="107"/>
        <v>0</v>
      </c>
      <c r="BI363" s="193">
        <f t="shared" si="108"/>
        <v>0</v>
      </c>
      <c r="BJ363" s="25" t="s">
        <v>17</v>
      </c>
      <c r="BK363" s="193">
        <f t="shared" si="109"/>
        <v>0</v>
      </c>
      <c r="BL363" s="25" t="s">
        <v>638</v>
      </c>
      <c r="BM363" s="25" t="s">
        <v>4837</v>
      </c>
    </row>
    <row r="364" spans="2:12" s="1" customFormat="1" ht="6.95" customHeight="1">
      <c r="B364" s="57"/>
      <c r="C364" s="58"/>
      <c r="D364" s="58"/>
      <c r="E364" s="58"/>
      <c r="F364" s="58"/>
      <c r="G364" s="58"/>
      <c r="H364" s="58"/>
      <c r="I364" s="135"/>
      <c r="J364" s="58"/>
      <c r="K364" s="58"/>
      <c r="L364" s="42"/>
    </row>
  </sheetData>
  <autoFilter ref="C99:K363"/>
  <mergeCells count="16">
    <mergeCell ref="L2:V2"/>
    <mergeCell ref="E86:H86"/>
    <mergeCell ref="E90:H90"/>
    <mergeCell ref="E88:H88"/>
    <mergeCell ref="E92:H92"/>
    <mergeCell ref="G1:H1"/>
    <mergeCell ref="E49:H49"/>
    <mergeCell ref="E53:H53"/>
    <mergeCell ref="E51:H51"/>
    <mergeCell ref="E55:H55"/>
    <mergeCell ref="J59:J60"/>
    <mergeCell ref="E7:H7"/>
    <mergeCell ref="E11:H11"/>
    <mergeCell ref="E9:H9"/>
    <mergeCell ref="E13:H13"/>
    <mergeCell ref="E28:H28"/>
  </mergeCells>
  <hyperlinks>
    <hyperlink ref="F1:G1" location="C2" display="1) Krycí list soupisu"/>
    <hyperlink ref="G1:H1" location="C62" display="2) Rekapitulace"/>
    <hyperlink ref="J1" location="C99"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09"/>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07"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2"/>
      <c r="B1" s="108"/>
      <c r="C1" s="108"/>
      <c r="D1" s="109" t="s">
        <v>1</v>
      </c>
      <c r="E1" s="108"/>
      <c r="F1" s="110" t="s">
        <v>118</v>
      </c>
      <c r="G1" s="376" t="s">
        <v>119</v>
      </c>
      <c r="H1" s="376"/>
      <c r="I1" s="111"/>
      <c r="J1" s="110" t="s">
        <v>120</v>
      </c>
      <c r="K1" s="109" t="s">
        <v>121</v>
      </c>
      <c r="L1" s="110" t="s">
        <v>122</v>
      </c>
      <c r="M1" s="110"/>
      <c r="N1" s="110"/>
      <c r="O1" s="110"/>
      <c r="P1" s="110"/>
      <c r="Q1" s="110"/>
      <c r="R1" s="110"/>
      <c r="S1" s="110"/>
      <c r="T1" s="110"/>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L2" s="365" t="s">
        <v>8</v>
      </c>
      <c r="M2" s="366"/>
      <c r="N2" s="366"/>
      <c r="O2" s="366"/>
      <c r="P2" s="366"/>
      <c r="Q2" s="366"/>
      <c r="R2" s="366"/>
      <c r="S2" s="366"/>
      <c r="T2" s="366"/>
      <c r="U2" s="366"/>
      <c r="V2" s="366"/>
      <c r="AT2" s="25" t="s">
        <v>97</v>
      </c>
    </row>
    <row r="3" spans="2:46" ht="6.95" customHeight="1">
      <c r="B3" s="26"/>
      <c r="C3" s="27"/>
      <c r="D3" s="27"/>
      <c r="E3" s="27"/>
      <c r="F3" s="27"/>
      <c r="G3" s="27"/>
      <c r="H3" s="27"/>
      <c r="I3" s="112"/>
      <c r="J3" s="27"/>
      <c r="K3" s="28"/>
      <c r="AT3" s="25" t="s">
        <v>80</v>
      </c>
    </row>
    <row r="4" spans="2:46" ht="36.95" customHeight="1">
      <c r="B4" s="29"/>
      <c r="C4" s="30"/>
      <c r="D4" s="31" t="s">
        <v>123</v>
      </c>
      <c r="E4" s="30"/>
      <c r="F4" s="30"/>
      <c r="G4" s="30"/>
      <c r="H4" s="30"/>
      <c r="I4" s="113"/>
      <c r="J4" s="30"/>
      <c r="K4" s="32"/>
      <c r="M4" s="33" t="s">
        <v>13</v>
      </c>
      <c r="AT4" s="25" t="s">
        <v>6</v>
      </c>
    </row>
    <row r="5" spans="2:11" ht="6.95" customHeight="1">
      <c r="B5" s="29"/>
      <c r="C5" s="30"/>
      <c r="D5" s="30"/>
      <c r="E5" s="30"/>
      <c r="F5" s="30"/>
      <c r="G5" s="30"/>
      <c r="H5" s="30"/>
      <c r="I5" s="113"/>
      <c r="J5" s="30"/>
      <c r="K5" s="32"/>
    </row>
    <row r="6" spans="2:11" ht="13.5">
      <c r="B6" s="29"/>
      <c r="C6" s="30"/>
      <c r="D6" s="38" t="s">
        <v>19</v>
      </c>
      <c r="E6" s="30"/>
      <c r="F6" s="30"/>
      <c r="G6" s="30"/>
      <c r="H6" s="30"/>
      <c r="I6" s="113"/>
      <c r="J6" s="30"/>
      <c r="K6" s="32"/>
    </row>
    <row r="7" spans="2:11" ht="16.5" customHeight="1">
      <c r="B7" s="29"/>
      <c r="C7" s="30"/>
      <c r="D7" s="30"/>
      <c r="E7" s="367" t="str">
        <f>'Rekapitulace stavby'!K6</f>
        <v>Transformace ÚSP Kvasiny- rekonstrukce v lokalitě Týniště nad Orlicí</v>
      </c>
      <c r="F7" s="368"/>
      <c r="G7" s="368"/>
      <c r="H7" s="368"/>
      <c r="I7" s="113"/>
      <c r="J7" s="30"/>
      <c r="K7" s="32"/>
    </row>
    <row r="8" spans="2:11" ht="13.5">
      <c r="B8" s="29"/>
      <c r="C8" s="30"/>
      <c r="D8" s="38" t="s">
        <v>124</v>
      </c>
      <c r="E8" s="30"/>
      <c r="F8" s="30"/>
      <c r="G8" s="30"/>
      <c r="H8" s="30"/>
      <c r="I8" s="113"/>
      <c r="J8" s="30"/>
      <c r="K8" s="32"/>
    </row>
    <row r="9" spans="2:11" ht="16.5" customHeight="1">
      <c r="B9" s="29"/>
      <c r="C9" s="30"/>
      <c r="D9" s="30"/>
      <c r="E9" s="367" t="s">
        <v>125</v>
      </c>
      <c r="F9" s="328"/>
      <c r="G9" s="328"/>
      <c r="H9" s="328"/>
      <c r="I9" s="113"/>
      <c r="J9" s="30"/>
      <c r="K9" s="32"/>
    </row>
    <row r="10" spans="2:11" ht="13.5">
      <c r="B10" s="29"/>
      <c r="C10" s="30"/>
      <c r="D10" s="38" t="s">
        <v>126</v>
      </c>
      <c r="E10" s="30"/>
      <c r="F10" s="30"/>
      <c r="G10" s="30"/>
      <c r="H10" s="30"/>
      <c r="I10" s="113"/>
      <c r="J10" s="30"/>
      <c r="K10" s="32"/>
    </row>
    <row r="11" spans="2:11" s="1" customFormat="1" ht="16.5" customHeight="1">
      <c r="B11" s="42"/>
      <c r="C11" s="43"/>
      <c r="D11" s="43"/>
      <c r="E11" s="350" t="s">
        <v>127</v>
      </c>
      <c r="F11" s="369"/>
      <c r="G11" s="369"/>
      <c r="H11" s="369"/>
      <c r="I11" s="114"/>
      <c r="J11" s="43"/>
      <c r="K11" s="46"/>
    </row>
    <row r="12" spans="2:11" s="1" customFormat="1" ht="13.5">
      <c r="B12" s="42"/>
      <c r="C12" s="43"/>
      <c r="D12" s="38" t="s">
        <v>128</v>
      </c>
      <c r="E12" s="43"/>
      <c r="F12" s="43"/>
      <c r="G12" s="43"/>
      <c r="H12" s="43"/>
      <c r="I12" s="114"/>
      <c r="J12" s="43"/>
      <c r="K12" s="46"/>
    </row>
    <row r="13" spans="2:11" s="1" customFormat="1" ht="36.95" customHeight="1">
      <c r="B13" s="42"/>
      <c r="C13" s="43"/>
      <c r="D13" s="43"/>
      <c r="E13" s="370" t="s">
        <v>4838</v>
      </c>
      <c r="F13" s="369"/>
      <c r="G13" s="369"/>
      <c r="H13" s="369"/>
      <c r="I13" s="114"/>
      <c r="J13" s="43"/>
      <c r="K13" s="46"/>
    </row>
    <row r="14" spans="2:11" s="1" customFormat="1" ht="13.5">
      <c r="B14" s="42"/>
      <c r="C14" s="43"/>
      <c r="D14" s="43"/>
      <c r="E14" s="43"/>
      <c r="F14" s="43"/>
      <c r="G14" s="43"/>
      <c r="H14" s="43"/>
      <c r="I14" s="114"/>
      <c r="J14" s="43"/>
      <c r="K14" s="46"/>
    </row>
    <row r="15" spans="2:11" s="1" customFormat="1" ht="14.45" customHeight="1">
      <c r="B15" s="42"/>
      <c r="C15" s="43"/>
      <c r="D15" s="38" t="s">
        <v>21</v>
      </c>
      <c r="E15" s="43"/>
      <c r="F15" s="36" t="s">
        <v>5</v>
      </c>
      <c r="G15" s="43"/>
      <c r="H15" s="43"/>
      <c r="I15" s="115" t="s">
        <v>22</v>
      </c>
      <c r="J15" s="36" t="s">
        <v>5</v>
      </c>
      <c r="K15" s="46"/>
    </row>
    <row r="16" spans="2:11" s="1" customFormat="1" ht="14.45" customHeight="1">
      <c r="B16" s="42"/>
      <c r="C16" s="43"/>
      <c r="D16" s="38" t="s">
        <v>23</v>
      </c>
      <c r="E16" s="43"/>
      <c r="F16" s="36" t="s">
        <v>24</v>
      </c>
      <c r="G16" s="43"/>
      <c r="H16" s="43"/>
      <c r="I16" s="115" t="s">
        <v>25</v>
      </c>
      <c r="J16" s="116" t="str">
        <f>'Rekapitulace stavby'!AN8</f>
        <v>18.4.2017</v>
      </c>
      <c r="K16" s="46"/>
    </row>
    <row r="17" spans="2:11" s="1" customFormat="1" ht="10.9" customHeight="1">
      <c r="B17" s="42"/>
      <c r="C17" s="43"/>
      <c r="D17" s="43"/>
      <c r="E17" s="43"/>
      <c r="F17" s="43"/>
      <c r="G17" s="43"/>
      <c r="H17" s="43"/>
      <c r="I17" s="114"/>
      <c r="J17" s="43"/>
      <c r="K17" s="46"/>
    </row>
    <row r="18" spans="2:11" s="1" customFormat="1" ht="14.45" customHeight="1">
      <c r="B18" s="42"/>
      <c r="C18" s="43"/>
      <c r="D18" s="38" t="s">
        <v>27</v>
      </c>
      <c r="E18" s="43"/>
      <c r="F18" s="43"/>
      <c r="G18" s="43"/>
      <c r="H18" s="43"/>
      <c r="I18" s="115" t="s">
        <v>28</v>
      </c>
      <c r="J18" s="36" t="str">
        <f>IF('Rekapitulace stavby'!AN10="","",'Rekapitulace stavby'!AN10)</f>
        <v/>
      </c>
      <c r="K18" s="46"/>
    </row>
    <row r="19" spans="2:11" s="1" customFormat="1" ht="18" customHeight="1">
      <c r="B19" s="42"/>
      <c r="C19" s="43"/>
      <c r="D19" s="43"/>
      <c r="E19" s="36" t="str">
        <f>IF('Rekapitulace stavby'!E11="","",'Rekapitulace stavby'!E11)</f>
        <v>Královéhradecký kraj</v>
      </c>
      <c r="F19" s="43"/>
      <c r="G19" s="43"/>
      <c r="H19" s="43"/>
      <c r="I19" s="115" t="s">
        <v>30</v>
      </c>
      <c r="J19" s="36" t="str">
        <f>IF('Rekapitulace stavby'!AN11="","",'Rekapitulace stavby'!AN11)</f>
        <v/>
      </c>
      <c r="K19" s="46"/>
    </row>
    <row r="20" spans="2:11" s="1" customFormat="1" ht="6.95" customHeight="1">
      <c r="B20" s="42"/>
      <c r="C20" s="43"/>
      <c r="D20" s="43"/>
      <c r="E20" s="43"/>
      <c r="F20" s="43"/>
      <c r="G20" s="43"/>
      <c r="H20" s="43"/>
      <c r="I20" s="114"/>
      <c r="J20" s="43"/>
      <c r="K20" s="46"/>
    </row>
    <row r="21" spans="2:11" s="1" customFormat="1" ht="14.45" customHeight="1">
      <c r="B21" s="42"/>
      <c r="C21" s="43"/>
      <c r="D21" s="38" t="s">
        <v>31</v>
      </c>
      <c r="E21" s="43"/>
      <c r="F21" s="43"/>
      <c r="G21" s="43"/>
      <c r="H21" s="43"/>
      <c r="I21" s="115" t="s">
        <v>28</v>
      </c>
      <c r="J21" s="36" t="str">
        <f>IF('Rekapitulace stavby'!AN13="Vyplň údaj","",IF('Rekapitulace stavby'!AN13="","",'Rekapitulace stavby'!AN13))</f>
        <v/>
      </c>
      <c r="K21" s="46"/>
    </row>
    <row r="22" spans="2:11" s="1" customFormat="1" ht="18" customHeight="1">
      <c r="B22" s="42"/>
      <c r="C22" s="43"/>
      <c r="D22" s="43"/>
      <c r="E22" s="36" t="str">
        <f>IF('Rekapitulace stavby'!E14="Vyplň údaj","",IF('Rekapitulace stavby'!E14="","",'Rekapitulace stavby'!E14))</f>
        <v/>
      </c>
      <c r="F22" s="43"/>
      <c r="G22" s="43"/>
      <c r="H22" s="43"/>
      <c r="I22" s="115" t="s">
        <v>30</v>
      </c>
      <c r="J22" s="36" t="str">
        <f>IF('Rekapitulace stavby'!AN14="Vyplň údaj","",IF('Rekapitulace stavby'!AN14="","",'Rekapitulace stavby'!AN14))</f>
        <v/>
      </c>
      <c r="K22" s="46"/>
    </row>
    <row r="23" spans="2:11" s="1" customFormat="1" ht="6.95" customHeight="1">
      <c r="B23" s="42"/>
      <c r="C23" s="43"/>
      <c r="D23" s="43"/>
      <c r="E23" s="43"/>
      <c r="F23" s="43"/>
      <c r="G23" s="43"/>
      <c r="H23" s="43"/>
      <c r="I23" s="114"/>
      <c r="J23" s="43"/>
      <c r="K23" s="46"/>
    </row>
    <row r="24" spans="2:11" s="1" customFormat="1" ht="14.45" customHeight="1">
      <c r="B24" s="42"/>
      <c r="C24" s="43"/>
      <c r="D24" s="38" t="s">
        <v>33</v>
      </c>
      <c r="E24" s="43"/>
      <c r="F24" s="43"/>
      <c r="G24" s="43"/>
      <c r="H24" s="43"/>
      <c r="I24" s="115" t="s">
        <v>28</v>
      </c>
      <c r="J24" s="36" t="str">
        <f>IF('Rekapitulace stavby'!AN16="","",'Rekapitulace stavby'!AN16)</f>
        <v/>
      </c>
      <c r="K24" s="46"/>
    </row>
    <row r="25" spans="2:11" s="1" customFormat="1" ht="18" customHeight="1">
      <c r="B25" s="42"/>
      <c r="C25" s="43"/>
      <c r="D25" s="43"/>
      <c r="E25" s="36" t="str">
        <f>IF('Rekapitulace stavby'!E17="","",'Rekapitulace stavby'!E17)</f>
        <v>Malý velký ateliér</v>
      </c>
      <c r="F25" s="43"/>
      <c r="G25" s="43"/>
      <c r="H25" s="43"/>
      <c r="I25" s="115" t="s">
        <v>30</v>
      </c>
      <c r="J25" s="36" t="str">
        <f>IF('Rekapitulace stavby'!AN17="","",'Rekapitulace stavby'!AN17)</f>
        <v/>
      </c>
      <c r="K25" s="46"/>
    </row>
    <row r="26" spans="2:11" s="1" customFormat="1" ht="6.95" customHeight="1">
      <c r="B26" s="42"/>
      <c r="C26" s="43"/>
      <c r="D26" s="43"/>
      <c r="E26" s="43"/>
      <c r="F26" s="43"/>
      <c r="G26" s="43"/>
      <c r="H26" s="43"/>
      <c r="I26" s="114"/>
      <c r="J26" s="43"/>
      <c r="K26" s="46"/>
    </row>
    <row r="27" spans="2:11" s="1" customFormat="1" ht="14.45" customHeight="1">
      <c r="B27" s="42"/>
      <c r="C27" s="43"/>
      <c r="D27" s="38" t="s">
        <v>36</v>
      </c>
      <c r="E27" s="43"/>
      <c r="F27" s="43"/>
      <c r="G27" s="43"/>
      <c r="H27" s="43"/>
      <c r="I27" s="114"/>
      <c r="J27" s="43"/>
      <c r="K27" s="46"/>
    </row>
    <row r="28" spans="2:11" s="7" customFormat="1" ht="42.75" customHeight="1">
      <c r="B28" s="117"/>
      <c r="C28" s="118"/>
      <c r="D28" s="118"/>
      <c r="E28" s="332" t="s">
        <v>130</v>
      </c>
      <c r="F28" s="332"/>
      <c r="G28" s="332"/>
      <c r="H28" s="332"/>
      <c r="I28" s="119"/>
      <c r="J28" s="118"/>
      <c r="K28" s="120"/>
    </row>
    <row r="29" spans="2:11" s="1" customFormat="1" ht="6.95" customHeight="1">
      <c r="B29" s="42"/>
      <c r="C29" s="43"/>
      <c r="D29" s="43"/>
      <c r="E29" s="43"/>
      <c r="F29" s="43"/>
      <c r="G29" s="43"/>
      <c r="H29" s="43"/>
      <c r="I29" s="114"/>
      <c r="J29" s="43"/>
      <c r="K29" s="46"/>
    </row>
    <row r="30" spans="2:11" s="1" customFormat="1" ht="6.95" customHeight="1">
      <c r="B30" s="42"/>
      <c r="C30" s="43"/>
      <c r="D30" s="69"/>
      <c r="E30" s="69"/>
      <c r="F30" s="69"/>
      <c r="G30" s="69"/>
      <c r="H30" s="69"/>
      <c r="I30" s="121"/>
      <c r="J30" s="69"/>
      <c r="K30" s="122"/>
    </row>
    <row r="31" spans="2:11" s="1" customFormat="1" ht="25.35" customHeight="1">
      <c r="B31" s="42"/>
      <c r="C31" s="43"/>
      <c r="D31" s="123" t="s">
        <v>38</v>
      </c>
      <c r="E31" s="43"/>
      <c r="F31" s="43"/>
      <c r="G31" s="43"/>
      <c r="H31" s="43"/>
      <c r="I31" s="114"/>
      <c r="J31" s="124">
        <f>ROUND(J92,2)</f>
        <v>0</v>
      </c>
      <c r="K31" s="46"/>
    </row>
    <row r="32" spans="2:11" s="1" customFormat="1" ht="6.95" customHeight="1">
      <c r="B32" s="42"/>
      <c r="C32" s="43"/>
      <c r="D32" s="69"/>
      <c r="E32" s="69"/>
      <c r="F32" s="69"/>
      <c r="G32" s="69"/>
      <c r="H32" s="69"/>
      <c r="I32" s="121"/>
      <c r="J32" s="69"/>
      <c r="K32" s="122"/>
    </row>
    <row r="33" spans="2:11" s="1" customFormat="1" ht="14.45" customHeight="1">
      <c r="B33" s="42"/>
      <c r="C33" s="43"/>
      <c r="D33" s="43"/>
      <c r="E33" s="43"/>
      <c r="F33" s="47" t="s">
        <v>40</v>
      </c>
      <c r="G33" s="43"/>
      <c r="H33" s="43"/>
      <c r="I33" s="125" t="s">
        <v>39</v>
      </c>
      <c r="J33" s="47" t="s">
        <v>41</v>
      </c>
      <c r="K33" s="46"/>
    </row>
    <row r="34" spans="2:11" s="1" customFormat="1" ht="14.45" customHeight="1">
      <c r="B34" s="42"/>
      <c r="C34" s="43"/>
      <c r="D34" s="50" t="s">
        <v>42</v>
      </c>
      <c r="E34" s="50" t="s">
        <v>43</v>
      </c>
      <c r="F34" s="126">
        <f>ROUND(SUM(BE92:BE108),2)</f>
        <v>0</v>
      </c>
      <c r="G34" s="43"/>
      <c r="H34" s="43"/>
      <c r="I34" s="127">
        <v>0.21</v>
      </c>
      <c r="J34" s="126">
        <f>ROUND(ROUND((SUM(BE92:BE108)),2)*I34,2)</f>
        <v>0</v>
      </c>
      <c r="K34" s="46"/>
    </row>
    <row r="35" spans="2:11" s="1" customFormat="1" ht="14.45" customHeight="1">
      <c r="B35" s="42"/>
      <c r="C35" s="43"/>
      <c r="D35" s="43"/>
      <c r="E35" s="50" t="s">
        <v>44</v>
      </c>
      <c r="F35" s="126">
        <f>ROUND(SUM(BF92:BF108),2)</f>
        <v>0</v>
      </c>
      <c r="G35" s="43"/>
      <c r="H35" s="43"/>
      <c r="I35" s="127">
        <v>0.15</v>
      </c>
      <c r="J35" s="126">
        <f>ROUND(ROUND((SUM(BF92:BF108)),2)*I35,2)</f>
        <v>0</v>
      </c>
      <c r="K35" s="46"/>
    </row>
    <row r="36" spans="2:11" s="1" customFormat="1" ht="14.45" customHeight="1" hidden="1">
      <c r="B36" s="42"/>
      <c r="C36" s="43"/>
      <c r="D36" s="43"/>
      <c r="E36" s="50" t="s">
        <v>45</v>
      </c>
      <c r="F36" s="126">
        <f>ROUND(SUM(BG92:BG108),2)</f>
        <v>0</v>
      </c>
      <c r="G36" s="43"/>
      <c r="H36" s="43"/>
      <c r="I36" s="127">
        <v>0.21</v>
      </c>
      <c r="J36" s="126">
        <v>0</v>
      </c>
      <c r="K36" s="46"/>
    </row>
    <row r="37" spans="2:11" s="1" customFormat="1" ht="14.45" customHeight="1" hidden="1">
      <c r="B37" s="42"/>
      <c r="C37" s="43"/>
      <c r="D37" s="43"/>
      <c r="E37" s="50" t="s">
        <v>46</v>
      </c>
      <c r="F37" s="126">
        <f>ROUND(SUM(BH92:BH108),2)</f>
        <v>0</v>
      </c>
      <c r="G37" s="43"/>
      <c r="H37" s="43"/>
      <c r="I37" s="127">
        <v>0.15</v>
      </c>
      <c r="J37" s="126">
        <v>0</v>
      </c>
      <c r="K37" s="46"/>
    </row>
    <row r="38" spans="2:11" s="1" customFormat="1" ht="14.45" customHeight="1" hidden="1">
      <c r="B38" s="42"/>
      <c r="C38" s="43"/>
      <c r="D38" s="43"/>
      <c r="E38" s="50" t="s">
        <v>47</v>
      </c>
      <c r="F38" s="126">
        <f>ROUND(SUM(BI92:BI108),2)</f>
        <v>0</v>
      </c>
      <c r="G38" s="43"/>
      <c r="H38" s="43"/>
      <c r="I38" s="127">
        <v>0</v>
      </c>
      <c r="J38" s="126">
        <v>0</v>
      </c>
      <c r="K38" s="46"/>
    </row>
    <row r="39" spans="2:11" s="1" customFormat="1" ht="6.95" customHeight="1">
      <c r="B39" s="42"/>
      <c r="C39" s="43"/>
      <c r="D39" s="43"/>
      <c r="E39" s="43"/>
      <c r="F39" s="43"/>
      <c r="G39" s="43"/>
      <c r="H39" s="43"/>
      <c r="I39" s="114"/>
      <c r="J39" s="43"/>
      <c r="K39" s="46"/>
    </row>
    <row r="40" spans="2:11" s="1" customFormat="1" ht="25.35" customHeight="1">
      <c r="B40" s="42"/>
      <c r="C40" s="128"/>
      <c r="D40" s="129" t="s">
        <v>48</v>
      </c>
      <c r="E40" s="72"/>
      <c r="F40" s="72"/>
      <c r="G40" s="130" t="s">
        <v>49</v>
      </c>
      <c r="H40" s="131" t="s">
        <v>50</v>
      </c>
      <c r="I40" s="132"/>
      <c r="J40" s="133">
        <f>SUM(J31:J38)</f>
        <v>0</v>
      </c>
      <c r="K40" s="134"/>
    </row>
    <row r="41" spans="2:11" s="1" customFormat="1" ht="14.45" customHeight="1">
      <c r="B41" s="57"/>
      <c r="C41" s="58"/>
      <c r="D41" s="58"/>
      <c r="E41" s="58"/>
      <c r="F41" s="58"/>
      <c r="G41" s="58"/>
      <c r="H41" s="58"/>
      <c r="I41" s="135"/>
      <c r="J41" s="58"/>
      <c r="K41" s="59"/>
    </row>
    <row r="45" spans="2:11" s="1" customFormat="1" ht="6.95" customHeight="1">
      <c r="B45" s="60"/>
      <c r="C45" s="61"/>
      <c r="D45" s="61"/>
      <c r="E45" s="61"/>
      <c r="F45" s="61"/>
      <c r="G45" s="61"/>
      <c r="H45" s="61"/>
      <c r="I45" s="136"/>
      <c r="J45" s="61"/>
      <c r="K45" s="137"/>
    </row>
    <row r="46" spans="2:11" s="1" customFormat="1" ht="36.95" customHeight="1">
      <c r="B46" s="42"/>
      <c r="C46" s="31" t="s">
        <v>131</v>
      </c>
      <c r="D46" s="43"/>
      <c r="E46" s="43"/>
      <c r="F46" s="43"/>
      <c r="G46" s="43"/>
      <c r="H46" s="43"/>
      <c r="I46" s="114"/>
      <c r="J46" s="43"/>
      <c r="K46" s="46"/>
    </row>
    <row r="47" spans="2:11" s="1" customFormat="1" ht="6.95" customHeight="1">
      <c r="B47" s="42"/>
      <c r="C47" s="43"/>
      <c r="D47" s="43"/>
      <c r="E47" s="43"/>
      <c r="F47" s="43"/>
      <c r="G47" s="43"/>
      <c r="H47" s="43"/>
      <c r="I47" s="114"/>
      <c r="J47" s="43"/>
      <c r="K47" s="46"/>
    </row>
    <row r="48" spans="2:11" s="1" customFormat="1" ht="14.45" customHeight="1">
      <c r="B48" s="42"/>
      <c r="C48" s="38" t="s">
        <v>19</v>
      </c>
      <c r="D48" s="43"/>
      <c r="E48" s="43"/>
      <c r="F48" s="43"/>
      <c r="G48" s="43"/>
      <c r="H48" s="43"/>
      <c r="I48" s="114"/>
      <c r="J48" s="43"/>
      <c r="K48" s="46"/>
    </row>
    <row r="49" spans="2:11" s="1" customFormat="1" ht="16.5" customHeight="1">
      <c r="B49" s="42"/>
      <c r="C49" s="43"/>
      <c r="D49" s="43"/>
      <c r="E49" s="367" t="str">
        <f>E7</f>
        <v>Transformace ÚSP Kvasiny- rekonstrukce v lokalitě Týniště nad Orlicí</v>
      </c>
      <c r="F49" s="368"/>
      <c r="G49" s="368"/>
      <c r="H49" s="368"/>
      <c r="I49" s="114"/>
      <c r="J49" s="43"/>
      <c r="K49" s="46"/>
    </row>
    <row r="50" spans="2:11" ht="13.5">
      <c r="B50" s="29"/>
      <c r="C50" s="38" t="s">
        <v>124</v>
      </c>
      <c r="D50" s="30"/>
      <c r="E50" s="30"/>
      <c r="F50" s="30"/>
      <c r="G50" s="30"/>
      <c r="H50" s="30"/>
      <c r="I50" s="113"/>
      <c r="J50" s="30"/>
      <c r="K50" s="32"/>
    </row>
    <row r="51" spans="2:11" ht="16.5" customHeight="1">
      <c r="B51" s="29"/>
      <c r="C51" s="30"/>
      <c r="D51" s="30"/>
      <c r="E51" s="367" t="s">
        <v>125</v>
      </c>
      <c r="F51" s="328"/>
      <c r="G51" s="328"/>
      <c r="H51" s="328"/>
      <c r="I51" s="113"/>
      <c r="J51" s="30"/>
      <c r="K51" s="32"/>
    </row>
    <row r="52" spans="2:11" ht="13.5">
      <c r="B52" s="29"/>
      <c r="C52" s="38" t="s">
        <v>126</v>
      </c>
      <c r="D52" s="30"/>
      <c r="E52" s="30"/>
      <c r="F52" s="30"/>
      <c r="G52" s="30"/>
      <c r="H52" s="30"/>
      <c r="I52" s="113"/>
      <c r="J52" s="30"/>
      <c r="K52" s="32"/>
    </row>
    <row r="53" spans="2:11" s="1" customFormat="1" ht="16.5" customHeight="1">
      <c r="B53" s="42"/>
      <c r="C53" s="43"/>
      <c r="D53" s="43"/>
      <c r="E53" s="350" t="s">
        <v>127</v>
      </c>
      <c r="F53" s="369"/>
      <c r="G53" s="369"/>
      <c r="H53" s="369"/>
      <c r="I53" s="114"/>
      <c r="J53" s="43"/>
      <c r="K53" s="46"/>
    </row>
    <row r="54" spans="2:11" s="1" customFormat="1" ht="14.45" customHeight="1">
      <c r="B54" s="42"/>
      <c r="C54" s="38" t="s">
        <v>128</v>
      </c>
      <c r="D54" s="43"/>
      <c r="E54" s="43"/>
      <c r="F54" s="43"/>
      <c r="G54" s="43"/>
      <c r="H54" s="43"/>
      <c r="I54" s="114"/>
      <c r="J54" s="43"/>
      <c r="K54" s="46"/>
    </row>
    <row r="55" spans="2:11" s="1" customFormat="1" ht="17.25" customHeight="1">
      <c r="B55" s="42"/>
      <c r="C55" s="43"/>
      <c r="D55" s="43"/>
      <c r="E55" s="370" t="str">
        <f>E13</f>
        <v>5 - Vzduchotechnika</v>
      </c>
      <c r="F55" s="369"/>
      <c r="G55" s="369"/>
      <c r="H55" s="369"/>
      <c r="I55" s="114"/>
      <c r="J55" s="43"/>
      <c r="K55" s="46"/>
    </row>
    <row r="56" spans="2:11" s="1" customFormat="1" ht="6.95" customHeight="1">
      <c r="B56" s="42"/>
      <c r="C56" s="43"/>
      <c r="D56" s="43"/>
      <c r="E56" s="43"/>
      <c r="F56" s="43"/>
      <c r="G56" s="43"/>
      <c r="H56" s="43"/>
      <c r="I56" s="114"/>
      <c r="J56" s="43"/>
      <c r="K56" s="46"/>
    </row>
    <row r="57" spans="2:11" s="1" customFormat="1" ht="18" customHeight="1">
      <c r="B57" s="42"/>
      <c r="C57" s="38" t="s">
        <v>23</v>
      </c>
      <c r="D57" s="43"/>
      <c r="E57" s="43"/>
      <c r="F57" s="36" t="str">
        <f>F16</f>
        <v xml:space="preserve"> </v>
      </c>
      <c r="G57" s="43"/>
      <c r="H57" s="43"/>
      <c r="I57" s="115" t="s">
        <v>25</v>
      </c>
      <c r="J57" s="116" t="str">
        <f>IF(J16="","",J16)</f>
        <v>18.4.2017</v>
      </c>
      <c r="K57" s="46"/>
    </row>
    <row r="58" spans="2:11" s="1" customFormat="1" ht="6.95" customHeight="1">
      <c r="B58" s="42"/>
      <c r="C58" s="43"/>
      <c r="D58" s="43"/>
      <c r="E58" s="43"/>
      <c r="F58" s="43"/>
      <c r="G58" s="43"/>
      <c r="H58" s="43"/>
      <c r="I58" s="114"/>
      <c r="J58" s="43"/>
      <c r="K58" s="46"/>
    </row>
    <row r="59" spans="2:11" s="1" customFormat="1" ht="13.5">
      <c r="B59" s="42"/>
      <c r="C59" s="38" t="s">
        <v>27</v>
      </c>
      <c r="D59" s="43"/>
      <c r="E59" s="43"/>
      <c r="F59" s="36" t="str">
        <f>E19</f>
        <v>Královéhradecký kraj</v>
      </c>
      <c r="G59" s="43"/>
      <c r="H59" s="43"/>
      <c r="I59" s="115" t="s">
        <v>33</v>
      </c>
      <c r="J59" s="332" t="str">
        <f>E25</f>
        <v>Malý velký ateliér</v>
      </c>
      <c r="K59" s="46"/>
    </row>
    <row r="60" spans="2:11" s="1" customFormat="1" ht="14.45" customHeight="1">
      <c r="B60" s="42"/>
      <c r="C60" s="38" t="s">
        <v>31</v>
      </c>
      <c r="D60" s="43"/>
      <c r="E60" s="43"/>
      <c r="F60" s="36" t="str">
        <f>IF(E22="","",E22)</f>
        <v/>
      </c>
      <c r="G60" s="43"/>
      <c r="H60" s="43"/>
      <c r="I60" s="114"/>
      <c r="J60" s="371"/>
      <c r="K60" s="46"/>
    </row>
    <row r="61" spans="2:11" s="1" customFormat="1" ht="10.35" customHeight="1">
      <c r="B61" s="42"/>
      <c r="C61" s="43"/>
      <c r="D61" s="43"/>
      <c r="E61" s="43"/>
      <c r="F61" s="43"/>
      <c r="G61" s="43"/>
      <c r="H61" s="43"/>
      <c r="I61" s="114"/>
      <c r="J61" s="43"/>
      <c r="K61" s="46"/>
    </row>
    <row r="62" spans="2:11" s="1" customFormat="1" ht="29.25" customHeight="1">
      <c r="B62" s="42"/>
      <c r="C62" s="138" t="s">
        <v>132</v>
      </c>
      <c r="D62" s="128"/>
      <c r="E62" s="128"/>
      <c r="F62" s="128"/>
      <c r="G62" s="128"/>
      <c r="H62" s="128"/>
      <c r="I62" s="139"/>
      <c r="J62" s="140" t="s">
        <v>133</v>
      </c>
      <c r="K62" s="141"/>
    </row>
    <row r="63" spans="2:11" s="1" customFormat="1" ht="10.35" customHeight="1">
      <c r="B63" s="42"/>
      <c r="C63" s="43"/>
      <c r="D63" s="43"/>
      <c r="E63" s="43"/>
      <c r="F63" s="43"/>
      <c r="G63" s="43"/>
      <c r="H63" s="43"/>
      <c r="I63" s="114"/>
      <c r="J63" s="43"/>
      <c r="K63" s="46"/>
    </row>
    <row r="64" spans="2:47" s="1" customFormat="1" ht="29.25" customHeight="1">
      <c r="B64" s="42"/>
      <c r="C64" s="142" t="s">
        <v>134</v>
      </c>
      <c r="D64" s="43"/>
      <c r="E64" s="43"/>
      <c r="F64" s="43"/>
      <c r="G64" s="43"/>
      <c r="H64" s="43"/>
      <c r="I64" s="114"/>
      <c r="J64" s="124">
        <f>J92</f>
        <v>0</v>
      </c>
      <c r="K64" s="46"/>
      <c r="AU64" s="25" t="s">
        <v>135</v>
      </c>
    </row>
    <row r="65" spans="2:11" s="8" customFormat="1" ht="24.95" customHeight="1">
      <c r="B65" s="143"/>
      <c r="C65" s="144"/>
      <c r="D65" s="145" t="s">
        <v>153</v>
      </c>
      <c r="E65" s="146"/>
      <c r="F65" s="146"/>
      <c r="G65" s="146"/>
      <c r="H65" s="146"/>
      <c r="I65" s="147"/>
      <c r="J65" s="148">
        <f>J93</f>
        <v>0</v>
      </c>
      <c r="K65" s="149"/>
    </row>
    <row r="66" spans="2:11" s="9" customFormat="1" ht="19.9" customHeight="1">
      <c r="B66" s="150"/>
      <c r="C66" s="151"/>
      <c r="D66" s="152" t="s">
        <v>156</v>
      </c>
      <c r="E66" s="153"/>
      <c r="F66" s="153"/>
      <c r="G66" s="153"/>
      <c r="H66" s="153"/>
      <c r="I66" s="154"/>
      <c r="J66" s="155">
        <f>J94</f>
        <v>0</v>
      </c>
      <c r="K66" s="156"/>
    </row>
    <row r="67" spans="2:11" s="9" customFormat="1" ht="19.9" customHeight="1">
      <c r="B67" s="150"/>
      <c r="C67" s="151"/>
      <c r="D67" s="152" t="s">
        <v>4839</v>
      </c>
      <c r="E67" s="153"/>
      <c r="F67" s="153"/>
      <c r="G67" s="153"/>
      <c r="H67" s="153"/>
      <c r="I67" s="154"/>
      <c r="J67" s="155">
        <f>J97</f>
        <v>0</v>
      </c>
      <c r="K67" s="156"/>
    </row>
    <row r="68" spans="2:11" s="9" customFormat="1" ht="19.9" customHeight="1">
      <c r="B68" s="150"/>
      <c r="C68" s="151"/>
      <c r="D68" s="152" t="s">
        <v>4840</v>
      </c>
      <c r="E68" s="153"/>
      <c r="F68" s="153"/>
      <c r="G68" s="153"/>
      <c r="H68" s="153"/>
      <c r="I68" s="154"/>
      <c r="J68" s="155">
        <f>J107</f>
        <v>0</v>
      </c>
      <c r="K68" s="156"/>
    </row>
    <row r="69" spans="2:11" s="1" customFormat="1" ht="21.75" customHeight="1">
      <c r="B69" s="42"/>
      <c r="C69" s="43"/>
      <c r="D69" s="43"/>
      <c r="E69" s="43"/>
      <c r="F69" s="43"/>
      <c r="G69" s="43"/>
      <c r="H69" s="43"/>
      <c r="I69" s="114"/>
      <c r="J69" s="43"/>
      <c r="K69" s="46"/>
    </row>
    <row r="70" spans="2:11" s="1" customFormat="1" ht="6.95" customHeight="1">
      <c r="B70" s="57"/>
      <c r="C70" s="58"/>
      <c r="D70" s="58"/>
      <c r="E70" s="58"/>
      <c r="F70" s="58"/>
      <c r="G70" s="58"/>
      <c r="H70" s="58"/>
      <c r="I70" s="135"/>
      <c r="J70" s="58"/>
      <c r="K70" s="59"/>
    </row>
    <row r="74" spans="2:12" s="1" customFormat="1" ht="6.95" customHeight="1">
      <c r="B74" s="60"/>
      <c r="C74" s="61"/>
      <c r="D74" s="61"/>
      <c r="E74" s="61"/>
      <c r="F74" s="61"/>
      <c r="G74" s="61"/>
      <c r="H74" s="61"/>
      <c r="I74" s="136"/>
      <c r="J74" s="61"/>
      <c r="K74" s="61"/>
      <c r="L74" s="42"/>
    </row>
    <row r="75" spans="2:12" s="1" customFormat="1" ht="36.95" customHeight="1">
      <c r="B75" s="42"/>
      <c r="C75" s="62" t="s">
        <v>174</v>
      </c>
      <c r="L75" s="42"/>
    </row>
    <row r="76" spans="2:12" s="1" customFormat="1" ht="6.95" customHeight="1">
      <c r="B76" s="42"/>
      <c r="L76" s="42"/>
    </row>
    <row r="77" spans="2:12" s="1" customFormat="1" ht="14.45" customHeight="1">
      <c r="B77" s="42"/>
      <c r="C77" s="64" t="s">
        <v>19</v>
      </c>
      <c r="L77" s="42"/>
    </row>
    <row r="78" spans="2:12" s="1" customFormat="1" ht="16.5" customHeight="1">
      <c r="B78" s="42"/>
      <c r="E78" s="372" t="str">
        <f>E7</f>
        <v>Transformace ÚSP Kvasiny- rekonstrukce v lokalitě Týniště nad Orlicí</v>
      </c>
      <c r="F78" s="373"/>
      <c r="G78" s="373"/>
      <c r="H78" s="373"/>
      <c r="L78" s="42"/>
    </row>
    <row r="79" spans="2:12" ht="13.5">
      <c r="B79" s="29"/>
      <c r="C79" s="64" t="s">
        <v>124</v>
      </c>
      <c r="L79" s="29"/>
    </row>
    <row r="80" spans="2:12" ht="16.5" customHeight="1">
      <c r="B80" s="29"/>
      <c r="E80" s="372" t="s">
        <v>125</v>
      </c>
      <c r="F80" s="366"/>
      <c r="G80" s="366"/>
      <c r="H80" s="366"/>
      <c r="L80" s="29"/>
    </row>
    <row r="81" spans="2:12" ht="13.5">
      <c r="B81" s="29"/>
      <c r="C81" s="64" t="s">
        <v>126</v>
      </c>
      <c r="L81" s="29"/>
    </row>
    <row r="82" spans="2:12" s="1" customFormat="1" ht="16.5" customHeight="1">
      <c r="B82" s="42"/>
      <c r="E82" s="374" t="s">
        <v>127</v>
      </c>
      <c r="F82" s="375"/>
      <c r="G82" s="375"/>
      <c r="H82" s="375"/>
      <c r="L82" s="42"/>
    </row>
    <row r="83" spans="2:12" s="1" customFormat="1" ht="14.45" customHeight="1">
      <c r="B83" s="42"/>
      <c r="C83" s="64" t="s">
        <v>128</v>
      </c>
      <c r="L83" s="42"/>
    </row>
    <row r="84" spans="2:12" s="1" customFormat="1" ht="17.25" customHeight="1">
      <c r="B84" s="42"/>
      <c r="E84" s="343" t="str">
        <f>E13</f>
        <v>5 - Vzduchotechnika</v>
      </c>
      <c r="F84" s="375"/>
      <c r="G84" s="375"/>
      <c r="H84" s="375"/>
      <c r="L84" s="42"/>
    </row>
    <row r="85" spans="2:12" s="1" customFormat="1" ht="6.95" customHeight="1">
      <c r="B85" s="42"/>
      <c r="L85" s="42"/>
    </row>
    <row r="86" spans="2:12" s="1" customFormat="1" ht="18" customHeight="1">
      <c r="B86" s="42"/>
      <c r="C86" s="64" t="s">
        <v>23</v>
      </c>
      <c r="F86" s="157" t="str">
        <f>F16</f>
        <v xml:space="preserve"> </v>
      </c>
      <c r="I86" s="158" t="s">
        <v>25</v>
      </c>
      <c r="J86" s="68" t="str">
        <f>IF(J16="","",J16)</f>
        <v>18.4.2017</v>
      </c>
      <c r="L86" s="42"/>
    </row>
    <row r="87" spans="2:12" s="1" customFormat="1" ht="6.95" customHeight="1">
      <c r="B87" s="42"/>
      <c r="L87" s="42"/>
    </row>
    <row r="88" spans="2:12" s="1" customFormat="1" ht="13.5">
      <c r="B88" s="42"/>
      <c r="C88" s="64" t="s">
        <v>27</v>
      </c>
      <c r="F88" s="157" t="str">
        <f>E19</f>
        <v>Královéhradecký kraj</v>
      </c>
      <c r="I88" s="158" t="s">
        <v>33</v>
      </c>
      <c r="J88" s="157" t="str">
        <f>E25</f>
        <v>Malý velký ateliér</v>
      </c>
      <c r="L88" s="42"/>
    </row>
    <row r="89" spans="2:12" s="1" customFormat="1" ht="14.45" customHeight="1">
      <c r="B89" s="42"/>
      <c r="C89" s="64" t="s">
        <v>31</v>
      </c>
      <c r="F89" s="157" t="str">
        <f>IF(E22="","",E22)</f>
        <v/>
      </c>
      <c r="L89" s="42"/>
    </row>
    <row r="90" spans="2:12" s="1" customFormat="1" ht="10.35" customHeight="1">
      <c r="B90" s="42"/>
      <c r="L90" s="42"/>
    </row>
    <row r="91" spans="2:20" s="10" customFormat="1" ht="29.25" customHeight="1">
      <c r="B91" s="159"/>
      <c r="C91" s="160" t="s">
        <v>175</v>
      </c>
      <c r="D91" s="161" t="s">
        <v>57</v>
      </c>
      <c r="E91" s="161" t="s">
        <v>53</v>
      </c>
      <c r="F91" s="161" t="s">
        <v>176</v>
      </c>
      <c r="G91" s="161" t="s">
        <v>177</v>
      </c>
      <c r="H91" s="161" t="s">
        <v>178</v>
      </c>
      <c r="I91" s="162" t="s">
        <v>179</v>
      </c>
      <c r="J91" s="161" t="s">
        <v>133</v>
      </c>
      <c r="K91" s="163" t="s">
        <v>180</v>
      </c>
      <c r="L91" s="159"/>
      <c r="M91" s="74" t="s">
        <v>181</v>
      </c>
      <c r="N91" s="75" t="s">
        <v>42</v>
      </c>
      <c r="O91" s="75" t="s">
        <v>182</v>
      </c>
      <c r="P91" s="75" t="s">
        <v>183</v>
      </c>
      <c r="Q91" s="75" t="s">
        <v>184</v>
      </c>
      <c r="R91" s="75" t="s">
        <v>185</v>
      </c>
      <c r="S91" s="75" t="s">
        <v>186</v>
      </c>
      <c r="T91" s="76" t="s">
        <v>187</v>
      </c>
    </row>
    <row r="92" spans="2:63" s="1" customFormat="1" ht="29.25" customHeight="1">
      <c r="B92" s="42"/>
      <c r="C92" s="78" t="s">
        <v>134</v>
      </c>
      <c r="J92" s="164">
        <f>BK92</f>
        <v>0</v>
      </c>
      <c r="L92" s="42"/>
      <c r="M92" s="77"/>
      <c r="N92" s="69"/>
      <c r="O92" s="69"/>
      <c r="P92" s="165">
        <f>P93</f>
        <v>0</v>
      </c>
      <c r="Q92" s="69"/>
      <c r="R92" s="165">
        <f>R93</f>
        <v>0</v>
      </c>
      <c r="S92" s="69"/>
      <c r="T92" s="166">
        <f>T93</f>
        <v>0</v>
      </c>
      <c r="AT92" s="25" t="s">
        <v>71</v>
      </c>
      <c r="AU92" s="25" t="s">
        <v>135</v>
      </c>
      <c r="BK92" s="167">
        <f>BK93</f>
        <v>0</v>
      </c>
    </row>
    <row r="93" spans="2:63" s="11" customFormat="1" ht="37.35" customHeight="1">
      <c r="B93" s="168"/>
      <c r="D93" s="169" t="s">
        <v>71</v>
      </c>
      <c r="E93" s="170" t="s">
        <v>1811</v>
      </c>
      <c r="F93" s="170" t="s">
        <v>1812</v>
      </c>
      <c r="I93" s="171"/>
      <c r="J93" s="172">
        <f>BK93</f>
        <v>0</v>
      </c>
      <c r="L93" s="168"/>
      <c r="M93" s="173"/>
      <c r="N93" s="174"/>
      <c r="O93" s="174"/>
      <c r="P93" s="175">
        <f>P94+P97+P107</f>
        <v>0</v>
      </c>
      <c r="Q93" s="174"/>
      <c r="R93" s="175">
        <f>R94+R97+R107</f>
        <v>0</v>
      </c>
      <c r="S93" s="174"/>
      <c r="T93" s="176">
        <f>T94+T97+T107</f>
        <v>0</v>
      </c>
      <c r="AR93" s="169" t="s">
        <v>80</v>
      </c>
      <c r="AT93" s="177" t="s">
        <v>71</v>
      </c>
      <c r="AU93" s="177" t="s">
        <v>72</v>
      </c>
      <c r="AY93" s="169" t="s">
        <v>190</v>
      </c>
      <c r="BK93" s="178">
        <f>BK94+BK97+BK107</f>
        <v>0</v>
      </c>
    </row>
    <row r="94" spans="2:63" s="11" customFormat="1" ht="19.9" customHeight="1">
      <c r="B94" s="168"/>
      <c r="D94" s="169" t="s">
        <v>71</v>
      </c>
      <c r="E94" s="179" t="s">
        <v>2001</v>
      </c>
      <c r="F94" s="179" t="s">
        <v>2002</v>
      </c>
      <c r="I94" s="171"/>
      <c r="J94" s="180">
        <f>BK94</f>
        <v>0</v>
      </c>
      <c r="L94" s="168"/>
      <c r="M94" s="173"/>
      <c r="N94" s="174"/>
      <c r="O94" s="174"/>
      <c r="P94" s="175">
        <f>SUM(P95:P96)</f>
        <v>0</v>
      </c>
      <c r="Q94" s="174"/>
      <c r="R94" s="175">
        <f>SUM(R95:R96)</f>
        <v>0</v>
      </c>
      <c r="S94" s="174"/>
      <c r="T94" s="176">
        <f>SUM(T95:T96)</f>
        <v>0</v>
      </c>
      <c r="AR94" s="169" t="s">
        <v>80</v>
      </c>
      <c r="AT94" s="177" t="s">
        <v>71</v>
      </c>
      <c r="AU94" s="177" t="s">
        <v>17</v>
      </c>
      <c r="AY94" s="169" t="s">
        <v>190</v>
      </c>
      <c r="BK94" s="178">
        <f>SUM(BK95:BK96)</f>
        <v>0</v>
      </c>
    </row>
    <row r="95" spans="2:65" s="1" customFormat="1" ht="16.5" customHeight="1">
      <c r="B95" s="181"/>
      <c r="C95" s="182" t="s">
        <v>17</v>
      </c>
      <c r="D95" s="182" t="s">
        <v>192</v>
      </c>
      <c r="E95" s="183" t="s">
        <v>4841</v>
      </c>
      <c r="F95" s="184" t="s">
        <v>4842</v>
      </c>
      <c r="G95" s="185" t="s">
        <v>625</v>
      </c>
      <c r="H95" s="186">
        <v>4</v>
      </c>
      <c r="I95" s="187"/>
      <c r="J95" s="188">
        <f>ROUND(I95*H95,2)</f>
        <v>0</v>
      </c>
      <c r="K95" s="184" t="s">
        <v>5</v>
      </c>
      <c r="L95" s="42"/>
      <c r="M95" s="189" t="s">
        <v>5</v>
      </c>
      <c r="N95" s="190" t="s">
        <v>43</v>
      </c>
      <c r="O95" s="43"/>
      <c r="P95" s="191">
        <f>O95*H95</f>
        <v>0</v>
      </c>
      <c r="Q95" s="191">
        <v>0</v>
      </c>
      <c r="R95" s="191">
        <f>Q95*H95</f>
        <v>0</v>
      </c>
      <c r="S95" s="191">
        <v>0</v>
      </c>
      <c r="T95" s="192">
        <f>S95*H95</f>
        <v>0</v>
      </c>
      <c r="AR95" s="25" t="s">
        <v>283</v>
      </c>
      <c r="AT95" s="25" t="s">
        <v>192</v>
      </c>
      <c r="AU95" s="25" t="s">
        <v>80</v>
      </c>
      <c r="AY95" s="25" t="s">
        <v>190</v>
      </c>
      <c r="BE95" s="193">
        <f>IF(N95="základní",J95,0)</f>
        <v>0</v>
      </c>
      <c r="BF95" s="193">
        <f>IF(N95="snížená",J95,0)</f>
        <v>0</v>
      </c>
      <c r="BG95" s="193">
        <f>IF(N95="zákl. přenesená",J95,0)</f>
        <v>0</v>
      </c>
      <c r="BH95" s="193">
        <f>IF(N95="sníž. přenesená",J95,0)</f>
        <v>0</v>
      </c>
      <c r="BI95" s="193">
        <f>IF(N95="nulová",J95,0)</f>
        <v>0</v>
      </c>
      <c r="BJ95" s="25" t="s">
        <v>17</v>
      </c>
      <c r="BK95" s="193">
        <f>ROUND(I95*H95,2)</f>
        <v>0</v>
      </c>
      <c r="BL95" s="25" t="s">
        <v>283</v>
      </c>
      <c r="BM95" s="25" t="s">
        <v>80</v>
      </c>
    </row>
    <row r="96" spans="2:65" s="1" customFormat="1" ht="16.5" customHeight="1">
      <c r="B96" s="181"/>
      <c r="C96" s="182" t="s">
        <v>80</v>
      </c>
      <c r="D96" s="182" t="s">
        <v>192</v>
      </c>
      <c r="E96" s="183" t="s">
        <v>4843</v>
      </c>
      <c r="F96" s="184" t="s">
        <v>4844</v>
      </c>
      <c r="G96" s="185" t="s">
        <v>3892</v>
      </c>
      <c r="H96" s="240"/>
      <c r="I96" s="187"/>
      <c r="J96" s="188">
        <f>ROUND(I96*H96,2)</f>
        <v>0</v>
      </c>
      <c r="K96" s="184" t="s">
        <v>5</v>
      </c>
      <c r="L96" s="42"/>
      <c r="M96" s="189" t="s">
        <v>5</v>
      </c>
      <c r="N96" s="190" t="s">
        <v>43</v>
      </c>
      <c r="O96" s="43"/>
      <c r="P96" s="191">
        <f>O96*H96</f>
        <v>0</v>
      </c>
      <c r="Q96" s="191">
        <v>0</v>
      </c>
      <c r="R96" s="191">
        <f>Q96*H96</f>
        <v>0</v>
      </c>
      <c r="S96" s="191">
        <v>0</v>
      </c>
      <c r="T96" s="192">
        <f>S96*H96</f>
        <v>0</v>
      </c>
      <c r="AR96" s="25" t="s">
        <v>283</v>
      </c>
      <c r="AT96" s="25" t="s">
        <v>192</v>
      </c>
      <c r="AU96" s="25" t="s">
        <v>80</v>
      </c>
      <c r="AY96" s="25" t="s">
        <v>190</v>
      </c>
      <c r="BE96" s="193">
        <f>IF(N96="základní",J96,0)</f>
        <v>0</v>
      </c>
      <c r="BF96" s="193">
        <f>IF(N96="snížená",J96,0)</f>
        <v>0</v>
      </c>
      <c r="BG96" s="193">
        <f>IF(N96="zákl. přenesená",J96,0)</f>
        <v>0</v>
      </c>
      <c r="BH96" s="193">
        <f>IF(N96="sníž. přenesená",J96,0)</f>
        <v>0</v>
      </c>
      <c r="BI96" s="193">
        <f>IF(N96="nulová",J96,0)</f>
        <v>0</v>
      </c>
      <c r="BJ96" s="25" t="s">
        <v>17</v>
      </c>
      <c r="BK96" s="193">
        <f>ROUND(I96*H96,2)</f>
        <v>0</v>
      </c>
      <c r="BL96" s="25" t="s">
        <v>283</v>
      </c>
      <c r="BM96" s="25" t="s">
        <v>92</v>
      </c>
    </row>
    <row r="97" spans="2:63" s="11" customFormat="1" ht="29.85" customHeight="1">
      <c r="B97" s="168"/>
      <c r="D97" s="169" t="s">
        <v>71</v>
      </c>
      <c r="E97" s="179" t="s">
        <v>4845</v>
      </c>
      <c r="F97" s="179" t="s">
        <v>4846</v>
      </c>
      <c r="I97" s="171"/>
      <c r="J97" s="180">
        <f>BK97</f>
        <v>0</v>
      </c>
      <c r="L97" s="168"/>
      <c r="M97" s="173"/>
      <c r="N97" s="174"/>
      <c r="O97" s="174"/>
      <c r="P97" s="175">
        <f>SUM(P98:P106)</f>
        <v>0</v>
      </c>
      <c r="Q97" s="174"/>
      <c r="R97" s="175">
        <f>SUM(R98:R106)</f>
        <v>0</v>
      </c>
      <c r="S97" s="174"/>
      <c r="T97" s="176">
        <f>SUM(T98:T106)</f>
        <v>0</v>
      </c>
      <c r="AR97" s="169" t="s">
        <v>17</v>
      </c>
      <c r="AT97" s="177" t="s">
        <v>71</v>
      </c>
      <c r="AU97" s="177" t="s">
        <v>17</v>
      </c>
      <c r="AY97" s="169" t="s">
        <v>190</v>
      </c>
      <c r="BK97" s="178">
        <f>SUM(BK98:BK106)</f>
        <v>0</v>
      </c>
    </row>
    <row r="98" spans="2:65" s="1" customFormat="1" ht="16.5" customHeight="1">
      <c r="B98" s="181"/>
      <c r="C98" s="182" t="s">
        <v>86</v>
      </c>
      <c r="D98" s="182" t="s">
        <v>192</v>
      </c>
      <c r="E98" s="183" t="s">
        <v>4847</v>
      </c>
      <c r="F98" s="184" t="s">
        <v>4848</v>
      </c>
      <c r="G98" s="185" t="s">
        <v>625</v>
      </c>
      <c r="H98" s="186">
        <v>1</v>
      </c>
      <c r="I98" s="187"/>
      <c r="J98" s="188">
        <f aca="true" t="shared" si="0" ref="J98:J106">ROUND(I98*H98,2)</f>
        <v>0</v>
      </c>
      <c r="K98" s="184" t="s">
        <v>5</v>
      </c>
      <c r="L98" s="42"/>
      <c r="M98" s="189" t="s">
        <v>5</v>
      </c>
      <c r="N98" s="190" t="s">
        <v>43</v>
      </c>
      <c r="O98" s="43"/>
      <c r="P98" s="191">
        <f aca="true" t="shared" si="1" ref="P98:P106">O98*H98</f>
        <v>0</v>
      </c>
      <c r="Q98" s="191">
        <v>0</v>
      </c>
      <c r="R98" s="191">
        <f aca="true" t="shared" si="2" ref="R98:R106">Q98*H98</f>
        <v>0</v>
      </c>
      <c r="S98" s="191">
        <v>0</v>
      </c>
      <c r="T98" s="192">
        <f aca="true" t="shared" si="3" ref="T98:T106">S98*H98</f>
        <v>0</v>
      </c>
      <c r="AR98" s="25" t="s">
        <v>92</v>
      </c>
      <c r="AT98" s="25" t="s">
        <v>192</v>
      </c>
      <c r="AU98" s="25" t="s">
        <v>80</v>
      </c>
      <c r="AY98" s="25" t="s">
        <v>190</v>
      </c>
      <c r="BE98" s="193">
        <f aca="true" t="shared" si="4" ref="BE98:BE106">IF(N98="základní",J98,0)</f>
        <v>0</v>
      </c>
      <c r="BF98" s="193">
        <f aca="true" t="shared" si="5" ref="BF98:BF106">IF(N98="snížená",J98,0)</f>
        <v>0</v>
      </c>
      <c r="BG98" s="193">
        <f aca="true" t="shared" si="6" ref="BG98:BG106">IF(N98="zákl. přenesená",J98,0)</f>
        <v>0</v>
      </c>
      <c r="BH98" s="193">
        <f aca="true" t="shared" si="7" ref="BH98:BH106">IF(N98="sníž. přenesená",J98,0)</f>
        <v>0</v>
      </c>
      <c r="BI98" s="193">
        <f aca="true" t="shared" si="8" ref="BI98:BI106">IF(N98="nulová",J98,0)</f>
        <v>0</v>
      </c>
      <c r="BJ98" s="25" t="s">
        <v>17</v>
      </c>
      <c r="BK98" s="193">
        <f aca="true" t="shared" si="9" ref="BK98:BK106">ROUND(I98*H98,2)</f>
        <v>0</v>
      </c>
      <c r="BL98" s="25" t="s">
        <v>92</v>
      </c>
      <c r="BM98" s="25" t="s">
        <v>98</v>
      </c>
    </row>
    <row r="99" spans="2:65" s="1" customFormat="1" ht="16.5" customHeight="1">
      <c r="B99" s="181"/>
      <c r="C99" s="182" t="s">
        <v>92</v>
      </c>
      <c r="D99" s="182" t="s">
        <v>192</v>
      </c>
      <c r="E99" s="183" t="s">
        <v>4849</v>
      </c>
      <c r="F99" s="184" t="s">
        <v>4850</v>
      </c>
      <c r="G99" s="185" t="s">
        <v>625</v>
      </c>
      <c r="H99" s="186">
        <v>6</v>
      </c>
      <c r="I99" s="187"/>
      <c r="J99" s="188">
        <f t="shared" si="0"/>
        <v>0</v>
      </c>
      <c r="K99" s="184" t="s">
        <v>5</v>
      </c>
      <c r="L99" s="42"/>
      <c r="M99" s="189" t="s">
        <v>5</v>
      </c>
      <c r="N99" s="190" t="s">
        <v>43</v>
      </c>
      <c r="O99" s="43"/>
      <c r="P99" s="191">
        <f t="shared" si="1"/>
        <v>0</v>
      </c>
      <c r="Q99" s="191">
        <v>0</v>
      </c>
      <c r="R99" s="191">
        <f t="shared" si="2"/>
        <v>0</v>
      </c>
      <c r="S99" s="191">
        <v>0</v>
      </c>
      <c r="T99" s="192">
        <f t="shared" si="3"/>
        <v>0</v>
      </c>
      <c r="AR99" s="25" t="s">
        <v>92</v>
      </c>
      <c r="AT99" s="25" t="s">
        <v>192</v>
      </c>
      <c r="AU99" s="25" t="s">
        <v>80</v>
      </c>
      <c r="AY99" s="25" t="s">
        <v>190</v>
      </c>
      <c r="BE99" s="193">
        <f t="shared" si="4"/>
        <v>0</v>
      </c>
      <c r="BF99" s="193">
        <f t="shared" si="5"/>
        <v>0</v>
      </c>
      <c r="BG99" s="193">
        <f t="shared" si="6"/>
        <v>0</v>
      </c>
      <c r="BH99" s="193">
        <f t="shared" si="7"/>
        <v>0</v>
      </c>
      <c r="BI99" s="193">
        <f t="shared" si="8"/>
        <v>0</v>
      </c>
      <c r="BJ99" s="25" t="s">
        <v>17</v>
      </c>
      <c r="BK99" s="193">
        <f t="shared" si="9"/>
        <v>0</v>
      </c>
      <c r="BL99" s="25" t="s">
        <v>92</v>
      </c>
      <c r="BM99" s="25" t="s">
        <v>238</v>
      </c>
    </row>
    <row r="100" spans="2:65" s="1" customFormat="1" ht="16.5" customHeight="1">
      <c r="B100" s="181"/>
      <c r="C100" s="182" t="s">
        <v>95</v>
      </c>
      <c r="D100" s="182" t="s">
        <v>192</v>
      </c>
      <c r="E100" s="183" t="s">
        <v>4851</v>
      </c>
      <c r="F100" s="184" t="s">
        <v>4852</v>
      </c>
      <c r="G100" s="185" t="s">
        <v>4091</v>
      </c>
      <c r="H100" s="186">
        <v>1</v>
      </c>
      <c r="I100" s="187"/>
      <c r="J100" s="188">
        <f t="shared" si="0"/>
        <v>0</v>
      </c>
      <c r="K100" s="184" t="s">
        <v>5</v>
      </c>
      <c r="L100" s="42"/>
      <c r="M100" s="189" t="s">
        <v>5</v>
      </c>
      <c r="N100" s="190" t="s">
        <v>43</v>
      </c>
      <c r="O100" s="43"/>
      <c r="P100" s="191">
        <f t="shared" si="1"/>
        <v>0</v>
      </c>
      <c r="Q100" s="191">
        <v>0</v>
      </c>
      <c r="R100" s="191">
        <f t="shared" si="2"/>
        <v>0</v>
      </c>
      <c r="S100" s="191">
        <v>0</v>
      </c>
      <c r="T100" s="192">
        <f t="shared" si="3"/>
        <v>0</v>
      </c>
      <c r="AR100" s="25" t="s">
        <v>92</v>
      </c>
      <c r="AT100" s="25" t="s">
        <v>192</v>
      </c>
      <c r="AU100" s="25" t="s">
        <v>80</v>
      </c>
      <c r="AY100" s="25" t="s">
        <v>190</v>
      </c>
      <c r="BE100" s="193">
        <f t="shared" si="4"/>
        <v>0</v>
      </c>
      <c r="BF100" s="193">
        <f t="shared" si="5"/>
        <v>0</v>
      </c>
      <c r="BG100" s="193">
        <f t="shared" si="6"/>
        <v>0</v>
      </c>
      <c r="BH100" s="193">
        <f t="shared" si="7"/>
        <v>0</v>
      </c>
      <c r="BI100" s="193">
        <f t="shared" si="8"/>
        <v>0</v>
      </c>
      <c r="BJ100" s="25" t="s">
        <v>17</v>
      </c>
      <c r="BK100" s="193">
        <f t="shared" si="9"/>
        <v>0</v>
      </c>
      <c r="BL100" s="25" t="s">
        <v>92</v>
      </c>
      <c r="BM100" s="25" t="s">
        <v>250</v>
      </c>
    </row>
    <row r="101" spans="2:65" s="1" customFormat="1" ht="16.5" customHeight="1">
      <c r="B101" s="181"/>
      <c r="C101" s="182" t="s">
        <v>98</v>
      </c>
      <c r="D101" s="182" t="s">
        <v>192</v>
      </c>
      <c r="E101" s="183" t="s">
        <v>4853</v>
      </c>
      <c r="F101" s="184" t="s">
        <v>4854</v>
      </c>
      <c r="G101" s="185" t="s">
        <v>4091</v>
      </c>
      <c r="H101" s="186">
        <v>2</v>
      </c>
      <c r="I101" s="187"/>
      <c r="J101" s="188">
        <f t="shared" si="0"/>
        <v>0</v>
      </c>
      <c r="K101" s="184" t="s">
        <v>5</v>
      </c>
      <c r="L101" s="42"/>
      <c r="M101" s="189" t="s">
        <v>5</v>
      </c>
      <c r="N101" s="190" t="s">
        <v>43</v>
      </c>
      <c r="O101" s="43"/>
      <c r="P101" s="191">
        <f t="shared" si="1"/>
        <v>0</v>
      </c>
      <c r="Q101" s="191">
        <v>0</v>
      </c>
      <c r="R101" s="191">
        <f t="shared" si="2"/>
        <v>0</v>
      </c>
      <c r="S101" s="191">
        <v>0</v>
      </c>
      <c r="T101" s="192">
        <f t="shared" si="3"/>
        <v>0</v>
      </c>
      <c r="AR101" s="25" t="s">
        <v>92</v>
      </c>
      <c r="AT101" s="25" t="s">
        <v>192</v>
      </c>
      <c r="AU101" s="25" t="s">
        <v>80</v>
      </c>
      <c r="AY101" s="25" t="s">
        <v>190</v>
      </c>
      <c r="BE101" s="193">
        <f t="shared" si="4"/>
        <v>0</v>
      </c>
      <c r="BF101" s="193">
        <f t="shared" si="5"/>
        <v>0</v>
      </c>
      <c r="BG101" s="193">
        <f t="shared" si="6"/>
        <v>0</v>
      </c>
      <c r="BH101" s="193">
        <f t="shared" si="7"/>
        <v>0</v>
      </c>
      <c r="BI101" s="193">
        <f t="shared" si="8"/>
        <v>0</v>
      </c>
      <c r="BJ101" s="25" t="s">
        <v>17</v>
      </c>
      <c r="BK101" s="193">
        <f t="shared" si="9"/>
        <v>0</v>
      </c>
      <c r="BL101" s="25" t="s">
        <v>92</v>
      </c>
      <c r="BM101" s="25" t="s">
        <v>261</v>
      </c>
    </row>
    <row r="102" spans="2:65" s="1" customFormat="1" ht="16.5" customHeight="1">
      <c r="B102" s="181"/>
      <c r="C102" s="182" t="s">
        <v>232</v>
      </c>
      <c r="D102" s="182" t="s">
        <v>192</v>
      </c>
      <c r="E102" s="183" t="s">
        <v>4855</v>
      </c>
      <c r="F102" s="184" t="s">
        <v>4856</v>
      </c>
      <c r="G102" s="185" t="s">
        <v>4091</v>
      </c>
      <c r="H102" s="186">
        <v>2</v>
      </c>
      <c r="I102" s="187"/>
      <c r="J102" s="188">
        <f t="shared" si="0"/>
        <v>0</v>
      </c>
      <c r="K102" s="184" t="s">
        <v>5</v>
      </c>
      <c r="L102" s="42"/>
      <c r="M102" s="189" t="s">
        <v>5</v>
      </c>
      <c r="N102" s="190" t="s">
        <v>43</v>
      </c>
      <c r="O102" s="43"/>
      <c r="P102" s="191">
        <f t="shared" si="1"/>
        <v>0</v>
      </c>
      <c r="Q102" s="191">
        <v>0</v>
      </c>
      <c r="R102" s="191">
        <f t="shared" si="2"/>
        <v>0</v>
      </c>
      <c r="S102" s="191">
        <v>0</v>
      </c>
      <c r="T102" s="192">
        <f t="shared" si="3"/>
        <v>0</v>
      </c>
      <c r="AR102" s="25" t="s">
        <v>92</v>
      </c>
      <c r="AT102" s="25" t="s">
        <v>192</v>
      </c>
      <c r="AU102" s="25" t="s">
        <v>80</v>
      </c>
      <c r="AY102" s="25" t="s">
        <v>190</v>
      </c>
      <c r="BE102" s="193">
        <f t="shared" si="4"/>
        <v>0</v>
      </c>
      <c r="BF102" s="193">
        <f t="shared" si="5"/>
        <v>0</v>
      </c>
      <c r="BG102" s="193">
        <f t="shared" si="6"/>
        <v>0</v>
      </c>
      <c r="BH102" s="193">
        <f t="shared" si="7"/>
        <v>0</v>
      </c>
      <c r="BI102" s="193">
        <f t="shared" si="8"/>
        <v>0</v>
      </c>
      <c r="BJ102" s="25" t="s">
        <v>17</v>
      </c>
      <c r="BK102" s="193">
        <f t="shared" si="9"/>
        <v>0</v>
      </c>
      <c r="BL102" s="25" t="s">
        <v>92</v>
      </c>
      <c r="BM102" s="25" t="s">
        <v>206</v>
      </c>
    </row>
    <row r="103" spans="2:65" s="1" customFormat="1" ht="16.5" customHeight="1">
      <c r="B103" s="181"/>
      <c r="C103" s="182" t="s">
        <v>238</v>
      </c>
      <c r="D103" s="182" t="s">
        <v>192</v>
      </c>
      <c r="E103" s="183" t="s">
        <v>4857</v>
      </c>
      <c r="F103" s="184" t="s">
        <v>4858</v>
      </c>
      <c r="G103" s="185" t="s">
        <v>4091</v>
      </c>
      <c r="H103" s="186">
        <v>2</v>
      </c>
      <c r="I103" s="187"/>
      <c r="J103" s="188">
        <f t="shared" si="0"/>
        <v>0</v>
      </c>
      <c r="K103" s="184" t="s">
        <v>5</v>
      </c>
      <c r="L103" s="42"/>
      <c r="M103" s="189" t="s">
        <v>5</v>
      </c>
      <c r="N103" s="190" t="s">
        <v>43</v>
      </c>
      <c r="O103" s="43"/>
      <c r="P103" s="191">
        <f t="shared" si="1"/>
        <v>0</v>
      </c>
      <c r="Q103" s="191">
        <v>0</v>
      </c>
      <c r="R103" s="191">
        <f t="shared" si="2"/>
        <v>0</v>
      </c>
      <c r="S103" s="191">
        <v>0</v>
      </c>
      <c r="T103" s="192">
        <f t="shared" si="3"/>
        <v>0</v>
      </c>
      <c r="AR103" s="25" t="s">
        <v>92</v>
      </c>
      <c r="AT103" s="25" t="s">
        <v>192</v>
      </c>
      <c r="AU103" s="25" t="s">
        <v>80</v>
      </c>
      <c r="AY103" s="25" t="s">
        <v>190</v>
      </c>
      <c r="BE103" s="193">
        <f t="shared" si="4"/>
        <v>0</v>
      </c>
      <c r="BF103" s="193">
        <f t="shared" si="5"/>
        <v>0</v>
      </c>
      <c r="BG103" s="193">
        <f t="shared" si="6"/>
        <v>0</v>
      </c>
      <c r="BH103" s="193">
        <f t="shared" si="7"/>
        <v>0</v>
      </c>
      <c r="BI103" s="193">
        <f t="shared" si="8"/>
        <v>0</v>
      </c>
      <c r="BJ103" s="25" t="s">
        <v>17</v>
      </c>
      <c r="BK103" s="193">
        <f t="shared" si="9"/>
        <v>0</v>
      </c>
      <c r="BL103" s="25" t="s">
        <v>92</v>
      </c>
      <c r="BM103" s="25" t="s">
        <v>283</v>
      </c>
    </row>
    <row r="104" spans="2:65" s="1" customFormat="1" ht="16.5" customHeight="1">
      <c r="B104" s="181"/>
      <c r="C104" s="182" t="s">
        <v>244</v>
      </c>
      <c r="D104" s="182" t="s">
        <v>192</v>
      </c>
      <c r="E104" s="183" t="s">
        <v>4859</v>
      </c>
      <c r="F104" s="184" t="s">
        <v>4860</v>
      </c>
      <c r="G104" s="185" t="s">
        <v>4861</v>
      </c>
      <c r="H104" s="186">
        <v>1</v>
      </c>
      <c r="I104" s="187"/>
      <c r="J104" s="188">
        <f t="shared" si="0"/>
        <v>0</v>
      </c>
      <c r="K104" s="184" t="s">
        <v>5</v>
      </c>
      <c r="L104" s="42"/>
      <c r="M104" s="189" t="s">
        <v>5</v>
      </c>
      <c r="N104" s="190" t="s">
        <v>43</v>
      </c>
      <c r="O104" s="43"/>
      <c r="P104" s="191">
        <f t="shared" si="1"/>
        <v>0</v>
      </c>
      <c r="Q104" s="191">
        <v>0</v>
      </c>
      <c r="R104" s="191">
        <f t="shared" si="2"/>
        <v>0</v>
      </c>
      <c r="S104" s="191">
        <v>0</v>
      </c>
      <c r="T104" s="192">
        <f t="shared" si="3"/>
        <v>0</v>
      </c>
      <c r="AR104" s="25" t="s">
        <v>92</v>
      </c>
      <c r="AT104" s="25" t="s">
        <v>192</v>
      </c>
      <c r="AU104" s="25" t="s">
        <v>80</v>
      </c>
      <c r="AY104" s="25" t="s">
        <v>190</v>
      </c>
      <c r="BE104" s="193">
        <f t="shared" si="4"/>
        <v>0</v>
      </c>
      <c r="BF104" s="193">
        <f t="shared" si="5"/>
        <v>0</v>
      </c>
      <c r="BG104" s="193">
        <f t="shared" si="6"/>
        <v>0</v>
      </c>
      <c r="BH104" s="193">
        <f t="shared" si="7"/>
        <v>0</v>
      </c>
      <c r="BI104" s="193">
        <f t="shared" si="8"/>
        <v>0</v>
      </c>
      <c r="BJ104" s="25" t="s">
        <v>17</v>
      </c>
      <c r="BK104" s="193">
        <f t="shared" si="9"/>
        <v>0</v>
      </c>
      <c r="BL104" s="25" t="s">
        <v>92</v>
      </c>
      <c r="BM104" s="25" t="s">
        <v>295</v>
      </c>
    </row>
    <row r="105" spans="2:65" s="1" customFormat="1" ht="16.5" customHeight="1">
      <c r="B105" s="181"/>
      <c r="C105" s="182" t="s">
        <v>250</v>
      </c>
      <c r="D105" s="182" t="s">
        <v>192</v>
      </c>
      <c r="E105" s="183" t="s">
        <v>4862</v>
      </c>
      <c r="F105" s="184" t="s">
        <v>4863</v>
      </c>
      <c r="G105" s="185" t="s">
        <v>2178</v>
      </c>
      <c r="H105" s="186">
        <v>1</v>
      </c>
      <c r="I105" s="187"/>
      <c r="J105" s="188">
        <f t="shared" si="0"/>
        <v>0</v>
      </c>
      <c r="K105" s="184" t="s">
        <v>5</v>
      </c>
      <c r="L105" s="42"/>
      <c r="M105" s="189" t="s">
        <v>5</v>
      </c>
      <c r="N105" s="190" t="s">
        <v>43</v>
      </c>
      <c r="O105" s="43"/>
      <c r="P105" s="191">
        <f t="shared" si="1"/>
        <v>0</v>
      </c>
      <c r="Q105" s="191">
        <v>0</v>
      </c>
      <c r="R105" s="191">
        <f t="shared" si="2"/>
        <v>0</v>
      </c>
      <c r="S105" s="191">
        <v>0</v>
      </c>
      <c r="T105" s="192">
        <f t="shared" si="3"/>
        <v>0</v>
      </c>
      <c r="AR105" s="25" t="s">
        <v>92</v>
      </c>
      <c r="AT105" s="25" t="s">
        <v>192</v>
      </c>
      <c r="AU105" s="25" t="s">
        <v>80</v>
      </c>
      <c r="AY105" s="25" t="s">
        <v>190</v>
      </c>
      <c r="BE105" s="193">
        <f t="shared" si="4"/>
        <v>0</v>
      </c>
      <c r="BF105" s="193">
        <f t="shared" si="5"/>
        <v>0</v>
      </c>
      <c r="BG105" s="193">
        <f t="shared" si="6"/>
        <v>0</v>
      </c>
      <c r="BH105" s="193">
        <f t="shared" si="7"/>
        <v>0</v>
      </c>
      <c r="BI105" s="193">
        <f t="shared" si="8"/>
        <v>0</v>
      </c>
      <c r="BJ105" s="25" t="s">
        <v>17</v>
      </c>
      <c r="BK105" s="193">
        <f t="shared" si="9"/>
        <v>0</v>
      </c>
      <c r="BL105" s="25" t="s">
        <v>92</v>
      </c>
      <c r="BM105" s="25" t="s">
        <v>308</v>
      </c>
    </row>
    <row r="106" spans="2:65" s="1" customFormat="1" ht="16.5" customHeight="1">
      <c r="B106" s="181"/>
      <c r="C106" s="182" t="s">
        <v>76</v>
      </c>
      <c r="D106" s="182" t="s">
        <v>192</v>
      </c>
      <c r="E106" s="183" t="s">
        <v>4864</v>
      </c>
      <c r="F106" s="184" t="s">
        <v>1806</v>
      </c>
      <c r="G106" s="185" t="s">
        <v>3892</v>
      </c>
      <c r="H106" s="240"/>
      <c r="I106" s="187"/>
      <c r="J106" s="188">
        <f t="shared" si="0"/>
        <v>0</v>
      </c>
      <c r="K106" s="184" t="s">
        <v>5</v>
      </c>
      <c r="L106" s="42"/>
      <c r="M106" s="189" t="s">
        <v>5</v>
      </c>
      <c r="N106" s="190" t="s">
        <v>43</v>
      </c>
      <c r="O106" s="43"/>
      <c r="P106" s="191">
        <f t="shared" si="1"/>
        <v>0</v>
      </c>
      <c r="Q106" s="191">
        <v>0</v>
      </c>
      <c r="R106" s="191">
        <f t="shared" si="2"/>
        <v>0</v>
      </c>
      <c r="S106" s="191">
        <v>0</v>
      </c>
      <c r="T106" s="192">
        <f t="shared" si="3"/>
        <v>0</v>
      </c>
      <c r="AR106" s="25" t="s">
        <v>92</v>
      </c>
      <c r="AT106" s="25" t="s">
        <v>192</v>
      </c>
      <c r="AU106" s="25" t="s">
        <v>80</v>
      </c>
      <c r="AY106" s="25" t="s">
        <v>190</v>
      </c>
      <c r="BE106" s="193">
        <f t="shared" si="4"/>
        <v>0</v>
      </c>
      <c r="BF106" s="193">
        <f t="shared" si="5"/>
        <v>0</v>
      </c>
      <c r="BG106" s="193">
        <f t="shared" si="6"/>
        <v>0</v>
      </c>
      <c r="BH106" s="193">
        <f t="shared" si="7"/>
        <v>0</v>
      </c>
      <c r="BI106" s="193">
        <f t="shared" si="8"/>
        <v>0</v>
      </c>
      <c r="BJ106" s="25" t="s">
        <v>17</v>
      </c>
      <c r="BK106" s="193">
        <f t="shared" si="9"/>
        <v>0</v>
      </c>
      <c r="BL106" s="25" t="s">
        <v>92</v>
      </c>
      <c r="BM106" s="25" t="s">
        <v>321</v>
      </c>
    </row>
    <row r="107" spans="2:63" s="11" customFormat="1" ht="29.85" customHeight="1">
      <c r="B107" s="168"/>
      <c r="D107" s="169" t="s">
        <v>71</v>
      </c>
      <c r="E107" s="179" t="s">
        <v>4865</v>
      </c>
      <c r="F107" s="179" t="s">
        <v>4866</v>
      </c>
      <c r="I107" s="171"/>
      <c r="J107" s="180">
        <f>BK107</f>
        <v>0</v>
      </c>
      <c r="L107" s="168"/>
      <c r="M107" s="173"/>
      <c r="N107" s="174"/>
      <c r="O107" s="174"/>
      <c r="P107" s="175">
        <f>P108</f>
        <v>0</v>
      </c>
      <c r="Q107" s="174"/>
      <c r="R107" s="175">
        <f>R108</f>
        <v>0</v>
      </c>
      <c r="S107" s="174"/>
      <c r="T107" s="176">
        <f>T108</f>
        <v>0</v>
      </c>
      <c r="AR107" s="169" t="s">
        <v>17</v>
      </c>
      <c r="AT107" s="177" t="s">
        <v>71</v>
      </c>
      <c r="AU107" s="177" t="s">
        <v>17</v>
      </c>
      <c r="AY107" s="169" t="s">
        <v>190</v>
      </c>
      <c r="BK107" s="178">
        <f>BK108</f>
        <v>0</v>
      </c>
    </row>
    <row r="108" spans="2:65" s="1" customFormat="1" ht="16.5" customHeight="1">
      <c r="B108" s="181"/>
      <c r="C108" s="182" t="s">
        <v>261</v>
      </c>
      <c r="D108" s="182" t="s">
        <v>192</v>
      </c>
      <c r="E108" s="183" t="s">
        <v>4867</v>
      </c>
      <c r="F108" s="184" t="s">
        <v>4868</v>
      </c>
      <c r="G108" s="185" t="s">
        <v>2178</v>
      </c>
      <c r="H108" s="186">
        <v>1</v>
      </c>
      <c r="I108" s="187"/>
      <c r="J108" s="188">
        <f>ROUND(I108*H108,2)</f>
        <v>0</v>
      </c>
      <c r="K108" s="184" t="s">
        <v>5</v>
      </c>
      <c r="L108" s="42"/>
      <c r="M108" s="189" t="s">
        <v>5</v>
      </c>
      <c r="N108" s="236" t="s">
        <v>43</v>
      </c>
      <c r="O108" s="237"/>
      <c r="P108" s="238">
        <f>O108*H108</f>
        <v>0</v>
      </c>
      <c r="Q108" s="238">
        <v>0</v>
      </c>
      <c r="R108" s="238">
        <f>Q108*H108</f>
        <v>0</v>
      </c>
      <c r="S108" s="238">
        <v>0</v>
      </c>
      <c r="T108" s="239">
        <f>S108*H108</f>
        <v>0</v>
      </c>
      <c r="AR108" s="25" t="s">
        <v>92</v>
      </c>
      <c r="AT108" s="25" t="s">
        <v>192</v>
      </c>
      <c r="AU108" s="25" t="s">
        <v>80</v>
      </c>
      <c r="AY108" s="25" t="s">
        <v>190</v>
      </c>
      <c r="BE108" s="193">
        <f>IF(N108="základní",J108,0)</f>
        <v>0</v>
      </c>
      <c r="BF108" s="193">
        <f>IF(N108="snížená",J108,0)</f>
        <v>0</v>
      </c>
      <c r="BG108" s="193">
        <f>IF(N108="zákl. přenesená",J108,0)</f>
        <v>0</v>
      </c>
      <c r="BH108" s="193">
        <f>IF(N108="sníž. přenesená",J108,0)</f>
        <v>0</v>
      </c>
      <c r="BI108" s="193">
        <f>IF(N108="nulová",J108,0)</f>
        <v>0</v>
      </c>
      <c r="BJ108" s="25" t="s">
        <v>17</v>
      </c>
      <c r="BK108" s="193">
        <f>ROUND(I108*H108,2)</f>
        <v>0</v>
      </c>
      <c r="BL108" s="25" t="s">
        <v>92</v>
      </c>
      <c r="BM108" s="25" t="s">
        <v>335</v>
      </c>
    </row>
    <row r="109" spans="2:12" s="1" customFormat="1" ht="6.95" customHeight="1">
      <c r="B109" s="57"/>
      <c r="C109" s="58"/>
      <c r="D109" s="58"/>
      <c r="E109" s="58"/>
      <c r="F109" s="58"/>
      <c r="G109" s="58"/>
      <c r="H109" s="58"/>
      <c r="I109" s="135"/>
      <c r="J109" s="58"/>
      <c r="K109" s="58"/>
      <c r="L109" s="42"/>
    </row>
  </sheetData>
  <autoFilter ref="C91:K108"/>
  <mergeCells count="16">
    <mergeCell ref="L2:V2"/>
    <mergeCell ref="E78:H78"/>
    <mergeCell ref="E82:H82"/>
    <mergeCell ref="E80:H80"/>
    <mergeCell ref="E84:H84"/>
    <mergeCell ref="G1:H1"/>
    <mergeCell ref="E49:H49"/>
    <mergeCell ref="E53:H53"/>
    <mergeCell ref="E51:H51"/>
    <mergeCell ref="E55:H55"/>
    <mergeCell ref="J59:J60"/>
    <mergeCell ref="E7:H7"/>
    <mergeCell ref="E11:H11"/>
    <mergeCell ref="E9:H9"/>
    <mergeCell ref="E13:H13"/>
    <mergeCell ref="E28:H28"/>
  </mergeCells>
  <hyperlinks>
    <hyperlink ref="F1:G1" location="C2" display="1) Krycí list soupisu"/>
    <hyperlink ref="G1:H1" location="C62" display="2) Rekapitulace"/>
    <hyperlink ref="J1" location="C91"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78"/>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07"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2"/>
      <c r="B1" s="108"/>
      <c r="C1" s="108"/>
      <c r="D1" s="109" t="s">
        <v>1</v>
      </c>
      <c r="E1" s="108"/>
      <c r="F1" s="110" t="s">
        <v>118</v>
      </c>
      <c r="G1" s="376" t="s">
        <v>119</v>
      </c>
      <c r="H1" s="376"/>
      <c r="I1" s="111"/>
      <c r="J1" s="110" t="s">
        <v>120</v>
      </c>
      <c r="K1" s="109" t="s">
        <v>121</v>
      </c>
      <c r="L1" s="110" t="s">
        <v>122</v>
      </c>
      <c r="M1" s="110"/>
      <c r="N1" s="110"/>
      <c r="O1" s="110"/>
      <c r="P1" s="110"/>
      <c r="Q1" s="110"/>
      <c r="R1" s="110"/>
      <c r="S1" s="110"/>
      <c r="T1" s="110"/>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L2" s="365" t="s">
        <v>8</v>
      </c>
      <c r="M2" s="366"/>
      <c r="N2" s="366"/>
      <c r="O2" s="366"/>
      <c r="P2" s="366"/>
      <c r="Q2" s="366"/>
      <c r="R2" s="366"/>
      <c r="S2" s="366"/>
      <c r="T2" s="366"/>
      <c r="U2" s="366"/>
      <c r="V2" s="366"/>
      <c r="AT2" s="25" t="s">
        <v>100</v>
      </c>
    </row>
    <row r="3" spans="2:46" ht="6.95" customHeight="1">
      <c r="B3" s="26"/>
      <c r="C3" s="27"/>
      <c r="D3" s="27"/>
      <c r="E3" s="27"/>
      <c r="F3" s="27"/>
      <c r="G3" s="27"/>
      <c r="H3" s="27"/>
      <c r="I3" s="112"/>
      <c r="J3" s="27"/>
      <c r="K3" s="28"/>
      <c r="AT3" s="25" t="s">
        <v>80</v>
      </c>
    </row>
    <row r="4" spans="2:46" ht="36.95" customHeight="1">
      <c r="B4" s="29"/>
      <c r="C4" s="30"/>
      <c r="D4" s="31" t="s">
        <v>123</v>
      </c>
      <c r="E4" s="30"/>
      <c r="F4" s="30"/>
      <c r="G4" s="30"/>
      <c r="H4" s="30"/>
      <c r="I4" s="113"/>
      <c r="J4" s="30"/>
      <c r="K4" s="32"/>
      <c r="M4" s="33" t="s">
        <v>13</v>
      </c>
      <c r="AT4" s="25" t="s">
        <v>6</v>
      </c>
    </row>
    <row r="5" spans="2:11" ht="6.95" customHeight="1">
      <c r="B5" s="29"/>
      <c r="C5" s="30"/>
      <c r="D5" s="30"/>
      <c r="E5" s="30"/>
      <c r="F5" s="30"/>
      <c r="G5" s="30"/>
      <c r="H5" s="30"/>
      <c r="I5" s="113"/>
      <c r="J5" s="30"/>
      <c r="K5" s="32"/>
    </row>
    <row r="6" spans="2:11" ht="13.5">
      <c r="B6" s="29"/>
      <c r="C6" s="30"/>
      <c r="D6" s="38" t="s">
        <v>19</v>
      </c>
      <c r="E6" s="30"/>
      <c r="F6" s="30"/>
      <c r="G6" s="30"/>
      <c r="H6" s="30"/>
      <c r="I6" s="113"/>
      <c r="J6" s="30"/>
      <c r="K6" s="32"/>
    </row>
    <row r="7" spans="2:11" ht="16.5" customHeight="1">
      <c r="B7" s="29"/>
      <c r="C7" s="30"/>
      <c r="D7" s="30"/>
      <c r="E7" s="367" t="str">
        <f>'Rekapitulace stavby'!K6</f>
        <v>Transformace ÚSP Kvasiny- rekonstrukce v lokalitě Týniště nad Orlicí</v>
      </c>
      <c r="F7" s="368"/>
      <c r="G7" s="368"/>
      <c r="H7" s="368"/>
      <c r="I7" s="113"/>
      <c r="J7" s="30"/>
      <c r="K7" s="32"/>
    </row>
    <row r="8" spans="2:11" ht="13.5">
      <c r="B8" s="29"/>
      <c r="C8" s="30"/>
      <c r="D8" s="38" t="s">
        <v>124</v>
      </c>
      <c r="E8" s="30"/>
      <c r="F8" s="30"/>
      <c r="G8" s="30"/>
      <c r="H8" s="30"/>
      <c r="I8" s="113"/>
      <c r="J8" s="30"/>
      <c r="K8" s="32"/>
    </row>
    <row r="9" spans="2:11" ht="16.5" customHeight="1">
      <c r="B9" s="29"/>
      <c r="C9" s="30"/>
      <c r="D9" s="30"/>
      <c r="E9" s="367" t="s">
        <v>125</v>
      </c>
      <c r="F9" s="328"/>
      <c r="G9" s="328"/>
      <c r="H9" s="328"/>
      <c r="I9" s="113"/>
      <c r="J9" s="30"/>
      <c r="K9" s="32"/>
    </row>
    <row r="10" spans="2:11" ht="13.5">
      <c r="B10" s="29"/>
      <c r="C10" s="30"/>
      <c r="D10" s="38" t="s">
        <v>126</v>
      </c>
      <c r="E10" s="30"/>
      <c r="F10" s="30"/>
      <c r="G10" s="30"/>
      <c r="H10" s="30"/>
      <c r="I10" s="113"/>
      <c r="J10" s="30"/>
      <c r="K10" s="32"/>
    </row>
    <row r="11" spans="2:11" s="1" customFormat="1" ht="16.5" customHeight="1">
      <c r="B11" s="42"/>
      <c r="C11" s="43"/>
      <c r="D11" s="43"/>
      <c r="E11" s="350" t="s">
        <v>127</v>
      </c>
      <c r="F11" s="369"/>
      <c r="G11" s="369"/>
      <c r="H11" s="369"/>
      <c r="I11" s="114"/>
      <c r="J11" s="43"/>
      <c r="K11" s="46"/>
    </row>
    <row r="12" spans="2:11" s="1" customFormat="1" ht="13.5">
      <c r="B12" s="42"/>
      <c r="C12" s="43"/>
      <c r="D12" s="38" t="s">
        <v>128</v>
      </c>
      <c r="E12" s="43"/>
      <c r="F12" s="43"/>
      <c r="G12" s="43"/>
      <c r="H12" s="43"/>
      <c r="I12" s="114"/>
      <c r="J12" s="43"/>
      <c r="K12" s="46"/>
    </row>
    <row r="13" spans="2:11" s="1" customFormat="1" ht="36.95" customHeight="1">
      <c r="B13" s="42"/>
      <c r="C13" s="43"/>
      <c r="D13" s="43"/>
      <c r="E13" s="370" t="s">
        <v>4869</v>
      </c>
      <c r="F13" s="369"/>
      <c r="G13" s="369"/>
      <c r="H13" s="369"/>
      <c r="I13" s="114"/>
      <c r="J13" s="43"/>
      <c r="K13" s="46"/>
    </row>
    <row r="14" spans="2:11" s="1" customFormat="1" ht="13.5">
      <c r="B14" s="42"/>
      <c r="C14" s="43"/>
      <c r="D14" s="43"/>
      <c r="E14" s="43"/>
      <c r="F14" s="43"/>
      <c r="G14" s="43"/>
      <c r="H14" s="43"/>
      <c r="I14" s="114"/>
      <c r="J14" s="43"/>
      <c r="K14" s="46"/>
    </row>
    <row r="15" spans="2:11" s="1" customFormat="1" ht="14.45" customHeight="1">
      <c r="B15" s="42"/>
      <c r="C15" s="43"/>
      <c r="D15" s="38" t="s">
        <v>21</v>
      </c>
      <c r="E15" s="43"/>
      <c r="F15" s="36" t="s">
        <v>5</v>
      </c>
      <c r="G15" s="43"/>
      <c r="H15" s="43"/>
      <c r="I15" s="115" t="s">
        <v>22</v>
      </c>
      <c r="J15" s="36" t="s">
        <v>5</v>
      </c>
      <c r="K15" s="46"/>
    </row>
    <row r="16" spans="2:11" s="1" customFormat="1" ht="14.45" customHeight="1">
      <c r="B16" s="42"/>
      <c r="C16" s="43"/>
      <c r="D16" s="38" t="s">
        <v>23</v>
      </c>
      <c r="E16" s="43"/>
      <c r="F16" s="36" t="s">
        <v>24</v>
      </c>
      <c r="G16" s="43"/>
      <c r="H16" s="43"/>
      <c r="I16" s="115" t="s">
        <v>25</v>
      </c>
      <c r="J16" s="116" t="str">
        <f>'Rekapitulace stavby'!AN8</f>
        <v>18.4.2017</v>
      </c>
      <c r="K16" s="46"/>
    </row>
    <row r="17" spans="2:11" s="1" customFormat="1" ht="10.9" customHeight="1">
      <c r="B17" s="42"/>
      <c r="C17" s="43"/>
      <c r="D17" s="43"/>
      <c r="E17" s="43"/>
      <c r="F17" s="43"/>
      <c r="G17" s="43"/>
      <c r="H17" s="43"/>
      <c r="I17" s="114"/>
      <c r="J17" s="43"/>
      <c r="K17" s="46"/>
    </row>
    <row r="18" spans="2:11" s="1" customFormat="1" ht="14.45" customHeight="1">
      <c r="B18" s="42"/>
      <c r="C18" s="43"/>
      <c r="D18" s="38" t="s">
        <v>27</v>
      </c>
      <c r="E18" s="43"/>
      <c r="F18" s="43"/>
      <c r="G18" s="43"/>
      <c r="H18" s="43"/>
      <c r="I18" s="115" t="s">
        <v>28</v>
      </c>
      <c r="J18" s="36" t="str">
        <f>IF('Rekapitulace stavby'!AN10="","",'Rekapitulace stavby'!AN10)</f>
        <v/>
      </c>
      <c r="K18" s="46"/>
    </row>
    <row r="19" spans="2:11" s="1" customFormat="1" ht="18" customHeight="1">
      <c r="B19" s="42"/>
      <c r="C19" s="43"/>
      <c r="D19" s="43"/>
      <c r="E19" s="36" t="str">
        <f>IF('Rekapitulace stavby'!E11="","",'Rekapitulace stavby'!E11)</f>
        <v>Královéhradecký kraj</v>
      </c>
      <c r="F19" s="43"/>
      <c r="G19" s="43"/>
      <c r="H19" s="43"/>
      <c r="I19" s="115" t="s">
        <v>30</v>
      </c>
      <c r="J19" s="36" t="str">
        <f>IF('Rekapitulace stavby'!AN11="","",'Rekapitulace stavby'!AN11)</f>
        <v/>
      </c>
      <c r="K19" s="46"/>
    </row>
    <row r="20" spans="2:11" s="1" customFormat="1" ht="6.95" customHeight="1">
      <c r="B20" s="42"/>
      <c r="C20" s="43"/>
      <c r="D20" s="43"/>
      <c r="E20" s="43"/>
      <c r="F20" s="43"/>
      <c r="G20" s="43"/>
      <c r="H20" s="43"/>
      <c r="I20" s="114"/>
      <c r="J20" s="43"/>
      <c r="K20" s="46"/>
    </row>
    <row r="21" spans="2:11" s="1" customFormat="1" ht="14.45" customHeight="1">
      <c r="B21" s="42"/>
      <c r="C21" s="43"/>
      <c r="D21" s="38" t="s">
        <v>31</v>
      </c>
      <c r="E21" s="43"/>
      <c r="F21" s="43"/>
      <c r="G21" s="43"/>
      <c r="H21" s="43"/>
      <c r="I21" s="115" t="s">
        <v>28</v>
      </c>
      <c r="J21" s="36" t="str">
        <f>IF('Rekapitulace stavby'!AN13="Vyplň údaj","",IF('Rekapitulace stavby'!AN13="","",'Rekapitulace stavby'!AN13))</f>
        <v/>
      </c>
      <c r="K21" s="46"/>
    </row>
    <row r="22" spans="2:11" s="1" customFormat="1" ht="18" customHeight="1">
      <c r="B22" s="42"/>
      <c r="C22" s="43"/>
      <c r="D22" s="43"/>
      <c r="E22" s="36" t="str">
        <f>IF('Rekapitulace stavby'!E14="Vyplň údaj","",IF('Rekapitulace stavby'!E14="","",'Rekapitulace stavby'!E14))</f>
        <v/>
      </c>
      <c r="F22" s="43"/>
      <c r="G22" s="43"/>
      <c r="H22" s="43"/>
      <c r="I22" s="115" t="s">
        <v>30</v>
      </c>
      <c r="J22" s="36" t="str">
        <f>IF('Rekapitulace stavby'!AN14="Vyplň údaj","",IF('Rekapitulace stavby'!AN14="","",'Rekapitulace stavby'!AN14))</f>
        <v/>
      </c>
      <c r="K22" s="46"/>
    </row>
    <row r="23" spans="2:11" s="1" customFormat="1" ht="6.95" customHeight="1">
      <c r="B23" s="42"/>
      <c r="C23" s="43"/>
      <c r="D23" s="43"/>
      <c r="E23" s="43"/>
      <c r="F23" s="43"/>
      <c r="G23" s="43"/>
      <c r="H23" s="43"/>
      <c r="I23" s="114"/>
      <c r="J23" s="43"/>
      <c r="K23" s="46"/>
    </row>
    <row r="24" spans="2:11" s="1" customFormat="1" ht="14.45" customHeight="1">
      <c r="B24" s="42"/>
      <c r="C24" s="43"/>
      <c r="D24" s="38" t="s">
        <v>33</v>
      </c>
      <c r="E24" s="43"/>
      <c r="F24" s="43"/>
      <c r="G24" s="43"/>
      <c r="H24" s="43"/>
      <c r="I24" s="115" t="s">
        <v>28</v>
      </c>
      <c r="J24" s="36" t="str">
        <f>IF('Rekapitulace stavby'!AN16="","",'Rekapitulace stavby'!AN16)</f>
        <v/>
      </c>
      <c r="K24" s="46"/>
    </row>
    <row r="25" spans="2:11" s="1" customFormat="1" ht="18" customHeight="1">
      <c r="B25" s="42"/>
      <c r="C25" s="43"/>
      <c r="D25" s="43"/>
      <c r="E25" s="36" t="str">
        <f>IF('Rekapitulace stavby'!E17="","",'Rekapitulace stavby'!E17)</f>
        <v>Malý velký ateliér</v>
      </c>
      <c r="F25" s="43"/>
      <c r="G25" s="43"/>
      <c r="H25" s="43"/>
      <c r="I25" s="115" t="s">
        <v>30</v>
      </c>
      <c r="J25" s="36" t="str">
        <f>IF('Rekapitulace stavby'!AN17="","",'Rekapitulace stavby'!AN17)</f>
        <v/>
      </c>
      <c r="K25" s="46"/>
    </row>
    <row r="26" spans="2:11" s="1" customFormat="1" ht="6.95" customHeight="1">
      <c r="B26" s="42"/>
      <c r="C26" s="43"/>
      <c r="D26" s="43"/>
      <c r="E26" s="43"/>
      <c r="F26" s="43"/>
      <c r="G26" s="43"/>
      <c r="H26" s="43"/>
      <c r="I26" s="114"/>
      <c r="J26" s="43"/>
      <c r="K26" s="46"/>
    </row>
    <row r="27" spans="2:11" s="1" customFormat="1" ht="14.45" customHeight="1">
      <c r="B27" s="42"/>
      <c r="C27" s="43"/>
      <c r="D27" s="38" t="s">
        <v>36</v>
      </c>
      <c r="E27" s="43"/>
      <c r="F27" s="43"/>
      <c r="G27" s="43"/>
      <c r="H27" s="43"/>
      <c r="I27" s="114"/>
      <c r="J27" s="43"/>
      <c r="K27" s="46"/>
    </row>
    <row r="28" spans="2:11" s="7" customFormat="1" ht="42.75" customHeight="1">
      <c r="B28" s="117"/>
      <c r="C28" s="118"/>
      <c r="D28" s="118"/>
      <c r="E28" s="332" t="s">
        <v>130</v>
      </c>
      <c r="F28" s="332"/>
      <c r="G28" s="332"/>
      <c r="H28" s="332"/>
      <c r="I28" s="119"/>
      <c r="J28" s="118"/>
      <c r="K28" s="120"/>
    </row>
    <row r="29" spans="2:11" s="1" customFormat="1" ht="6.95" customHeight="1">
      <c r="B29" s="42"/>
      <c r="C29" s="43"/>
      <c r="D29" s="43"/>
      <c r="E29" s="43"/>
      <c r="F29" s="43"/>
      <c r="G29" s="43"/>
      <c r="H29" s="43"/>
      <c r="I29" s="114"/>
      <c r="J29" s="43"/>
      <c r="K29" s="46"/>
    </row>
    <row r="30" spans="2:11" s="1" customFormat="1" ht="6.95" customHeight="1">
      <c r="B30" s="42"/>
      <c r="C30" s="43"/>
      <c r="D30" s="69"/>
      <c r="E30" s="69"/>
      <c r="F30" s="69"/>
      <c r="G30" s="69"/>
      <c r="H30" s="69"/>
      <c r="I30" s="121"/>
      <c r="J30" s="69"/>
      <c r="K30" s="122"/>
    </row>
    <row r="31" spans="2:11" s="1" customFormat="1" ht="25.35" customHeight="1">
      <c r="B31" s="42"/>
      <c r="C31" s="43"/>
      <c r="D31" s="123" t="s">
        <v>38</v>
      </c>
      <c r="E31" s="43"/>
      <c r="F31" s="43"/>
      <c r="G31" s="43"/>
      <c r="H31" s="43"/>
      <c r="I31" s="114"/>
      <c r="J31" s="124">
        <f>ROUND(J98,2)</f>
        <v>0</v>
      </c>
      <c r="K31" s="46"/>
    </row>
    <row r="32" spans="2:11" s="1" customFormat="1" ht="6.95" customHeight="1">
      <c r="B32" s="42"/>
      <c r="C32" s="43"/>
      <c r="D32" s="69"/>
      <c r="E32" s="69"/>
      <c r="F32" s="69"/>
      <c r="G32" s="69"/>
      <c r="H32" s="69"/>
      <c r="I32" s="121"/>
      <c r="J32" s="69"/>
      <c r="K32" s="122"/>
    </row>
    <row r="33" spans="2:11" s="1" customFormat="1" ht="14.45" customHeight="1">
      <c r="B33" s="42"/>
      <c r="C33" s="43"/>
      <c r="D33" s="43"/>
      <c r="E33" s="43"/>
      <c r="F33" s="47" t="s">
        <v>40</v>
      </c>
      <c r="G33" s="43"/>
      <c r="H33" s="43"/>
      <c r="I33" s="125" t="s">
        <v>39</v>
      </c>
      <c r="J33" s="47" t="s">
        <v>41</v>
      </c>
      <c r="K33" s="46"/>
    </row>
    <row r="34" spans="2:11" s="1" customFormat="1" ht="14.45" customHeight="1">
      <c r="B34" s="42"/>
      <c r="C34" s="43"/>
      <c r="D34" s="50" t="s">
        <v>42</v>
      </c>
      <c r="E34" s="50" t="s">
        <v>43</v>
      </c>
      <c r="F34" s="126">
        <f>ROUND(SUM(BE98:BE177),2)</f>
        <v>0</v>
      </c>
      <c r="G34" s="43"/>
      <c r="H34" s="43"/>
      <c r="I34" s="127">
        <v>0.21</v>
      </c>
      <c r="J34" s="126">
        <f>ROUND(ROUND((SUM(BE98:BE177)),2)*I34,2)</f>
        <v>0</v>
      </c>
      <c r="K34" s="46"/>
    </row>
    <row r="35" spans="2:11" s="1" customFormat="1" ht="14.45" customHeight="1">
      <c r="B35" s="42"/>
      <c r="C35" s="43"/>
      <c r="D35" s="43"/>
      <c r="E35" s="50" t="s">
        <v>44</v>
      </c>
      <c r="F35" s="126">
        <f>ROUND(SUM(BF98:BF177),2)</f>
        <v>0</v>
      </c>
      <c r="G35" s="43"/>
      <c r="H35" s="43"/>
      <c r="I35" s="127">
        <v>0.15</v>
      </c>
      <c r="J35" s="126">
        <f>ROUND(ROUND((SUM(BF98:BF177)),2)*I35,2)</f>
        <v>0</v>
      </c>
      <c r="K35" s="46"/>
    </row>
    <row r="36" spans="2:11" s="1" customFormat="1" ht="14.45" customHeight="1" hidden="1">
      <c r="B36" s="42"/>
      <c r="C36" s="43"/>
      <c r="D36" s="43"/>
      <c r="E36" s="50" t="s">
        <v>45</v>
      </c>
      <c r="F36" s="126">
        <f>ROUND(SUM(BG98:BG177),2)</f>
        <v>0</v>
      </c>
      <c r="G36" s="43"/>
      <c r="H36" s="43"/>
      <c r="I36" s="127">
        <v>0.21</v>
      </c>
      <c r="J36" s="126">
        <v>0</v>
      </c>
      <c r="K36" s="46"/>
    </row>
    <row r="37" spans="2:11" s="1" customFormat="1" ht="14.45" customHeight="1" hidden="1">
      <c r="B37" s="42"/>
      <c r="C37" s="43"/>
      <c r="D37" s="43"/>
      <c r="E37" s="50" t="s">
        <v>46</v>
      </c>
      <c r="F37" s="126">
        <f>ROUND(SUM(BH98:BH177),2)</f>
        <v>0</v>
      </c>
      <c r="G37" s="43"/>
      <c r="H37" s="43"/>
      <c r="I37" s="127">
        <v>0.15</v>
      </c>
      <c r="J37" s="126">
        <v>0</v>
      </c>
      <c r="K37" s="46"/>
    </row>
    <row r="38" spans="2:11" s="1" customFormat="1" ht="14.45" customHeight="1" hidden="1">
      <c r="B38" s="42"/>
      <c r="C38" s="43"/>
      <c r="D38" s="43"/>
      <c r="E38" s="50" t="s">
        <v>47</v>
      </c>
      <c r="F38" s="126">
        <f>ROUND(SUM(BI98:BI177),2)</f>
        <v>0</v>
      </c>
      <c r="G38" s="43"/>
      <c r="H38" s="43"/>
      <c r="I38" s="127">
        <v>0</v>
      </c>
      <c r="J38" s="126">
        <v>0</v>
      </c>
      <c r="K38" s="46"/>
    </row>
    <row r="39" spans="2:11" s="1" customFormat="1" ht="6.95" customHeight="1">
      <c r="B39" s="42"/>
      <c r="C39" s="43"/>
      <c r="D39" s="43"/>
      <c r="E39" s="43"/>
      <c r="F39" s="43"/>
      <c r="G39" s="43"/>
      <c r="H39" s="43"/>
      <c r="I39" s="114"/>
      <c r="J39" s="43"/>
      <c r="K39" s="46"/>
    </row>
    <row r="40" spans="2:11" s="1" customFormat="1" ht="25.35" customHeight="1">
      <c r="B40" s="42"/>
      <c r="C40" s="128"/>
      <c r="D40" s="129" t="s">
        <v>48</v>
      </c>
      <c r="E40" s="72"/>
      <c r="F40" s="72"/>
      <c r="G40" s="130" t="s">
        <v>49</v>
      </c>
      <c r="H40" s="131" t="s">
        <v>50</v>
      </c>
      <c r="I40" s="132"/>
      <c r="J40" s="133">
        <f>SUM(J31:J38)</f>
        <v>0</v>
      </c>
      <c r="K40" s="134"/>
    </row>
    <row r="41" spans="2:11" s="1" customFormat="1" ht="14.45" customHeight="1">
      <c r="B41" s="57"/>
      <c r="C41" s="58"/>
      <c r="D41" s="58"/>
      <c r="E41" s="58"/>
      <c r="F41" s="58"/>
      <c r="G41" s="58"/>
      <c r="H41" s="58"/>
      <c r="I41" s="135"/>
      <c r="J41" s="58"/>
      <c r="K41" s="59"/>
    </row>
    <row r="45" spans="2:11" s="1" customFormat="1" ht="6.95" customHeight="1">
      <c r="B45" s="60"/>
      <c r="C45" s="61"/>
      <c r="D45" s="61"/>
      <c r="E45" s="61"/>
      <c r="F45" s="61"/>
      <c r="G45" s="61"/>
      <c r="H45" s="61"/>
      <c r="I45" s="136"/>
      <c r="J45" s="61"/>
      <c r="K45" s="137"/>
    </row>
    <row r="46" spans="2:11" s="1" customFormat="1" ht="36.95" customHeight="1">
      <c r="B46" s="42"/>
      <c r="C46" s="31" t="s">
        <v>131</v>
      </c>
      <c r="D46" s="43"/>
      <c r="E46" s="43"/>
      <c r="F46" s="43"/>
      <c r="G46" s="43"/>
      <c r="H46" s="43"/>
      <c r="I46" s="114"/>
      <c r="J46" s="43"/>
      <c r="K46" s="46"/>
    </row>
    <row r="47" spans="2:11" s="1" customFormat="1" ht="6.95" customHeight="1">
      <c r="B47" s="42"/>
      <c r="C47" s="43"/>
      <c r="D47" s="43"/>
      <c r="E47" s="43"/>
      <c r="F47" s="43"/>
      <c r="G47" s="43"/>
      <c r="H47" s="43"/>
      <c r="I47" s="114"/>
      <c r="J47" s="43"/>
      <c r="K47" s="46"/>
    </row>
    <row r="48" spans="2:11" s="1" customFormat="1" ht="14.45" customHeight="1">
      <c r="B48" s="42"/>
      <c r="C48" s="38" t="s">
        <v>19</v>
      </c>
      <c r="D48" s="43"/>
      <c r="E48" s="43"/>
      <c r="F48" s="43"/>
      <c r="G48" s="43"/>
      <c r="H48" s="43"/>
      <c r="I48" s="114"/>
      <c r="J48" s="43"/>
      <c r="K48" s="46"/>
    </row>
    <row r="49" spans="2:11" s="1" customFormat="1" ht="16.5" customHeight="1">
      <c r="B49" s="42"/>
      <c r="C49" s="43"/>
      <c r="D49" s="43"/>
      <c r="E49" s="367" t="str">
        <f>E7</f>
        <v>Transformace ÚSP Kvasiny- rekonstrukce v lokalitě Týniště nad Orlicí</v>
      </c>
      <c r="F49" s="368"/>
      <c r="G49" s="368"/>
      <c r="H49" s="368"/>
      <c r="I49" s="114"/>
      <c r="J49" s="43"/>
      <c r="K49" s="46"/>
    </row>
    <row r="50" spans="2:11" ht="13.5">
      <c r="B50" s="29"/>
      <c r="C50" s="38" t="s">
        <v>124</v>
      </c>
      <c r="D50" s="30"/>
      <c r="E50" s="30"/>
      <c r="F50" s="30"/>
      <c r="G50" s="30"/>
      <c r="H50" s="30"/>
      <c r="I50" s="113"/>
      <c r="J50" s="30"/>
      <c r="K50" s="32"/>
    </row>
    <row r="51" spans="2:11" ht="16.5" customHeight="1">
      <c r="B51" s="29"/>
      <c r="C51" s="30"/>
      <c r="D51" s="30"/>
      <c r="E51" s="367" t="s">
        <v>125</v>
      </c>
      <c r="F51" s="328"/>
      <c r="G51" s="328"/>
      <c r="H51" s="328"/>
      <c r="I51" s="113"/>
      <c r="J51" s="30"/>
      <c r="K51" s="32"/>
    </row>
    <row r="52" spans="2:11" ht="13.5">
      <c r="B52" s="29"/>
      <c r="C52" s="38" t="s">
        <v>126</v>
      </c>
      <c r="D52" s="30"/>
      <c r="E52" s="30"/>
      <c r="F52" s="30"/>
      <c r="G52" s="30"/>
      <c r="H52" s="30"/>
      <c r="I52" s="113"/>
      <c r="J52" s="30"/>
      <c r="K52" s="32"/>
    </row>
    <row r="53" spans="2:11" s="1" customFormat="1" ht="16.5" customHeight="1">
      <c r="B53" s="42"/>
      <c r="C53" s="43"/>
      <c r="D53" s="43"/>
      <c r="E53" s="350" t="s">
        <v>127</v>
      </c>
      <c r="F53" s="369"/>
      <c r="G53" s="369"/>
      <c r="H53" s="369"/>
      <c r="I53" s="114"/>
      <c r="J53" s="43"/>
      <c r="K53" s="46"/>
    </row>
    <row r="54" spans="2:11" s="1" customFormat="1" ht="14.45" customHeight="1">
      <c r="B54" s="42"/>
      <c r="C54" s="38" t="s">
        <v>128</v>
      </c>
      <c r="D54" s="43"/>
      <c r="E54" s="43"/>
      <c r="F54" s="43"/>
      <c r="G54" s="43"/>
      <c r="H54" s="43"/>
      <c r="I54" s="114"/>
      <c r="J54" s="43"/>
      <c r="K54" s="46"/>
    </row>
    <row r="55" spans="2:11" s="1" customFormat="1" ht="17.25" customHeight="1">
      <c r="B55" s="42"/>
      <c r="C55" s="43"/>
      <c r="D55" s="43"/>
      <c r="E55" s="370" t="str">
        <f>E13</f>
        <v>6 - Vytápění</v>
      </c>
      <c r="F55" s="369"/>
      <c r="G55" s="369"/>
      <c r="H55" s="369"/>
      <c r="I55" s="114"/>
      <c r="J55" s="43"/>
      <c r="K55" s="46"/>
    </row>
    <row r="56" spans="2:11" s="1" customFormat="1" ht="6.95" customHeight="1">
      <c r="B56" s="42"/>
      <c r="C56" s="43"/>
      <c r="D56" s="43"/>
      <c r="E56" s="43"/>
      <c r="F56" s="43"/>
      <c r="G56" s="43"/>
      <c r="H56" s="43"/>
      <c r="I56" s="114"/>
      <c r="J56" s="43"/>
      <c r="K56" s="46"/>
    </row>
    <row r="57" spans="2:11" s="1" customFormat="1" ht="18" customHeight="1">
      <c r="B57" s="42"/>
      <c r="C57" s="38" t="s">
        <v>23</v>
      </c>
      <c r="D57" s="43"/>
      <c r="E57" s="43"/>
      <c r="F57" s="36" t="str">
        <f>F16</f>
        <v xml:space="preserve"> </v>
      </c>
      <c r="G57" s="43"/>
      <c r="H57" s="43"/>
      <c r="I57" s="115" t="s">
        <v>25</v>
      </c>
      <c r="J57" s="116" t="str">
        <f>IF(J16="","",J16)</f>
        <v>18.4.2017</v>
      </c>
      <c r="K57" s="46"/>
    </row>
    <row r="58" spans="2:11" s="1" customFormat="1" ht="6.95" customHeight="1">
      <c r="B58" s="42"/>
      <c r="C58" s="43"/>
      <c r="D58" s="43"/>
      <c r="E58" s="43"/>
      <c r="F58" s="43"/>
      <c r="G58" s="43"/>
      <c r="H58" s="43"/>
      <c r="I58" s="114"/>
      <c r="J58" s="43"/>
      <c r="K58" s="46"/>
    </row>
    <row r="59" spans="2:11" s="1" customFormat="1" ht="13.5">
      <c r="B59" s="42"/>
      <c r="C59" s="38" t="s">
        <v>27</v>
      </c>
      <c r="D59" s="43"/>
      <c r="E59" s="43"/>
      <c r="F59" s="36" t="str">
        <f>E19</f>
        <v>Královéhradecký kraj</v>
      </c>
      <c r="G59" s="43"/>
      <c r="H59" s="43"/>
      <c r="I59" s="115" t="s">
        <v>33</v>
      </c>
      <c r="J59" s="332" t="str">
        <f>E25</f>
        <v>Malý velký ateliér</v>
      </c>
      <c r="K59" s="46"/>
    </row>
    <row r="60" spans="2:11" s="1" customFormat="1" ht="14.45" customHeight="1">
      <c r="B60" s="42"/>
      <c r="C60" s="38" t="s">
        <v>31</v>
      </c>
      <c r="D60" s="43"/>
      <c r="E60" s="43"/>
      <c r="F60" s="36" t="str">
        <f>IF(E22="","",E22)</f>
        <v/>
      </c>
      <c r="G60" s="43"/>
      <c r="H60" s="43"/>
      <c r="I60" s="114"/>
      <c r="J60" s="371"/>
      <c r="K60" s="46"/>
    </row>
    <row r="61" spans="2:11" s="1" customFormat="1" ht="10.35" customHeight="1">
      <c r="B61" s="42"/>
      <c r="C61" s="43"/>
      <c r="D61" s="43"/>
      <c r="E61" s="43"/>
      <c r="F61" s="43"/>
      <c r="G61" s="43"/>
      <c r="H61" s="43"/>
      <c r="I61" s="114"/>
      <c r="J61" s="43"/>
      <c r="K61" s="46"/>
    </row>
    <row r="62" spans="2:11" s="1" customFormat="1" ht="29.25" customHeight="1">
      <c r="B62" s="42"/>
      <c r="C62" s="138" t="s">
        <v>132</v>
      </c>
      <c r="D62" s="128"/>
      <c r="E62" s="128"/>
      <c r="F62" s="128"/>
      <c r="G62" s="128"/>
      <c r="H62" s="128"/>
      <c r="I62" s="139"/>
      <c r="J62" s="140" t="s">
        <v>133</v>
      </c>
      <c r="K62" s="141"/>
    </row>
    <row r="63" spans="2:11" s="1" customFormat="1" ht="10.35" customHeight="1">
      <c r="B63" s="42"/>
      <c r="C63" s="43"/>
      <c r="D63" s="43"/>
      <c r="E63" s="43"/>
      <c r="F63" s="43"/>
      <c r="G63" s="43"/>
      <c r="H63" s="43"/>
      <c r="I63" s="114"/>
      <c r="J63" s="43"/>
      <c r="K63" s="46"/>
    </row>
    <row r="64" spans="2:47" s="1" customFormat="1" ht="29.25" customHeight="1">
      <c r="B64" s="42"/>
      <c r="C64" s="142" t="s">
        <v>134</v>
      </c>
      <c r="D64" s="43"/>
      <c r="E64" s="43"/>
      <c r="F64" s="43"/>
      <c r="G64" s="43"/>
      <c r="H64" s="43"/>
      <c r="I64" s="114"/>
      <c r="J64" s="124">
        <f>J98</f>
        <v>0</v>
      </c>
      <c r="K64" s="46"/>
      <c r="AU64" s="25" t="s">
        <v>135</v>
      </c>
    </row>
    <row r="65" spans="2:11" s="8" customFormat="1" ht="24.95" customHeight="1">
      <c r="B65" s="143"/>
      <c r="C65" s="144"/>
      <c r="D65" s="145" t="s">
        <v>153</v>
      </c>
      <c r="E65" s="146"/>
      <c r="F65" s="146"/>
      <c r="G65" s="146"/>
      <c r="H65" s="146"/>
      <c r="I65" s="147"/>
      <c r="J65" s="148">
        <f>J99</f>
        <v>0</v>
      </c>
      <c r="K65" s="149"/>
    </row>
    <row r="66" spans="2:11" s="9" customFormat="1" ht="19.9" customHeight="1">
      <c r="B66" s="150"/>
      <c r="C66" s="151"/>
      <c r="D66" s="152" t="s">
        <v>156</v>
      </c>
      <c r="E66" s="153"/>
      <c r="F66" s="153"/>
      <c r="G66" s="153"/>
      <c r="H66" s="153"/>
      <c r="I66" s="154"/>
      <c r="J66" s="155">
        <f>J100</f>
        <v>0</v>
      </c>
      <c r="K66" s="156"/>
    </row>
    <row r="67" spans="2:11" s="9" customFormat="1" ht="19.9" customHeight="1">
      <c r="B67" s="150"/>
      <c r="C67" s="151"/>
      <c r="D67" s="152" t="s">
        <v>4870</v>
      </c>
      <c r="E67" s="153"/>
      <c r="F67" s="153"/>
      <c r="G67" s="153"/>
      <c r="H67" s="153"/>
      <c r="I67" s="154"/>
      <c r="J67" s="155">
        <f>J108</f>
        <v>0</v>
      </c>
      <c r="K67" s="156"/>
    </row>
    <row r="68" spans="2:11" s="9" customFormat="1" ht="19.9" customHeight="1">
      <c r="B68" s="150"/>
      <c r="C68" s="151"/>
      <c r="D68" s="152" t="s">
        <v>3728</v>
      </c>
      <c r="E68" s="153"/>
      <c r="F68" s="153"/>
      <c r="G68" s="153"/>
      <c r="H68" s="153"/>
      <c r="I68" s="154"/>
      <c r="J68" s="155">
        <f>J118</f>
        <v>0</v>
      </c>
      <c r="K68" s="156"/>
    </row>
    <row r="69" spans="2:11" s="9" customFormat="1" ht="19.9" customHeight="1">
      <c r="B69" s="150"/>
      <c r="C69" s="151"/>
      <c r="D69" s="152" t="s">
        <v>4871</v>
      </c>
      <c r="E69" s="153"/>
      <c r="F69" s="153"/>
      <c r="G69" s="153"/>
      <c r="H69" s="153"/>
      <c r="I69" s="154"/>
      <c r="J69" s="155">
        <f>J128</f>
        <v>0</v>
      </c>
      <c r="K69" s="156"/>
    </row>
    <row r="70" spans="2:11" s="9" customFormat="1" ht="19.9" customHeight="1">
      <c r="B70" s="150"/>
      <c r="C70" s="151"/>
      <c r="D70" s="152" t="s">
        <v>4872</v>
      </c>
      <c r="E70" s="153"/>
      <c r="F70" s="153"/>
      <c r="G70" s="153"/>
      <c r="H70" s="153"/>
      <c r="I70" s="154"/>
      <c r="J70" s="155">
        <f>J136</f>
        <v>0</v>
      </c>
      <c r="K70" s="156"/>
    </row>
    <row r="71" spans="2:11" s="9" customFormat="1" ht="19.9" customHeight="1">
      <c r="B71" s="150"/>
      <c r="C71" s="151"/>
      <c r="D71" s="152" t="s">
        <v>4873</v>
      </c>
      <c r="E71" s="153"/>
      <c r="F71" s="153"/>
      <c r="G71" s="153"/>
      <c r="H71" s="153"/>
      <c r="I71" s="154"/>
      <c r="J71" s="155">
        <f>J158</f>
        <v>0</v>
      </c>
      <c r="K71" s="156"/>
    </row>
    <row r="72" spans="2:11" s="9" customFormat="1" ht="19.9" customHeight="1">
      <c r="B72" s="150"/>
      <c r="C72" s="151"/>
      <c r="D72" s="152" t="s">
        <v>4874</v>
      </c>
      <c r="E72" s="153"/>
      <c r="F72" s="153"/>
      <c r="G72" s="153"/>
      <c r="H72" s="153"/>
      <c r="I72" s="154"/>
      <c r="J72" s="155">
        <f>J172</f>
        <v>0</v>
      </c>
      <c r="K72" s="156"/>
    </row>
    <row r="73" spans="2:11" s="9" customFormat="1" ht="19.9" customHeight="1">
      <c r="B73" s="150"/>
      <c r="C73" s="151"/>
      <c r="D73" s="152" t="s">
        <v>4875</v>
      </c>
      <c r="E73" s="153"/>
      <c r="F73" s="153"/>
      <c r="G73" s="153"/>
      <c r="H73" s="153"/>
      <c r="I73" s="154"/>
      <c r="J73" s="155">
        <f>J174</f>
        <v>0</v>
      </c>
      <c r="K73" s="156"/>
    </row>
    <row r="74" spans="2:11" s="9" customFormat="1" ht="19.9" customHeight="1">
      <c r="B74" s="150"/>
      <c r="C74" s="151"/>
      <c r="D74" s="152" t="s">
        <v>4840</v>
      </c>
      <c r="E74" s="153"/>
      <c r="F74" s="153"/>
      <c r="G74" s="153"/>
      <c r="H74" s="153"/>
      <c r="I74" s="154"/>
      <c r="J74" s="155">
        <f>J176</f>
        <v>0</v>
      </c>
      <c r="K74" s="156"/>
    </row>
    <row r="75" spans="2:11" s="1" customFormat="1" ht="21.75" customHeight="1">
      <c r="B75" s="42"/>
      <c r="C75" s="43"/>
      <c r="D75" s="43"/>
      <c r="E75" s="43"/>
      <c r="F75" s="43"/>
      <c r="G75" s="43"/>
      <c r="H75" s="43"/>
      <c r="I75" s="114"/>
      <c r="J75" s="43"/>
      <c r="K75" s="46"/>
    </row>
    <row r="76" spans="2:11" s="1" customFormat="1" ht="6.95" customHeight="1">
      <c r="B76" s="57"/>
      <c r="C76" s="58"/>
      <c r="D76" s="58"/>
      <c r="E76" s="58"/>
      <c r="F76" s="58"/>
      <c r="G76" s="58"/>
      <c r="H76" s="58"/>
      <c r="I76" s="135"/>
      <c r="J76" s="58"/>
      <c r="K76" s="59"/>
    </row>
    <row r="80" spans="2:12" s="1" customFormat="1" ht="6.95" customHeight="1">
      <c r="B80" s="60"/>
      <c r="C80" s="61"/>
      <c r="D80" s="61"/>
      <c r="E80" s="61"/>
      <c r="F80" s="61"/>
      <c r="G80" s="61"/>
      <c r="H80" s="61"/>
      <c r="I80" s="136"/>
      <c r="J80" s="61"/>
      <c r="K80" s="61"/>
      <c r="L80" s="42"/>
    </row>
    <row r="81" spans="2:12" s="1" customFormat="1" ht="36.95" customHeight="1">
      <c r="B81" s="42"/>
      <c r="C81" s="62" t="s">
        <v>174</v>
      </c>
      <c r="L81" s="42"/>
    </row>
    <row r="82" spans="2:12" s="1" customFormat="1" ht="6.95" customHeight="1">
      <c r="B82" s="42"/>
      <c r="L82" s="42"/>
    </row>
    <row r="83" spans="2:12" s="1" customFormat="1" ht="14.45" customHeight="1">
      <c r="B83" s="42"/>
      <c r="C83" s="64" t="s">
        <v>19</v>
      </c>
      <c r="L83" s="42"/>
    </row>
    <row r="84" spans="2:12" s="1" customFormat="1" ht="16.5" customHeight="1">
      <c r="B84" s="42"/>
      <c r="E84" s="372" t="str">
        <f>E7</f>
        <v>Transformace ÚSP Kvasiny- rekonstrukce v lokalitě Týniště nad Orlicí</v>
      </c>
      <c r="F84" s="373"/>
      <c r="G84" s="373"/>
      <c r="H84" s="373"/>
      <c r="L84" s="42"/>
    </row>
    <row r="85" spans="2:12" ht="13.5">
      <c r="B85" s="29"/>
      <c r="C85" s="64" t="s">
        <v>124</v>
      </c>
      <c r="L85" s="29"/>
    </row>
    <row r="86" spans="2:12" ht="16.5" customHeight="1">
      <c r="B86" s="29"/>
      <c r="E86" s="372" t="s">
        <v>125</v>
      </c>
      <c r="F86" s="366"/>
      <c r="G86" s="366"/>
      <c r="H86" s="366"/>
      <c r="L86" s="29"/>
    </row>
    <row r="87" spans="2:12" ht="13.5">
      <c r="B87" s="29"/>
      <c r="C87" s="64" t="s">
        <v>126</v>
      </c>
      <c r="L87" s="29"/>
    </row>
    <row r="88" spans="2:12" s="1" customFormat="1" ht="16.5" customHeight="1">
      <c r="B88" s="42"/>
      <c r="E88" s="374" t="s">
        <v>127</v>
      </c>
      <c r="F88" s="375"/>
      <c r="G88" s="375"/>
      <c r="H88" s="375"/>
      <c r="L88" s="42"/>
    </row>
    <row r="89" spans="2:12" s="1" customFormat="1" ht="14.45" customHeight="1">
      <c r="B89" s="42"/>
      <c r="C89" s="64" t="s">
        <v>128</v>
      </c>
      <c r="L89" s="42"/>
    </row>
    <row r="90" spans="2:12" s="1" customFormat="1" ht="17.25" customHeight="1">
      <c r="B90" s="42"/>
      <c r="E90" s="343" t="str">
        <f>E13</f>
        <v>6 - Vytápění</v>
      </c>
      <c r="F90" s="375"/>
      <c r="G90" s="375"/>
      <c r="H90" s="375"/>
      <c r="L90" s="42"/>
    </row>
    <row r="91" spans="2:12" s="1" customFormat="1" ht="6.95" customHeight="1">
      <c r="B91" s="42"/>
      <c r="L91" s="42"/>
    </row>
    <row r="92" spans="2:12" s="1" customFormat="1" ht="18" customHeight="1">
      <c r="B92" s="42"/>
      <c r="C92" s="64" t="s">
        <v>23</v>
      </c>
      <c r="F92" s="157" t="str">
        <f>F16</f>
        <v xml:space="preserve"> </v>
      </c>
      <c r="I92" s="158" t="s">
        <v>25</v>
      </c>
      <c r="J92" s="68" t="str">
        <f>IF(J16="","",J16)</f>
        <v>18.4.2017</v>
      </c>
      <c r="L92" s="42"/>
    </row>
    <row r="93" spans="2:12" s="1" customFormat="1" ht="6.95" customHeight="1">
      <c r="B93" s="42"/>
      <c r="L93" s="42"/>
    </row>
    <row r="94" spans="2:12" s="1" customFormat="1" ht="13.5">
      <c r="B94" s="42"/>
      <c r="C94" s="64" t="s">
        <v>27</v>
      </c>
      <c r="F94" s="157" t="str">
        <f>E19</f>
        <v>Královéhradecký kraj</v>
      </c>
      <c r="I94" s="158" t="s">
        <v>33</v>
      </c>
      <c r="J94" s="157" t="str">
        <f>E25</f>
        <v>Malý velký ateliér</v>
      </c>
      <c r="L94" s="42"/>
    </row>
    <row r="95" spans="2:12" s="1" customFormat="1" ht="14.45" customHeight="1">
      <c r="B95" s="42"/>
      <c r="C95" s="64" t="s">
        <v>31</v>
      </c>
      <c r="F95" s="157" t="str">
        <f>IF(E22="","",E22)</f>
        <v/>
      </c>
      <c r="L95" s="42"/>
    </row>
    <row r="96" spans="2:12" s="1" customFormat="1" ht="10.35" customHeight="1">
      <c r="B96" s="42"/>
      <c r="L96" s="42"/>
    </row>
    <row r="97" spans="2:20" s="10" customFormat="1" ht="29.25" customHeight="1">
      <c r="B97" s="159"/>
      <c r="C97" s="160" t="s">
        <v>175</v>
      </c>
      <c r="D97" s="161" t="s">
        <v>57</v>
      </c>
      <c r="E97" s="161" t="s">
        <v>53</v>
      </c>
      <c r="F97" s="161" t="s">
        <v>176</v>
      </c>
      <c r="G97" s="161" t="s">
        <v>177</v>
      </c>
      <c r="H97" s="161" t="s">
        <v>178</v>
      </c>
      <c r="I97" s="162" t="s">
        <v>179</v>
      </c>
      <c r="J97" s="161" t="s">
        <v>133</v>
      </c>
      <c r="K97" s="163" t="s">
        <v>180</v>
      </c>
      <c r="L97" s="159"/>
      <c r="M97" s="74" t="s">
        <v>181</v>
      </c>
      <c r="N97" s="75" t="s">
        <v>42</v>
      </c>
      <c r="O97" s="75" t="s">
        <v>182</v>
      </c>
      <c r="P97" s="75" t="s">
        <v>183</v>
      </c>
      <c r="Q97" s="75" t="s">
        <v>184</v>
      </c>
      <c r="R97" s="75" t="s">
        <v>185</v>
      </c>
      <c r="S97" s="75" t="s">
        <v>186</v>
      </c>
      <c r="T97" s="76" t="s">
        <v>187</v>
      </c>
    </row>
    <row r="98" spans="2:63" s="1" customFormat="1" ht="29.25" customHeight="1">
      <c r="B98" s="42"/>
      <c r="C98" s="78" t="s">
        <v>134</v>
      </c>
      <c r="J98" s="164">
        <f>BK98</f>
        <v>0</v>
      </c>
      <c r="L98" s="42"/>
      <c r="M98" s="77"/>
      <c r="N98" s="69"/>
      <c r="O98" s="69"/>
      <c r="P98" s="165">
        <f>P99</f>
        <v>0</v>
      </c>
      <c r="Q98" s="69"/>
      <c r="R98" s="165">
        <f>R99</f>
        <v>0.8819999999999999</v>
      </c>
      <c r="S98" s="69"/>
      <c r="T98" s="166">
        <f>T99</f>
        <v>0</v>
      </c>
      <c r="AT98" s="25" t="s">
        <v>71</v>
      </c>
      <c r="AU98" s="25" t="s">
        <v>135</v>
      </c>
      <c r="BK98" s="167">
        <f>BK99</f>
        <v>0</v>
      </c>
    </row>
    <row r="99" spans="2:63" s="11" customFormat="1" ht="37.35" customHeight="1">
      <c r="B99" s="168"/>
      <c r="D99" s="169" t="s">
        <v>71</v>
      </c>
      <c r="E99" s="170" t="s">
        <v>1811</v>
      </c>
      <c r="F99" s="170" t="s">
        <v>1812</v>
      </c>
      <c r="I99" s="171"/>
      <c r="J99" s="172">
        <f>BK99</f>
        <v>0</v>
      </c>
      <c r="L99" s="168"/>
      <c r="M99" s="173"/>
      <c r="N99" s="174"/>
      <c r="O99" s="174"/>
      <c r="P99" s="175">
        <f>P100+P108+P118+P128+P136+P158+P172+P174+P176</f>
        <v>0</v>
      </c>
      <c r="Q99" s="174"/>
      <c r="R99" s="175">
        <f>R100+R108+R118+R128+R136+R158+R172+R174+R176</f>
        <v>0.8819999999999999</v>
      </c>
      <c r="S99" s="174"/>
      <c r="T99" s="176">
        <f>T100+T108+T118+T128+T136+T158+T172+T174+T176</f>
        <v>0</v>
      </c>
      <c r="AR99" s="169" t="s">
        <v>80</v>
      </c>
      <c r="AT99" s="177" t="s">
        <v>71</v>
      </c>
      <c r="AU99" s="177" t="s">
        <v>72</v>
      </c>
      <c r="AY99" s="169" t="s">
        <v>190</v>
      </c>
      <c r="BK99" s="178">
        <f>BK100+BK108+BK118+BK128+BK136+BK158+BK172+BK174+BK176</f>
        <v>0</v>
      </c>
    </row>
    <row r="100" spans="2:63" s="11" customFormat="1" ht="19.9" customHeight="1">
      <c r="B100" s="168"/>
      <c r="D100" s="169" t="s">
        <v>71</v>
      </c>
      <c r="E100" s="179" t="s">
        <v>2001</v>
      </c>
      <c r="F100" s="179" t="s">
        <v>2002</v>
      </c>
      <c r="I100" s="171"/>
      <c r="J100" s="180">
        <f>BK100</f>
        <v>0</v>
      </c>
      <c r="L100" s="168"/>
      <c r="M100" s="173"/>
      <c r="N100" s="174"/>
      <c r="O100" s="174"/>
      <c r="P100" s="175">
        <f>SUM(P101:P107)</f>
        <v>0</v>
      </c>
      <c r="Q100" s="174"/>
      <c r="R100" s="175">
        <f>SUM(R101:R107)</f>
        <v>0</v>
      </c>
      <c r="S100" s="174"/>
      <c r="T100" s="176">
        <f>SUM(T101:T107)</f>
        <v>0</v>
      </c>
      <c r="AR100" s="169" t="s">
        <v>80</v>
      </c>
      <c r="AT100" s="177" t="s">
        <v>71</v>
      </c>
      <c r="AU100" s="177" t="s">
        <v>17</v>
      </c>
      <c r="AY100" s="169" t="s">
        <v>190</v>
      </c>
      <c r="BK100" s="178">
        <f>SUM(BK101:BK107)</f>
        <v>0</v>
      </c>
    </row>
    <row r="101" spans="2:65" s="1" customFormat="1" ht="16.5" customHeight="1">
      <c r="B101" s="181"/>
      <c r="C101" s="182" t="s">
        <v>17</v>
      </c>
      <c r="D101" s="182" t="s">
        <v>192</v>
      </c>
      <c r="E101" s="183" t="s">
        <v>4876</v>
      </c>
      <c r="F101" s="184" t="s">
        <v>4877</v>
      </c>
      <c r="G101" s="185" t="s">
        <v>625</v>
      </c>
      <c r="H101" s="186">
        <v>5</v>
      </c>
      <c r="I101" s="187"/>
      <c r="J101" s="188">
        <f aca="true" t="shared" si="0" ref="J101:J107">ROUND(I101*H101,2)</f>
        <v>0</v>
      </c>
      <c r="K101" s="184" t="s">
        <v>5</v>
      </c>
      <c r="L101" s="42"/>
      <c r="M101" s="189" t="s">
        <v>5</v>
      </c>
      <c r="N101" s="190" t="s">
        <v>43</v>
      </c>
      <c r="O101" s="43"/>
      <c r="P101" s="191">
        <f aca="true" t="shared" si="1" ref="P101:P107">O101*H101</f>
        <v>0</v>
      </c>
      <c r="Q101" s="191">
        <v>0</v>
      </c>
      <c r="R101" s="191">
        <f aca="true" t="shared" si="2" ref="R101:R107">Q101*H101</f>
        <v>0</v>
      </c>
      <c r="S101" s="191">
        <v>0</v>
      </c>
      <c r="T101" s="192">
        <f aca="true" t="shared" si="3" ref="T101:T107">S101*H101</f>
        <v>0</v>
      </c>
      <c r="AR101" s="25" t="s">
        <v>283</v>
      </c>
      <c r="AT101" s="25" t="s">
        <v>192</v>
      </c>
      <c r="AU101" s="25" t="s">
        <v>80</v>
      </c>
      <c r="AY101" s="25" t="s">
        <v>190</v>
      </c>
      <c r="BE101" s="193">
        <f aca="true" t="shared" si="4" ref="BE101:BE107">IF(N101="základní",J101,0)</f>
        <v>0</v>
      </c>
      <c r="BF101" s="193">
        <f aca="true" t="shared" si="5" ref="BF101:BF107">IF(N101="snížená",J101,0)</f>
        <v>0</v>
      </c>
      <c r="BG101" s="193">
        <f aca="true" t="shared" si="6" ref="BG101:BG107">IF(N101="zákl. přenesená",J101,0)</f>
        <v>0</v>
      </c>
      <c r="BH101" s="193">
        <f aca="true" t="shared" si="7" ref="BH101:BH107">IF(N101="sníž. přenesená",J101,0)</f>
        <v>0</v>
      </c>
      <c r="BI101" s="193">
        <f aca="true" t="shared" si="8" ref="BI101:BI107">IF(N101="nulová",J101,0)</f>
        <v>0</v>
      </c>
      <c r="BJ101" s="25" t="s">
        <v>17</v>
      </c>
      <c r="BK101" s="193">
        <f aca="true" t="shared" si="9" ref="BK101:BK107">ROUND(I101*H101,2)</f>
        <v>0</v>
      </c>
      <c r="BL101" s="25" t="s">
        <v>283</v>
      </c>
      <c r="BM101" s="25" t="s">
        <v>80</v>
      </c>
    </row>
    <row r="102" spans="2:65" s="1" customFormat="1" ht="16.5" customHeight="1">
      <c r="B102" s="181"/>
      <c r="C102" s="182" t="s">
        <v>80</v>
      </c>
      <c r="D102" s="182" t="s">
        <v>192</v>
      </c>
      <c r="E102" s="183" t="s">
        <v>4878</v>
      </c>
      <c r="F102" s="184" t="s">
        <v>4879</v>
      </c>
      <c r="G102" s="185" t="s">
        <v>625</v>
      </c>
      <c r="H102" s="186">
        <v>20</v>
      </c>
      <c r="I102" s="187"/>
      <c r="J102" s="188">
        <f t="shared" si="0"/>
        <v>0</v>
      </c>
      <c r="K102" s="184" t="s">
        <v>5</v>
      </c>
      <c r="L102" s="42"/>
      <c r="M102" s="189" t="s">
        <v>5</v>
      </c>
      <c r="N102" s="190" t="s">
        <v>43</v>
      </c>
      <c r="O102" s="43"/>
      <c r="P102" s="191">
        <f t="shared" si="1"/>
        <v>0</v>
      </c>
      <c r="Q102" s="191">
        <v>0</v>
      </c>
      <c r="R102" s="191">
        <f t="shared" si="2"/>
        <v>0</v>
      </c>
      <c r="S102" s="191">
        <v>0</v>
      </c>
      <c r="T102" s="192">
        <f t="shared" si="3"/>
        <v>0</v>
      </c>
      <c r="AR102" s="25" t="s">
        <v>283</v>
      </c>
      <c r="AT102" s="25" t="s">
        <v>192</v>
      </c>
      <c r="AU102" s="25" t="s">
        <v>80</v>
      </c>
      <c r="AY102" s="25" t="s">
        <v>190</v>
      </c>
      <c r="BE102" s="193">
        <f t="shared" si="4"/>
        <v>0</v>
      </c>
      <c r="BF102" s="193">
        <f t="shared" si="5"/>
        <v>0</v>
      </c>
      <c r="BG102" s="193">
        <f t="shared" si="6"/>
        <v>0</v>
      </c>
      <c r="BH102" s="193">
        <f t="shared" si="7"/>
        <v>0</v>
      </c>
      <c r="BI102" s="193">
        <f t="shared" si="8"/>
        <v>0</v>
      </c>
      <c r="BJ102" s="25" t="s">
        <v>17</v>
      </c>
      <c r="BK102" s="193">
        <f t="shared" si="9"/>
        <v>0</v>
      </c>
      <c r="BL102" s="25" t="s">
        <v>283</v>
      </c>
      <c r="BM102" s="25" t="s">
        <v>92</v>
      </c>
    </row>
    <row r="103" spans="2:65" s="1" customFormat="1" ht="16.5" customHeight="1">
      <c r="B103" s="181"/>
      <c r="C103" s="182" t="s">
        <v>86</v>
      </c>
      <c r="D103" s="182" t="s">
        <v>192</v>
      </c>
      <c r="E103" s="183" t="s">
        <v>4880</v>
      </c>
      <c r="F103" s="184" t="s">
        <v>4881</v>
      </c>
      <c r="G103" s="185" t="s">
        <v>625</v>
      </c>
      <c r="H103" s="186">
        <v>140</v>
      </c>
      <c r="I103" s="187"/>
      <c r="J103" s="188">
        <f t="shared" si="0"/>
        <v>0</v>
      </c>
      <c r="K103" s="184" t="s">
        <v>5</v>
      </c>
      <c r="L103" s="42"/>
      <c r="M103" s="189" t="s">
        <v>5</v>
      </c>
      <c r="N103" s="190" t="s">
        <v>43</v>
      </c>
      <c r="O103" s="43"/>
      <c r="P103" s="191">
        <f t="shared" si="1"/>
        <v>0</v>
      </c>
      <c r="Q103" s="191">
        <v>0</v>
      </c>
      <c r="R103" s="191">
        <f t="shared" si="2"/>
        <v>0</v>
      </c>
      <c r="S103" s="191">
        <v>0</v>
      </c>
      <c r="T103" s="192">
        <f t="shared" si="3"/>
        <v>0</v>
      </c>
      <c r="AR103" s="25" t="s">
        <v>283</v>
      </c>
      <c r="AT103" s="25" t="s">
        <v>192</v>
      </c>
      <c r="AU103" s="25" t="s">
        <v>80</v>
      </c>
      <c r="AY103" s="25" t="s">
        <v>190</v>
      </c>
      <c r="BE103" s="193">
        <f t="shared" si="4"/>
        <v>0</v>
      </c>
      <c r="BF103" s="193">
        <f t="shared" si="5"/>
        <v>0</v>
      </c>
      <c r="BG103" s="193">
        <f t="shared" si="6"/>
        <v>0</v>
      </c>
      <c r="BH103" s="193">
        <f t="shared" si="7"/>
        <v>0</v>
      </c>
      <c r="BI103" s="193">
        <f t="shared" si="8"/>
        <v>0</v>
      </c>
      <c r="BJ103" s="25" t="s">
        <v>17</v>
      </c>
      <c r="BK103" s="193">
        <f t="shared" si="9"/>
        <v>0</v>
      </c>
      <c r="BL103" s="25" t="s">
        <v>283</v>
      </c>
      <c r="BM103" s="25" t="s">
        <v>98</v>
      </c>
    </row>
    <row r="104" spans="2:65" s="1" customFormat="1" ht="16.5" customHeight="1">
      <c r="B104" s="181"/>
      <c r="C104" s="182" t="s">
        <v>92</v>
      </c>
      <c r="D104" s="182" t="s">
        <v>192</v>
      </c>
      <c r="E104" s="183" t="s">
        <v>4882</v>
      </c>
      <c r="F104" s="184" t="s">
        <v>4883</v>
      </c>
      <c r="G104" s="185" t="s">
        <v>625</v>
      </c>
      <c r="H104" s="186">
        <v>20</v>
      </c>
      <c r="I104" s="187"/>
      <c r="J104" s="188">
        <f t="shared" si="0"/>
        <v>0</v>
      </c>
      <c r="K104" s="184" t="s">
        <v>5</v>
      </c>
      <c r="L104" s="42"/>
      <c r="M104" s="189" t="s">
        <v>5</v>
      </c>
      <c r="N104" s="190" t="s">
        <v>43</v>
      </c>
      <c r="O104" s="43"/>
      <c r="P104" s="191">
        <f t="shared" si="1"/>
        <v>0</v>
      </c>
      <c r="Q104" s="191">
        <v>0</v>
      </c>
      <c r="R104" s="191">
        <f t="shared" si="2"/>
        <v>0</v>
      </c>
      <c r="S104" s="191">
        <v>0</v>
      </c>
      <c r="T104" s="192">
        <f t="shared" si="3"/>
        <v>0</v>
      </c>
      <c r="AR104" s="25" t="s">
        <v>283</v>
      </c>
      <c r="AT104" s="25" t="s">
        <v>192</v>
      </c>
      <c r="AU104" s="25" t="s">
        <v>80</v>
      </c>
      <c r="AY104" s="25" t="s">
        <v>190</v>
      </c>
      <c r="BE104" s="193">
        <f t="shared" si="4"/>
        <v>0</v>
      </c>
      <c r="BF104" s="193">
        <f t="shared" si="5"/>
        <v>0</v>
      </c>
      <c r="BG104" s="193">
        <f t="shared" si="6"/>
        <v>0</v>
      </c>
      <c r="BH104" s="193">
        <f t="shared" si="7"/>
        <v>0</v>
      </c>
      <c r="BI104" s="193">
        <f t="shared" si="8"/>
        <v>0</v>
      </c>
      <c r="BJ104" s="25" t="s">
        <v>17</v>
      </c>
      <c r="BK104" s="193">
        <f t="shared" si="9"/>
        <v>0</v>
      </c>
      <c r="BL104" s="25" t="s">
        <v>283</v>
      </c>
      <c r="BM104" s="25" t="s">
        <v>238</v>
      </c>
    </row>
    <row r="105" spans="2:65" s="1" customFormat="1" ht="16.5" customHeight="1">
      <c r="B105" s="181"/>
      <c r="C105" s="182" t="s">
        <v>95</v>
      </c>
      <c r="D105" s="182" t="s">
        <v>192</v>
      </c>
      <c r="E105" s="183" t="s">
        <v>4884</v>
      </c>
      <c r="F105" s="184" t="s">
        <v>4885</v>
      </c>
      <c r="G105" s="185" t="s">
        <v>625</v>
      </c>
      <c r="H105" s="186">
        <v>60</v>
      </c>
      <c r="I105" s="187"/>
      <c r="J105" s="188">
        <f t="shared" si="0"/>
        <v>0</v>
      </c>
      <c r="K105" s="184" t="s">
        <v>5</v>
      </c>
      <c r="L105" s="42"/>
      <c r="M105" s="189" t="s">
        <v>5</v>
      </c>
      <c r="N105" s="190" t="s">
        <v>43</v>
      </c>
      <c r="O105" s="43"/>
      <c r="P105" s="191">
        <f t="shared" si="1"/>
        <v>0</v>
      </c>
      <c r="Q105" s="191">
        <v>0</v>
      </c>
      <c r="R105" s="191">
        <f t="shared" si="2"/>
        <v>0</v>
      </c>
      <c r="S105" s="191">
        <v>0</v>
      </c>
      <c r="T105" s="192">
        <f t="shared" si="3"/>
        <v>0</v>
      </c>
      <c r="AR105" s="25" t="s">
        <v>283</v>
      </c>
      <c r="AT105" s="25" t="s">
        <v>192</v>
      </c>
      <c r="AU105" s="25" t="s">
        <v>80</v>
      </c>
      <c r="AY105" s="25" t="s">
        <v>190</v>
      </c>
      <c r="BE105" s="193">
        <f t="shared" si="4"/>
        <v>0</v>
      </c>
      <c r="BF105" s="193">
        <f t="shared" si="5"/>
        <v>0</v>
      </c>
      <c r="BG105" s="193">
        <f t="shared" si="6"/>
        <v>0</v>
      </c>
      <c r="BH105" s="193">
        <f t="shared" si="7"/>
        <v>0</v>
      </c>
      <c r="BI105" s="193">
        <f t="shared" si="8"/>
        <v>0</v>
      </c>
      <c r="BJ105" s="25" t="s">
        <v>17</v>
      </c>
      <c r="BK105" s="193">
        <f t="shared" si="9"/>
        <v>0</v>
      </c>
      <c r="BL105" s="25" t="s">
        <v>283</v>
      </c>
      <c r="BM105" s="25" t="s">
        <v>250</v>
      </c>
    </row>
    <row r="106" spans="2:65" s="1" customFormat="1" ht="16.5" customHeight="1">
      <c r="B106" s="181"/>
      <c r="C106" s="182" t="s">
        <v>98</v>
      </c>
      <c r="D106" s="182" t="s">
        <v>192</v>
      </c>
      <c r="E106" s="183" t="s">
        <v>4886</v>
      </c>
      <c r="F106" s="184" t="s">
        <v>4887</v>
      </c>
      <c r="G106" s="185" t="s">
        <v>625</v>
      </c>
      <c r="H106" s="186">
        <v>5</v>
      </c>
      <c r="I106" s="187"/>
      <c r="J106" s="188">
        <f t="shared" si="0"/>
        <v>0</v>
      </c>
      <c r="K106" s="184" t="s">
        <v>5</v>
      </c>
      <c r="L106" s="42"/>
      <c r="M106" s="189" t="s">
        <v>5</v>
      </c>
      <c r="N106" s="190" t="s">
        <v>43</v>
      </c>
      <c r="O106" s="43"/>
      <c r="P106" s="191">
        <f t="shared" si="1"/>
        <v>0</v>
      </c>
      <c r="Q106" s="191">
        <v>0</v>
      </c>
      <c r="R106" s="191">
        <f t="shared" si="2"/>
        <v>0</v>
      </c>
      <c r="S106" s="191">
        <v>0</v>
      </c>
      <c r="T106" s="192">
        <f t="shared" si="3"/>
        <v>0</v>
      </c>
      <c r="AR106" s="25" t="s">
        <v>283</v>
      </c>
      <c r="AT106" s="25" t="s">
        <v>192</v>
      </c>
      <c r="AU106" s="25" t="s">
        <v>80</v>
      </c>
      <c r="AY106" s="25" t="s">
        <v>190</v>
      </c>
      <c r="BE106" s="193">
        <f t="shared" si="4"/>
        <v>0</v>
      </c>
      <c r="BF106" s="193">
        <f t="shared" si="5"/>
        <v>0</v>
      </c>
      <c r="BG106" s="193">
        <f t="shared" si="6"/>
        <v>0</v>
      </c>
      <c r="BH106" s="193">
        <f t="shared" si="7"/>
        <v>0</v>
      </c>
      <c r="BI106" s="193">
        <f t="shared" si="8"/>
        <v>0</v>
      </c>
      <c r="BJ106" s="25" t="s">
        <v>17</v>
      </c>
      <c r="BK106" s="193">
        <f t="shared" si="9"/>
        <v>0</v>
      </c>
      <c r="BL106" s="25" t="s">
        <v>283</v>
      </c>
      <c r="BM106" s="25" t="s">
        <v>261</v>
      </c>
    </row>
    <row r="107" spans="2:65" s="1" customFormat="1" ht="16.5" customHeight="1">
      <c r="B107" s="181"/>
      <c r="C107" s="182" t="s">
        <v>232</v>
      </c>
      <c r="D107" s="182" t="s">
        <v>192</v>
      </c>
      <c r="E107" s="183" t="s">
        <v>4843</v>
      </c>
      <c r="F107" s="184" t="s">
        <v>4844</v>
      </c>
      <c r="G107" s="185" t="s">
        <v>3892</v>
      </c>
      <c r="H107" s="240"/>
      <c r="I107" s="187"/>
      <c r="J107" s="188">
        <f t="shared" si="0"/>
        <v>0</v>
      </c>
      <c r="K107" s="184" t="s">
        <v>5</v>
      </c>
      <c r="L107" s="42"/>
      <c r="M107" s="189" t="s">
        <v>5</v>
      </c>
      <c r="N107" s="190" t="s">
        <v>43</v>
      </c>
      <c r="O107" s="43"/>
      <c r="P107" s="191">
        <f t="shared" si="1"/>
        <v>0</v>
      </c>
      <c r="Q107" s="191">
        <v>0</v>
      </c>
      <c r="R107" s="191">
        <f t="shared" si="2"/>
        <v>0</v>
      </c>
      <c r="S107" s="191">
        <v>0</v>
      </c>
      <c r="T107" s="192">
        <f t="shared" si="3"/>
        <v>0</v>
      </c>
      <c r="AR107" s="25" t="s">
        <v>283</v>
      </c>
      <c r="AT107" s="25" t="s">
        <v>192</v>
      </c>
      <c r="AU107" s="25" t="s">
        <v>80</v>
      </c>
      <c r="AY107" s="25" t="s">
        <v>190</v>
      </c>
      <c r="BE107" s="193">
        <f t="shared" si="4"/>
        <v>0</v>
      </c>
      <c r="BF107" s="193">
        <f t="shared" si="5"/>
        <v>0</v>
      </c>
      <c r="BG107" s="193">
        <f t="shared" si="6"/>
        <v>0</v>
      </c>
      <c r="BH107" s="193">
        <f t="shared" si="7"/>
        <v>0</v>
      </c>
      <c r="BI107" s="193">
        <f t="shared" si="8"/>
        <v>0</v>
      </c>
      <c r="BJ107" s="25" t="s">
        <v>17</v>
      </c>
      <c r="BK107" s="193">
        <f t="shared" si="9"/>
        <v>0</v>
      </c>
      <c r="BL107" s="25" t="s">
        <v>283</v>
      </c>
      <c r="BM107" s="25" t="s">
        <v>206</v>
      </c>
    </row>
    <row r="108" spans="2:63" s="11" customFormat="1" ht="29.85" customHeight="1">
      <c r="B108" s="168"/>
      <c r="D108" s="169" t="s">
        <v>71</v>
      </c>
      <c r="E108" s="179" t="s">
        <v>4888</v>
      </c>
      <c r="F108" s="179" t="s">
        <v>4889</v>
      </c>
      <c r="I108" s="171"/>
      <c r="J108" s="180">
        <f>BK108</f>
        <v>0</v>
      </c>
      <c r="L108" s="168"/>
      <c r="M108" s="173"/>
      <c r="N108" s="174"/>
      <c r="O108" s="174"/>
      <c r="P108" s="175">
        <f>SUM(P109:P117)</f>
        <v>0</v>
      </c>
      <c r="Q108" s="174"/>
      <c r="R108" s="175">
        <f>SUM(R109:R117)</f>
        <v>0.3351</v>
      </c>
      <c r="S108" s="174"/>
      <c r="T108" s="176">
        <f>SUM(T109:T117)</f>
        <v>0</v>
      </c>
      <c r="AR108" s="169" t="s">
        <v>80</v>
      </c>
      <c r="AT108" s="177" t="s">
        <v>71</v>
      </c>
      <c r="AU108" s="177" t="s">
        <v>17</v>
      </c>
      <c r="AY108" s="169" t="s">
        <v>190</v>
      </c>
      <c r="BK108" s="178">
        <f>SUM(BK109:BK117)</f>
        <v>0</v>
      </c>
    </row>
    <row r="109" spans="2:65" s="1" customFormat="1" ht="16.5" customHeight="1">
      <c r="B109" s="181"/>
      <c r="C109" s="182" t="s">
        <v>238</v>
      </c>
      <c r="D109" s="182" t="s">
        <v>192</v>
      </c>
      <c r="E109" s="183" t="s">
        <v>4890</v>
      </c>
      <c r="F109" s="184" t="s">
        <v>4891</v>
      </c>
      <c r="G109" s="185" t="s">
        <v>2178</v>
      </c>
      <c r="H109" s="186">
        <v>1</v>
      </c>
      <c r="I109" s="187"/>
      <c r="J109" s="188">
        <f aca="true" t="shared" si="10" ref="J109:J117">ROUND(I109*H109,2)</f>
        <v>0</v>
      </c>
      <c r="K109" s="184" t="s">
        <v>5</v>
      </c>
      <c r="L109" s="42"/>
      <c r="M109" s="189" t="s">
        <v>5</v>
      </c>
      <c r="N109" s="190" t="s">
        <v>43</v>
      </c>
      <c r="O109" s="43"/>
      <c r="P109" s="191">
        <f aca="true" t="shared" si="11" ref="P109:P117">O109*H109</f>
        <v>0</v>
      </c>
      <c r="Q109" s="191">
        <v>0.00255</v>
      </c>
      <c r="R109" s="191">
        <f aca="true" t="shared" si="12" ref="R109:R117">Q109*H109</f>
        <v>0.00255</v>
      </c>
      <c r="S109" s="191">
        <v>0</v>
      </c>
      <c r="T109" s="192">
        <f aca="true" t="shared" si="13" ref="T109:T117">S109*H109</f>
        <v>0</v>
      </c>
      <c r="AR109" s="25" t="s">
        <v>283</v>
      </c>
      <c r="AT109" s="25" t="s">
        <v>192</v>
      </c>
      <c r="AU109" s="25" t="s">
        <v>80</v>
      </c>
      <c r="AY109" s="25" t="s">
        <v>190</v>
      </c>
      <c r="BE109" s="193">
        <f aca="true" t="shared" si="14" ref="BE109:BE117">IF(N109="základní",J109,0)</f>
        <v>0</v>
      </c>
      <c r="BF109" s="193">
        <f aca="true" t="shared" si="15" ref="BF109:BF117">IF(N109="snížená",J109,0)</f>
        <v>0</v>
      </c>
      <c r="BG109" s="193">
        <f aca="true" t="shared" si="16" ref="BG109:BG117">IF(N109="zákl. přenesená",J109,0)</f>
        <v>0</v>
      </c>
      <c r="BH109" s="193">
        <f aca="true" t="shared" si="17" ref="BH109:BH117">IF(N109="sníž. přenesená",J109,0)</f>
        <v>0</v>
      </c>
      <c r="BI109" s="193">
        <f aca="true" t="shared" si="18" ref="BI109:BI117">IF(N109="nulová",J109,0)</f>
        <v>0</v>
      </c>
      <c r="BJ109" s="25" t="s">
        <v>17</v>
      </c>
      <c r="BK109" s="193">
        <f aca="true" t="shared" si="19" ref="BK109:BK117">ROUND(I109*H109,2)</f>
        <v>0</v>
      </c>
      <c r="BL109" s="25" t="s">
        <v>283</v>
      </c>
      <c r="BM109" s="25" t="s">
        <v>283</v>
      </c>
    </row>
    <row r="110" spans="2:65" s="1" customFormat="1" ht="16.5" customHeight="1">
      <c r="B110" s="181"/>
      <c r="C110" s="218" t="s">
        <v>244</v>
      </c>
      <c r="D110" s="218" t="s">
        <v>465</v>
      </c>
      <c r="E110" s="219" t="s">
        <v>4892</v>
      </c>
      <c r="F110" s="220" t="s">
        <v>4893</v>
      </c>
      <c r="G110" s="221" t="s">
        <v>410</v>
      </c>
      <c r="H110" s="222">
        <v>1</v>
      </c>
      <c r="I110" s="223"/>
      <c r="J110" s="224">
        <f t="shared" si="10"/>
        <v>0</v>
      </c>
      <c r="K110" s="220" t="s">
        <v>5</v>
      </c>
      <c r="L110" s="225"/>
      <c r="M110" s="226" t="s">
        <v>5</v>
      </c>
      <c r="N110" s="227" t="s">
        <v>43</v>
      </c>
      <c r="O110" s="43"/>
      <c r="P110" s="191">
        <f t="shared" si="11"/>
        <v>0</v>
      </c>
      <c r="Q110" s="191">
        <v>0.041</v>
      </c>
      <c r="R110" s="191">
        <f t="shared" si="12"/>
        <v>0.041</v>
      </c>
      <c r="S110" s="191">
        <v>0</v>
      </c>
      <c r="T110" s="192">
        <f t="shared" si="13"/>
        <v>0</v>
      </c>
      <c r="AR110" s="25" t="s">
        <v>407</v>
      </c>
      <c r="AT110" s="25" t="s">
        <v>465</v>
      </c>
      <c r="AU110" s="25" t="s">
        <v>80</v>
      </c>
      <c r="AY110" s="25" t="s">
        <v>190</v>
      </c>
      <c r="BE110" s="193">
        <f t="shared" si="14"/>
        <v>0</v>
      </c>
      <c r="BF110" s="193">
        <f t="shared" si="15"/>
        <v>0</v>
      </c>
      <c r="BG110" s="193">
        <f t="shared" si="16"/>
        <v>0</v>
      </c>
      <c r="BH110" s="193">
        <f t="shared" si="17"/>
        <v>0</v>
      </c>
      <c r="BI110" s="193">
        <f t="shared" si="18"/>
        <v>0</v>
      </c>
      <c r="BJ110" s="25" t="s">
        <v>17</v>
      </c>
      <c r="BK110" s="193">
        <f t="shared" si="19"/>
        <v>0</v>
      </c>
      <c r="BL110" s="25" t="s">
        <v>283</v>
      </c>
      <c r="BM110" s="25" t="s">
        <v>295</v>
      </c>
    </row>
    <row r="111" spans="2:65" s="1" customFormat="1" ht="16.5" customHeight="1">
      <c r="B111" s="181"/>
      <c r="C111" s="218" t="s">
        <v>250</v>
      </c>
      <c r="D111" s="218" t="s">
        <v>465</v>
      </c>
      <c r="E111" s="219" t="s">
        <v>4894</v>
      </c>
      <c r="F111" s="220" t="s">
        <v>4895</v>
      </c>
      <c r="G111" s="221" t="s">
        <v>410</v>
      </c>
      <c r="H111" s="222">
        <v>1</v>
      </c>
      <c r="I111" s="223"/>
      <c r="J111" s="224">
        <f t="shared" si="10"/>
        <v>0</v>
      </c>
      <c r="K111" s="220" t="s">
        <v>5</v>
      </c>
      <c r="L111" s="225"/>
      <c r="M111" s="226" t="s">
        <v>5</v>
      </c>
      <c r="N111" s="227" t="s">
        <v>43</v>
      </c>
      <c r="O111" s="43"/>
      <c r="P111" s="191">
        <f t="shared" si="11"/>
        <v>0</v>
      </c>
      <c r="Q111" s="191">
        <v>0.05</v>
      </c>
      <c r="R111" s="191">
        <f t="shared" si="12"/>
        <v>0.05</v>
      </c>
      <c r="S111" s="191">
        <v>0</v>
      </c>
      <c r="T111" s="192">
        <f t="shared" si="13"/>
        <v>0</v>
      </c>
      <c r="AR111" s="25" t="s">
        <v>407</v>
      </c>
      <c r="AT111" s="25" t="s">
        <v>465</v>
      </c>
      <c r="AU111" s="25" t="s">
        <v>80</v>
      </c>
      <c r="AY111" s="25" t="s">
        <v>190</v>
      </c>
      <c r="BE111" s="193">
        <f t="shared" si="14"/>
        <v>0</v>
      </c>
      <c r="BF111" s="193">
        <f t="shared" si="15"/>
        <v>0</v>
      </c>
      <c r="BG111" s="193">
        <f t="shared" si="16"/>
        <v>0</v>
      </c>
      <c r="BH111" s="193">
        <f t="shared" si="17"/>
        <v>0</v>
      </c>
      <c r="BI111" s="193">
        <f t="shared" si="18"/>
        <v>0</v>
      </c>
      <c r="BJ111" s="25" t="s">
        <v>17</v>
      </c>
      <c r="BK111" s="193">
        <f t="shared" si="19"/>
        <v>0</v>
      </c>
      <c r="BL111" s="25" t="s">
        <v>283</v>
      </c>
      <c r="BM111" s="25" t="s">
        <v>308</v>
      </c>
    </row>
    <row r="112" spans="2:65" s="1" customFormat="1" ht="16.5" customHeight="1">
      <c r="B112" s="181"/>
      <c r="C112" s="218" t="s">
        <v>76</v>
      </c>
      <c r="D112" s="218" t="s">
        <v>465</v>
      </c>
      <c r="E112" s="219" t="s">
        <v>4896</v>
      </c>
      <c r="F112" s="220" t="s">
        <v>4897</v>
      </c>
      <c r="G112" s="221" t="s">
        <v>410</v>
      </c>
      <c r="H112" s="222">
        <v>1</v>
      </c>
      <c r="I112" s="223"/>
      <c r="J112" s="224">
        <f t="shared" si="10"/>
        <v>0</v>
      </c>
      <c r="K112" s="220" t="s">
        <v>5</v>
      </c>
      <c r="L112" s="225"/>
      <c r="M112" s="226" t="s">
        <v>5</v>
      </c>
      <c r="N112" s="227" t="s">
        <v>43</v>
      </c>
      <c r="O112" s="43"/>
      <c r="P112" s="191">
        <f t="shared" si="11"/>
        <v>0</v>
      </c>
      <c r="Q112" s="191">
        <v>0.05</v>
      </c>
      <c r="R112" s="191">
        <f t="shared" si="12"/>
        <v>0.05</v>
      </c>
      <c r="S112" s="191">
        <v>0</v>
      </c>
      <c r="T112" s="192">
        <f t="shared" si="13"/>
        <v>0</v>
      </c>
      <c r="AR112" s="25" t="s">
        <v>407</v>
      </c>
      <c r="AT112" s="25" t="s">
        <v>465</v>
      </c>
      <c r="AU112" s="25" t="s">
        <v>80</v>
      </c>
      <c r="AY112" s="25" t="s">
        <v>190</v>
      </c>
      <c r="BE112" s="193">
        <f t="shared" si="14"/>
        <v>0</v>
      </c>
      <c r="BF112" s="193">
        <f t="shared" si="15"/>
        <v>0</v>
      </c>
      <c r="BG112" s="193">
        <f t="shared" si="16"/>
        <v>0</v>
      </c>
      <c r="BH112" s="193">
        <f t="shared" si="17"/>
        <v>0</v>
      </c>
      <c r="BI112" s="193">
        <f t="shared" si="18"/>
        <v>0</v>
      </c>
      <c r="BJ112" s="25" t="s">
        <v>17</v>
      </c>
      <c r="BK112" s="193">
        <f t="shared" si="19"/>
        <v>0</v>
      </c>
      <c r="BL112" s="25" t="s">
        <v>283</v>
      </c>
      <c r="BM112" s="25" t="s">
        <v>321</v>
      </c>
    </row>
    <row r="113" spans="2:65" s="1" customFormat="1" ht="16.5" customHeight="1">
      <c r="B113" s="181"/>
      <c r="C113" s="182" t="s">
        <v>261</v>
      </c>
      <c r="D113" s="182" t="s">
        <v>192</v>
      </c>
      <c r="E113" s="183" t="s">
        <v>4898</v>
      </c>
      <c r="F113" s="184" t="s">
        <v>4899</v>
      </c>
      <c r="G113" s="185" t="s">
        <v>2178</v>
      </c>
      <c r="H113" s="186">
        <v>1</v>
      </c>
      <c r="I113" s="187"/>
      <c r="J113" s="188">
        <f t="shared" si="10"/>
        <v>0</v>
      </c>
      <c r="K113" s="184" t="s">
        <v>5</v>
      </c>
      <c r="L113" s="42"/>
      <c r="M113" s="189" t="s">
        <v>5</v>
      </c>
      <c r="N113" s="190" t="s">
        <v>43</v>
      </c>
      <c r="O113" s="43"/>
      <c r="P113" s="191">
        <f t="shared" si="11"/>
        <v>0</v>
      </c>
      <c r="Q113" s="191">
        <v>0.00255</v>
      </c>
      <c r="R113" s="191">
        <f t="shared" si="12"/>
        <v>0.00255</v>
      </c>
      <c r="S113" s="191">
        <v>0</v>
      </c>
      <c r="T113" s="192">
        <f t="shared" si="13"/>
        <v>0</v>
      </c>
      <c r="AR113" s="25" t="s">
        <v>283</v>
      </c>
      <c r="AT113" s="25" t="s">
        <v>192</v>
      </c>
      <c r="AU113" s="25" t="s">
        <v>80</v>
      </c>
      <c r="AY113" s="25" t="s">
        <v>190</v>
      </c>
      <c r="BE113" s="193">
        <f t="shared" si="14"/>
        <v>0</v>
      </c>
      <c r="BF113" s="193">
        <f t="shared" si="15"/>
        <v>0</v>
      </c>
      <c r="BG113" s="193">
        <f t="shared" si="16"/>
        <v>0</v>
      </c>
      <c r="BH113" s="193">
        <f t="shared" si="17"/>
        <v>0</v>
      </c>
      <c r="BI113" s="193">
        <f t="shared" si="18"/>
        <v>0</v>
      </c>
      <c r="BJ113" s="25" t="s">
        <v>17</v>
      </c>
      <c r="BK113" s="193">
        <f t="shared" si="19"/>
        <v>0</v>
      </c>
      <c r="BL113" s="25" t="s">
        <v>283</v>
      </c>
      <c r="BM113" s="25" t="s">
        <v>335</v>
      </c>
    </row>
    <row r="114" spans="2:65" s="1" customFormat="1" ht="16.5" customHeight="1">
      <c r="B114" s="181"/>
      <c r="C114" s="218" t="s">
        <v>266</v>
      </c>
      <c r="D114" s="218" t="s">
        <v>465</v>
      </c>
      <c r="E114" s="219" t="s">
        <v>4900</v>
      </c>
      <c r="F114" s="220" t="s">
        <v>4901</v>
      </c>
      <c r="G114" s="221" t="s">
        <v>410</v>
      </c>
      <c r="H114" s="222">
        <v>1</v>
      </c>
      <c r="I114" s="223"/>
      <c r="J114" s="224">
        <f t="shared" si="10"/>
        <v>0</v>
      </c>
      <c r="K114" s="220" t="s">
        <v>5</v>
      </c>
      <c r="L114" s="225"/>
      <c r="M114" s="226" t="s">
        <v>5</v>
      </c>
      <c r="N114" s="227" t="s">
        <v>43</v>
      </c>
      <c r="O114" s="43"/>
      <c r="P114" s="191">
        <f t="shared" si="11"/>
        <v>0</v>
      </c>
      <c r="Q114" s="191">
        <v>0.063</v>
      </c>
      <c r="R114" s="191">
        <f t="shared" si="12"/>
        <v>0.063</v>
      </c>
      <c r="S114" s="191">
        <v>0</v>
      </c>
      <c r="T114" s="192">
        <f t="shared" si="13"/>
        <v>0</v>
      </c>
      <c r="AR114" s="25" t="s">
        <v>407</v>
      </c>
      <c r="AT114" s="25" t="s">
        <v>465</v>
      </c>
      <c r="AU114" s="25" t="s">
        <v>80</v>
      </c>
      <c r="AY114" s="25" t="s">
        <v>190</v>
      </c>
      <c r="BE114" s="193">
        <f t="shared" si="14"/>
        <v>0</v>
      </c>
      <c r="BF114" s="193">
        <f t="shared" si="15"/>
        <v>0</v>
      </c>
      <c r="BG114" s="193">
        <f t="shared" si="16"/>
        <v>0</v>
      </c>
      <c r="BH114" s="193">
        <f t="shared" si="17"/>
        <v>0</v>
      </c>
      <c r="BI114" s="193">
        <f t="shared" si="18"/>
        <v>0</v>
      </c>
      <c r="BJ114" s="25" t="s">
        <v>17</v>
      </c>
      <c r="BK114" s="193">
        <f t="shared" si="19"/>
        <v>0</v>
      </c>
      <c r="BL114" s="25" t="s">
        <v>283</v>
      </c>
      <c r="BM114" s="25" t="s">
        <v>350</v>
      </c>
    </row>
    <row r="115" spans="2:65" s="1" customFormat="1" ht="16.5" customHeight="1">
      <c r="B115" s="181"/>
      <c r="C115" s="218" t="s">
        <v>206</v>
      </c>
      <c r="D115" s="218" t="s">
        <v>465</v>
      </c>
      <c r="E115" s="219" t="s">
        <v>4902</v>
      </c>
      <c r="F115" s="220" t="s">
        <v>4903</v>
      </c>
      <c r="G115" s="221" t="s">
        <v>2178</v>
      </c>
      <c r="H115" s="222">
        <v>1</v>
      </c>
      <c r="I115" s="223"/>
      <c r="J115" s="224">
        <f t="shared" si="10"/>
        <v>0</v>
      </c>
      <c r="K115" s="220" t="s">
        <v>5</v>
      </c>
      <c r="L115" s="225"/>
      <c r="M115" s="226" t="s">
        <v>5</v>
      </c>
      <c r="N115" s="227" t="s">
        <v>43</v>
      </c>
      <c r="O115" s="43"/>
      <c r="P115" s="191">
        <f t="shared" si="11"/>
        <v>0</v>
      </c>
      <c r="Q115" s="191">
        <v>0.063</v>
      </c>
      <c r="R115" s="191">
        <f t="shared" si="12"/>
        <v>0.063</v>
      </c>
      <c r="S115" s="191">
        <v>0</v>
      </c>
      <c r="T115" s="192">
        <f t="shared" si="13"/>
        <v>0</v>
      </c>
      <c r="AR115" s="25" t="s">
        <v>407</v>
      </c>
      <c r="AT115" s="25" t="s">
        <v>465</v>
      </c>
      <c r="AU115" s="25" t="s">
        <v>80</v>
      </c>
      <c r="AY115" s="25" t="s">
        <v>190</v>
      </c>
      <c r="BE115" s="193">
        <f t="shared" si="14"/>
        <v>0</v>
      </c>
      <c r="BF115" s="193">
        <f t="shared" si="15"/>
        <v>0</v>
      </c>
      <c r="BG115" s="193">
        <f t="shared" si="16"/>
        <v>0</v>
      </c>
      <c r="BH115" s="193">
        <f t="shared" si="17"/>
        <v>0</v>
      </c>
      <c r="BI115" s="193">
        <f t="shared" si="18"/>
        <v>0</v>
      </c>
      <c r="BJ115" s="25" t="s">
        <v>17</v>
      </c>
      <c r="BK115" s="193">
        <f t="shared" si="19"/>
        <v>0</v>
      </c>
      <c r="BL115" s="25" t="s">
        <v>283</v>
      </c>
      <c r="BM115" s="25" t="s">
        <v>368</v>
      </c>
    </row>
    <row r="116" spans="2:65" s="1" customFormat="1" ht="16.5" customHeight="1">
      <c r="B116" s="181"/>
      <c r="C116" s="218" t="s">
        <v>11</v>
      </c>
      <c r="D116" s="218" t="s">
        <v>465</v>
      </c>
      <c r="E116" s="219" t="s">
        <v>4904</v>
      </c>
      <c r="F116" s="220" t="s">
        <v>4905</v>
      </c>
      <c r="G116" s="221" t="s">
        <v>410</v>
      </c>
      <c r="H116" s="222">
        <v>1</v>
      </c>
      <c r="I116" s="223"/>
      <c r="J116" s="224">
        <f t="shared" si="10"/>
        <v>0</v>
      </c>
      <c r="K116" s="220" t="s">
        <v>5</v>
      </c>
      <c r="L116" s="225"/>
      <c r="M116" s="226" t="s">
        <v>5</v>
      </c>
      <c r="N116" s="227" t="s">
        <v>43</v>
      </c>
      <c r="O116" s="43"/>
      <c r="P116" s="191">
        <f t="shared" si="11"/>
        <v>0</v>
      </c>
      <c r="Q116" s="191">
        <v>0.063</v>
      </c>
      <c r="R116" s="191">
        <f t="shared" si="12"/>
        <v>0.063</v>
      </c>
      <c r="S116" s="191">
        <v>0</v>
      </c>
      <c r="T116" s="192">
        <f t="shared" si="13"/>
        <v>0</v>
      </c>
      <c r="AR116" s="25" t="s">
        <v>407</v>
      </c>
      <c r="AT116" s="25" t="s">
        <v>465</v>
      </c>
      <c r="AU116" s="25" t="s">
        <v>80</v>
      </c>
      <c r="AY116" s="25" t="s">
        <v>190</v>
      </c>
      <c r="BE116" s="193">
        <f t="shared" si="14"/>
        <v>0</v>
      </c>
      <c r="BF116" s="193">
        <f t="shared" si="15"/>
        <v>0</v>
      </c>
      <c r="BG116" s="193">
        <f t="shared" si="16"/>
        <v>0</v>
      </c>
      <c r="BH116" s="193">
        <f t="shared" si="17"/>
        <v>0</v>
      </c>
      <c r="BI116" s="193">
        <f t="shared" si="18"/>
        <v>0</v>
      </c>
      <c r="BJ116" s="25" t="s">
        <v>17</v>
      </c>
      <c r="BK116" s="193">
        <f t="shared" si="19"/>
        <v>0</v>
      </c>
      <c r="BL116" s="25" t="s">
        <v>283</v>
      </c>
      <c r="BM116" s="25" t="s">
        <v>390</v>
      </c>
    </row>
    <row r="117" spans="2:65" s="1" customFormat="1" ht="16.5" customHeight="1">
      <c r="B117" s="181"/>
      <c r="C117" s="182" t="s">
        <v>283</v>
      </c>
      <c r="D117" s="182" t="s">
        <v>192</v>
      </c>
      <c r="E117" s="183" t="s">
        <v>4906</v>
      </c>
      <c r="F117" s="184" t="s">
        <v>4907</v>
      </c>
      <c r="G117" s="185" t="s">
        <v>3892</v>
      </c>
      <c r="H117" s="240"/>
      <c r="I117" s="187"/>
      <c r="J117" s="188">
        <f t="shared" si="10"/>
        <v>0</v>
      </c>
      <c r="K117" s="184" t="s">
        <v>5</v>
      </c>
      <c r="L117" s="42"/>
      <c r="M117" s="189" t="s">
        <v>5</v>
      </c>
      <c r="N117" s="190" t="s">
        <v>43</v>
      </c>
      <c r="O117" s="43"/>
      <c r="P117" s="191">
        <f t="shared" si="11"/>
        <v>0</v>
      </c>
      <c r="Q117" s="191">
        <v>0</v>
      </c>
      <c r="R117" s="191">
        <f t="shared" si="12"/>
        <v>0</v>
      </c>
      <c r="S117" s="191">
        <v>0</v>
      </c>
      <c r="T117" s="192">
        <f t="shared" si="13"/>
        <v>0</v>
      </c>
      <c r="AR117" s="25" t="s">
        <v>283</v>
      </c>
      <c r="AT117" s="25" t="s">
        <v>192</v>
      </c>
      <c r="AU117" s="25" t="s">
        <v>80</v>
      </c>
      <c r="AY117" s="25" t="s">
        <v>190</v>
      </c>
      <c r="BE117" s="193">
        <f t="shared" si="14"/>
        <v>0</v>
      </c>
      <c r="BF117" s="193">
        <f t="shared" si="15"/>
        <v>0</v>
      </c>
      <c r="BG117" s="193">
        <f t="shared" si="16"/>
        <v>0</v>
      </c>
      <c r="BH117" s="193">
        <f t="shared" si="17"/>
        <v>0</v>
      </c>
      <c r="BI117" s="193">
        <f t="shared" si="18"/>
        <v>0</v>
      </c>
      <c r="BJ117" s="25" t="s">
        <v>17</v>
      </c>
      <c r="BK117" s="193">
        <f t="shared" si="19"/>
        <v>0</v>
      </c>
      <c r="BL117" s="25" t="s">
        <v>283</v>
      </c>
      <c r="BM117" s="25" t="s">
        <v>407</v>
      </c>
    </row>
    <row r="118" spans="2:63" s="11" customFormat="1" ht="29.85" customHeight="1">
      <c r="B118" s="168"/>
      <c r="D118" s="169" t="s">
        <v>71</v>
      </c>
      <c r="E118" s="179" t="s">
        <v>3974</v>
      </c>
      <c r="F118" s="179" t="s">
        <v>3975</v>
      </c>
      <c r="I118" s="171"/>
      <c r="J118" s="180">
        <f>BK118</f>
        <v>0</v>
      </c>
      <c r="L118" s="168"/>
      <c r="M118" s="173"/>
      <c r="N118" s="174"/>
      <c r="O118" s="174"/>
      <c r="P118" s="175">
        <f>SUM(P119:P127)</f>
        <v>0</v>
      </c>
      <c r="Q118" s="174"/>
      <c r="R118" s="175">
        <f>SUM(R119:R127)</f>
        <v>0.17542999999999997</v>
      </c>
      <c r="S118" s="174"/>
      <c r="T118" s="176">
        <f>SUM(T119:T127)</f>
        <v>0</v>
      </c>
      <c r="AR118" s="169" t="s">
        <v>80</v>
      </c>
      <c r="AT118" s="177" t="s">
        <v>71</v>
      </c>
      <c r="AU118" s="177" t="s">
        <v>17</v>
      </c>
      <c r="AY118" s="169" t="s">
        <v>190</v>
      </c>
      <c r="BK118" s="178">
        <f>SUM(BK119:BK127)</f>
        <v>0</v>
      </c>
    </row>
    <row r="119" spans="2:65" s="1" customFormat="1" ht="16.5" customHeight="1">
      <c r="B119" s="181"/>
      <c r="C119" s="182" t="s">
        <v>289</v>
      </c>
      <c r="D119" s="182" t="s">
        <v>192</v>
      </c>
      <c r="E119" s="183" t="s">
        <v>4908</v>
      </c>
      <c r="F119" s="184" t="s">
        <v>4909</v>
      </c>
      <c r="G119" s="185" t="s">
        <v>410</v>
      </c>
      <c r="H119" s="186">
        <v>1</v>
      </c>
      <c r="I119" s="187"/>
      <c r="J119" s="188">
        <f aca="true" t="shared" si="20" ref="J119:J127">ROUND(I119*H119,2)</f>
        <v>0</v>
      </c>
      <c r="K119" s="184" t="s">
        <v>5</v>
      </c>
      <c r="L119" s="42"/>
      <c r="M119" s="189" t="s">
        <v>5</v>
      </c>
      <c r="N119" s="190" t="s">
        <v>43</v>
      </c>
      <c r="O119" s="43"/>
      <c r="P119" s="191">
        <f aca="true" t="shared" si="21" ref="P119:P127">O119*H119</f>
        <v>0</v>
      </c>
      <c r="Q119" s="191">
        <v>0.00701</v>
      </c>
      <c r="R119" s="191">
        <f aca="true" t="shared" si="22" ref="R119:R127">Q119*H119</f>
        <v>0.00701</v>
      </c>
      <c r="S119" s="191">
        <v>0</v>
      </c>
      <c r="T119" s="192">
        <f aca="true" t="shared" si="23" ref="T119:T127">S119*H119</f>
        <v>0</v>
      </c>
      <c r="AR119" s="25" t="s">
        <v>283</v>
      </c>
      <c r="AT119" s="25" t="s">
        <v>192</v>
      </c>
      <c r="AU119" s="25" t="s">
        <v>80</v>
      </c>
      <c r="AY119" s="25" t="s">
        <v>190</v>
      </c>
      <c r="BE119" s="193">
        <f aca="true" t="shared" si="24" ref="BE119:BE127">IF(N119="základní",J119,0)</f>
        <v>0</v>
      </c>
      <c r="BF119" s="193">
        <f aca="true" t="shared" si="25" ref="BF119:BF127">IF(N119="snížená",J119,0)</f>
        <v>0</v>
      </c>
      <c r="BG119" s="193">
        <f aca="true" t="shared" si="26" ref="BG119:BG127">IF(N119="zákl. přenesená",J119,0)</f>
        <v>0</v>
      </c>
      <c r="BH119" s="193">
        <f aca="true" t="shared" si="27" ref="BH119:BH127">IF(N119="sníž. přenesená",J119,0)</f>
        <v>0</v>
      </c>
      <c r="BI119" s="193">
        <f aca="true" t="shared" si="28" ref="BI119:BI127">IF(N119="nulová",J119,0)</f>
        <v>0</v>
      </c>
      <c r="BJ119" s="25" t="s">
        <v>17</v>
      </c>
      <c r="BK119" s="193">
        <f aca="true" t="shared" si="29" ref="BK119:BK127">ROUND(I119*H119,2)</f>
        <v>0</v>
      </c>
      <c r="BL119" s="25" t="s">
        <v>283</v>
      </c>
      <c r="BM119" s="25" t="s">
        <v>420</v>
      </c>
    </row>
    <row r="120" spans="2:65" s="1" customFormat="1" ht="16.5" customHeight="1">
      <c r="B120" s="181"/>
      <c r="C120" s="182" t="s">
        <v>295</v>
      </c>
      <c r="D120" s="182" t="s">
        <v>192</v>
      </c>
      <c r="E120" s="183" t="s">
        <v>4910</v>
      </c>
      <c r="F120" s="184" t="s">
        <v>4911</v>
      </c>
      <c r="G120" s="185" t="s">
        <v>2178</v>
      </c>
      <c r="H120" s="186">
        <v>1</v>
      </c>
      <c r="I120" s="187"/>
      <c r="J120" s="188">
        <f t="shared" si="20"/>
        <v>0</v>
      </c>
      <c r="K120" s="184" t="s">
        <v>5</v>
      </c>
      <c r="L120" s="42"/>
      <c r="M120" s="189" t="s">
        <v>5</v>
      </c>
      <c r="N120" s="190" t="s">
        <v>43</v>
      </c>
      <c r="O120" s="43"/>
      <c r="P120" s="191">
        <f t="shared" si="21"/>
        <v>0</v>
      </c>
      <c r="Q120" s="191">
        <v>0.00124</v>
      </c>
      <c r="R120" s="191">
        <f t="shared" si="22"/>
        <v>0.00124</v>
      </c>
      <c r="S120" s="191">
        <v>0</v>
      </c>
      <c r="T120" s="192">
        <f t="shared" si="23"/>
        <v>0</v>
      </c>
      <c r="AR120" s="25" t="s">
        <v>283</v>
      </c>
      <c r="AT120" s="25" t="s">
        <v>192</v>
      </c>
      <c r="AU120" s="25" t="s">
        <v>80</v>
      </c>
      <c r="AY120" s="25" t="s">
        <v>190</v>
      </c>
      <c r="BE120" s="193">
        <f t="shared" si="24"/>
        <v>0</v>
      </c>
      <c r="BF120" s="193">
        <f t="shared" si="25"/>
        <v>0</v>
      </c>
      <c r="BG120" s="193">
        <f t="shared" si="26"/>
        <v>0</v>
      </c>
      <c r="BH120" s="193">
        <f t="shared" si="27"/>
        <v>0</v>
      </c>
      <c r="BI120" s="193">
        <f t="shared" si="28"/>
        <v>0</v>
      </c>
      <c r="BJ120" s="25" t="s">
        <v>17</v>
      </c>
      <c r="BK120" s="193">
        <f t="shared" si="29"/>
        <v>0</v>
      </c>
      <c r="BL120" s="25" t="s">
        <v>283</v>
      </c>
      <c r="BM120" s="25" t="s">
        <v>453</v>
      </c>
    </row>
    <row r="121" spans="2:65" s="1" customFormat="1" ht="16.5" customHeight="1">
      <c r="B121" s="181"/>
      <c r="C121" s="218" t="s">
        <v>301</v>
      </c>
      <c r="D121" s="218" t="s">
        <v>465</v>
      </c>
      <c r="E121" s="219" t="s">
        <v>4912</v>
      </c>
      <c r="F121" s="220" t="s">
        <v>4913</v>
      </c>
      <c r="G121" s="221" t="s">
        <v>410</v>
      </c>
      <c r="H121" s="222">
        <v>1</v>
      </c>
      <c r="I121" s="223"/>
      <c r="J121" s="224">
        <f t="shared" si="20"/>
        <v>0</v>
      </c>
      <c r="K121" s="220" t="s">
        <v>5</v>
      </c>
      <c r="L121" s="225"/>
      <c r="M121" s="226" t="s">
        <v>5</v>
      </c>
      <c r="N121" s="227" t="s">
        <v>43</v>
      </c>
      <c r="O121" s="43"/>
      <c r="P121" s="191">
        <f t="shared" si="21"/>
        <v>0</v>
      </c>
      <c r="Q121" s="191">
        <v>0.0105</v>
      </c>
      <c r="R121" s="191">
        <f t="shared" si="22"/>
        <v>0.0105</v>
      </c>
      <c r="S121" s="191">
        <v>0</v>
      </c>
      <c r="T121" s="192">
        <f t="shared" si="23"/>
        <v>0</v>
      </c>
      <c r="AR121" s="25" t="s">
        <v>407</v>
      </c>
      <c r="AT121" s="25" t="s">
        <v>465</v>
      </c>
      <c r="AU121" s="25" t="s">
        <v>80</v>
      </c>
      <c r="AY121" s="25" t="s">
        <v>190</v>
      </c>
      <c r="BE121" s="193">
        <f t="shared" si="24"/>
        <v>0</v>
      </c>
      <c r="BF121" s="193">
        <f t="shared" si="25"/>
        <v>0</v>
      </c>
      <c r="BG121" s="193">
        <f t="shared" si="26"/>
        <v>0</v>
      </c>
      <c r="BH121" s="193">
        <f t="shared" si="27"/>
        <v>0</v>
      </c>
      <c r="BI121" s="193">
        <f t="shared" si="28"/>
        <v>0</v>
      </c>
      <c r="BJ121" s="25" t="s">
        <v>17</v>
      </c>
      <c r="BK121" s="193">
        <f t="shared" si="29"/>
        <v>0</v>
      </c>
      <c r="BL121" s="25" t="s">
        <v>283</v>
      </c>
      <c r="BM121" s="25" t="s">
        <v>464</v>
      </c>
    </row>
    <row r="122" spans="2:65" s="1" customFormat="1" ht="25.5" customHeight="1">
      <c r="B122" s="181"/>
      <c r="C122" s="182" t="s">
        <v>308</v>
      </c>
      <c r="D122" s="182" t="s">
        <v>192</v>
      </c>
      <c r="E122" s="183" t="s">
        <v>4914</v>
      </c>
      <c r="F122" s="184" t="s">
        <v>4915</v>
      </c>
      <c r="G122" s="185" t="s">
        <v>2178</v>
      </c>
      <c r="H122" s="186">
        <v>1</v>
      </c>
      <c r="I122" s="187"/>
      <c r="J122" s="188">
        <f t="shared" si="20"/>
        <v>0</v>
      </c>
      <c r="K122" s="184" t="s">
        <v>5</v>
      </c>
      <c r="L122" s="42"/>
      <c r="M122" s="189" t="s">
        <v>5</v>
      </c>
      <c r="N122" s="190" t="s">
        <v>43</v>
      </c>
      <c r="O122" s="43"/>
      <c r="P122" s="191">
        <f t="shared" si="21"/>
        <v>0</v>
      </c>
      <c r="Q122" s="191">
        <v>0.00752</v>
      </c>
      <c r="R122" s="191">
        <f t="shared" si="22"/>
        <v>0.00752</v>
      </c>
      <c r="S122" s="191">
        <v>0</v>
      </c>
      <c r="T122" s="192">
        <f t="shared" si="23"/>
        <v>0</v>
      </c>
      <c r="AR122" s="25" t="s">
        <v>283</v>
      </c>
      <c r="AT122" s="25" t="s">
        <v>192</v>
      </c>
      <c r="AU122" s="25" t="s">
        <v>80</v>
      </c>
      <c r="AY122" s="25" t="s">
        <v>190</v>
      </c>
      <c r="BE122" s="193">
        <f t="shared" si="24"/>
        <v>0</v>
      </c>
      <c r="BF122" s="193">
        <f t="shared" si="25"/>
        <v>0</v>
      </c>
      <c r="BG122" s="193">
        <f t="shared" si="26"/>
        <v>0</v>
      </c>
      <c r="BH122" s="193">
        <f t="shared" si="27"/>
        <v>0</v>
      </c>
      <c r="BI122" s="193">
        <f t="shared" si="28"/>
        <v>0</v>
      </c>
      <c r="BJ122" s="25" t="s">
        <v>17</v>
      </c>
      <c r="BK122" s="193">
        <f t="shared" si="29"/>
        <v>0</v>
      </c>
      <c r="BL122" s="25" t="s">
        <v>283</v>
      </c>
      <c r="BM122" s="25" t="s">
        <v>477</v>
      </c>
    </row>
    <row r="123" spans="2:65" s="1" customFormat="1" ht="16.5" customHeight="1">
      <c r="B123" s="181"/>
      <c r="C123" s="182" t="s">
        <v>10</v>
      </c>
      <c r="D123" s="182" t="s">
        <v>192</v>
      </c>
      <c r="E123" s="183" t="s">
        <v>4916</v>
      </c>
      <c r="F123" s="184" t="s">
        <v>4917</v>
      </c>
      <c r="G123" s="185" t="s">
        <v>2178</v>
      </c>
      <c r="H123" s="186">
        <v>2</v>
      </c>
      <c r="I123" s="187"/>
      <c r="J123" s="188">
        <f t="shared" si="20"/>
        <v>0</v>
      </c>
      <c r="K123" s="184" t="s">
        <v>5</v>
      </c>
      <c r="L123" s="42"/>
      <c r="M123" s="189" t="s">
        <v>5</v>
      </c>
      <c r="N123" s="190" t="s">
        <v>43</v>
      </c>
      <c r="O123" s="43"/>
      <c r="P123" s="191">
        <f t="shared" si="21"/>
        <v>0</v>
      </c>
      <c r="Q123" s="191">
        <v>0.00778</v>
      </c>
      <c r="R123" s="191">
        <f t="shared" si="22"/>
        <v>0.01556</v>
      </c>
      <c r="S123" s="191">
        <v>0</v>
      </c>
      <c r="T123" s="192">
        <f t="shared" si="23"/>
        <v>0</v>
      </c>
      <c r="AR123" s="25" t="s">
        <v>283</v>
      </c>
      <c r="AT123" s="25" t="s">
        <v>192</v>
      </c>
      <c r="AU123" s="25" t="s">
        <v>80</v>
      </c>
      <c r="AY123" s="25" t="s">
        <v>190</v>
      </c>
      <c r="BE123" s="193">
        <f t="shared" si="24"/>
        <v>0</v>
      </c>
      <c r="BF123" s="193">
        <f t="shared" si="25"/>
        <v>0</v>
      </c>
      <c r="BG123" s="193">
        <f t="shared" si="26"/>
        <v>0</v>
      </c>
      <c r="BH123" s="193">
        <f t="shared" si="27"/>
        <v>0</v>
      </c>
      <c r="BI123" s="193">
        <f t="shared" si="28"/>
        <v>0</v>
      </c>
      <c r="BJ123" s="25" t="s">
        <v>17</v>
      </c>
      <c r="BK123" s="193">
        <f t="shared" si="29"/>
        <v>0</v>
      </c>
      <c r="BL123" s="25" t="s">
        <v>283</v>
      </c>
      <c r="BM123" s="25" t="s">
        <v>489</v>
      </c>
    </row>
    <row r="124" spans="2:65" s="1" customFormat="1" ht="16.5" customHeight="1">
      <c r="B124" s="181"/>
      <c r="C124" s="218" t="s">
        <v>321</v>
      </c>
      <c r="D124" s="218" t="s">
        <v>465</v>
      </c>
      <c r="E124" s="219" t="s">
        <v>4918</v>
      </c>
      <c r="F124" s="220" t="s">
        <v>4919</v>
      </c>
      <c r="G124" s="221" t="s">
        <v>2178</v>
      </c>
      <c r="H124" s="222">
        <v>2</v>
      </c>
      <c r="I124" s="223"/>
      <c r="J124" s="224">
        <f t="shared" si="20"/>
        <v>0</v>
      </c>
      <c r="K124" s="220" t="s">
        <v>5</v>
      </c>
      <c r="L124" s="225"/>
      <c r="M124" s="226" t="s">
        <v>5</v>
      </c>
      <c r="N124" s="227" t="s">
        <v>43</v>
      </c>
      <c r="O124" s="43"/>
      <c r="P124" s="191">
        <f t="shared" si="21"/>
        <v>0</v>
      </c>
      <c r="Q124" s="191">
        <v>0.0054</v>
      </c>
      <c r="R124" s="191">
        <f t="shared" si="22"/>
        <v>0.0108</v>
      </c>
      <c r="S124" s="191">
        <v>0</v>
      </c>
      <c r="T124" s="192">
        <f t="shared" si="23"/>
        <v>0</v>
      </c>
      <c r="AR124" s="25" t="s">
        <v>407</v>
      </c>
      <c r="AT124" s="25" t="s">
        <v>465</v>
      </c>
      <c r="AU124" s="25" t="s">
        <v>80</v>
      </c>
      <c r="AY124" s="25" t="s">
        <v>190</v>
      </c>
      <c r="BE124" s="193">
        <f t="shared" si="24"/>
        <v>0</v>
      </c>
      <c r="BF124" s="193">
        <f t="shared" si="25"/>
        <v>0</v>
      </c>
      <c r="BG124" s="193">
        <f t="shared" si="26"/>
        <v>0</v>
      </c>
      <c r="BH124" s="193">
        <f t="shared" si="27"/>
        <v>0</v>
      </c>
      <c r="BI124" s="193">
        <f t="shared" si="28"/>
        <v>0</v>
      </c>
      <c r="BJ124" s="25" t="s">
        <v>17</v>
      </c>
      <c r="BK124" s="193">
        <f t="shared" si="29"/>
        <v>0</v>
      </c>
      <c r="BL124" s="25" t="s">
        <v>283</v>
      </c>
      <c r="BM124" s="25" t="s">
        <v>501</v>
      </c>
    </row>
    <row r="125" spans="2:65" s="1" customFormat="1" ht="16.5" customHeight="1">
      <c r="B125" s="181"/>
      <c r="C125" s="218" t="s">
        <v>329</v>
      </c>
      <c r="D125" s="218" t="s">
        <v>465</v>
      </c>
      <c r="E125" s="219" t="s">
        <v>4920</v>
      </c>
      <c r="F125" s="220" t="s">
        <v>4921</v>
      </c>
      <c r="G125" s="221" t="s">
        <v>410</v>
      </c>
      <c r="H125" s="222">
        <v>10</v>
      </c>
      <c r="I125" s="223"/>
      <c r="J125" s="224">
        <f t="shared" si="20"/>
        <v>0</v>
      </c>
      <c r="K125" s="220" t="s">
        <v>5</v>
      </c>
      <c r="L125" s="225"/>
      <c r="M125" s="226" t="s">
        <v>5</v>
      </c>
      <c r="N125" s="227" t="s">
        <v>43</v>
      </c>
      <c r="O125" s="43"/>
      <c r="P125" s="191">
        <f t="shared" si="21"/>
        <v>0</v>
      </c>
      <c r="Q125" s="191">
        <v>0.0086</v>
      </c>
      <c r="R125" s="191">
        <f t="shared" si="22"/>
        <v>0.086</v>
      </c>
      <c r="S125" s="191">
        <v>0</v>
      </c>
      <c r="T125" s="192">
        <f t="shared" si="23"/>
        <v>0</v>
      </c>
      <c r="AR125" s="25" t="s">
        <v>407</v>
      </c>
      <c r="AT125" s="25" t="s">
        <v>465</v>
      </c>
      <c r="AU125" s="25" t="s">
        <v>80</v>
      </c>
      <c r="AY125" s="25" t="s">
        <v>190</v>
      </c>
      <c r="BE125" s="193">
        <f t="shared" si="24"/>
        <v>0</v>
      </c>
      <c r="BF125" s="193">
        <f t="shared" si="25"/>
        <v>0</v>
      </c>
      <c r="BG125" s="193">
        <f t="shared" si="26"/>
        <v>0</v>
      </c>
      <c r="BH125" s="193">
        <f t="shared" si="27"/>
        <v>0</v>
      </c>
      <c r="BI125" s="193">
        <f t="shared" si="28"/>
        <v>0</v>
      </c>
      <c r="BJ125" s="25" t="s">
        <v>17</v>
      </c>
      <c r="BK125" s="193">
        <f t="shared" si="29"/>
        <v>0</v>
      </c>
      <c r="BL125" s="25" t="s">
        <v>283</v>
      </c>
      <c r="BM125" s="25" t="s">
        <v>513</v>
      </c>
    </row>
    <row r="126" spans="2:65" s="1" customFormat="1" ht="16.5" customHeight="1">
      <c r="B126" s="181"/>
      <c r="C126" s="218" t="s">
        <v>335</v>
      </c>
      <c r="D126" s="218" t="s">
        <v>465</v>
      </c>
      <c r="E126" s="219" t="s">
        <v>4922</v>
      </c>
      <c r="F126" s="220" t="s">
        <v>4923</v>
      </c>
      <c r="G126" s="221" t="s">
        <v>410</v>
      </c>
      <c r="H126" s="222">
        <v>4</v>
      </c>
      <c r="I126" s="223"/>
      <c r="J126" s="224">
        <f t="shared" si="20"/>
        <v>0</v>
      </c>
      <c r="K126" s="220" t="s">
        <v>5</v>
      </c>
      <c r="L126" s="225"/>
      <c r="M126" s="226" t="s">
        <v>5</v>
      </c>
      <c r="N126" s="227" t="s">
        <v>43</v>
      </c>
      <c r="O126" s="43"/>
      <c r="P126" s="191">
        <f t="shared" si="21"/>
        <v>0</v>
      </c>
      <c r="Q126" s="191">
        <v>0.0092</v>
      </c>
      <c r="R126" s="191">
        <f t="shared" si="22"/>
        <v>0.0368</v>
      </c>
      <c r="S126" s="191">
        <v>0</v>
      </c>
      <c r="T126" s="192">
        <f t="shared" si="23"/>
        <v>0</v>
      </c>
      <c r="AR126" s="25" t="s">
        <v>407</v>
      </c>
      <c r="AT126" s="25" t="s">
        <v>465</v>
      </c>
      <c r="AU126" s="25" t="s">
        <v>80</v>
      </c>
      <c r="AY126" s="25" t="s">
        <v>190</v>
      </c>
      <c r="BE126" s="193">
        <f t="shared" si="24"/>
        <v>0</v>
      </c>
      <c r="BF126" s="193">
        <f t="shared" si="25"/>
        <v>0</v>
      </c>
      <c r="BG126" s="193">
        <f t="shared" si="26"/>
        <v>0</v>
      </c>
      <c r="BH126" s="193">
        <f t="shared" si="27"/>
        <v>0</v>
      </c>
      <c r="BI126" s="193">
        <f t="shared" si="28"/>
        <v>0</v>
      </c>
      <c r="BJ126" s="25" t="s">
        <v>17</v>
      </c>
      <c r="BK126" s="193">
        <f t="shared" si="29"/>
        <v>0</v>
      </c>
      <c r="BL126" s="25" t="s">
        <v>283</v>
      </c>
      <c r="BM126" s="25" t="s">
        <v>525</v>
      </c>
    </row>
    <row r="127" spans="2:65" s="1" customFormat="1" ht="16.5" customHeight="1">
      <c r="B127" s="181"/>
      <c r="C127" s="182" t="s">
        <v>339</v>
      </c>
      <c r="D127" s="182" t="s">
        <v>192</v>
      </c>
      <c r="E127" s="183" t="s">
        <v>4924</v>
      </c>
      <c r="F127" s="184" t="s">
        <v>4925</v>
      </c>
      <c r="G127" s="185" t="s">
        <v>3892</v>
      </c>
      <c r="H127" s="240"/>
      <c r="I127" s="187"/>
      <c r="J127" s="188">
        <f t="shared" si="20"/>
        <v>0</v>
      </c>
      <c r="K127" s="184" t="s">
        <v>5</v>
      </c>
      <c r="L127" s="42"/>
      <c r="M127" s="189" t="s">
        <v>5</v>
      </c>
      <c r="N127" s="190" t="s">
        <v>43</v>
      </c>
      <c r="O127" s="43"/>
      <c r="P127" s="191">
        <f t="shared" si="21"/>
        <v>0</v>
      </c>
      <c r="Q127" s="191">
        <v>0</v>
      </c>
      <c r="R127" s="191">
        <f t="shared" si="22"/>
        <v>0</v>
      </c>
      <c r="S127" s="191">
        <v>0</v>
      </c>
      <c r="T127" s="192">
        <f t="shared" si="23"/>
        <v>0</v>
      </c>
      <c r="AR127" s="25" t="s">
        <v>283</v>
      </c>
      <c r="AT127" s="25" t="s">
        <v>192</v>
      </c>
      <c r="AU127" s="25" t="s">
        <v>80</v>
      </c>
      <c r="AY127" s="25" t="s">
        <v>190</v>
      </c>
      <c r="BE127" s="193">
        <f t="shared" si="24"/>
        <v>0</v>
      </c>
      <c r="BF127" s="193">
        <f t="shared" si="25"/>
        <v>0</v>
      </c>
      <c r="BG127" s="193">
        <f t="shared" si="26"/>
        <v>0</v>
      </c>
      <c r="BH127" s="193">
        <f t="shared" si="27"/>
        <v>0</v>
      </c>
      <c r="BI127" s="193">
        <f t="shared" si="28"/>
        <v>0</v>
      </c>
      <c r="BJ127" s="25" t="s">
        <v>17</v>
      </c>
      <c r="BK127" s="193">
        <f t="shared" si="29"/>
        <v>0</v>
      </c>
      <c r="BL127" s="25" t="s">
        <v>283</v>
      </c>
      <c r="BM127" s="25" t="s">
        <v>537</v>
      </c>
    </row>
    <row r="128" spans="2:63" s="11" customFormat="1" ht="29.85" customHeight="1">
      <c r="B128" s="168"/>
      <c r="D128" s="169" t="s">
        <v>71</v>
      </c>
      <c r="E128" s="179" t="s">
        <v>4926</v>
      </c>
      <c r="F128" s="179" t="s">
        <v>4927</v>
      </c>
      <c r="I128" s="171"/>
      <c r="J128" s="180">
        <f>BK128</f>
        <v>0</v>
      </c>
      <c r="L128" s="168"/>
      <c r="M128" s="173"/>
      <c r="N128" s="174"/>
      <c r="O128" s="174"/>
      <c r="P128" s="175">
        <f>SUM(P129:P135)</f>
        <v>0</v>
      </c>
      <c r="Q128" s="174"/>
      <c r="R128" s="175">
        <f>SUM(R129:R135)</f>
        <v>0.15042999999999998</v>
      </c>
      <c r="S128" s="174"/>
      <c r="T128" s="176">
        <f>SUM(T129:T135)</f>
        <v>0</v>
      </c>
      <c r="AR128" s="169" t="s">
        <v>80</v>
      </c>
      <c r="AT128" s="177" t="s">
        <v>71</v>
      </c>
      <c r="AU128" s="177" t="s">
        <v>17</v>
      </c>
      <c r="AY128" s="169" t="s">
        <v>190</v>
      </c>
      <c r="BK128" s="178">
        <f>SUM(BK129:BK135)</f>
        <v>0</v>
      </c>
    </row>
    <row r="129" spans="2:65" s="1" customFormat="1" ht="16.5" customHeight="1">
      <c r="B129" s="181"/>
      <c r="C129" s="182" t="s">
        <v>350</v>
      </c>
      <c r="D129" s="182" t="s">
        <v>192</v>
      </c>
      <c r="E129" s="183" t="s">
        <v>4928</v>
      </c>
      <c r="F129" s="184" t="s">
        <v>4929</v>
      </c>
      <c r="G129" s="185" t="s">
        <v>625</v>
      </c>
      <c r="H129" s="186">
        <v>140</v>
      </c>
      <c r="I129" s="187"/>
      <c r="J129" s="188">
        <f aca="true" t="shared" si="30" ref="J129:J135">ROUND(I129*H129,2)</f>
        <v>0</v>
      </c>
      <c r="K129" s="184" t="s">
        <v>5</v>
      </c>
      <c r="L129" s="42"/>
      <c r="M129" s="189" t="s">
        <v>5</v>
      </c>
      <c r="N129" s="190" t="s">
        <v>43</v>
      </c>
      <c r="O129" s="43"/>
      <c r="P129" s="191">
        <f aca="true" t="shared" si="31" ref="P129:P135">O129*H129</f>
        <v>0</v>
      </c>
      <c r="Q129" s="191">
        <v>0.00047</v>
      </c>
      <c r="R129" s="191">
        <f aca="true" t="shared" si="32" ref="R129:R135">Q129*H129</f>
        <v>0.0658</v>
      </c>
      <c r="S129" s="191">
        <v>0</v>
      </c>
      <c r="T129" s="192">
        <f aca="true" t="shared" si="33" ref="T129:T135">S129*H129</f>
        <v>0</v>
      </c>
      <c r="AR129" s="25" t="s">
        <v>283</v>
      </c>
      <c r="AT129" s="25" t="s">
        <v>192</v>
      </c>
      <c r="AU129" s="25" t="s">
        <v>80</v>
      </c>
      <c r="AY129" s="25" t="s">
        <v>190</v>
      </c>
      <c r="BE129" s="193">
        <f aca="true" t="shared" si="34" ref="BE129:BE135">IF(N129="základní",J129,0)</f>
        <v>0</v>
      </c>
      <c r="BF129" s="193">
        <f aca="true" t="shared" si="35" ref="BF129:BF135">IF(N129="snížená",J129,0)</f>
        <v>0</v>
      </c>
      <c r="BG129" s="193">
        <f aca="true" t="shared" si="36" ref="BG129:BG135">IF(N129="zákl. přenesená",J129,0)</f>
        <v>0</v>
      </c>
      <c r="BH129" s="193">
        <f aca="true" t="shared" si="37" ref="BH129:BH135">IF(N129="sníž. přenesená",J129,0)</f>
        <v>0</v>
      </c>
      <c r="BI129" s="193">
        <f aca="true" t="shared" si="38" ref="BI129:BI135">IF(N129="nulová",J129,0)</f>
        <v>0</v>
      </c>
      <c r="BJ129" s="25" t="s">
        <v>17</v>
      </c>
      <c r="BK129" s="193">
        <f aca="true" t="shared" si="39" ref="BK129:BK135">ROUND(I129*H129,2)</f>
        <v>0</v>
      </c>
      <c r="BL129" s="25" t="s">
        <v>283</v>
      </c>
      <c r="BM129" s="25" t="s">
        <v>549</v>
      </c>
    </row>
    <row r="130" spans="2:65" s="1" customFormat="1" ht="16.5" customHeight="1">
      <c r="B130" s="181"/>
      <c r="C130" s="182" t="s">
        <v>362</v>
      </c>
      <c r="D130" s="182" t="s">
        <v>192</v>
      </c>
      <c r="E130" s="183" t="s">
        <v>4930</v>
      </c>
      <c r="F130" s="184" t="s">
        <v>4931</v>
      </c>
      <c r="G130" s="185" t="s">
        <v>625</v>
      </c>
      <c r="H130" s="186">
        <v>20</v>
      </c>
      <c r="I130" s="187"/>
      <c r="J130" s="188">
        <f t="shared" si="30"/>
        <v>0</v>
      </c>
      <c r="K130" s="184" t="s">
        <v>5</v>
      </c>
      <c r="L130" s="42"/>
      <c r="M130" s="189" t="s">
        <v>5</v>
      </c>
      <c r="N130" s="190" t="s">
        <v>43</v>
      </c>
      <c r="O130" s="43"/>
      <c r="P130" s="191">
        <f t="shared" si="31"/>
        <v>0</v>
      </c>
      <c r="Q130" s="191">
        <v>0.00058</v>
      </c>
      <c r="R130" s="191">
        <f t="shared" si="32"/>
        <v>0.0116</v>
      </c>
      <c r="S130" s="191">
        <v>0</v>
      </c>
      <c r="T130" s="192">
        <f t="shared" si="33"/>
        <v>0</v>
      </c>
      <c r="AR130" s="25" t="s">
        <v>283</v>
      </c>
      <c r="AT130" s="25" t="s">
        <v>192</v>
      </c>
      <c r="AU130" s="25" t="s">
        <v>80</v>
      </c>
      <c r="AY130" s="25" t="s">
        <v>190</v>
      </c>
      <c r="BE130" s="193">
        <f t="shared" si="34"/>
        <v>0</v>
      </c>
      <c r="BF130" s="193">
        <f t="shared" si="35"/>
        <v>0</v>
      </c>
      <c r="BG130" s="193">
        <f t="shared" si="36"/>
        <v>0</v>
      </c>
      <c r="BH130" s="193">
        <f t="shared" si="37"/>
        <v>0</v>
      </c>
      <c r="BI130" s="193">
        <f t="shared" si="38"/>
        <v>0</v>
      </c>
      <c r="BJ130" s="25" t="s">
        <v>17</v>
      </c>
      <c r="BK130" s="193">
        <f t="shared" si="39"/>
        <v>0</v>
      </c>
      <c r="BL130" s="25" t="s">
        <v>283</v>
      </c>
      <c r="BM130" s="25" t="s">
        <v>560</v>
      </c>
    </row>
    <row r="131" spans="2:65" s="1" customFormat="1" ht="16.5" customHeight="1">
      <c r="B131" s="181"/>
      <c r="C131" s="182" t="s">
        <v>368</v>
      </c>
      <c r="D131" s="182" t="s">
        <v>192</v>
      </c>
      <c r="E131" s="183" t="s">
        <v>4932</v>
      </c>
      <c r="F131" s="184" t="s">
        <v>4933</v>
      </c>
      <c r="G131" s="185" t="s">
        <v>625</v>
      </c>
      <c r="H131" s="186">
        <v>65</v>
      </c>
      <c r="I131" s="187"/>
      <c r="J131" s="188">
        <f t="shared" si="30"/>
        <v>0</v>
      </c>
      <c r="K131" s="184" t="s">
        <v>5</v>
      </c>
      <c r="L131" s="42"/>
      <c r="M131" s="189" t="s">
        <v>5</v>
      </c>
      <c r="N131" s="190" t="s">
        <v>43</v>
      </c>
      <c r="O131" s="43"/>
      <c r="P131" s="191">
        <f t="shared" si="31"/>
        <v>0</v>
      </c>
      <c r="Q131" s="191">
        <v>0.00071</v>
      </c>
      <c r="R131" s="191">
        <f t="shared" si="32"/>
        <v>0.046150000000000004</v>
      </c>
      <c r="S131" s="191">
        <v>0</v>
      </c>
      <c r="T131" s="192">
        <f t="shared" si="33"/>
        <v>0</v>
      </c>
      <c r="AR131" s="25" t="s">
        <v>283</v>
      </c>
      <c r="AT131" s="25" t="s">
        <v>192</v>
      </c>
      <c r="AU131" s="25" t="s">
        <v>80</v>
      </c>
      <c r="AY131" s="25" t="s">
        <v>190</v>
      </c>
      <c r="BE131" s="193">
        <f t="shared" si="34"/>
        <v>0</v>
      </c>
      <c r="BF131" s="193">
        <f t="shared" si="35"/>
        <v>0</v>
      </c>
      <c r="BG131" s="193">
        <f t="shared" si="36"/>
        <v>0</v>
      </c>
      <c r="BH131" s="193">
        <f t="shared" si="37"/>
        <v>0</v>
      </c>
      <c r="BI131" s="193">
        <f t="shared" si="38"/>
        <v>0</v>
      </c>
      <c r="BJ131" s="25" t="s">
        <v>17</v>
      </c>
      <c r="BK131" s="193">
        <f t="shared" si="39"/>
        <v>0</v>
      </c>
      <c r="BL131" s="25" t="s">
        <v>283</v>
      </c>
      <c r="BM131" s="25" t="s">
        <v>575</v>
      </c>
    </row>
    <row r="132" spans="2:65" s="1" customFormat="1" ht="16.5" customHeight="1">
      <c r="B132" s="181"/>
      <c r="C132" s="182" t="s">
        <v>381</v>
      </c>
      <c r="D132" s="182" t="s">
        <v>192</v>
      </c>
      <c r="E132" s="183" t="s">
        <v>4934</v>
      </c>
      <c r="F132" s="184" t="s">
        <v>4935</v>
      </c>
      <c r="G132" s="185" t="s">
        <v>625</v>
      </c>
      <c r="H132" s="186">
        <v>25</v>
      </c>
      <c r="I132" s="187"/>
      <c r="J132" s="188">
        <f t="shared" si="30"/>
        <v>0</v>
      </c>
      <c r="K132" s="184" t="s">
        <v>5</v>
      </c>
      <c r="L132" s="42"/>
      <c r="M132" s="189" t="s">
        <v>5</v>
      </c>
      <c r="N132" s="190" t="s">
        <v>43</v>
      </c>
      <c r="O132" s="43"/>
      <c r="P132" s="191">
        <f t="shared" si="31"/>
        <v>0</v>
      </c>
      <c r="Q132" s="191">
        <v>0.00106</v>
      </c>
      <c r="R132" s="191">
        <f t="shared" si="32"/>
        <v>0.0265</v>
      </c>
      <c r="S132" s="191">
        <v>0</v>
      </c>
      <c r="T132" s="192">
        <f t="shared" si="33"/>
        <v>0</v>
      </c>
      <c r="AR132" s="25" t="s">
        <v>283</v>
      </c>
      <c r="AT132" s="25" t="s">
        <v>192</v>
      </c>
      <c r="AU132" s="25" t="s">
        <v>80</v>
      </c>
      <c r="AY132" s="25" t="s">
        <v>190</v>
      </c>
      <c r="BE132" s="193">
        <f t="shared" si="34"/>
        <v>0</v>
      </c>
      <c r="BF132" s="193">
        <f t="shared" si="35"/>
        <v>0</v>
      </c>
      <c r="BG132" s="193">
        <f t="shared" si="36"/>
        <v>0</v>
      </c>
      <c r="BH132" s="193">
        <f t="shared" si="37"/>
        <v>0</v>
      </c>
      <c r="BI132" s="193">
        <f t="shared" si="38"/>
        <v>0</v>
      </c>
      <c r="BJ132" s="25" t="s">
        <v>17</v>
      </c>
      <c r="BK132" s="193">
        <f t="shared" si="39"/>
        <v>0</v>
      </c>
      <c r="BL132" s="25" t="s">
        <v>283</v>
      </c>
      <c r="BM132" s="25" t="s">
        <v>586</v>
      </c>
    </row>
    <row r="133" spans="2:65" s="1" customFormat="1" ht="25.5" customHeight="1">
      <c r="B133" s="181"/>
      <c r="C133" s="182" t="s">
        <v>390</v>
      </c>
      <c r="D133" s="182" t="s">
        <v>192</v>
      </c>
      <c r="E133" s="183" t="s">
        <v>4936</v>
      </c>
      <c r="F133" s="184" t="s">
        <v>4937</v>
      </c>
      <c r="G133" s="185" t="s">
        <v>410</v>
      </c>
      <c r="H133" s="186">
        <v>38</v>
      </c>
      <c r="I133" s="187"/>
      <c r="J133" s="188">
        <f t="shared" si="30"/>
        <v>0</v>
      </c>
      <c r="K133" s="184" t="s">
        <v>5</v>
      </c>
      <c r="L133" s="42"/>
      <c r="M133" s="189" t="s">
        <v>5</v>
      </c>
      <c r="N133" s="190" t="s">
        <v>43</v>
      </c>
      <c r="O133" s="43"/>
      <c r="P133" s="191">
        <f t="shared" si="31"/>
        <v>0</v>
      </c>
      <c r="Q133" s="191">
        <v>1E-05</v>
      </c>
      <c r="R133" s="191">
        <f t="shared" si="32"/>
        <v>0.00038</v>
      </c>
      <c r="S133" s="191">
        <v>0</v>
      </c>
      <c r="T133" s="192">
        <f t="shared" si="33"/>
        <v>0</v>
      </c>
      <c r="AR133" s="25" t="s">
        <v>283</v>
      </c>
      <c r="AT133" s="25" t="s">
        <v>192</v>
      </c>
      <c r="AU133" s="25" t="s">
        <v>80</v>
      </c>
      <c r="AY133" s="25" t="s">
        <v>190</v>
      </c>
      <c r="BE133" s="193">
        <f t="shared" si="34"/>
        <v>0</v>
      </c>
      <c r="BF133" s="193">
        <f t="shared" si="35"/>
        <v>0</v>
      </c>
      <c r="BG133" s="193">
        <f t="shared" si="36"/>
        <v>0</v>
      </c>
      <c r="BH133" s="193">
        <f t="shared" si="37"/>
        <v>0</v>
      </c>
      <c r="BI133" s="193">
        <f t="shared" si="38"/>
        <v>0</v>
      </c>
      <c r="BJ133" s="25" t="s">
        <v>17</v>
      </c>
      <c r="BK133" s="193">
        <f t="shared" si="39"/>
        <v>0</v>
      </c>
      <c r="BL133" s="25" t="s">
        <v>283</v>
      </c>
      <c r="BM133" s="25" t="s">
        <v>606</v>
      </c>
    </row>
    <row r="134" spans="2:65" s="1" customFormat="1" ht="16.5" customHeight="1">
      <c r="B134" s="181"/>
      <c r="C134" s="182" t="s">
        <v>399</v>
      </c>
      <c r="D134" s="182" t="s">
        <v>192</v>
      </c>
      <c r="E134" s="183" t="s">
        <v>4938</v>
      </c>
      <c r="F134" s="184" t="s">
        <v>4939</v>
      </c>
      <c r="G134" s="185" t="s">
        <v>625</v>
      </c>
      <c r="H134" s="186">
        <v>250</v>
      </c>
      <c r="I134" s="187"/>
      <c r="J134" s="188">
        <f t="shared" si="30"/>
        <v>0</v>
      </c>
      <c r="K134" s="184" t="s">
        <v>5</v>
      </c>
      <c r="L134" s="42"/>
      <c r="M134" s="189" t="s">
        <v>5</v>
      </c>
      <c r="N134" s="190" t="s">
        <v>43</v>
      </c>
      <c r="O134" s="43"/>
      <c r="P134" s="191">
        <f t="shared" si="31"/>
        <v>0</v>
      </c>
      <c r="Q134" s="191">
        <v>0</v>
      </c>
      <c r="R134" s="191">
        <f t="shared" si="32"/>
        <v>0</v>
      </c>
      <c r="S134" s="191">
        <v>0</v>
      </c>
      <c r="T134" s="192">
        <f t="shared" si="33"/>
        <v>0</v>
      </c>
      <c r="AR134" s="25" t="s">
        <v>283</v>
      </c>
      <c r="AT134" s="25" t="s">
        <v>192</v>
      </c>
      <c r="AU134" s="25" t="s">
        <v>80</v>
      </c>
      <c r="AY134" s="25" t="s">
        <v>190</v>
      </c>
      <c r="BE134" s="193">
        <f t="shared" si="34"/>
        <v>0</v>
      </c>
      <c r="BF134" s="193">
        <f t="shared" si="35"/>
        <v>0</v>
      </c>
      <c r="BG134" s="193">
        <f t="shared" si="36"/>
        <v>0</v>
      </c>
      <c r="BH134" s="193">
        <f t="shared" si="37"/>
        <v>0</v>
      </c>
      <c r="BI134" s="193">
        <f t="shared" si="38"/>
        <v>0</v>
      </c>
      <c r="BJ134" s="25" t="s">
        <v>17</v>
      </c>
      <c r="BK134" s="193">
        <f t="shared" si="39"/>
        <v>0</v>
      </c>
      <c r="BL134" s="25" t="s">
        <v>283</v>
      </c>
      <c r="BM134" s="25" t="s">
        <v>622</v>
      </c>
    </row>
    <row r="135" spans="2:65" s="1" customFormat="1" ht="16.5" customHeight="1">
      <c r="B135" s="181"/>
      <c r="C135" s="182" t="s">
        <v>407</v>
      </c>
      <c r="D135" s="182" t="s">
        <v>192</v>
      </c>
      <c r="E135" s="183" t="s">
        <v>4940</v>
      </c>
      <c r="F135" s="184" t="s">
        <v>4941</v>
      </c>
      <c r="G135" s="185" t="s">
        <v>3892</v>
      </c>
      <c r="H135" s="240"/>
      <c r="I135" s="187"/>
      <c r="J135" s="188">
        <f t="shared" si="30"/>
        <v>0</v>
      </c>
      <c r="K135" s="184" t="s">
        <v>5</v>
      </c>
      <c r="L135" s="42"/>
      <c r="M135" s="189" t="s">
        <v>5</v>
      </c>
      <c r="N135" s="190" t="s">
        <v>43</v>
      </c>
      <c r="O135" s="43"/>
      <c r="P135" s="191">
        <f t="shared" si="31"/>
        <v>0</v>
      </c>
      <c r="Q135" s="191">
        <v>0</v>
      </c>
      <c r="R135" s="191">
        <f t="shared" si="32"/>
        <v>0</v>
      </c>
      <c r="S135" s="191">
        <v>0</v>
      </c>
      <c r="T135" s="192">
        <f t="shared" si="33"/>
        <v>0</v>
      </c>
      <c r="AR135" s="25" t="s">
        <v>283</v>
      </c>
      <c r="AT135" s="25" t="s">
        <v>192</v>
      </c>
      <c r="AU135" s="25" t="s">
        <v>80</v>
      </c>
      <c r="AY135" s="25" t="s">
        <v>190</v>
      </c>
      <c r="BE135" s="193">
        <f t="shared" si="34"/>
        <v>0</v>
      </c>
      <c r="BF135" s="193">
        <f t="shared" si="35"/>
        <v>0</v>
      </c>
      <c r="BG135" s="193">
        <f t="shared" si="36"/>
        <v>0</v>
      </c>
      <c r="BH135" s="193">
        <f t="shared" si="37"/>
        <v>0</v>
      </c>
      <c r="BI135" s="193">
        <f t="shared" si="38"/>
        <v>0</v>
      </c>
      <c r="BJ135" s="25" t="s">
        <v>17</v>
      </c>
      <c r="BK135" s="193">
        <f t="shared" si="39"/>
        <v>0</v>
      </c>
      <c r="BL135" s="25" t="s">
        <v>283</v>
      </c>
      <c r="BM135" s="25" t="s">
        <v>638</v>
      </c>
    </row>
    <row r="136" spans="2:63" s="11" customFormat="1" ht="29.85" customHeight="1">
      <c r="B136" s="168"/>
      <c r="D136" s="169" t="s">
        <v>71</v>
      </c>
      <c r="E136" s="179" t="s">
        <v>4942</v>
      </c>
      <c r="F136" s="179" t="s">
        <v>4943</v>
      </c>
      <c r="I136" s="171"/>
      <c r="J136" s="180">
        <f>BK136</f>
        <v>0</v>
      </c>
      <c r="L136" s="168"/>
      <c r="M136" s="173"/>
      <c r="N136" s="174"/>
      <c r="O136" s="174"/>
      <c r="P136" s="175">
        <f>SUM(P137:P157)</f>
        <v>0</v>
      </c>
      <c r="Q136" s="174"/>
      <c r="R136" s="175">
        <f>SUM(R137:R157)</f>
        <v>0.037079999999999995</v>
      </c>
      <c r="S136" s="174"/>
      <c r="T136" s="176">
        <f>SUM(T137:T157)</f>
        <v>0</v>
      </c>
      <c r="AR136" s="169" t="s">
        <v>80</v>
      </c>
      <c r="AT136" s="177" t="s">
        <v>71</v>
      </c>
      <c r="AU136" s="177" t="s">
        <v>17</v>
      </c>
      <c r="AY136" s="169" t="s">
        <v>190</v>
      </c>
      <c r="BK136" s="178">
        <f>SUM(BK137:BK157)</f>
        <v>0</v>
      </c>
    </row>
    <row r="137" spans="2:65" s="1" customFormat="1" ht="16.5" customHeight="1">
      <c r="B137" s="181"/>
      <c r="C137" s="182" t="s">
        <v>414</v>
      </c>
      <c r="D137" s="182" t="s">
        <v>192</v>
      </c>
      <c r="E137" s="183" t="s">
        <v>4944</v>
      </c>
      <c r="F137" s="184" t="s">
        <v>4945</v>
      </c>
      <c r="G137" s="185" t="s">
        <v>410</v>
      </c>
      <c r="H137" s="186">
        <v>11</v>
      </c>
      <c r="I137" s="187"/>
      <c r="J137" s="188">
        <f aca="true" t="shared" si="40" ref="J137:J157">ROUND(I137*H137,2)</f>
        <v>0</v>
      </c>
      <c r="K137" s="184" t="s">
        <v>5</v>
      </c>
      <c r="L137" s="42"/>
      <c r="M137" s="189" t="s">
        <v>5</v>
      </c>
      <c r="N137" s="190" t="s">
        <v>43</v>
      </c>
      <c r="O137" s="43"/>
      <c r="P137" s="191">
        <f aca="true" t="shared" si="41" ref="P137:P157">O137*H137</f>
        <v>0</v>
      </c>
      <c r="Q137" s="191">
        <v>9E-05</v>
      </c>
      <c r="R137" s="191">
        <f aca="true" t="shared" si="42" ref="R137:R157">Q137*H137</f>
        <v>0.00099</v>
      </c>
      <c r="S137" s="191">
        <v>0</v>
      </c>
      <c r="T137" s="192">
        <f aca="true" t="shared" si="43" ref="T137:T157">S137*H137</f>
        <v>0</v>
      </c>
      <c r="AR137" s="25" t="s">
        <v>283</v>
      </c>
      <c r="AT137" s="25" t="s">
        <v>192</v>
      </c>
      <c r="AU137" s="25" t="s">
        <v>80</v>
      </c>
      <c r="AY137" s="25" t="s">
        <v>190</v>
      </c>
      <c r="BE137" s="193">
        <f aca="true" t="shared" si="44" ref="BE137:BE157">IF(N137="základní",J137,0)</f>
        <v>0</v>
      </c>
      <c r="BF137" s="193">
        <f aca="true" t="shared" si="45" ref="BF137:BF157">IF(N137="snížená",J137,0)</f>
        <v>0</v>
      </c>
      <c r="BG137" s="193">
        <f aca="true" t="shared" si="46" ref="BG137:BG157">IF(N137="zákl. přenesená",J137,0)</f>
        <v>0</v>
      </c>
      <c r="BH137" s="193">
        <f aca="true" t="shared" si="47" ref="BH137:BH157">IF(N137="sníž. přenesená",J137,0)</f>
        <v>0</v>
      </c>
      <c r="BI137" s="193">
        <f aca="true" t="shared" si="48" ref="BI137:BI157">IF(N137="nulová",J137,0)</f>
        <v>0</v>
      </c>
      <c r="BJ137" s="25" t="s">
        <v>17</v>
      </c>
      <c r="BK137" s="193">
        <f aca="true" t="shared" si="49" ref="BK137:BK157">ROUND(I137*H137,2)</f>
        <v>0</v>
      </c>
      <c r="BL137" s="25" t="s">
        <v>283</v>
      </c>
      <c r="BM137" s="25" t="s">
        <v>654</v>
      </c>
    </row>
    <row r="138" spans="2:65" s="1" customFormat="1" ht="25.5" customHeight="1">
      <c r="B138" s="181"/>
      <c r="C138" s="182" t="s">
        <v>420</v>
      </c>
      <c r="D138" s="182" t="s">
        <v>192</v>
      </c>
      <c r="E138" s="183" t="s">
        <v>4946</v>
      </c>
      <c r="F138" s="184" t="s">
        <v>4947</v>
      </c>
      <c r="G138" s="185" t="s">
        <v>410</v>
      </c>
      <c r="H138" s="186">
        <v>3</v>
      </c>
      <c r="I138" s="187"/>
      <c r="J138" s="188">
        <f t="shared" si="40"/>
        <v>0</v>
      </c>
      <c r="K138" s="184" t="s">
        <v>5</v>
      </c>
      <c r="L138" s="42"/>
      <c r="M138" s="189" t="s">
        <v>5</v>
      </c>
      <c r="N138" s="190" t="s">
        <v>43</v>
      </c>
      <c r="O138" s="43"/>
      <c r="P138" s="191">
        <f t="shared" si="41"/>
        <v>0</v>
      </c>
      <c r="Q138" s="191">
        <v>0.00027</v>
      </c>
      <c r="R138" s="191">
        <f t="shared" si="42"/>
        <v>0.00081</v>
      </c>
      <c r="S138" s="191">
        <v>0</v>
      </c>
      <c r="T138" s="192">
        <f t="shared" si="43"/>
        <v>0</v>
      </c>
      <c r="AR138" s="25" t="s">
        <v>283</v>
      </c>
      <c r="AT138" s="25" t="s">
        <v>192</v>
      </c>
      <c r="AU138" s="25" t="s">
        <v>80</v>
      </c>
      <c r="AY138" s="25" t="s">
        <v>190</v>
      </c>
      <c r="BE138" s="193">
        <f t="shared" si="44"/>
        <v>0</v>
      </c>
      <c r="BF138" s="193">
        <f t="shared" si="45"/>
        <v>0</v>
      </c>
      <c r="BG138" s="193">
        <f t="shared" si="46"/>
        <v>0</v>
      </c>
      <c r="BH138" s="193">
        <f t="shared" si="47"/>
        <v>0</v>
      </c>
      <c r="BI138" s="193">
        <f t="shared" si="48"/>
        <v>0</v>
      </c>
      <c r="BJ138" s="25" t="s">
        <v>17</v>
      </c>
      <c r="BK138" s="193">
        <f t="shared" si="49"/>
        <v>0</v>
      </c>
      <c r="BL138" s="25" t="s">
        <v>283</v>
      </c>
      <c r="BM138" s="25" t="s">
        <v>666</v>
      </c>
    </row>
    <row r="139" spans="2:65" s="1" customFormat="1" ht="25.5" customHeight="1">
      <c r="B139" s="181"/>
      <c r="C139" s="182" t="s">
        <v>445</v>
      </c>
      <c r="D139" s="182" t="s">
        <v>192</v>
      </c>
      <c r="E139" s="183" t="s">
        <v>4948</v>
      </c>
      <c r="F139" s="184" t="s">
        <v>4949</v>
      </c>
      <c r="G139" s="185" t="s">
        <v>410</v>
      </c>
      <c r="H139" s="186">
        <v>2</v>
      </c>
      <c r="I139" s="187"/>
      <c r="J139" s="188">
        <f t="shared" si="40"/>
        <v>0</v>
      </c>
      <c r="K139" s="184" t="s">
        <v>5</v>
      </c>
      <c r="L139" s="42"/>
      <c r="M139" s="189" t="s">
        <v>5</v>
      </c>
      <c r="N139" s="190" t="s">
        <v>43</v>
      </c>
      <c r="O139" s="43"/>
      <c r="P139" s="191">
        <f t="shared" si="41"/>
        <v>0</v>
      </c>
      <c r="Q139" s="191">
        <v>0.00028</v>
      </c>
      <c r="R139" s="191">
        <f t="shared" si="42"/>
        <v>0.00056</v>
      </c>
      <c r="S139" s="191">
        <v>0</v>
      </c>
      <c r="T139" s="192">
        <f t="shared" si="43"/>
        <v>0</v>
      </c>
      <c r="AR139" s="25" t="s">
        <v>283</v>
      </c>
      <c r="AT139" s="25" t="s">
        <v>192</v>
      </c>
      <c r="AU139" s="25" t="s">
        <v>80</v>
      </c>
      <c r="AY139" s="25" t="s">
        <v>190</v>
      </c>
      <c r="BE139" s="193">
        <f t="shared" si="44"/>
        <v>0</v>
      </c>
      <c r="BF139" s="193">
        <f t="shared" si="45"/>
        <v>0</v>
      </c>
      <c r="BG139" s="193">
        <f t="shared" si="46"/>
        <v>0</v>
      </c>
      <c r="BH139" s="193">
        <f t="shared" si="47"/>
        <v>0</v>
      </c>
      <c r="BI139" s="193">
        <f t="shared" si="48"/>
        <v>0</v>
      </c>
      <c r="BJ139" s="25" t="s">
        <v>17</v>
      </c>
      <c r="BK139" s="193">
        <f t="shared" si="49"/>
        <v>0</v>
      </c>
      <c r="BL139" s="25" t="s">
        <v>283</v>
      </c>
      <c r="BM139" s="25" t="s">
        <v>699</v>
      </c>
    </row>
    <row r="140" spans="2:65" s="1" customFormat="1" ht="16.5" customHeight="1">
      <c r="B140" s="181"/>
      <c r="C140" s="182" t="s">
        <v>453</v>
      </c>
      <c r="D140" s="182" t="s">
        <v>192</v>
      </c>
      <c r="E140" s="183" t="s">
        <v>4950</v>
      </c>
      <c r="F140" s="184" t="s">
        <v>4951</v>
      </c>
      <c r="G140" s="185" t="s">
        <v>410</v>
      </c>
      <c r="H140" s="186">
        <v>11</v>
      </c>
      <c r="I140" s="187"/>
      <c r="J140" s="188">
        <f t="shared" si="40"/>
        <v>0</v>
      </c>
      <c r="K140" s="184" t="s">
        <v>5</v>
      </c>
      <c r="L140" s="42"/>
      <c r="M140" s="189" t="s">
        <v>5</v>
      </c>
      <c r="N140" s="190" t="s">
        <v>43</v>
      </c>
      <c r="O140" s="43"/>
      <c r="P140" s="191">
        <f t="shared" si="41"/>
        <v>0</v>
      </c>
      <c r="Q140" s="191">
        <v>0.00012</v>
      </c>
      <c r="R140" s="191">
        <f t="shared" si="42"/>
        <v>0.00132</v>
      </c>
      <c r="S140" s="191">
        <v>0</v>
      </c>
      <c r="T140" s="192">
        <f t="shared" si="43"/>
        <v>0</v>
      </c>
      <c r="AR140" s="25" t="s">
        <v>283</v>
      </c>
      <c r="AT140" s="25" t="s">
        <v>192</v>
      </c>
      <c r="AU140" s="25" t="s">
        <v>80</v>
      </c>
      <c r="AY140" s="25" t="s">
        <v>190</v>
      </c>
      <c r="BE140" s="193">
        <f t="shared" si="44"/>
        <v>0</v>
      </c>
      <c r="BF140" s="193">
        <f t="shared" si="45"/>
        <v>0</v>
      </c>
      <c r="BG140" s="193">
        <f t="shared" si="46"/>
        <v>0</v>
      </c>
      <c r="BH140" s="193">
        <f t="shared" si="47"/>
        <v>0</v>
      </c>
      <c r="BI140" s="193">
        <f t="shared" si="48"/>
        <v>0</v>
      </c>
      <c r="BJ140" s="25" t="s">
        <v>17</v>
      </c>
      <c r="BK140" s="193">
        <f t="shared" si="49"/>
        <v>0</v>
      </c>
      <c r="BL140" s="25" t="s">
        <v>283</v>
      </c>
      <c r="BM140" s="25" t="s">
        <v>710</v>
      </c>
    </row>
    <row r="141" spans="2:65" s="1" customFormat="1" ht="16.5" customHeight="1">
      <c r="B141" s="181"/>
      <c r="C141" s="182" t="s">
        <v>459</v>
      </c>
      <c r="D141" s="182" t="s">
        <v>192</v>
      </c>
      <c r="E141" s="183" t="s">
        <v>4952</v>
      </c>
      <c r="F141" s="184" t="s">
        <v>4953</v>
      </c>
      <c r="G141" s="185" t="s">
        <v>410</v>
      </c>
      <c r="H141" s="186">
        <v>9</v>
      </c>
      <c r="I141" s="187"/>
      <c r="J141" s="188">
        <f t="shared" si="40"/>
        <v>0</v>
      </c>
      <c r="K141" s="184" t="s">
        <v>5</v>
      </c>
      <c r="L141" s="42"/>
      <c r="M141" s="189" t="s">
        <v>5</v>
      </c>
      <c r="N141" s="190" t="s">
        <v>43</v>
      </c>
      <c r="O141" s="43"/>
      <c r="P141" s="191">
        <f t="shared" si="41"/>
        <v>0</v>
      </c>
      <c r="Q141" s="191">
        <v>0.00071</v>
      </c>
      <c r="R141" s="191">
        <f t="shared" si="42"/>
        <v>0.00639</v>
      </c>
      <c r="S141" s="191">
        <v>0</v>
      </c>
      <c r="T141" s="192">
        <f t="shared" si="43"/>
        <v>0</v>
      </c>
      <c r="AR141" s="25" t="s">
        <v>283</v>
      </c>
      <c r="AT141" s="25" t="s">
        <v>192</v>
      </c>
      <c r="AU141" s="25" t="s">
        <v>80</v>
      </c>
      <c r="AY141" s="25" t="s">
        <v>190</v>
      </c>
      <c r="BE141" s="193">
        <f t="shared" si="44"/>
        <v>0</v>
      </c>
      <c r="BF141" s="193">
        <f t="shared" si="45"/>
        <v>0</v>
      </c>
      <c r="BG141" s="193">
        <f t="shared" si="46"/>
        <v>0</v>
      </c>
      <c r="BH141" s="193">
        <f t="shared" si="47"/>
        <v>0</v>
      </c>
      <c r="BI141" s="193">
        <f t="shared" si="48"/>
        <v>0</v>
      </c>
      <c r="BJ141" s="25" t="s">
        <v>17</v>
      </c>
      <c r="BK141" s="193">
        <f t="shared" si="49"/>
        <v>0</v>
      </c>
      <c r="BL141" s="25" t="s">
        <v>283</v>
      </c>
      <c r="BM141" s="25" t="s">
        <v>722</v>
      </c>
    </row>
    <row r="142" spans="2:65" s="1" customFormat="1" ht="16.5" customHeight="1">
      <c r="B142" s="181"/>
      <c r="C142" s="182" t="s">
        <v>464</v>
      </c>
      <c r="D142" s="182" t="s">
        <v>192</v>
      </c>
      <c r="E142" s="183" t="s">
        <v>4954</v>
      </c>
      <c r="F142" s="184" t="s">
        <v>4955</v>
      </c>
      <c r="G142" s="185" t="s">
        <v>410</v>
      </c>
      <c r="H142" s="186">
        <v>2</v>
      </c>
      <c r="I142" s="187"/>
      <c r="J142" s="188">
        <f t="shared" si="40"/>
        <v>0</v>
      </c>
      <c r="K142" s="184" t="s">
        <v>5</v>
      </c>
      <c r="L142" s="42"/>
      <c r="M142" s="189" t="s">
        <v>5</v>
      </c>
      <c r="N142" s="190" t="s">
        <v>43</v>
      </c>
      <c r="O142" s="43"/>
      <c r="P142" s="191">
        <f t="shared" si="41"/>
        <v>0</v>
      </c>
      <c r="Q142" s="191">
        <v>0.00024</v>
      </c>
      <c r="R142" s="191">
        <f t="shared" si="42"/>
        <v>0.00048</v>
      </c>
      <c r="S142" s="191">
        <v>0</v>
      </c>
      <c r="T142" s="192">
        <f t="shared" si="43"/>
        <v>0</v>
      </c>
      <c r="AR142" s="25" t="s">
        <v>283</v>
      </c>
      <c r="AT142" s="25" t="s">
        <v>192</v>
      </c>
      <c r="AU142" s="25" t="s">
        <v>80</v>
      </c>
      <c r="AY142" s="25" t="s">
        <v>190</v>
      </c>
      <c r="BE142" s="193">
        <f t="shared" si="44"/>
        <v>0</v>
      </c>
      <c r="BF142" s="193">
        <f t="shared" si="45"/>
        <v>0</v>
      </c>
      <c r="BG142" s="193">
        <f t="shared" si="46"/>
        <v>0</v>
      </c>
      <c r="BH142" s="193">
        <f t="shared" si="47"/>
        <v>0</v>
      </c>
      <c r="BI142" s="193">
        <f t="shared" si="48"/>
        <v>0</v>
      </c>
      <c r="BJ142" s="25" t="s">
        <v>17</v>
      </c>
      <c r="BK142" s="193">
        <f t="shared" si="49"/>
        <v>0</v>
      </c>
      <c r="BL142" s="25" t="s">
        <v>283</v>
      </c>
      <c r="BM142" s="25" t="s">
        <v>733</v>
      </c>
    </row>
    <row r="143" spans="2:65" s="1" customFormat="1" ht="16.5" customHeight="1">
      <c r="B143" s="181"/>
      <c r="C143" s="182" t="s">
        <v>471</v>
      </c>
      <c r="D143" s="182" t="s">
        <v>192</v>
      </c>
      <c r="E143" s="183" t="s">
        <v>4956</v>
      </c>
      <c r="F143" s="184" t="s">
        <v>4957</v>
      </c>
      <c r="G143" s="185" t="s">
        <v>410</v>
      </c>
      <c r="H143" s="186">
        <v>2</v>
      </c>
      <c r="I143" s="187"/>
      <c r="J143" s="188">
        <f t="shared" si="40"/>
        <v>0</v>
      </c>
      <c r="K143" s="184" t="s">
        <v>5</v>
      </c>
      <c r="L143" s="42"/>
      <c r="M143" s="189" t="s">
        <v>5</v>
      </c>
      <c r="N143" s="190" t="s">
        <v>43</v>
      </c>
      <c r="O143" s="43"/>
      <c r="P143" s="191">
        <f t="shared" si="41"/>
        <v>0</v>
      </c>
      <c r="Q143" s="191">
        <v>0.00018</v>
      </c>
      <c r="R143" s="191">
        <f t="shared" si="42"/>
        <v>0.00036</v>
      </c>
      <c r="S143" s="191">
        <v>0</v>
      </c>
      <c r="T143" s="192">
        <f t="shared" si="43"/>
        <v>0</v>
      </c>
      <c r="AR143" s="25" t="s">
        <v>283</v>
      </c>
      <c r="AT143" s="25" t="s">
        <v>192</v>
      </c>
      <c r="AU143" s="25" t="s">
        <v>80</v>
      </c>
      <c r="AY143" s="25" t="s">
        <v>190</v>
      </c>
      <c r="BE143" s="193">
        <f t="shared" si="44"/>
        <v>0</v>
      </c>
      <c r="BF143" s="193">
        <f t="shared" si="45"/>
        <v>0</v>
      </c>
      <c r="BG143" s="193">
        <f t="shared" si="46"/>
        <v>0</v>
      </c>
      <c r="BH143" s="193">
        <f t="shared" si="47"/>
        <v>0</v>
      </c>
      <c r="BI143" s="193">
        <f t="shared" si="48"/>
        <v>0</v>
      </c>
      <c r="BJ143" s="25" t="s">
        <v>17</v>
      </c>
      <c r="BK143" s="193">
        <f t="shared" si="49"/>
        <v>0</v>
      </c>
      <c r="BL143" s="25" t="s">
        <v>283</v>
      </c>
      <c r="BM143" s="25" t="s">
        <v>753</v>
      </c>
    </row>
    <row r="144" spans="2:65" s="1" customFormat="1" ht="16.5" customHeight="1">
      <c r="B144" s="181"/>
      <c r="C144" s="182" t="s">
        <v>477</v>
      </c>
      <c r="D144" s="182" t="s">
        <v>192</v>
      </c>
      <c r="E144" s="183" t="s">
        <v>4958</v>
      </c>
      <c r="F144" s="184" t="s">
        <v>4959</v>
      </c>
      <c r="G144" s="185" t="s">
        <v>410</v>
      </c>
      <c r="H144" s="186">
        <v>3</v>
      </c>
      <c r="I144" s="187"/>
      <c r="J144" s="188">
        <f t="shared" si="40"/>
        <v>0</v>
      </c>
      <c r="K144" s="184" t="s">
        <v>5</v>
      </c>
      <c r="L144" s="42"/>
      <c r="M144" s="189" t="s">
        <v>5</v>
      </c>
      <c r="N144" s="190" t="s">
        <v>43</v>
      </c>
      <c r="O144" s="43"/>
      <c r="P144" s="191">
        <f t="shared" si="41"/>
        <v>0</v>
      </c>
      <c r="Q144" s="191">
        <v>0.00022</v>
      </c>
      <c r="R144" s="191">
        <f t="shared" si="42"/>
        <v>0.00066</v>
      </c>
      <c r="S144" s="191">
        <v>0</v>
      </c>
      <c r="T144" s="192">
        <f t="shared" si="43"/>
        <v>0</v>
      </c>
      <c r="AR144" s="25" t="s">
        <v>283</v>
      </c>
      <c r="AT144" s="25" t="s">
        <v>192</v>
      </c>
      <c r="AU144" s="25" t="s">
        <v>80</v>
      </c>
      <c r="AY144" s="25" t="s">
        <v>190</v>
      </c>
      <c r="BE144" s="193">
        <f t="shared" si="44"/>
        <v>0</v>
      </c>
      <c r="BF144" s="193">
        <f t="shared" si="45"/>
        <v>0</v>
      </c>
      <c r="BG144" s="193">
        <f t="shared" si="46"/>
        <v>0</v>
      </c>
      <c r="BH144" s="193">
        <f t="shared" si="47"/>
        <v>0</v>
      </c>
      <c r="BI144" s="193">
        <f t="shared" si="48"/>
        <v>0</v>
      </c>
      <c r="BJ144" s="25" t="s">
        <v>17</v>
      </c>
      <c r="BK144" s="193">
        <f t="shared" si="49"/>
        <v>0</v>
      </c>
      <c r="BL144" s="25" t="s">
        <v>283</v>
      </c>
      <c r="BM144" s="25" t="s">
        <v>765</v>
      </c>
    </row>
    <row r="145" spans="2:65" s="1" customFormat="1" ht="16.5" customHeight="1">
      <c r="B145" s="181"/>
      <c r="C145" s="182" t="s">
        <v>483</v>
      </c>
      <c r="D145" s="182" t="s">
        <v>192</v>
      </c>
      <c r="E145" s="183" t="s">
        <v>4960</v>
      </c>
      <c r="F145" s="184" t="s">
        <v>4961</v>
      </c>
      <c r="G145" s="185" t="s">
        <v>410</v>
      </c>
      <c r="H145" s="186">
        <v>2</v>
      </c>
      <c r="I145" s="187"/>
      <c r="J145" s="188">
        <f t="shared" si="40"/>
        <v>0</v>
      </c>
      <c r="K145" s="184" t="s">
        <v>5</v>
      </c>
      <c r="L145" s="42"/>
      <c r="M145" s="189" t="s">
        <v>5</v>
      </c>
      <c r="N145" s="190" t="s">
        <v>43</v>
      </c>
      <c r="O145" s="43"/>
      <c r="P145" s="191">
        <f t="shared" si="41"/>
        <v>0</v>
      </c>
      <c r="Q145" s="191">
        <v>0.00033</v>
      </c>
      <c r="R145" s="191">
        <f t="shared" si="42"/>
        <v>0.00066</v>
      </c>
      <c r="S145" s="191">
        <v>0</v>
      </c>
      <c r="T145" s="192">
        <f t="shared" si="43"/>
        <v>0</v>
      </c>
      <c r="AR145" s="25" t="s">
        <v>283</v>
      </c>
      <c r="AT145" s="25" t="s">
        <v>192</v>
      </c>
      <c r="AU145" s="25" t="s">
        <v>80</v>
      </c>
      <c r="AY145" s="25" t="s">
        <v>190</v>
      </c>
      <c r="BE145" s="193">
        <f t="shared" si="44"/>
        <v>0</v>
      </c>
      <c r="BF145" s="193">
        <f t="shared" si="45"/>
        <v>0</v>
      </c>
      <c r="BG145" s="193">
        <f t="shared" si="46"/>
        <v>0</v>
      </c>
      <c r="BH145" s="193">
        <f t="shared" si="47"/>
        <v>0</v>
      </c>
      <c r="BI145" s="193">
        <f t="shared" si="48"/>
        <v>0</v>
      </c>
      <c r="BJ145" s="25" t="s">
        <v>17</v>
      </c>
      <c r="BK145" s="193">
        <f t="shared" si="49"/>
        <v>0</v>
      </c>
      <c r="BL145" s="25" t="s">
        <v>283</v>
      </c>
      <c r="BM145" s="25" t="s">
        <v>775</v>
      </c>
    </row>
    <row r="146" spans="2:65" s="1" customFormat="1" ht="16.5" customHeight="1">
      <c r="B146" s="181"/>
      <c r="C146" s="182" t="s">
        <v>489</v>
      </c>
      <c r="D146" s="182" t="s">
        <v>192</v>
      </c>
      <c r="E146" s="183" t="s">
        <v>4962</v>
      </c>
      <c r="F146" s="184" t="s">
        <v>4963</v>
      </c>
      <c r="G146" s="185" t="s">
        <v>410</v>
      </c>
      <c r="H146" s="186">
        <v>1</v>
      </c>
      <c r="I146" s="187"/>
      <c r="J146" s="188">
        <f t="shared" si="40"/>
        <v>0</v>
      </c>
      <c r="K146" s="184" t="s">
        <v>5</v>
      </c>
      <c r="L146" s="42"/>
      <c r="M146" s="189" t="s">
        <v>5</v>
      </c>
      <c r="N146" s="190" t="s">
        <v>43</v>
      </c>
      <c r="O146" s="43"/>
      <c r="P146" s="191">
        <f t="shared" si="41"/>
        <v>0</v>
      </c>
      <c r="Q146" s="191">
        <v>0.00057</v>
      </c>
      <c r="R146" s="191">
        <f t="shared" si="42"/>
        <v>0.00057</v>
      </c>
      <c r="S146" s="191">
        <v>0</v>
      </c>
      <c r="T146" s="192">
        <f t="shared" si="43"/>
        <v>0</v>
      </c>
      <c r="AR146" s="25" t="s">
        <v>283</v>
      </c>
      <c r="AT146" s="25" t="s">
        <v>192</v>
      </c>
      <c r="AU146" s="25" t="s">
        <v>80</v>
      </c>
      <c r="AY146" s="25" t="s">
        <v>190</v>
      </c>
      <c r="BE146" s="193">
        <f t="shared" si="44"/>
        <v>0</v>
      </c>
      <c r="BF146" s="193">
        <f t="shared" si="45"/>
        <v>0</v>
      </c>
      <c r="BG146" s="193">
        <f t="shared" si="46"/>
        <v>0</v>
      </c>
      <c r="BH146" s="193">
        <f t="shared" si="47"/>
        <v>0</v>
      </c>
      <c r="BI146" s="193">
        <f t="shared" si="48"/>
        <v>0</v>
      </c>
      <c r="BJ146" s="25" t="s">
        <v>17</v>
      </c>
      <c r="BK146" s="193">
        <f t="shared" si="49"/>
        <v>0</v>
      </c>
      <c r="BL146" s="25" t="s">
        <v>283</v>
      </c>
      <c r="BM146" s="25" t="s">
        <v>788</v>
      </c>
    </row>
    <row r="147" spans="2:65" s="1" customFormat="1" ht="16.5" customHeight="1">
      <c r="B147" s="181"/>
      <c r="C147" s="182" t="s">
        <v>495</v>
      </c>
      <c r="D147" s="182" t="s">
        <v>192</v>
      </c>
      <c r="E147" s="183" t="s">
        <v>4964</v>
      </c>
      <c r="F147" s="184" t="s">
        <v>4965</v>
      </c>
      <c r="G147" s="185" t="s">
        <v>410</v>
      </c>
      <c r="H147" s="186">
        <v>1</v>
      </c>
      <c r="I147" s="187"/>
      <c r="J147" s="188">
        <f t="shared" si="40"/>
        <v>0</v>
      </c>
      <c r="K147" s="184" t="s">
        <v>5</v>
      </c>
      <c r="L147" s="42"/>
      <c r="M147" s="189" t="s">
        <v>5</v>
      </c>
      <c r="N147" s="190" t="s">
        <v>43</v>
      </c>
      <c r="O147" s="43"/>
      <c r="P147" s="191">
        <f t="shared" si="41"/>
        <v>0</v>
      </c>
      <c r="Q147" s="191">
        <v>0.00124</v>
      </c>
      <c r="R147" s="191">
        <f t="shared" si="42"/>
        <v>0.00124</v>
      </c>
      <c r="S147" s="191">
        <v>0</v>
      </c>
      <c r="T147" s="192">
        <f t="shared" si="43"/>
        <v>0</v>
      </c>
      <c r="AR147" s="25" t="s">
        <v>283</v>
      </c>
      <c r="AT147" s="25" t="s">
        <v>192</v>
      </c>
      <c r="AU147" s="25" t="s">
        <v>80</v>
      </c>
      <c r="AY147" s="25" t="s">
        <v>190</v>
      </c>
      <c r="BE147" s="193">
        <f t="shared" si="44"/>
        <v>0</v>
      </c>
      <c r="BF147" s="193">
        <f t="shared" si="45"/>
        <v>0</v>
      </c>
      <c r="BG147" s="193">
        <f t="shared" si="46"/>
        <v>0</v>
      </c>
      <c r="BH147" s="193">
        <f t="shared" si="47"/>
        <v>0</v>
      </c>
      <c r="BI147" s="193">
        <f t="shared" si="48"/>
        <v>0</v>
      </c>
      <c r="BJ147" s="25" t="s">
        <v>17</v>
      </c>
      <c r="BK147" s="193">
        <f t="shared" si="49"/>
        <v>0</v>
      </c>
      <c r="BL147" s="25" t="s">
        <v>283</v>
      </c>
      <c r="BM147" s="25" t="s">
        <v>800</v>
      </c>
    </row>
    <row r="148" spans="2:65" s="1" customFormat="1" ht="16.5" customHeight="1">
      <c r="B148" s="181"/>
      <c r="C148" s="182" t="s">
        <v>501</v>
      </c>
      <c r="D148" s="182" t="s">
        <v>192</v>
      </c>
      <c r="E148" s="183" t="s">
        <v>4966</v>
      </c>
      <c r="F148" s="184" t="s">
        <v>4967</v>
      </c>
      <c r="G148" s="185" t="s">
        <v>410</v>
      </c>
      <c r="H148" s="186">
        <v>10</v>
      </c>
      <c r="I148" s="187"/>
      <c r="J148" s="188">
        <f t="shared" si="40"/>
        <v>0</v>
      </c>
      <c r="K148" s="184" t="s">
        <v>5</v>
      </c>
      <c r="L148" s="42"/>
      <c r="M148" s="189" t="s">
        <v>5</v>
      </c>
      <c r="N148" s="190" t="s">
        <v>43</v>
      </c>
      <c r="O148" s="43"/>
      <c r="P148" s="191">
        <f t="shared" si="41"/>
        <v>0</v>
      </c>
      <c r="Q148" s="191">
        <v>0.00034</v>
      </c>
      <c r="R148" s="191">
        <f t="shared" si="42"/>
        <v>0.0034000000000000002</v>
      </c>
      <c r="S148" s="191">
        <v>0</v>
      </c>
      <c r="T148" s="192">
        <f t="shared" si="43"/>
        <v>0</v>
      </c>
      <c r="AR148" s="25" t="s">
        <v>283</v>
      </c>
      <c r="AT148" s="25" t="s">
        <v>192</v>
      </c>
      <c r="AU148" s="25" t="s">
        <v>80</v>
      </c>
      <c r="AY148" s="25" t="s">
        <v>190</v>
      </c>
      <c r="BE148" s="193">
        <f t="shared" si="44"/>
        <v>0</v>
      </c>
      <c r="BF148" s="193">
        <f t="shared" si="45"/>
        <v>0</v>
      </c>
      <c r="BG148" s="193">
        <f t="shared" si="46"/>
        <v>0</v>
      </c>
      <c r="BH148" s="193">
        <f t="shared" si="47"/>
        <v>0</v>
      </c>
      <c r="BI148" s="193">
        <f t="shared" si="48"/>
        <v>0</v>
      </c>
      <c r="BJ148" s="25" t="s">
        <v>17</v>
      </c>
      <c r="BK148" s="193">
        <f t="shared" si="49"/>
        <v>0</v>
      </c>
      <c r="BL148" s="25" t="s">
        <v>283</v>
      </c>
      <c r="BM148" s="25" t="s">
        <v>817</v>
      </c>
    </row>
    <row r="149" spans="2:65" s="1" customFormat="1" ht="16.5" customHeight="1">
      <c r="B149" s="181"/>
      <c r="C149" s="182" t="s">
        <v>507</v>
      </c>
      <c r="D149" s="182" t="s">
        <v>192</v>
      </c>
      <c r="E149" s="183" t="s">
        <v>4968</v>
      </c>
      <c r="F149" s="184" t="s">
        <v>4969</v>
      </c>
      <c r="G149" s="185" t="s">
        <v>410</v>
      </c>
      <c r="H149" s="186">
        <v>2</v>
      </c>
      <c r="I149" s="187"/>
      <c r="J149" s="188">
        <f t="shared" si="40"/>
        <v>0</v>
      </c>
      <c r="K149" s="184" t="s">
        <v>5</v>
      </c>
      <c r="L149" s="42"/>
      <c r="M149" s="189" t="s">
        <v>5</v>
      </c>
      <c r="N149" s="190" t="s">
        <v>43</v>
      </c>
      <c r="O149" s="43"/>
      <c r="P149" s="191">
        <f t="shared" si="41"/>
        <v>0</v>
      </c>
      <c r="Q149" s="191">
        <v>0.0005</v>
      </c>
      <c r="R149" s="191">
        <f t="shared" si="42"/>
        <v>0.001</v>
      </c>
      <c r="S149" s="191">
        <v>0</v>
      </c>
      <c r="T149" s="192">
        <f t="shared" si="43"/>
        <v>0</v>
      </c>
      <c r="AR149" s="25" t="s">
        <v>283</v>
      </c>
      <c r="AT149" s="25" t="s">
        <v>192</v>
      </c>
      <c r="AU149" s="25" t="s">
        <v>80</v>
      </c>
      <c r="AY149" s="25" t="s">
        <v>190</v>
      </c>
      <c r="BE149" s="193">
        <f t="shared" si="44"/>
        <v>0</v>
      </c>
      <c r="BF149" s="193">
        <f t="shared" si="45"/>
        <v>0</v>
      </c>
      <c r="BG149" s="193">
        <f t="shared" si="46"/>
        <v>0</v>
      </c>
      <c r="BH149" s="193">
        <f t="shared" si="47"/>
        <v>0</v>
      </c>
      <c r="BI149" s="193">
        <f t="shared" si="48"/>
        <v>0</v>
      </c>
      <c r="BJ149" s="25" t="s">
        <v>17</v>
      </c>
      <c r="BK149" s="193">
        <f t="shared" si="49"/>
        <v>0</v>
      </c>
      <c r="BL149" s="25" t="s">
        <v>283</v>
      </c>
      <c r="BM149" s="25" t="s">
        <v>831</v>
      </c>
    </row>
    <row r="150" spans="2:65" s="1" customFormat="1" ht="16.5" customHeight="1">
      <c r="B150" s="181"/>
      <c r="C150" s="182" t="s">
        <v>513</v>
      </c>
      <c r="D150" s="182" t="s">
        <v>192</v>
      </c>
      <c r="E150" s="183" t="s">
        <v>4970</v>
      </c>
      <c r="F150" s="184" t="s">
        <v>4971</v>
      </c>
      <c r="G150" s="185" t="s">
        <v>410</v>
      </c>
      <c r="H150" s="186">
        <v>2</v>
      </c>
      <c r="I150" s="187"/>
      <c r="J150" s="188">
        <f t="shared" si="40"/>
        <v>0</v>
      </c>
      <c r="K150" s="184" t="s">
        <v>5</v>
      </c>
      <c r="L150" s="42"/>
      <c r="M150" s="189" t="s">
        <v>5</v>
      </c>
      <c r="N150" s="190" t="s">
        <v>43</v>
      </c>
      <c r="O150" s="43"/>
      <c r="P150" s="191">
        <f t="shared" si="41"/>
        <v>0</v>
      </c>
      <c r="Q150" s="191">
        <v>0.0007</v>
      </c>
      <c r="R150" s="191">
        <f t="shared" si="42"/>
        <v>0.0014</v>
      </c>
      <c r="S150" s="191">
        <v>0</v>
      </c>
      <c r="T150" s="192">
        <f t="shared" si="43"/>
        <v>0</v>
      </c>
      <c r="AR150" s="25" t="s">
        <v>283</v>
      </c>
      <c r="AT150" s="25" t="s">
        <v>192</v>
      </c>
      <c r="AU150" s="25" t="s">
        <v>80</v>
      </c>
      <c r="AY150" s="25" t="s">
        <v>190</v>
      </c>
      <c r="BE150" s="193">
        <f t="shared" si="44"/>
        <v>0</v>
      </c>
      <c r="BF150" s="193">
        <f t="shared" si="45"/>
        <v>0</v>
      </c>
      <c r="BG150" s="193">
        <f t="shared" si="46"/>
        <v>0</v>
      </c>
      <c r="BH150" s="193">
        <f t="shared" si="47"/>
        <v>0</v>
      </c>
      <c r="BI150" s="193">
        <f t="shared" si="48"/>
        <v>0</v>
      </c>
      <c r="BJ150" s="25" t="s">
        <v>17</v>
      </c>
      <c r="BK150" s="193">
        <f t="shared" si="49"/>
        <v>0</v>
      </c>
      <c r="BL150" s="25" t="s">
        <v>283</v>
      </c>
      <c r="BM150" s="25" t="s">
        <v>841</v>
      </c>
    </row>
    <row r="151" spans="2:65" s="1" customFormat="1" ht="25.5" customHeight="1">
      <c r="B151" s="181"/>
      <c r="C151" s="182" t="s">
        <v>519</v>
      </c>
      <c r="D151" s="182" t="s">
        <v>192</v>
      </c>
      <c r="E151" s="183" t="s">
        <v>4972</v>
      </c>
      <c r="F151" s="184" t="s">
        <v>4973</v>
      </c>
      <c r="G151" s="185" t="s">
        <v>410</v>
      </c>
      <c r="H151" s="186">
        <v>4</v>
      </c>
      <c r="I151" s="187"/>
      <c r="J151" s="188">
        <f t="shared" si="40"/>
        <v>0</v>
      </c>
      <c r="K151" s="184" t="s">
        <v>5</v>
      </c>
      <c r="L151" s="42"/>
      <c r="M151" s="189" t="s">
        <v>5</v>
      </c>
      <c r="N151" s="190" t="s">
        <v>43</v>
      </c>
      <c r="O151" s="43"/>
      <c r="P151" s="191">
        <f t="shared" si="41"/>
        <v>0</v>
      </c>
      <c r="Q151" s="191">
        <v>0.00052</v>
      </c>
      <c r="R151" s="191">
        <f t="shared" si="42"/>
        <v>0.00208</v>
      </c>
      <c r="S151" s="191">
        <v>0</v>
      </c>
      <c r="T151" s="192">
        <f t="shared" si="43"/>
        <v>0</v>
      </c>
      <c r="AR151" s="25" t="s">
        <v>283</v>
      </c>
      <c r="AT151" s="25" t="s">
        <v>192</v>
      </c>
      <c r="AU151" s="25" t="s">
        <v>80</v>
      </c>
      <c r="AY151" s="25" t="s">
        <v>190</v>
      </c>
      <c r="BE151" s="193">
        <f t="shared" si="44"/>
        <v>0</v>
      </c>
      <c r="BF151" s="193">
        <f t="shared" si="45"/>
        <v>0</v>
      </c>
      <c r="BG151" s="193">
        <f t="shared" si="46"/>
        <v>0</v>
      </c>
      <c r="BH151" s="193">
        <f t="shared" si="47"/>
        <v>0</v>
      </c>
      <c r="BI151" s="193">
        <f t="shared" si="48"/>
        <v>0</v>
      </c>
      <c r="BJ151" s="25" t="s">
        <v>17</v>
      </c>
      <c r="BK151" s="193">
        <f t="shared" si="49"/>
        <v>0</v>
      </c>
      <c r="BL151" s="25" t="s">
        <v>283</v>
      </c>
      <c r="BM151" s="25" t="s">
        <v>851</v>
      </c>
    </row>
    <row r="152" spans="2:65" s="1" customFormat="1" ht="25.5" customHeight="1">
      <c r="B152" s="181"/>
      <c r="C152" s="182" t="s">
        <v>525</v>
      </c>
      <c r="D152" s="182" t="s">
        <v>192</v>
      </c>
      <c r="E152" s="183" t="s">
        <v>4974</v>
      </c>
      <c r="F152" s="184" t="s">
        <v>4975</v>
      </c>
      <c r="G152" s="185" t="s">
        <v>410</v>
      </c>
      <c r="H152" s="186">
        <v>5</v>
      </c>
      <c r="I152" s="187"/>
      <c r="J152" s="188">
        <f t="shared" si="40"/>
        <v>0</v>
      </c>
      <c r="K152" s="184" t="s">
        <v>5</v>
      </c>
      <c r="L152" s="42"/>
      <c r="M152" s="189" t="s">
        <v>5</v>
      </c>
      <c r="N152" s="190" t="s">
        <v>43</v>
      </c>
      <c r="O152" s="43"/>
      <c r="P152" s="191">
        <f t="shared" si="41"/>
        <v>0</v>
      </c>
      <c r="Q152" s="191">
        <v>0.00147</v>
      </c>
      <c r="R152" s="191">
        <f t="shared" si="42"/>
        <v>0.00735</v>
      </c>
      <c r="S152" s="191">
        <v>0</v>
      </c>
      <c r="T152" s="192">
        <f t="shared" si="43"/>
        <v>0</v>
      </c>
      <c r="AR152" s="25" t="s">
        <v>283</v>
      </c>
      <c r="AT152" s="25" t="s">
        <v>192</v>
      </c>
      <c r="AU152" s="25" t="s">
        <v>80</v>
      </c>
      <c r="AY152" s="25" t="s">
        <v>190</v>
      </c>
      <c r="BE152" s="193">
        <f t="shared" si="44"/>
        <v>0</v>
      </c>
      <c r="BF152" s="193">
        <f t="shared" si="45"/>
        <v>0</v>
      </c>
      <c r="BG152" s="193">
        <f t="shared" si="46"/>
        <v>0</v>
      </c>
      <c r="BH152" s="193">
        <f t="shared" si="47"/>
        <v>0</v>
      </c>
      <c r="BI152" s="193">
        <f t="shared" si="48"/>
        <v>0</v>
      </c>
      <c r="BJ152" s="25" t="s">
        <v>17</v>
      </c>
      <c r="BK152" s="193">
        <f t="shared" si="49"/>
        <v>0</v>
      </c>
      <c r="BL152" s="25" t="s">
        <v>283</v>
      </c>
      <c r="BM152" s="25" t="s">
        <v>868</v>
      </c>
    </row>
    <row r="153" spans="2:65" s="1" customFormat="1" ht="16.5" customHeight="1">
      <c r="B153" s="181"/>
      <c r="C153" s="182" t="s">
        <v>531</v>
      </c>
      <c r="D153" s="182" t="s">
        <v>192</v>
      </c>
      <c r="E153" s="183" t="s">
        <v>4976</v>
      </c>
      <c r="F153" s="184" t="s">
        <v>4977</v>
      </c>
      <c r="G153" s="185" t="s">
        <v>410</v>
      </c>
      <c r="H153" s="186">
        <v>5</v>
      </c>
      <c r="I153" s="187"/>
      <c r="J153" s="188">
        <f t="shared" si="40"/>
        <v>0</v>
      </c>
      <c r="K153" s="184" t="s">
        <v>5</v>
      </c>
      <c r="L153" s="42"/>
      <c r="M153" s="189" t="s">
        <v>5</v>
      </c>
      <c r="N153" s="190" t="s">
        <v>43</v>
      </c>
      <c r="O153" s="43"/>
      <c r="P153" s="191">
        <f t="shared" si="41"/>
        <v>0</v>
      </c>
      <c r="Q153" s="191">
        <v>0.00085</v>
      </c>
      <c r="R153" s="191">
        <f t="shared" si="42"/>
        <v>0.0042499999999999994</v>
      </c>
      <c r="S153" s="191">
        <v>0</v>
      </c>
      <c r="T153" s="192">
        <f t="shared" si="43"/>
        <v>0</v>
      </c>
      <c r="AR153" s="25" t="s">
        <v>283</v>
      </c>
      <c r="AT153" s="25" t="s">
        <v>192</v>
      </c>
      <c r="AU153" s="25" t="s">
        <v>80</v>
      </c>
      <c r="AY153" s="25" t="s">
        <v>190</v>
      </c>
      <c r="BE153" s="193">
        <f t="shared" si="44"/>
        <v>0</v>
      </c>
      <c r="BF153" s="193">
        <f t="shared" si="45"/>
        <v>0</v>
      </c>
      <c r="BG153" s="193">
        <f t="shared" si="46"/>
        <v>0</v>
      </c>
      <c r="BH153" s="193">
        <f t="shared" si="47"/>
        <v>0</v>
      </c>
      <c r="BI153" s="193">
        <f t="shared" si="48"/>
        <v>0</v>
      </c>
      <c r="BJ153" s="25" t="s">
        <v>17</v>
      </c>
      <c r="BK153" s="193">
        <f t="shared" si="49"/>
        <v>0</v>
      </c>
      <c r="BL153" s="25" t="s">
        <v>283</v>
      </c>
      <c r="BM153" s="25" t="s">
        <v>879</v>
      </c>
    </row>
    <row r="154" spans="2:65" s="1" customFormat="1" ht="16.5" customHeight="1">
      <c r="B154" s="181"/>
      <c r="C154" s="182" t="s">
        <v>537</v>
      </c>
      <c r="D154" s="182" t="s">
        <v>192</v>
      </c>
      <c r="E154" s="183" t="s">
        <v>4978</v>
      </c>
      <c r="F154" s="184" t="s">
        <v>4979</v>
      </c>
      <c r="G154" s="185" t="s">
        <v>2178</v>
      </c>
      <c r="H154" s="186">
        <v>2</v>
      </c>
      <c r="I154" s="187"/>
      <c r="J154" s="188">
        <f t="shared" si="40"/>
        <v>0</v>
      </c>
      <c r="K154" s="184" t="s">
        <v>5</v>
      </c>
      <c r="L154" s="42"/>
      <c r="M154" s="189" t="s">
        <v>5</v>
      </c>
      <c r="N154" s="190" t="s">
        <v>43</v>
      </c>
      <c r="O154" s="43"/>
      <c r="P154" s="191">
        <f t="shared" si="41"/>
        <v>0</v>
      </c>
      <c r="Q154" s="191">
        <v>1E-05</v>
      </c>
      <c r="R154" s="191">
        <f t="shared" si="42"/>
        <v>2E-05</v>
      </c>
      <c r="S154" s="191">
        <v>0</v>
      </c>
      <c r="T154" s="192">
        <f t="shared" si="43"/>
        <v>0</v>
      </c>
      <c r="AR154" s="25" t="s">
        <v>283</v>
      </c>
      <c r="AT154" s="25" t="s">
        <v>192</v>
      </c>
      <c r="AU154" s="25" t="s">
        <v>80</v>
      </c>
      <c r="AY154" s="25" t="s">
        <v>190</v>
      </c>
      <c r="BE154" s="193">
        <f t="shared" si="44"/>
        <v>0</v>
      </c>
      <c r="BF154" s="193">
        <f t="shared" si="45"/>
        <v>0</v>
      </c>
      <c r="BG154" s="193">
        <f t="shared" si="46"/>
        <v>0</v>
      </c>
      <c r="BH154" s="193">
        <f t="shared" si="47"/>
        <v>0</v>
      </c>
      <c r="BI154" s="193">
        <f t="shared" si="48"/>
        <v>0</v>
      </c>
      <c r="BJ154" s="25" t="s">
        <v>17</v>
      </c>
      <c r="BK154" s="193">
        <f t="shared" si="49"/>
        <v>0</v>
      </c>
      <c r="BL154" s="25" t="s">
        <v>283</v>
      </c>
      <c r="BM154" s="25" t="s">
        <v>894</v>
      </c>
    </row>
    <row r="155" spans="2:65" s="1" customFormat="1" ht="16.5" customHeight="1">
      <c r="B155" s="181"/>
      <c r="C155" s="218" t="s">
        <v>543</v>
      </c>
      <c r="D155" s="218" t="s">
        <v>465</v>
      </c>
      <c r="E155" s="219" t="s">
        <v>4980</v>
      </c>
      <c r="F155" s="220" t="s">
        <v>4981</v>
      </c>
      <c r="G155" s="221" t="s">
        <v>2178</v>
      </c>
      <c r="H155" s="222">
        <v>2</v>
      </c>
      <c r="I155" s="223"/>
      <c r="J155" s="224">
        <f t="shared" si="40"/>
        <v>0</v>
      </c>
      <c r="K155" s="220" t="s">
        <v>5</v>
      </c>
      <c r="L155" s="225"/>
      <c r="M155" s="226" t="s">
        <v>5</v>
      </c>
      <c r="N155" s="227" t="s">
        <v>43</v>
      </c>
      <c r="O155" s="43"/>
      <c r="P155" s="191">
        <f t="shared" si="41"/>
        <v>0</v>
      </c>
      <c r="Q155" s="191">
        <v>0.00075</v>
      </c>
      <c r="R155" s="191">
        <f t="shared" si="42"/>
        <v>0.0015</v>
      </c>
      <c r="S155" s="191">
        <v>0</v>
      </c>
      <c r="T155" s="192">
        <f t="shared" si="43"/>
        <v>0</v>
      </c>
      <c r="AR155" s="25" t="s">
        <v>407</v>
      </c>
      <c r="AT155" s="25" t="s">
        <v>465</v>
      </c>
      <c r="AU155" s="25" t="s">
        <v>80</v>
      </c>
      <c r="AY155" s="25" t="s">
        <v>190</v>
      </c>
      <c r="BE155" s="193">
        <f t="shared" si="44"/>
        <v>0</v>
      </c>
      <c r="BF155" s="193">
        <f t="shared" si="45"/>
        <v>0</v>
      </c>
      <c r="BG155" s="193">
        <f t="shared" si="46"/>
        <v>0</v>
      </c>
      <c r="BH155" s="193">
        <f t="shared" si="47"/>
        <v>0</v>
      </c>
      <c r="BI155" s="193">
        <f t="shared" si="48"/>
        <v>0</v>
      </c>
      <c r="BJ155" s="25" t="s">
        <v>17</v>
      </c>
      <c r="BK155" s="193">
        <f t="shared" si="49"/>
        <v>0</v>
      </c>
      <c r="BL155" s="25" t="s">
        <v>283</v>
      </c>
      <c r="BM155" s="25" t="s">
        <v>904</v>
      </c>
    </row>
    <row r="156" spans="2:65" s="1" customFormat="1" ht="16.5" customHeight="1">
      <c r="B156" s="181"/>
      <c r="C156" s="182" t="s">
        <v>549</v>
      </c>
      <c r="D156" s="182" t="s">
        <v>192</v>
      </c>
      <c r="E156" s="183" t="s">
        <v>4982</v>
      </c>
      <c r="F156" s="184" t="s">
        <v>4983</v>
      </c>
      <c r="G156" s="185" t="s">
        <v>410</v>
      </c>
      <c r="H156" s="186">
        <v>4</v>
      </c>
      <c r="I156" s="187"/>
      <c r="J156" s="188">
        <f t="shared" si="40"/>
        <v>0</v>
      </c>
      <c r="K156" s="184" t="s">
        <v>5</v>
      </c>
      <c r="L156" s="42"/>
      <c r="M156" s="189" t="s">
        <v>5</v>
      </c>
      <c r="N156" s="190" t="s">
        <v>43</v>
      </c>
      <c r="O156" s="43"/>
      <c r="P156" s="191">
        <f t="shared" si="41"/>
        <v>0</v>
      </c>
      <c r="Q156" s="191">
        <v>0.00051</v>
      </c>
      <c r="R156" s="191">
        <f t="shared" si="42"/>
        <v>0.00204</v>
      </c>
      <c r="S156" s="191">
        <v>0</v>
      </c>
      <c r="T156" s="192">
        <f t="shared" si="43"/>
        <v>0</v>
      </c>
      <c r="AR156" s="25" t="s">
        <v>283</v>
      </c>
      <c r="AT156" s="25" t="s">
        <v>192</v>
      </c>
      <c r="AU156" s="25" t="s">
        <v>80</v>
      </c>
      <c r="AY156" s="25" t="s">
        <v>190</v>
      </c>
      <c r="BE156" s="193">
        <f t="shared" si="44"/>
        <v>0</v>
      </c>
      <c r="BF156" s="193">
        <f t="shared" si="45"/>
        <v>0</v>
      </c>
      <c r="BG156" s="193">
        <f t="shared" si="46"/>
        <v>0</v>
      </c>
      <c r="BH156" s="193">
        <f t="shared" si="47"/>
        <v>0</v>
      </c>
      <c r="BI156" s="193">
        <f t="shared" si="48"/>
        <v>0</v>
      </c>
      <c r="BJ156" s="25" t="s">
        <v>17</v>
      </c>
      <c r="BK156" s="193">
        <f t="shared" si="49"/>
        <v>0</v>
      </c>
      <c r="BL156" s="25" t="s">
        <v>283</v>
      </c>
      <c r="BM156" s="25" t="s">
        <v>978</v>
      </c>
    </row>
    <row r="157" spans="2:65" s="1" customFormat="1" ht="16.5" customHeight="1">
      <c r="B157" s="181"/>
      <c r="C157" s="182" t="s">
        <v>555</v>
      </c>
      <c r="D157" s="182" t="s">
        <v>192</v>
      </c>
      <c r="E157" s="183" t="s">
        <v>4984</v>
      </c>
      <c r="F157" s="184" t="s">
        <v>4985</v>
      </c>
      <c r="G157" s="185" t="s">
        <v>3892</v>
      </c>
      <c r="H157" s="240"/>
      <c r="I157" s="187"/>
      <c r="J157" s="188">
        <f t="shared" si="40"/>
        <v>0</v>
      </c>
      <c r="K157" s="184" t="s">
        <v>5</v>
      </c>
      <c r="L157" s="42"/>
      <c r="M157" s="189" t="s">
        <v>5</v>
      </c>
      <c r="N157" s="190" t="s">
        <v>43</v>
      </c>
      <c r="O157" s="43"/>
      <c r="P157" s="191">
        <f t="shared" si="41"/>
        <v>0</v>
      </c>
      <c r="Q157" s="191">
        <v>0</v>
      </c>
      <c r="R157" s="191">
        <f t="shared" si="42"/>
        <v>0</v>
      </c>
      <c r="S157" s="191">
        <v>0</v>
      </c>
      <c r="T157" s="192">
        <f t="shared" si="43"/>
        <v>0</v>
      </c>
      <c r="AR157" s="25" t="s">
        <v>283</v>
      </c>
      <c r="AT157" s="25" t="s">
        <v>192</v>
      </c>
      <c r="AU157" s="25" t="s">
        <v>80</v>
      </c>
      <c r="AY157" s="25" t="s">
        <v>190</v>
      </c>
      <c r="BE157" s="193">
        <f t="shared" si="44"/>
        <v>0</v>
      </c>
      <c r="BF157" s="193">
        <f t="shared" si="45"/>
        <v>0</v>
      </c>
      <c r="BG157" s="193">
        <f t="shared" si="46"/>
        <v>0</v>
      </c>
      <c r="BH157" s="193">
        <f t="shared" si="47"/>
        <v>0</v>
      </c>
      <c r="BI157" s="193">
        <f t="shared" si="48"/>
        <v>0</v>
      </c>
      <c r="BJ157" s="25" t="s">
        <v>17</v>
      </c>
      <c r="BK157" s="193">
        <f t="shared" si="49"/>
        <v>0</v>
      </c>
      <c r="BL157" s="25" t="s">
        <v>283</v>
      </c>
      <c r="BM157" s="25" t="s">
        <v>988</v>
      </c>
    </row>
    <row r="158" spans="2:63" s="11" customFormat="1" ht="29.85" customHeight="1">
      <c r="B158" s="168"/>
      <c r="D158" s="169" t="s">
        <v>71</v>
      </c>
      <c r="E158" s="179" t="s">
        <v>4986</v>
      </c>
      <c r="F158" s="179" t="s">
        <v>4987</v>
      </c>
      <c r="I158" s="171"/>
      <c r="J158" s="180">
        <f>BK158</f>
        <v>0</v>
      </c>
      <c r="L158" s="168"/>
      <c r="M158" s="173"/>
      <c r="N158" s="174"/>
      <c r="O158" s="174"/>
      <c r="P158" s="175">
        <f>SUM(P159:P171)</f>
        <v>0</v>
      </c>
      <c r="Q158" s="174"/>
      <c r="R158" s="175">
        <f>SUM(R159:R171)</f>
        <v>0.18396</v>
      </c>
      <c r="S158" s="174"/>
      <c r="T158" s="176">
        <f>SUM(T159:T171)</f>
        <v>0</v>
      </c>
      <c r="AR158" s="169" t="s">
        <v>80</v>
      </c>
      <c r="AT158" s="177" t="s">
        <v>71</v>
      </c>
      <c r="AU158" s="177" t="s">
        <v>17</v>
      </c>
      <c r="AY158" s="169" t="s">
        <v>190</v>
      </c>
      <c r="BK158" s="178">
        <f>SUM(BK159:BK171)</f>
        <v>0</v>
      </c>
    </row>
    <row r="159" spans="2:65" s="1" customFormat="1" ht="25.5" customHeight="1">
      <c r="B159" s="181"/>
      <c r="C159" s="182" t="s">
        <v>560</v>
      </c>
      <c r="D159" s="182" t="s">
        <v>192</v>
      </c>
      <c r="E159" s="183" t="s">
        <v>4988</v>
      </c>
      <c r="F159" s="184" t="s">
        <v>4989</v>
      </c>
      <c r="G159" s="185" t="s">
        <v>410</v>
      </c>
      <c r="H159" s="186">
        <v>4</v>
      </c>
      <c r="I159" s="187"/>
      <c r="J159" s="188">
        <f aca="true" t="shared" si="50" ref="J159:J171">ROUND(I159*H159,2)</f>
        <v>0</v>
      </c>
      <c r="K159" s="184" t="s">
        <v>5</v>
      </c>
      <c r="L159" s="42"/>
      <c r="M159" s="189" t="s">
        <v>5</v>
      </c>
      <c r="N159" s="190" t="s">
        <v>43</v>
      </c>
      <c r="O159" s="43"/>
      <c r="P159" s="191">
        <f aca="true" t="shared" si="51" ref="P159:P171">O159*H159</f>
        <v>0</v>
      </c>
      <c r="Q159" s="191">
        <v>0.0084</v>
      </c>
      <c r="R159" s="191">
        <f aca="true" t="shared" si="52" ref="R159:R171">Q159*H159</f>
        <v>0.0336</v>
      </c>
      <c r="S159" s="191">
        <v>0</v>
      </c>
      <c r="T159" s="192">
        <f aca="true" t="shared" si="53" ref="T159:T171">S159*H159</f>
        <v>0</v>
      </c>
      <c r="AR159" s="25" t="s">
        <v>283</v>
      </c>
      <c r="AT159" s="25" t="s">
        <v>192</v>
      </c>
      <c r="AU159" s="25" t="s">
        <v>80</v>
      </c>
      <c r="AY159" s="25" t="s">
        <v>190</v>
      </c>
      <c r="BE159" s="193">
        <f aca="true" t="shared" si="54" ref="BE159:BE171">IF(N159="základní",J159,0)</f>
        <v>0</v>
      </c>
      <c r="BF159" s="193">
        <f aca="true" t="shared" si="55" ref="BF159:BF171">IF(N159="snížená",J159,0)</f>
        <v>0</v>
      </c>
      <c r="BG159" s="193">
        <f aca="true" t="shared" si="56" ref="BG159:BG171">IF(N159="zákl. přenesená",J159,0)</f>
        <v>0</v>
      </c>
      <c r="BH159" s="193">
        <f aca="true" t="shared" si="57" ref="BH159:BH171">IF(N159="sníž. přenesená",J159,0)</f>
        <v>0</v>
      </c>
      <c r="BI159" s="193">
        <f aca="true" t="shared" si="58" ref="BI159:BI171">IF(N159="nulová",J159,0)</f>
        <v>0</v>
      </c>
      <c r="BJ159" s="25" t="s">
        <v>17</v>
      </c>
      <c r="BK159" s="193">
        <f aca="true" t="shared" si="59" ref="BK159:BK171">ROUND(I159*H159,2)</f>
        <v>0</v>
      </c>
      <c r="BL159" s="25" t="s">
        <v>283</v>
      </c>
      <c r="BM159" s="25" t="s">
        <v>1002</v>
      </c>
    </row>
    <row r="160" spans="2:65" s="1" customFormat="1" ht="25.5" customHeight="1">
      <c r="B160" s="181"/>
      <c r="C160" s="182" t="s">
        <v>567</v>
      </c>
      <c r="D160" s="182" t="s">
        <v>192</v>
      </c>
      <c r="E160" s="183" t="s">
        <v>4990</v>
      </c>
      <c r="F160" s="184" t="s">
        <v>4991</v>
      </c>
      <c r="G160" s="185" t="s">
        <v>410</v>
      </c>
      <c r="H160" s="186">
        <v>3</v>
      </c>
      <c r="I160" s="187"/>
      <c r="J160" s="188">
        <f t="shared" si="50"/>
        <v>0</v>
      </c>
      <c r="K160" s="184" t="s">
        <v>5</v>
      </c>
      <c r="L160" s="42"/>
      <c r="M160" s="189" t="s">
        <v>5</v>
      </c>
      <c r="N160" s="190" t="s">
        <v>43</v>
      </c>
      <c r="O160" s="43"/>
      <c r="P160" s="191">
        <f t="shared" si="51"/>
        <v>0</v>
      </c>
      <c r="Q160" s="191">
        <v>0.0186</v>
      </c>
      <c r="R160" s="191">
        <f t="shared" si="52"/>
        <v>0.055799999999999995</v>
      </c>
      <c r="S160" s="191">
        <v>0</v>
      </c>
      <c r="T160" s="192">
        <f t="shared" si="53"/>
        <v>0</v>
      </c>
      <c r="AR160" s="25" t="s">
        <v>283</v>
      </c>
      <c r="AT160" s="25" t="s">
        <v>192</v>
      </c>
      <c r="AU160" s="25" t="s">
        <v>80</v>
      </c>
      <c r="AY160" s="25" t="s">
        <v>190</v>
      </c>
      <c r="BE160" s="193">
        <f t="shared" si="54"/>
        <v>0</v>
      </c>
      <c r="BF160" s="193">
        <f t="shared" si="55"/>
        <v>0</v>
      </c>
      <c r="BG160" s="193">
        <f t="shared" si="56"/>
        <v>0</v>
      </c>
      <c r="BH160" s="193">
        <f t="shared" si="57"/>
        <v>0</v>
      </c>
      <c r="BI160" s="193">
        <f t="shared" si="58"/>
        <v>0</v>
      </c>
      <c r="BJ160" s="25" t="s">
        <v>17</v>
      </c>
      <c r="BK160" s="193">
        <f t="shared" si="59"/>
        <v>0</v>
      </c>
      <c r="BL160" s="25" t="s">
        <v>283</v>
      </c>
      <c r="BM160" s="25" t="s">
        <v>1028</v>
      </c>
    </row>
    <row r="161" spans="2:65" s="1" customFormat="1" ht="25.5" customHeight="1">
      <c r="B161" s="181"/>
      <c r="C161" s="182" t="s">
        <v>575</v>
      </c>
      <c r="D161" s="182" t="s">
        <v>192</v>
      </c>
      <c r="E161" s="183" t="s">
        <v>4992</v>
      </c>
      <c r="F161" s="184" t="s">
        <v>4993</v>
      </c>
      <c r="G161" s="185" t="s">
        <v>410</v>
      </c>
      <c r="H161" s="186">
        <v>2</v>
      </c>
      <c r="I161" s="187"/>
      <c r="J161" s="188">
        <f t="shared" si="50"/>
        <v>0</v>
      </c>
      <c r="K161" s="184" t="s">
        <v>5</v>
      </c>
      <c r="L161" s="42"/>
      <c r="M161" s="189" t="s">
        <v>5</v>
      </c>
      <c r="N161" s="190" t="s">
        <v>43</v>
      </c>
      <c r="O161" s="43"/>
      <c r="P161" s="191">
        <f t="shared" si="51"/>
        <v>0</v>
      </c>
      <c r="Q161" s="191">
        <v>0.02828</v>
      </c>
      <c r="R161" s="191">
        <f t="shared" si="52"/>
        <v>0.05656</v>
      </c>
      <c r="S161" s="191">
        <v>0</v>
      </c>
      <c r="T161" s="192">
        <f t="shared" si="53"/>
        <v>0</v>
      </c>
      <c r="AR161" s="25" t="s">
        <v>283</v>
      </c>
      <c r="AT161" s="25" t="s">
        <v>192</v>
      </c>
      <c r="AU161" s="25" t="s">
        <v>80</v>
      </c>
      <c r="AY161" s="25" t="s">
        <v>190</v>
      </c>
      <c r="BE161" s="193">
        <f t="shared" si="54"/>
        <v>0</v>
      </c>
      <c r="BF161" s="193">
        <f t="shared" si="55"/>
        <v>0</v>
      </c>
      <c r="BG161" s="193">
        <f t="shared" si="56"/>
        <v>0</v>
      </c>
      <c r="BH161" s="193">
        <f t="shared" si="57"/>
        <v>0</v>
      </c>
      <c r="BI161" s="193">
        <f t="shared" si="58"/>
        <v>0</v>
      </c>
      <c r="BJ161" s="25" t="s">
        <v>17</v>
      </c>
      <c r="BK161" s="193">
        <f t="shared" si="59"/>
        <v>0</v>
      </c>
      <c r="BL161" s="25" t="s">
        <v>283</v>
      </c>
      <c r="BM161" s="25" t="s">
        <v>1041</v>
      </c>
    </row>
    <row r="162" spans="2:65" s="1" customFormat="1" ht="16.5" customHeight="1">
      <c r="B162" s="181"/>
      <c r="C162" s="182" t="s">
        <v>581</v>
      </c>
      <c r="D162" s="182" t="s">
        <v>192</v>
      </c>
      <c r="E162" s="183" t="s">
        <v>4994</v>
      </c>
      <c r="F162" s="184" t="s">
        <v>4995</v>
      </c>
      <c r="G162" s="185" t="s">
        <v>410</v>
      </c>
      <c r="H162" s="186">
        <v>2</v>
      </c>
      <c r="I162" s="187"/>
      <c r="J162" s="188">
        <f t="shared" si="50"/>
        <v>0</v>
      </c>
      <c r="K162" s="184" t="s">
        <v>5</v>
      </c>
      <c r="L162" s="42"/>
      <c r="M162" s="189" t="s">
        <v>5</v>
      </c>
      <c r="N162" s="190" t="s">
        <v>43</v>
      </c>
      <c r="O162" s="43"/>
      <c r="P162" s="191">
        <f t="shared" si="51"/>
        <v>0</v>
      </c>
      <c r="Q162" s="191">
        <v>0</v>
      </c>
      <c r="R162" s="191">
        <f t="shared" si="52"/>
        <v>0</v>
      </c>
      <c r="S162" s="191">
        <v>0</v>
      </c>
      <c r="T162" s="192">
        <f t="shared" si="53"/>
        <v>0</v>
      </c>
      <c r="AR162" s="25" t="s">
        <v>283</v>
      </c>
      <c r="AT162" s="25" t="s">
        <v>192</v>
      </c>
      <c r="AU162" s="25" t="s">
        <v>80</v>
      </c>
      <c r="AY162" s="25" t="s">
        <v>190</v>
      </c>
      <c r="BE162" s="193">
        <f t="shared" si="54"/>
        <v>0</v>
      </c>
      <c r="BF162" s="193">
        <f t="shared" si="55"/>
        <v>0</v>
      </c>
      <c r="BG162" s="193">
        <f t="shared" si="56"/>
        <v>0</v>
      </c>
      <c r="BH162" s="193">
        <f t="shared" si="57"/>
        <v>0</v>
      </c>
      <c r="BI162" s="193">
        <f t="shared" si="58"/>
        <v>0</v>
      </c>
      <c r="BJ162" s="25" t="s">
        <v>17</v>
      </c>
      <c r="BK162" s="193">
        <f t="shared" si="59"/>
        <v>0</v>
      </c>
      <c r="BL162" s="25" t="s">
        <v>283</v>
      </c>
      <c r="BM162" s="25" t="s">
        <v>1054</v>
      </c>
    </row>
    <row r="163" spans="2:65" s="1" customFormat="1" ht="16.5" customHeight="1">
      <c r="B163" s="181"/>
      <c r="C163" s="218" t="s">
        <v>586</v>
      </c>
      <c r="D163" s="218" t="s">
        <v>465</v>
      </c>
      <c r="E163" s="219" t="s">
        <v>4996</v>
      </c>
      <c r="F163" s="220" t="s">
        <v>4997</v>
      </c>
      <c r="G163" s="221" t="s">
        <v>410</v>
      </c>
      <c r="H163" s="222">
        <v>1</v>
      </c>
      <c r="I163" s="223"/>
      <c r="J163" s="224">
        <f t="shared" si="50"/>
        <v>0</v>
      </c>
      <c r="K163" s="220" t="s">
        <v>5</v>
      </c>
      <c r="L163" s="225"/>
      <c r="M163" s="226" t="s">
        <v>5</v>
      </c>
      <c r="N163" s="227" t="s">
        <v>43</v>
      </c>
      <c r="O163" s="43"/>
      <c r="P163" s="191">
        <f t="shared" si="51"/>
        <v>0</v>
      </c>
      <c r="Q163" s="191">
        <v>0.0043</v>
      </c>
      <c r="R163" s="191">
        <f t="shared" si="52"/>
        <v>0.0043</v>
      </c>
      <c r="S163" s="191">
        <v>0</v>
      </c>
      <c r="T163" s="192">
        <f t="shared" si="53"/>
        <v>0</v>
      </c>
      <c r="AR163" s="25" t="s">
        <v>407</v>
      </c>
      <c r="AT163" s="25" t="s">
        <v>465</v>
      </c>
      <c r="AU163" s="25" t="s">
        <v>80</v>
      </c>
      <c r="AY163" s="25" t="s">
        <v>190</v>
      </c>
      <c r="BE163" s="193">
        <f t="shared" si="54"/>
        <v>0</v>
      </c>
      <c r="BF163" s="193">
        <f t="shared" si="55"/>
        <v>0</v>
      </c>
      <c r="BG163" s="193">
        <f t="shared" si="56"/>
        <v>0</v>
      </c>
      <c r="BH163" s="193">
        <f t="shared" si="57"/>
        <v>0</v>
      </c>
      <c r="BI163" s="193">
        <f t="shared" si="58"/>
        <v>0</v>
      </c>
      <c r="BJ163" s="25" t="s">
        <v>17</v>
      </c>
      <c r="BK163" s="193">
        <f t="shared" si="59"/>
        <v>0</v>
      </c>
      <c r="BL163" s="25" t="s">
        <v>283</v>
      </c>
      <c r="BM163" s="25" t="s">
        <v>1064</v>
      </c>
    </row>
    <row r="164" spans="2:65" s="1" customFormat="1" ht="16.5" customHeight="1">
      <c r="B164" s="181"/>
      <c r="C164" s="218" t="s">
        <v>593</v>
      </c>
      <c r="D164" s="218" t="s">
        <v>465</v>
      </c>
      <c r="E164" s="219" t="s">
        <v>4998</v>
      </c>
      <c r="F164" s="220" t="s">
        <v>4999</v>
      </c>
      <c r="G164" s="221" t="s">
        <v>410</v>
      </c>
      <c r="H164" s="222">
        <v>1</v>
      </c>
      <c r="I164" s="223"/>
      <c r="J164" s="224">
        <f t="shared" si="50"/>
        <v>0</v>
      </c>
      <c r="K164" s="220" t="s">
        <v>5</v>
      </c>
      <c r="L164" s="225"/>
      <c r="M164" s="226" t="s">
        <v>5</v>
      </c>
      <c r="N164" s="227" t="s">
        <v>43</v>
      </c>
      <c r="O164" s="43"/>
      <c r="P164" s="191">
        <f t="shared" si="51"/>
        <v>0</v>
      </c>
      <c r="Q164" s="191">
        <v>0.0032</v>
      </c>
      <c r="R164" s="191">
        <f t="shared" si="52"/>
        <v>0.0032</v>
      </c>
      <c r="S164" s="191">
        <v>0</v>
      </c>
      <c r="T164" s="192">
        <f t="shared" si="53"/>
        <v>0</v>
      </c>
      <c r="AR164" s="25" t="s">
        <v>407</v>
      </c>
      <c r="AT164" s="25" t="s">
        <v>465</v>
      </c>
      <c r="AU164" s="25" t="s">
        <v>80</v>
      </c>
      <c r="AY164" s="25" t="s">
        <v>190</v>
      </c>
      <c r="BE164" s="193">
        <f t="shared" si="54"/>
        <v>0</v>
      </c>
      <c r="BF164" s="193">
        <f t="shared" si="55"/>
        <v>0</v>
      </c>
      <c r="BG164" s="193">
        <f t="shared" si="56"/>
        <v>0</v>
      </c>
      <c r="BH164" s="193">
        <f t="shared" si="57"/>
        <v>0</v>
      </c>
      <c r="BI164" s="193">
        <f t="shared" si="58"/>
        <v>0</v>
      </c>
      <c r="BJ164" s="25" t="s">
        <v>17</v>
      </c>
      <c r="BK164" s="193">
        <f t="shared" si="59"/>
        <v>0</v>
      </c>
      <c r="BL164" s="25" t="s">
        <v>283</v>
      </c>
      <c r="BM164" s="25" t="s">
        <v>1077</v>
      </c>
    </row>
    <row r="165" spans="2:65" s="1" customFormat="1" ht="16.5" customHeight="1">
      <c r="B165" s="181"/>
      <c r="C165" s="218" t="s">
        <v>606</v>
      </c>
      <c r="D165" s="218" t="s">
        <v>465</v>
      </c>
      <c r="E165" s="219" t="s">
        <v>5000</v>
      </c>
      <c r="F165" s="220" t="s">
        <v>5001</v>
      </c>
      <c r="G165" s="221" t="s">
        <v>2178</v>
      </c>
      <c r="H165" s="222">
        <v>2</v>
      </c>
      <c r="I165" s="223"/>
      <c r="J165" s="224">
        <f t="shared" si="50"/>
        <v>0</v>
      </c>
      <c r="K165" s="220" t="s">
        <v>5</v>
      </c>
      <c r="L165" s="225"/>
      <c r="M165" s="226" t="s">
        <v>5</v>
      </c>
      <c r="N165" s="227" t="s">
        <v>43</v>
      </c>
      <c r="O165" s="43"/>
      <c r="P165" s="191">
        <f t="shared" si="51"/>
        <v>0</v>
      </c>
      <c r="Q165" s="191">
        <v>0.004</v>
      </c>
      <c r="R165" s="191">
        <f t="shared" si="52"/>
        <v>0.008</v>
      </c>
      <c r="S165" s="191">
        <v>0</v>
      </c>
      <c r="T165" s="192">
        <f t="shared" si="53"/>
        <v>0</v>
      </c>
      <c r="AR165" s="25" t="s">
        <v>407</v>
      </c>
      <c r="AT165" s="25" t="s">
        <v>465</v>
      </c>
      <c r="AU165" s="25" t="s">
        <v>80</v>
      </c>
      <c r="AY165" s="25" t="s">
        <v>190</v>
      </c>
      <c r="BE165" s="193">
        <f t="shared" si="54"/>
        <v>0</v>
      </c>
      <c r="BF165" s="193">
        <f t="shared" si="55"/>
        <v>0</v>
      </c>
      <c r="BG165" s="193">
        <f t="shared" si="56"/>
        <v>0</v>
      </c>
      <c r="BH165" s="193">
        <f t="shared" si="57"/>
        <v>0</v>
      </c>
      <c r="BI165" s="193">
        <f t="shared" si="58"/>
        <v>0</v>
      </c>
      <c r="BJ165" s="25" t="s">
        <v>17</v>
      </c>
      <c r="BK165" s="193">
        <f t="shared" si="59"/>
        <v>0</v>
      </c>
      <c r="BL165" s="25" t="s">
        <v>283</v>
      </c>
      <c r="BM165" s="25" t="s">
        <v>1087</v>
      </c>
    </row>
    <row r="166" spans="2:65" s="1" customFormat="1" ht="16.5" customHeight="1">
      <c r="B166" s="181"/>
      <c r="C166" s="182" t="s">
        <v>616</v>
      </c>
      <c r="D166" s="182" t="s">
        <v>192</v>
      </c>
      <c r="E166" s="183" t="s">
        <v>5002</v>
      </c>
      <c r="F166" s="184" t="s">
        <v>5003</v>
      </c>
      <c r="G166" s="185" t="s">
        <v>2178</v>
      </c>
      <c r="H166" s="186">
        <v>8</v>
      </c>
      <c r="I166" s="187"/>
      <c r="J166" s="188">
        <f t="shared" si="50"/>
        <v>0</v>
      </c>
      <c r="K166" s="184" t="s">
        <v>5</v>
      </c>
      <c r="L166" s="42"/>
      <c r="M166" s="189" t="s">
        <v>5</v>
      </c>
      <c r="N166" s="190" t="s">
        <v>43</v>
      </c>
      <c r="O166" s="43"/>
      <c r="P166" s="191">
        <f t="shared" si="51"/>
        <v>0</v>
      </c>
      <c r="Q166" s="191">
        <v>0</v>
      </c>
      <c r="R166" s="191">
        <f t="shared" si="52"/>
        <v>0</v>
      </c>
      <c r="S166" s="191">
        <v>0</v>
      </c>
      <c r="T166" s="192">
        <f t="shared" si="53"/>
        <v>0</v>
      </c>
      <c r="AR166" s="25" t="s">
        <v>283</v>
      </c>
      <c r="AT166" s="25" t="s">
        <v>192</v>
      </c>
      <c r="AU166" s="25" t="s">
        <v>80</v>
      </c>
      <c r="AY166" s="25" t="s">
        <v>190</v>
      </c>
      <c r="BE166" s="193">
        <f t="shared" si="54"/>
        <v>0</v>
      </c>
      <c r="BF166" s="193">
        <f t="shared" si="55"/>
        <v>0</v>
      </c>
      <c r="BG166" s="193">
        <f t="shared" si="56"/>
        <v>0</v>
      </c>
      <c r="BH166" s="193">
        <f t="shared" si="57"/>
        <v>0</v>
      </c>
      <c r="BI166" s="193">
        <f t="shared" si="58"/>
        <v>0</v>
      </c>
      <c r="BJ166" s="25" t="s">
        <v>17</v>
      </c>
      <c r="BK166" s="193">
        <f t="shared" si="59"/>
        <v>0</v>
      </c>
      <c r="BL166" s="25" t="s">
        <v>283</v>
      </c>
      <c r="BM166" s="25" t="s">
        <v>1104</v>
      </c>
    </row>
    <row r="167" spans="2:65" s="1" customFormat="1" ht="16.5" customHeight="1">
      <c r="B167" s="181"/>
      <c r="C167" s="218" t="s">
        <v>622</v>
      </c>
      <c r="D167" s="218" t="s">
        <v>465</v>
      </c>
      <c r="E167" s="219" t="s">
        <v>5004</v>
      </c>
      <c r="F167" s="220" t="s">
        <v>5005</v>
      </c>
      <c r="G167" s="221" t="s">
        <v>410</v>
      </c>
      <c r="H167" s="222">
        <v>7</v>
      </c>
      <c r="I167" s="223"/>
      <c r="J167" s="224">
        <f t="shared" si="50"/>
        <v>0</v>
      </c>
      <c r="K167" s="220" t="s">
        <v>5</v>
      </c>
      <c r="L167" s="225"/>
      <c r="M167" s="226" t="s">
        <v>5</v>
      </c>
      <c r="N167" s="227" t="s">
        <v>43</v>
      </c>
      <c r="O167" s="43"/>
      <c r="P167" s="191">
        <f t="shared" si="51"/>
        <v>0</v>
      </c>
      <c r="Q167" s="191">
        <v>0.0025</v>
      </c>
      <c r="R167" s="191">
        <f t="shared" si="52"/>
        <v>0.0175</v>
      </c>
      <c r="S167" s="191">
        <v>0</v>
      </c>
      <c r="T167" s="192">
        <f t="shared" si="53"/>
        <v>0</v>
      </c>
      <c r="AR167" s="25" t="s">
        <v>407</v>
      </c>
      <c r="AT167" s="25" t="s">
        <v>465</v>
      </c>
      <c r="AU167" s="25" t="s">
        <v>80</v>
      </c>
      <c r="AY167" s="25" t="s">
        <v>190</v>
      </c>
      <c r="BE167" s="193">
        <f t="shared" si="54"/>
        <v>0</v>
      </c>
      <c r="BF167" s="193">
        <f t="shared" si="55"/>
        <v>0</v>
      </c>
      <c r="BG167" s="193">
        <f t="shared" si="56"/>
        <v>0</v>
      </c>
      <c r="BH167" s="193">
        <f t="shared" si="57"/>
        <v>0</v>
      </c>
      <c r="BI167" s="193">
        <f t="shared" si="58"/>
        <v>0</v>
      </c>
      <c r="BJ167" s="25" t="s">
        <v>17</v>
      </c>
      <c r="BK167" s="193">
        <f t="shared" si="59"/>
        <v>0</v>
      </c>
      <c r="BL167" s="25" t="s">
        <v>283</v>
      </c>
      <c r="BM167" s="25" t="s">
        <v>1120</v>
      </c>
    </row>
    <row r="168" spans="2:65" s="1" customFormat="1" ht="16.5" customHeight="1">
      <c r="B168" s="181"/>
      <c r="C168" s="218" t="s">
        <v>631</v>
      </c>
      <c r="D168" s="218" t="s">
        <v>465</v>
      </c>
      <c r="E168" s="219" t="s">
        <v>5006</v>
      </c>
      <c r="F168" s="220" t="s">
        <v>5007</v>
      </c>
      <c r="G168" s="221" t="s">
        <v>410</v>
      </c>
      <c r="H168" s="222">
        <v>1</v>
      </c>
      <c r="I168" s="223"/>
      <c r="J168" s="224">
        <f t="shared" si="50"/>
        <v>0</v>
      </c>
      <c r="K168" s="220" t="s">
        <v>5</v>
      </c>
      <c r="L168" s="225"/>
      <c r="M168" s="226" t="s">
        <v>5</v>
      </c>
      <c r="N168" s="227" t="s">
        <v>43</v>
      </c>
      <c r="O168" s="43"/>
      <c r="P168" s="191">
        <f t="shared" si="51"/>
        <v>0</v>
      </c>
      <c r="Q168" s="191">
        <v>0.005</v>
      </c>
      <c r="R168" s="191">
        <f t="shared" si="52"/>
        <v>0.005</v>
      </c>
      <c r="S168" s="191">
        <v>0</v>
      </c>
      <c r="T168" s="192">
        <f t="shared" si="53"/>
        <v>0</v>
      </c>
      <c r="AR168" s="25" t="s">
        <v>407</v>
      </c>
      <c r="AT168" s="25" t="s">
        <v>465</v>
      </c>
      <c r="AU168" s="25" t="s">
        <v>80</v>
      </c>
      <c r="AY168" s="25" t="s">
        <v>190</v>
      </c>
      <c r="BE168" s="193">
        <f t="shared" si="54"/>
        <v>0</v>
      </c>
      <c r="BF168" s="193">
        <f t="shared" si="55"/>
        <v>0</v>
      </c>
      <c r="BG168" s="193">
        <f t="shared" si="56"/>
        <v>0</v>
      </c>
      <c r="BH168" s="193">
        <f t="shared" si="57"/>
        <v>0</v>
      </c>
      <c r="BI168" s="193">
        <f t="shared" si="58"/>
        <v>0</v>
      </c>
      <c r="BJ168" s="25" t="s">
        <v>17</v>
      </c>
      <c r="BK168" s="193">
        <f t="shared" si="59"/>
        <v>0</v>
      </c>
      <c r="BL168" s="25" t="s">
        <v>283</v>
      </c>
      <c r="BM168" s="25" t="s">
        <v>1136</v>
      </c>
    </row>
    <row r="169" spans="2:65" s="1" customFormat="1" ht="25.5" customHeight="1">
      <c r="B169" s="181"/>
      <c r="C169" s="182" t="s">
        <v>638</v>
      </c>
      <c r="D169" s="182" t="s">
        <v>192</v>
      </c>
      <c r="E169" s="183" t="s">
        <v>5008</v>
      </c>
      <c r="F169" s="184" t="s">
        <v>5009</v>
      </c>
      <c r="G169" s="185" t="s">
        <v>275</v>
      </c>
      <c r="H169" s="186">
        <v>11</v>
      </c>
      <c r="I169" s="187"/>
      <c r="J169" s="188">
        <f t="shared" si="50"/>
        <v>0</v>
      </c>
      <c r="K169" s="184" t="s">
        <v>5</v>
      </c>
      <c r="L169" s="42"/>
      <c r="M169" s="189" t="s">
        <v>5</v>
      </c>
      <c r="N169" s="190" t="s">
        <v>43</v>
      </c>
      <c r="O169" s="43"/>
      <c r="P169" s="191">
        <f t="shared" si="51"/>
        <v>0</v>
      </c>
      <c r="Q169" s="191">
        <v>0</v>
      </c>
      <c r="R169" s="191">
        <f t="shared" si="52"/>
        <v>0</v>
      </c>
      <c r="S169" s="191">
        <v>0</v>
      </c>
      <c r="T169" s="192">
        <f t="shared" si="53"/>
        <v>0</v>
      </c>
      <c r="AR169" s="25" t="s">
        <v>283</v>
      </c>
      <c r="AT169" s="25" t="s">
        <v>192</v>
      </c>
      <c r="AU169" s="25" t="s">
        <v>80</v>
      </c>
      <c r="AY169" s="25" t="s">
        <v>190</v>
      </c>
      <c r="BE169" s="193">
        <f t="shared" si="54"/>
        <v>0</v>
      </c>
      <c r="BF169" s="193">
        <f t="shared" si="55"/>
        <v>0</v>
      </c>
      <c r="BG169" s="193">
        <f t="shared" si="56"/>
        <v>0</v>
      </c>
      <c r="BH169" s="193">
        <f t="shared" si="57"/>
        <v>0</v>
      </c>
      <c r="BI169" s="193">
        <f t="shared" si="58"/>
        <v>0</v>
      </c>
      <c r="BJ169" s="25" t="s">
        <v>17</v>
      </c>
      <c r="BK169" s="193">
        <f t="shared" si="59"/>
        <v>0</v>
      </c>
      <c r="BL169" s="25" t="s">
        <v>283</v>
      </c>
      <c r="BM169" s="25" t="s">
        <v>1145</v>
      </c>
    </row>
    <row r="170" spans="2:65" s="1" customFormat="1" ht="16.5" customHeight="1">
      <c r="B170" s="181"/>
      <c r="C170" s="182" t="s">
        <v>648</v>
      </c>
      <c r="D170" s="182" t="s">
        <v>192</v>
      </c>
      <c r="E170" s="183" t="s">
        <v>5010</v>
      </c>
      <c r="F170" s="184" t="s">
        <v>5011</v>
      </c>
      <c r="G170" s="185" t="s">
        <v>275</v>
      </c>
      <c r="H170" s="186">
        <v>2</v>
      </c>
      <c r="I170" s="187"/>
      <c r="J170" s="188">
        <f t="shared" si="50"/>
        <v>0</v>
      </c>
      <c r="K170" s="184" t="s">
        <v>5</v>
      </c>
      <c r="L170" s="42"/>
      <c r="M170" s="189" t="s">
        <v>5</v>
      </c>
      <c r="N170" s="190" t="s">
        <v>43</v>
      </c>
      <c r="O170" s="43"/>
      <c r="P170" s="191">
        <f t="shared" si="51"/>
        <v>0</v>
      </c>
      <c r="Q170" s="191">
        <v>0</v>
      </c>
      <c r="R170" s="191">
        <f t="shared" si="52"/>
        <v>0</v>
      </c>
      <c r="S170" s="191">
        <v>0</v>
      </c>
      <c r="T170" s="192">
        <f t="shared" si="53"/>
        <v>0</v>
      </c>
      <c r="AR170" s="25" t="s">
        <v>283</v>
      </c>
      <c r="AT170" s="25" t="s">
        <v>192</v>
      </c>
      <c r="AU170" s="25" t="s">
        <v>80</v>
      </c>
      <c r="AY170" s="25" t="s">
        <v>190</v>
      </c>
      <c r="BE170" s="193">
        <f t="shared" si="54"/>
        <v>0</v>
      </c>
      <c r="BF170" s="193">
        <f t="shared" si="55"/>
        <v>0</v>
      </c>
      <c r="BG170" s="193">
        <f t="shared" si="56"/>
        <v>0</v>
      </c>
      <c r="BH170" s="193">
        <f t="shared" si="57"/>
        <v>0</v>
      </c>
      <c r="BI170" s="193">
        <f t="shared" si="58"/>
        <v>0</v>
      </c>
      <c r="BJ170" s="25" t="s">
        <v>17</v>
      </c>
      <c r="BK170" s="193">
        <f t="shared" si="59"/>
        <v>0</v>
      </c>
      <c r="BL170" s="25" t="s">
        <v>283</v>
      </c>
      <c r="BM170" s="25" t="s">
        <v>1162</v>
      </c>
    </row>
    <row r="171" spans="2:65" s="1" customFormat="1" ht="16.5" customHeight="1">
      <c r="B171" s="181"/>
      <c r="C171" s="182" t="s">
        <v>654</v>
      </c>
      <c r="D171" s="182" t="s">
        <v>192</v>
      </c>
      <c r="E171" s="183" t="s">
        <v>5012</v>
      </c>
      <c r="F171" s="184" t="s">
        <v>5013</v>
      </c>
      <c r="G171" s="185" t="s">
        <v>3892</v>
      </c>
      <c r="H171" s="240"/>
      <c r="I171" s="187"/>
      <c r="J171" s="188">
        <f t="shared" si="50"/>
        <v>0</v>
      </c>
      <c r="K171" s="184" t="s">
        <v>5</v>
      </c>
      <c r="L171" s="42"/>
      <c r="M171" s="189" t="s">
        <v>5</v>
      </c>
      <c r="N171" s="190" t="s">
        <v>43</v>
      </c>
      <c r="O171" s="43"/>
      <c r="P171" s="191">
        <f t="shared" si="51"/>
        <v>0</v>
      </c>
      <c r="Q171" s="191">
        <v>0</v>
      </c>
      <c r="R171" s="191">
        <f t="shared" si="52"/>
        <v>0</v>
      </c>
      <c r="S171" s="191">
        <v>0</v>
      </c>
      <c r="T171" s="192">
        <f t="shared" si="53"/>
        <v>0</v>
      </c>
      <c r="AR171" s="25" t="s">
        <v>283</v>
      </c>
      <c r="AT171" s="25" t="s">
        <v>192</v>
      </c>
      <c r="AU171" s="25" t="s">
        <v>80</v>
      </c>
      <c r="AY171" s="25" t="s">
        <v>190</v>
      </c>
      <c r="BE171" s="193">
        <f t="shared" si="54"/>
        <v>0</v>
      </c>
      <c r="BF171" s="193">
        <f t="shared" si="55"/>
        <v>0</v>
      </c>
      <c r="BG171" s="193">
        <f t="shared" si="56"/>
        <v>0</v>
      </c>
      <c r="BH171" s="193">
        <f t="shared" si="57"/>
        <v>0</v>
      </c>
      <c r="BI171" s="193">
        <f t="shared" si="58"/>
        <v>0</v>
      </c>
      <c r="BJ171" s="25" t="s">
        <v>17</v>
      </c>
      <c r="BK171" s="193">
        <f t="shared" si="59"/>
        <v>0</v>
      </c>
      <c r="BL171" s="25" t="s">
        <v>283</v>
      </c>
      <c r="BM171" s="25" t="s">
        <v>1181</v>
      </c>
    </row>
    <row r="172" spans="2:63" s="11" customFormat="1" ht="29.85" customHeight="1">
      <c r="B172" s="168"/>
      <c r="D172" s="169" t="s">
        <v>71</v>
      </c>
      <c r="E172" s="179" t="s">
        <v>5014</v>
      </c>
      <c r="F172" s="179" t="s">
        <v>5015</v>
      </c>
      <c r="I172" s="171"/>
      <c r="J172" s="180">
        <f>BK172</f>
        <v>0</v>
      </c>
      <c r="L172" s="168"/>
      <c r="M172" s="173"/>
      <c r="N172" s="174"/>
      <c r="O172" s="174"/>
      <c r="P172" s="175">
        <f>P173</f>
        <v>0</v>
      </c>
      <c r="Q172" s="174"/>
      <c r="R172" s="175">
        <f>R173</f>
        <v>0</v>
      </c>
      <c r="S172" s="174"/>
      <c r="T172" s="176">
        <f>T173</f>
        <v>0</v>
      </c>
      <c r="AR172" s="169" t="s">
        <v>17</v>
      </c>
      <c r="AT172" s="177" t="s">
        <v>71</v>
      </c>
      <c r="AU172" s="177" t="s">
        <v>17</v>
      </c>
      <c r="AY172" s="169" t="s">
        <v>190</v>
      </c>
      <c r="BK172" s="178">
        <f>BK173</f>
        <v>0</v>
      </c>
    </row>
    <row r="173" spans="2:65" s="1" customFormat="1" ht="16.5" customHeight="1">
      <c r="B173" s="181"/>
      <c r="C173" s="182" t="s">
        <v>661</v>
      </c>
      <c r="D173" s="182" t="s">
        <v>192</v>
      </c>
      <c r="E173" s="183" t="s">
        <v>5016</v>
      </c>
      <c r="F173" s="184" t="s">
        <v>5017</v>
      </c>
      <c r="G173" s="185" t="s">
        <v>2178</v>
      </c>
      <c r="H173" s="186">
        <v>1</v>
      </c>
      <c r="I173" s="187"/>
      <c r="J173" s="188">
        <f>ROUND(I173*H173,2)</f>
        <v>0</v>
      </c>
      <c r="K173" s="184" t="s">
        <v>5</v>
      </c>
      <c r="L173" s="42"/>
      <c r="M173" s="189" t="s">
        <v>5</v>
      </c>
      <c r="N173" s="190" t="s">
        <v>43</v>
      </c>
      <c r="O173" s="43"/>
      <c r="P173" s="191">
        <f>O173*H173</f>
        <v>0</v>
      </c>
      <c r="Q173" s="191">
        <v>0</v>
      </c>
      <c r="R173" s="191">
        <f>Q173*H173</f>
        <v>0</v>
      </c>
      <c r="S173" s="191">
        <v>0</v>
      </c>
      <c r="T173" s="192">
        <f>S173*H173</f>
        <v>0</v>
      </c>
      <c r="AR173" s="25" t="s">
        <v>92</v>
      </c>
      <c r="AT173" s="25" t="s">
        <v>192</v>
      </c>
      <c r="AU173" s="25" t="s">
        <v>80</v>
      </c>
      <c r="AY173" s="25" t="s">
        <v>190</v>
      </c>
      <c r="BE173" s="193">
        <f>IF(N173="základní",J173,0)</f>
        <v>0</v>
      </c>
      <c r="BF173" s="193">
        <f>IF(N173="snížená",J173,0)</f>
        <v>0</v>
      </c>
      <c r="BG173" s="193">
        <f>IF(N173="zákl. přenesená",J173,0)</f>
        <v>0</v>
      </c>
      <c r="BH173" s="193">
        <f>IF(N173="sníž. přenesená",J173,0)</f>
        <v>0</v>
      </c>
      <c r="BI173" s="193">
        <f>IF(N173="nulová",J173,0)</f>
        <v>0</v>
      </c>
      <c r="BJ173" s="25" t="s">
        <v>17</v>
      </c>
      <c r="BK173" s="193">
        <f>ROUND(I173*H173,2)</f>
        <v>0</v>
      </c>
      <c r="BL173" s="25" t="s">
        <v>92</v>
      </c>
      <c r="BM173" s="25" t="s">
        <v>1194</v>
      </c>
    </row>
    <row r="174" spans="2:63" s="11" customFormat="1" ht="29.85" customHeight="1">
      <c r="B174" s="168"/>
      <c r="D174" s="169" t="s">
        <v>71</v>
      </c>
      <c r="E174" s="179" t="s">
        <v>5018</v>
      </c>
      <c r="F174" s="179" t="s">
        <v>5019</v>
      </c>
      <c r="I174" s="171"/>
      <c r="J174" s="180">
        <f>BK174</f>
        <v>0</v>
      </c>
      <c r="L174" s="168"/>
      <c r="M174" s="173"/>
      <c r="N174" s="174"/>
      <c r="O174" s="174"/>
      <c r="P174" s="175">
        <f>P175</f>
        <v>0</v>
      </c>
      <c r="Q174" s="174"/>
      <c r="R174" s="175">
        <f>R175</f>
        <v>0</v>
      </c>
      <c r="S174" s="174"/>
      <c r="T174" s="176">
        <f>T175</f>
        <v>0</v>
      </c>
      <c r="AR174" s="169" t="s">
        <v>17</v>
      </c>
      <c r="AT174" s="177" t="s">
        <v>71</v>
      </c>
      <c r="AU174" s="177" t="s">
        <v>17</v>
      </c>
      <c r="AY174" s="169" t="s">
        <v>190</v>
      </c>
      <c r="BK174" s="178">
        <f>BK175</f>
        <v>0</v>
      </c>
    </row>
    <row r="175" spans="2:65" s="1" customFormat="1" ht="16.5" customHeight="1">
      <c r="B175" s="181"/>
      <c r="C175" s="182" t="s">
        <v>666</v>
      </c>
      <c r="D175" s="182" t="s">
        <v>192</v>
      </c>
      <c r="E175" s="183" t="s">
        <v>5020</v>
      </c>
      <c r="F175" s="184" t="s">
        <v>5021</v>
      </c>
      <c r="G175" s="185" t="s">
        <v>4861</v>
      </c>
      <c r="H175" s="186">
        <v>1</v>
      </c>
      <c r="I175" s="187"/>
      <c r="J175" s="188">
        <f>ROUND(I175*H175,2)</f>
        <v>0</v>
      </c>
      <c r="K175" s="184" t="s">
        <v>5</v>
      </c>
      <c r="L175" s="42"/>
      <c r="M175" s="189" t="s">
        <v>5</v>
      </c>
      <c r="N175" s="190" t="s">
        <v>43</v>
      </c>
      <c r="O175" s="43"/>
      <c r="P175" s="191">
        <f>O175*H175</f>
        <v>0</v>
      </c>
      <c r="Q175" s="191">
        <v>0</v>
      </c>
      <c r="R175" s="191">
        <f>Q175*H175</f>
        <v>0</v>
      </c>
      <c r="S175" s="191">
        <v>0</v>
      </c>
      <c r="T175" s="192">
        <f>S175*H175</f>
        <v>0</v>
      </c>
      <c r="AR175" s="25" t="s">
        <v>92</v>
      </c>
      <c r="AT175" s="25" t="s">
        <v>192</v>
      </c>
      <c r="AU175" s="25" t="s">
        <v>80</v>
      </c>
      <c r="AY175" s="25" t="s">
        <v>190</v>
      </c>
      <c r="BE175" s="193">
        <f>IF(N175="základní",J175,0)</f>
        <v>0</v>
      </c>
      <c r="BF175" s="193">
        <f>IF(N175="snížená",J175,0)</f>
        <v>0</v>
      </c>
      <c r="BG175" s="193">
        <f>IF(N175="zákl. přenesená",J175,0)</f>
        <v>0</v>
      </c>
      <c r="BH175" s="193">
        <f>IF(N175="sníž. přenesená",J175,0)</f>
        <v>0</v>
      </c>
      <c r="BI175" s="193">
        <f>IF(N175="nulová",J175,0)</f>
        <v>0</v>
      </c>
      <c r="BJ175" s="25" t="s">
        <v>17</v>
      </c>
      <c r="BK175" s="193">
        <f>ROUND(I175*H175,2)</f>
        <v>0</v>
      </c>
      <c r="BL175" s="25" t="s">
        <v>92</v>
      </c>
      <c r="BM175" s="25" t="s">
        <v>1203</v>
      </c>
    </row>
    <row r="176" spans="2:63" s="11" customFormat="1" ht="29.85" customHeight="1">
      <c r="B176" s="168"/>
      <c r="D176" s="169" t="s">
        <v>71</v>
      </c>
      <c r="E176" s="179" t="s">
        <v>4865</v>
      </c>
      <c r="F176" s="179" t="s">
        <v>4866</v>
      </c>
      <c r="I176" s="171"/>
      <c r="J176" s="180">
        <f>BK176</f>
        <v>0</v>
      </c>
      <c r="L176" s="168"/>
      <c r="M176" s="173"/>
      <c r="N176" s="174"/>
      <c r="O176" s="174"/>
      <c r="P176" s="175">
        <f>P177</f>
        <v>0</v>
      </c>
      <c r="Q176" s="174"/>
      <c r="R176" s="175">
        <f>R177</f>
        <v>0</v>
      </c>
      <c r="S176" s="174"/>
      <c r="T176" s="176">
        <f>T177</f>
        <v>0</v>
      </c>
      <c r="AR176" s="169" t="s">
        <v>17</v>
      </c>
      <c r="AT176" s="177" t="s">
        <v>71</v>
      </c>
      <c r="AU176" s="177" t="s">
        <v>17</v>
      </c>
      <c r="AY176" s="169" t="s">
        <v>190</v>
      </c>
      <c r="BK176" s="178">
        <f>BK177</f>
        <v>0</v>
      </c>
    </row>
    <row r="177" spans="2:65" s="1" customFormat="1" ht="16.5" customHeight="1">
      <c r="B177" s="181"/>
      <c r="C177" s="182" t="s">
        <v>680</v>
      </c>
      <c r="D177" s="182" t="s">
        <v>192</v>
      </c>
      <c r="E177" s="183" t="s">
        <v>4867</v>
      </c>
      <c r="F177" s="184" t="s">
        <v>4868</v>
      </c>
      <c r="G177" s="185" t="s">
        <v>2178</v>
      </c>
      <c r="H177" s="186">
        <v>1</v>
      </c>
      <c r="I177" s="187"/>
      <c r="J177" s="188">
        <f>ROUND(I177*H177,2)</f>
        <v>0</v>
      </c>
      <c r="K177" s="184" t="s">
        <v>5</v>
      </c>
      <c r="L177" s="42"/>
      <c r="M177" s="189" t="s">
        <v>5</v>
      </c>
      <c r="N177" s="236" t="s">
        <v>43</v>
      </c>
      <c r="O177" s="237"/>
      <c r="P177" s="238">
        <f>O177*H177</f>
        <v>0</v>
      </c>
      <c r="Q177" s="238">
        <v>0</v>
      </c>
      <c r="R177" s="238">
        <f>Q177*H177</f>
        <v>0</v>
      </c>
      <c r="S177" s="238">
        <v>0</v>
      </c>
      <c r="T177" s="239">
        <f>S177*H177</f>
        <v>0</v>
      </c>
      <c r="AR177" s="25" t="s">
        <v>92</v>
      </c>
      <c r="AT177" s="25" t="s">
        <v>192</v>
      </c>
      <c r="AU177" s="25" t="s">
        <v>80</v>
      </c>
      <c r="AY177" s="25" t="s">
        <v>190</v>
      </c>
      <c r="BE177" s="193">
        <f>IF(N177="základní",J177,0)</f>
        <v>0</v>
      </c>
      <c r="BF177" s="193">
        <f>IF(N177="snížená",J177,0)</f>
        <v>0</v>
      </c>
      <c r="BG177" s="193">
        <f>IF(N177="zákl. přenesená",J177,0)</f>
        <v>0</v>
      </c>
      <c r="BH177" s="193">
        <f>IF(N177="sníž. přenesená",J177,0)</f>
        <v>0</v>
      </c>
      <c r="BI177" s="193">
        <f>IF(N177="nulová",J177,0)</f>
        <v>0</v>
      </c>
      <c r="BJ177" s="25" t="s">
        <v>17</v>
      </c>
      <c r="BK177" s="193">
        <f>ROUND(I177*H177,2)</f>
        <v>0</v>
      </c>
      <c r="BL177" s="25" t="s">
        <v>92</v>
      </c>
      <c r="BM177" s="25" t="s">
        <v>1215</v>
      </c>
    </row>
    <row r="178" spans="2:12" s="1" customFormat="1" ht="6.95" customHeight="1">
      <c r="B178" s="57"/>
      <c r="C178" s="58"/>
      <c r="D178" s="58"/>
      <c r="E178" s="58"/>
      <c r="F178" s="58"/>
      <c r="G178" s="58"/>
      <c r="H178" s="58"/>
      <c r="I178" s="135"/>
      <c r="J178" s="58"/>
      <c r="K178" s="58"/>
      <c r="L178" s="42"/>
    </row>
  </sheetData>
  <autoFilter ref="C97:K177"/>
  <mergeCells count="16">
    <mergeCell ref="L2:V2"/>
    <mergeCell ref="E84:H84"/>
    <mergeCell ref="E88:H88"/>
    <mergeCell ref="E86:H86"/>
    <mergeCell ref="E90:H90"/>
    <mergeCell ref="G1:H1"/>
    <mergeCell ref="E49:H49"/>
    <mergeCell ref="E53:H53"/>
    <mergeCell ref="E51:H51"/>
    <mergeCell ref="E55:H55"/>
    <mergeCell ref="J59:J60"/>
    <mergeCell ref="E7:H7"/>
    <mergeCell ref="E11:H11"/>
    <mergeCell ref="E9:H9"/>
    <mergeCell ref="E13:H13"/>
    <mergeCell ref="E28:H28"/>
  </mergeCells>
  <hyperlinks>
    <hyperlink ref="F1:G1" location="C2" display="1) Krycí list soupisu"/>
    <hyperlink ref="G1:H1" location="C62" display="2) Rekapitulace"/>
    <hyperlink ref="J1" location="C97"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33"/>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07"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2"/>
      <c r="B1" s="108"/>
      <c r="C1" s="108"/>
      <c r="D1" s="109" t="s">
        <v>1</v>
      </c>
      <c r="E1" s="108"/>
      <c r="F1" s="110" t="s">
        <v>118</v>
      </c>
      <c r="G1" s="376" t="s">
        <v>119</v>
      </c>
      <c r="H1" s="376"/>
      <c r="I1" s="111"/>
      <c r="J1" s="110" t="s">
        <v>120</v>
      </c>
      <c r="K1" s="109" t="s">
        <v>121</v>
      </c>
      <c r="L1" s="110" t="s">
        <v>122</v>
      </c>
      <c r="M1" s="110"/>
      <c r="N1" s="110"/>
      <c r="O1" s="110"/>
      <c r="P1" s="110"/>
      <c r="Q1" s="110"/>
      <c r="R1" s="110"/>
      <c r="S1" s="110"/>
      <c r="T1" s="110"/>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L2" s="365" t="s">
        <v>8</v>
      </c>
      <c r="M2" s="366"/>
      <c r="N2" s="366"/>
      <c r="O2" s="366"/>
      <c r="P2" s="366"/>
      <c r="Q2" s="366"/>
      <c r="R2" s="366"/>
      <c r="S2" s="366"/>
      <c r="T2" s="366"/>
      <c r="U2" s="366"/>
      <c r="V2" s="366"/>
      <c r="AT2" s="25" t="s">
        <v>104</v>
      </c>
    </row>
    <row r="3" spans="2:46" ht="6.95" customHeight="1">
      <c r="B3" s="26"/>
      <c r="C3" s="27"/>
      <c r="D3" s="27"/>
      <c r="E3" s="27"/>
      <c r="F3" s="27"/>
      <c r="G3" s="27"/>
      <c r="H3" s="27"/>
      <c r="I3" s="112"/>
      <c r="J3" s="27"/>
      <c r="K3" s="28"/>
      <c r="AT3" s="25" t="s">
        <v>80</v>
      </c>
    </row>
    <row r="4" spans="2:46" ht="36.95" customHeight="1">
      <c r="B4" s="29"/>
      <c r="C4" s="30"/>
      <c r="D4" s="31" t="s">
        <v>123</v>
      </c>
      <c r="E4" s="30"/>
      <c r="F4" s="30"/>
      <c r="G4" s="30"/>
      <c r="H4" s="30"/>
      <c r="I4" s="113"/>
      <c r="J4" s="30"/>
      <c r="K4" s="32"/>
      <c r="M4" s="33" t="s">
        <v>13</v>
      </c>
      <c r="AT4" s="25" t="s">
        <v>6</v>
      </c>
    </row>
    <row r="5" spans="2:11" ht="6.95" customHeight="1">
      <c r="B5" s="29"/>
      <c r="C5" s="30"/>
      <c r="D5" s="30"/>
      <c r="E5" s="30"/>
      <c r="F5" s="30"/>
      <c r="G5" s="30"/>
      <c r="H5" s="30"/>
      <c r="I5" s="113"/>
      <c r="J5" s="30"/>
      <c r="K5" s="32"/>
    </row>
    <row r="6" spans="2:11" ht="13.5">
      <c r="B6" s="29"/>
      <c r="C6" s="30"/>
      <c r="D6" s="38" t="s">
        <v>19</v>
      </c>
      <c r="E6" s="30"/>
      <c r="F6" s="30"/>
      <c r="G6" s="30"/>
      <c r="H6" s="30"/>
      <c r="I6" s="113"/>
      <c r="J6" s="30"/>
      <c r="K6" s="32"/>
    </row>
    <row r="7" spans="2:11" ht="16.5" customHeight="1">
      <c r="B7" s="29"/>
      <c r="C7" s="30"/>
      <c r="D7" s="30"/>
      <c r="E7" s="367" t="str">
        <f>'Rekapitulace stavby'!K6</f>
        <v>Transformace ÚSP Kvasiny- rekonstrukce v lokalitě Týniště nad Orlicí</v>
      </c>
      <c r="F7" s="368"/>
      <c r="G7" s="368"/>
      <c r="H7" s="368"/>
      <c r="I7" s="113"/>
      <c r="J7" s="30"/>
      <c r="K7" s="32"/>
    </row>
    <row r="8" spans="2:11" ht="13.5">
      <c r="B8" s="29"/>
      <c r="C8" s="30"/>
      <c r="D8" s="38" t="s">
        <v>124</v>
      </c>
      <c r="E8" s="30"/>
      <c r="F8" s="30"/>
      <c r="G8" s="30"/>
      <c r="H8" s="30"/>
      <c r="I8" s="113"/>
      <c r="J8" s="30"/>
      <c r="K8" s="32"/>
    </row>
    <row r="9" spans="2:11" ht="16.5" customHeight="1">
      <c r="B9" s="29"/>
      <c r="C9" s="30"/>
      <c r="D9" s="30"/>
      <c r="E9" s="367" t="s">
        <v>125</v>
      </c>
      <c r="F9" s="328"/>
      <c r="G9" s="328"/>
      <c r="H9" s="328"/>
      <c r="I9" s="113"/>
      <c r="J9" s="30"/>
      <c r="K9" s="32"/>
    </row>
    <row r="10" spans="2:11" ht="13.5">
      <c r="B10" s="29"/>
      <c r="C10" s="30"/>
      <c r="D10" s="38" t="s">
        <v>126</v>
      </c>
      <c r="E10" s="30"/>
      <c r="F10" s="30"/>
      <c r="G10" s="30"/>
      <c r="H10" s="30"/>
      <c r="I10" s="113"/>
      <c r="J10" s="30"/>
      <c r="K10" s="32"/>
    </row>
    <row r="11" spans="2:11" s="1" customFormat="1" ht="16.5" customHeight="1">
      <c r="B11" s="42"/>
      <c r="C11" s="43"/>
      <c r="D11" s="43"/>
      <c r="E11" s="350" t="s">
        <v>5022</v>
      </c>
      <c r="F11" s="369"/>
      <c r="G11" s="369"/>
      <c r="H11" s="369"/>
      <c r="I11" s="114"/>
      <c r="J11" s="43"/>
      <c r="K11" s="46"/>
    </row>
    <row r="12" spans="2:11" s="1" customFormat="1" ht="13.5">
      <c r="B12" s="42"/>
      <c r="C12" s="43"/>
      <c r="D12" s="38" t="s">
        <v>128</v>
      </c>
      <c r="E12" s="43"/>
      <c r="F12" s="43"/>
      <c r="G12" s="43"/>
      <c r="H12" s="43"/>
      <c r="I12" s="114"/>
      <c r="J12" s="43"/>
      <c r="K12" s="46"/>
    </row>
    <row r="13" spans="2:11" s="1" customFormat="1" ht="36.95" customHeight="1">
      <c r="B13" s="42"/>
      <c r="C13" s="43"/>
      <c r="D13" s="43"/>
      <c r="E13" s="370" t="s">
        <v>5023</v>
      </c>
      <c r="F13" s="369"/>
      <c r="G13" s="369"/>
      <c r="H13" s="369"/>
      <c r="I13" s="114"/>
      <c r="J13" s="43"/>
      <c r="K13" s="46"/>
    </row>
    <row r="14" spans="2:11" s="1" customFormat="1" ht="13.5">
      <c r="B14" s="42"/>
      <c r="C14" s="43"/>
      <c r="D14" s="43"/>
      <c r="E14" s="43"/>
      <c r="F14" s="43"/>
      <c r="G14" s="43"/>
      <c r="H14" s="43"/>
      <c r="I14" s="114"/>
      <c r="J14" s="43"/>
      <c r="K14" s="46"/>
    </row>
    <row r="15" spans="2:11" s="1" customFormat="1" ht="14.45" customHeight="1">
      <c r="B15" s="42"/>
      <c r="C15" s="43"/>
      <c r="D15" s="38" t="s">
        <v>21</v>
      </c>
      <c r="E15" s="43"/>
      <c r="F15" s="36" t="s">
        <v>5</v>
      </c>
      <c r="G15" s="43"/>
      <c r="H15" s="43"/>
      <c r="I15" s="115" t="s">
        <v>22</v>
      </c>
      <c r="J15" s="36" t="s">
        <v>5</v>
      </c>
      <c r="K15" s="46"/>
    </row>
    <row r="16" spans="2:11" s="1" customFormat="1" ht="14.45" customHeight="1">
      <c r="B16" s="42"/>
      <c r="C16" s="43"/>
      <c r="D16" s="38" t="s">
        <v>23</v>
      </c>
      <c r="E16" s="43"/>
      <c r="F16" s="36" t="s">
        <v>24</v>
      </c>
      <c r="G16" s="43"/>
      <c r="H16" s="43"/>
      <c r="I16" s="115" t="s">
        <v>25</v>
      </c>
      <c r="J16" s="116" t="str">
        <f>'Rekapitulace stavby'!AN8</f>
        <v>18.4.2017</v>
      </c>
      <c r="K16" s="46"/>
    </row>
    <row r="17" spans="2:11" s="1" customFormat="1" ht="10.9" customHeight="1">
      <c r="B17" s="42"/>
      <c r="C17" s="43"/>
      <c r="D17" s="43"/>
      <c r="E17" s="43"/>
      <c r="F17" s="43"/>
      <c r="G17" s="43"/>
      <c r="H17" s="43"/>
      <c r="I17" s="114"/>
      <c r="J17" s="43"/>
      <c r="K17" s="46"/>
    </row>
    <row r="18" spans="2:11" s="1" customFormat="1" ht="14.45" customHeight="1">
      <c r="B18" s="42"/>
      <c r="C18" s="43"/>
      <c r="D18" s="38" t="s">
        <v>27</v>
      </c>
      <c r="E18" s="43"/>
      <c r="F18" s="43"/>
      <c r="G18" s="43"/>
      <c r="H18" s="43"/>
      <c r="I18" s="115" t="s">
        <v>28</v>
      </c>
      <c r="J18" s="36" t="s">
        <v>5</v>
      </c>
      <c r="K18" s="46"/>
    </row>
    <row r="19" spans="2:11" s="1" customFormat="1" ht="18" customHeight="1">
      <c r="B19" s="42"/>
      <c r="C19" s="43"/>
      <c r="D19" s="43"/>
      <c r="E19" s="36" t="s">
        <v>29</v>
      </c>
      <c r="F19" s="43"/>
      <c r="G19" s="43"/>
      <c r="H19" s="43"/>
      <c r="I19" s="115" t="s">
        <v>30</v>
      </c>
      <c r="J19" s="36" t="s">
        <v>5</v>
      </c>
      <c r="K19" s="46"/>
    </row>
    <row r="20" spans="2:11" s="1" customFormat="1" ht="6.95" customHeight="1">
      <c r="B20" s="42"/>
      <c r="C20" s="43"/>
      <c r="D20" s="43"/>
      <c r="E20" s="43"/>
      <c r="F20" s="43"/>
      <c r="G20" s="43"/>
      <c r="H20" s="43"/>
      <c r="I20" s="114"/>
      <c r="J20" s="43"/>
      <c r="K20" s="46"/>
    </row>
    <row r="21" spans="2:11" s="1" customFormat="1" ht="14.45" customHeight="1">
      <c r="B21" s="42"/>
      <c r="C21" s="43"/>
      <c r="D21" s="38" t="s">
        <v>31</v>
      </c>
      <c r="E21" s="43"/>
      <c r="F21" s="43"/>
      <c r="G21" s="43"/>
      <c r="H21" s="43"/>
      <c r="I21" s="115" t="s">
        <v>28</v>
      </c>
      <c r="J21" s="36" t="str">
        <f>IF('Rekapitulace stavby'!AN13="Vyplň údaj","",IF('Rekapitulace stavby'!AN13="","",'Rekapitulace stavby'!AN13))</f>
        <v/>
      </c>
      <c r="K21" s="46"/>
    </row>
    <row r="22" spans="2:11" s="1" customFormat="1" ht="18" customHeight="1">
      <c r="B22" s="42"/>
      <c r="C22" s="43"/>
      <c r="D22" s="43"/>
      <c r="E22" s="36" t="str">
        <f>IF('Rekapitulace stavby'!E14="Vyplň údaj","",IF('Rekapitulace stavby'!E14="","",'Rekapitulace stavby'!E14))</f>
        <v/>
      </c>
      <c r="F22" s="43"/>
      <c r="G22" s="43"/>
      <c r="H22" s="43"/>
      <c r="I22" s="115" t="s">
        <v>30</v>
      </c>
      <c r="J22" s="36" t="str">
        <f>IF('Rekapitulace stavby'!AN14="Vyplň údaj","",IF('Rekapitulace stavby'!AN14="","",'Rekapitulace stavby'!AN14))</f>
        <v/>
      </c>
      <c r="K22" s="46"/>
    </row>
    <row r="23" spans="2:11" s="1" customFormat="1" ht="6.95" customHeight="1">
      <c r="B23" s="42"/>
      <c r="C23" s="43"/>
      <c r="D23" s="43"/>
      <c r="E23" s="43"/>
      <c r="F23" s="43"/>
      <c r="G23" s="43"/>
      <c r="H23" s="43"/>
      <c r="I23" s="114"/>
      <c r="J23" s="43"/>
      <c r="K23" s="46"/>
    </row>
    <row r="24" spans="2:11" s="1" customFormat="1" ht="14.45" customHeight="1">
      <c r="B24" s="42"/>
      <c r="C24" s="43"/>
      <c r="D24" s="38" t="s">
        <v>33</v>
      </c>
      <c r="E24" s="43"/>
      <c r="F24" s="43"/>
      <c r="G24" s="43"/>
      <c r="H24" s="43"/>
      <c r="I24" s="115" t="s">
        <v>28</v>
      </c>
      <c r="J24" s="36" t="s">
        <v>5</v>
      </c>
      <c r="K24" s="46"/>
    </row>
    <row r="25" spans="2:11" s="1" customFormat="1" ht="18" customHeight="1">
      <c r="B25" s="42"/>
      <c r="C25" s="43"/>
      <c r="D25" s="43"/>
      <c r="E25" s="36" t="s">
        <v>34</v>
      </c>
      <c r="F25" s="43"/>
      <c r="G25" s="43"/>
      <c r="H25" s="43"/>
      <c r="I25" s="115" t="s">
        <v>30</v>
      </c>
      <c r="J25" s="36" t="s">
        <v>5</v>
      </c>
      <c r="K25" s="46"/>
    </row>
    <row r="26" spans="2:11" s="1" customFormat="1" ht="6.95" customHeight="1">
      <c r="B26" s="42"/>
      <c r="C26" s="43"/>
      <c r="D26" s="43"/>
      <c r="E26" s="43"/>
      <c r="F26" s="43"/>
      <c r="G26" s="43"/>
      <c r="H26" s="43"/>
      <c r="I26" s="114"/>
      <c r="J26" s="43"/>
      <c r="K26" s="46"/>
    </row>
    <row r="27" spans="2:11" s="1" customFormat="1" ht="14.45" customHeight="1">
      <c r="B27" s="42"/>
      <c r="C27" s="43"/>
      <c r="D27" s="38" t="s">
        <v>36</v>
      </c>
      <c r="E27" s="43"/>
      <c r="F27" s="43"/>
      <c r="G27" s="43"/>
      <c r="H27" s="43"/>
      <c r="I27" s="114"/>
      <c r="J27" s="43"/>
      <c r="K27" s="46"/>
    </row>
    <row r="28" spans="2:11" s="7" customFormat="1" ht="42.75" customHeight="1">
      <c r="B28" s="117"/>
      <c r="C28" s="118"/>
      <c r="D28" s="118"/>
      <c r="E28" s="332" t="s">
        <v>130</v>
      </c>
      <c r="F28" s="332"/>
      <c r="G28" s="332"/>
      <c r="H28" s="332"/>
      <c r="I28" s="119"/>
      <c r="J28" s="118"/>
      <c r="K28" s="120"/>
    </row>
    <row r="29" spans="2:11" s="1" customFormat="1" ht="6.95" customHeight="1">
      <c r="B29" s="42"/>
      <c r="C29" s="43"/>
      <c r="D29" s="43"/>
      <c r="E29" s="43"/>
      <c r="F29" s="43"/>
      <c r="G29" s="43"/>
      <c r="H29" s="43"/>
      <c r="I29" s="114"/>
      <c r="J29" s="43"/>
      <c r="K29" s="46"/>
    </row>
    <row r="30" spans="2:11" s="1" customFormat="1" ht="6.95" customHeight="1">
      <c r="B30" s="42"/>
      <c r="C30" s="43"/>
      <c r="D30" s="69"/>
      <c r="E30" s="69"/>
      <c r="F30" s="69"/>
      <c r="G30" s="69"/>
      <c r="H30" s="69"/>
      <c r="I30" s="121"/>
      <c r="J30" s="69"/>
      <c r="K30" s="122"/>
    </row>
    <row r="31" spans="2:11" s="1" customFormat="1" ht="25.35" customHeight="1">
      <c r="B31" s="42"/>
      <c r="C31" s="43"/>
      <c r="D31" s="123" t="s">
        <v>38</v>
      </c>
      <c r="E31" s="43"/>
      <c r="F31" s="43"/>
      <c r="G31" s="43"/>
      <c r="H31" s="43"/>
      <c r="I31" s="114"/>
      <c r="J31" s="124">
        <f>ROUND(J93,2)</f>
        <v>0</v>
      </c>
      <c r="K31" s="46"/>
    </row>
    <row r="32" spans="2:11" s="1" customFormat="1" ht="6.95" customHeight="1">
      <c r="B32" s="42"/>
      <c r="C32" s="43"/>
      <c r="D32" s="69"/>
      <c r="E32" s="69"/>
      <c r="F32" s="69"/>
      <c r="G32" s="69"/>
      <c r="H32" s="69"/>
      <c r="I32" s="121"/>
      <c r="J32" s="69"/>
      <c r="K32" s="122"/>
    </row>
    <row r="33" spans="2:11" s="1" customFormat="1" ht="14.45" customHeight="1">
      <c r="B33" s="42"/>
      <c r="C33" s="43"/>
      <c r="D33" s="43"/>
      <c r="E33" s="43"/>
      <c r="F33" s="47" t="s">
        <v>40</v>
      </c>
      <c r="G33" s="43"/>
      <c r="H33" s="43"/>
      <c r="I33" s="125" t="s">
        <v>39</v>
      </c>
      <c r="J33" s="47" t="s">
        <v>41</v>
      </c>
      <c r="K33" s="46"/>
    </row>
    <row r="34" spans="2:11" s="1" customFormat="1" ht="14.45" customHeight="1">
      <c r="B34" s="42"/>
      <c r="C34" s="43"/>
      <c r="D34" s="50" t="s">
        <v>42</v>
      </c>
      <c r="E34" s="50" t="s">
        <v>43</v>
      </c>
      <c r="F34" s="126">
        <f>ROUND(SUM(BE93:BE232),2)</f>
        <v>0</v>
      </c>
      <c r="G34" s="43"/>
      <c r="H34" s="43"/>
      <c r="I34" s="127">
        <v>0.21</v>
      </c>
      <c r="J34" s="126">
        <f>ROUND(ROUND((SUM(BE93:BE232)),2)*I34,2)</f>
        <v>0</v>
      </c>
      <c r="K34" s="46"/>
    </row>
    <row r="35" spans="2:11" s="1" customFormat="1" ht="14.45" customHeight="1">
      <c r="B35" s="42"/>
      <c r="C35" s="43"/>
      <c r="D35" s="43"/>
      <c r="E35" s="50" t="s">
        <v>44</v>
      </c>
      <c r="F35" s="126">
        <f>ROUND(SUM(BF93:BF232),2)</f>
        <v>0</v>
      </c>
      <c r="G35" s="43"/>
      <c r="H35" s="43"/>
      <c r="I35" s="127">
        <v>0.15</v>
      </c>
      <c r="J35" s="126">
        <f>ROUND(ROUND((SUM(BF93:BF232)),2)*I35,2)</f>
        <v>0</v>
      </c>
      <c r="K35" s="46"/>
    </row>
    <row r="36" spans="2:11" s="1" customFormat="1" ht="14.45" customHeight="1" hidden="1">
      <c r="B36" s="42"/>
      <c r="C36" s="43"/>
      <c r="D36" s="43"/>
      <c r="E36" s="50" t="s">
        <v>45</v>
      </c>
      <c r="F36" s="126">
        <f>ROUND(SUM(BG93:BG232),2)</f>
        <v>0</v>
      </c>
      <c r="G36" s="43"/>
      <c r="H36" s="43"/>
      <c r="I36" s="127">
        <v>0.21</v>
      </c>
      <c r="J36" s="126">
        <v>0</v>
      </c>
      <c r="K36" s="46"/>
    </row>
    <row r="37" spans="2:11" s="1" customFormat="1" ht="14.45" customHeight="1" hidden="1">
      <c r="B37" s="42"/>
      <c r="C37" s="43"/>
      <c r="D37" s="43"/>
      <c r="E37" s="50" t="s">
        <v>46</v>
      </c>
      <c r="F37" s="126">
        <f>ROUND(SUM(BH93:BH232),2)</f>
        <v>0</v>
      </c>
      <c r="G37" s="43"/>
      <c r="H37" s="43"/>
      <c r="I37" s="127">
        <v>0.15</v>
      </c>
      <c r="J37" s="126">
        <v>0</v>
      </c>
      <c r="K37" s="46"/>
    </row>
    <row r="38" spans="2:11" s="1" customFormat="1" ht="14.45" customHeight="1" hidden="1">
      <c r="B38" s="42"/>
      <c r="C38" s="43"/>
      <c r="D38" s="43"/>
      <c r="E38" s="50" t="s">
        <v>47</v>
      </c>
      <c r="F38" s="126">
        <f>ROUND(SUM(BI93:BI232),2)</f>
        <v>0</v>
      </c>
      <c r="G38" s="43"/>
      <c r="H38" s="43"/>
      <c r="I38" s="127">
        <v>0</v>
      </c>
      <c r="J38" s="126">
        <v>0</v>
      </c>
      <c r="K38" s="46"/>
    </row>
    <row r="39" spans="2:11" s="1" customFormat="1" ht="6.95" customHeight="1">
      <c r="B39" s="42"/>
      <c r="C39" s="43"/>
      <c r="D39" s="43"/>
      <c r="E39" s="43"/>
      <c r="F39" s="43"/>
      <c r="G39" s="43"/>
      <c r="H39" s="43"/>
      <c r="I39" s="114"/>
      <c r="J39" s="43"/>
      <c r="K39" s="46"/>
    </row>
    <row r="40" spans="2:11" s="1" customFormat="1" ht="25.35" customHeight="1">
      <c r="B40" s="42"/>
      <c r="C40" s="128"/>
      <c r="D40" s="129" t="s">
        <v>48</v>
      </c>
      <c r="E40" s="72"/>
      <c r="F40" s="72"/>
      <c r="G40" s="130" t="s">
        <v>49</v>
      </c>
      <c r="H40" s="131" t="s">
        <v>50</v>
      </c>
      <c r="I40" s="132"/>
      <c r="J40" s="133">
        <f>SUM(J31:J38)</f>
        <v>0</v>
      </c>
      <c r="K40" s="134"/>
    </row>
    <row r="41" spans="2:11" s="1" customFormat="1" ht="14.45" customHeight="1">
      <c r="B41" s="57"/>
      <c r="C41" s="58"/>
      <c r="D41" s="58"/>
      <c r="E41" s="58"/>
      <c r="F41" s="58"/>
      <c r="G41" s="58"/>
      <c r="H41" s="58"/>
      <c r="I41" s="135"/>
      <c r="J41" s="58"/>
      <c r="K41" s="59"/>
    </row>
    <row r="45" spans="2:11" s="1" customFormat="1" ht="6.95" customHeight="1">
      <c r="B45" s="60"/>
      <c r="C45" s="61"/>
      <c r="D45" s="61"/>
      <c r="E45" s="61"/>
      <c r="F45" s="61"/>
      <c r="G45" s="61"/>
      <c r="H45" s="61"/>
      <c r="I45" s="136"/>
      <c r="J45" s="61"/>
      <c r="K45" s="137"/>
    </row>
    <row r="46" spans="2:11" s="1" customFormat="1" ht="36.95" customHeight="1">
      <c r="B46" s="42"/>
      <c r="C46" s="31" t="s">
        <v>131</v>
      </c>
      <c r="D46" s="43"/>
      <c r="E46" s="43"/>
      <c r="F46" s="43"/>
      <c r="G46" s="43"/>
      <c r="H46" s="43"/>
      <c r="I46" s="114"/>
      <c r="J46" s="43"/>
      <c r="K46" s="46"/>
    </row>
    <row r="47" spans="2:11" s="1" customFormat="1" ht="6.95" customHeight="1">
      <c r="B47" s="42"/>
      <c r="C47" s="43"/>
      <c r="D47" s="43"/>
      <c r="E47" s="43"/>
      <c r="F47" s="43"/>
      <c r="G47" s="43"/>
      <c r="H47" s="43"/>
      <c r="I47" s="114"/>
      <c r="J47" s="43"/>
      <c r="K47" s="46"/>
    </row>
    <row r="48" spans="2:11" s="1" customFormat="1" ht="14.45" customHeight="1">
      <c r="B48" s="42"/>
      <c r="C48" s="38" t="s">
        <v>19</v>
      </c>
      <c r="D48" s="43"/>
      <c r="E48" s="43"/>
      <c r="F48" s="43"/>
      <c r="G48" s="43"/>
      <c r="H48" s="43"/>
      <c r="I48" s="114"/>
      <c r="J48" s="43"/>
      <c r="K48" s="46"/>
    </row>
    <row r="49" spans="2:11" s="1" customFormat="1" ht="16.5" customHeight="1">
      <c r="B49" s="42"/>
      <c r="C49" s="43"/>
      <c r="D49" s="43"/>
      <c r="E49" s="367" t="str">
        <f>E7</f>
        <v>Transformace ÚSP Kvasiny- rekonstrukce v lokalitě Týniště nad Orlicí</v>
      </c>
      <c r="F49" s="368"/>
      <c r="G49" s="368"/>
      <c r="H49" s="368"/>
      <c r="I49" s="114"/>
      <c r="J49" s="43"/>
      <c r="K49" s="46"/>
    </row>
    <row r="50" spans="2:11" ht="13.5">
      <c r="B50" s="29"/>
      <c r="C50" s="38" t="s">
        <v>124</v>
      </c>
      <c r="D50" s="30"/>
      <c r="E50" s="30"/>
      <c r="F50" s="30"/>
      <c r="G50" s="30"/>
      <c r="H50" s="30"/>
      <c r="I50" s="113"/>
      <c r="J50" s="30"/>
      <c r="K50" s="32"/>
    </row>
    <row r="51" spans="2:11" ht="16.5" customHeight="1">
      <c r="B51" s="29"/>
      <c r="C51" s="30"/>
      <c r="D51" s="30"/>
      <c r="E51" s="367" t="s">
        <v>125</v>
      </c>
      <c r="F51" s="328"/>
      <c r="G51" s="328"/>
      <c r="H51" s="328"/>
      <c r="I51" s="113"/>
      <c r="J51" s="30"/>
      <c r="K51" s="32"/>
    </row>
    <row r="52" spans="2:11" ht="13.5">
      <c r="B52" s="29"/>
      <c r="C52" s="38" t="s">
        <v>126</v>
      </c>
      <c r="D52" s="30"/>
      <c r="E52" s="30"/>
      <c r="F52" s="30"/>
      <c r="G52" s="30"/>
      <c r="H52" s="30"/>
      <c r="I52" s="113"/>
      <c r="J52" s="30"/>
      <c r="K52" s="32"/>
    </row>
    <row r="53" spans="2:11" s="1" customFormat="1" ht="16.5" customHeight="1">
      <c r="B53" s="42"/>
      <c r="C53" s="43"/>
      <c r="D53" s="43"/>
      <c r="E53" s="350" t="s">
        <v>5022</v>
      </c>
      <c r="F53" s="369"/>
      <c r="G53" s="369"/>
      <c r="H53" s="369"/>
      <c r="I53" s="114"/>
      <c r="J53" s="43"/>
      <c r="K53" s="46"/>
    </row>
    <row r="54" spans="2:11" s="1" customFormat="1" ht="14.45" customHeight="1">
      <c r="B54" s="42"/>
      <c r="C54" s="38" t="s">
        <v>128</v>
      </c>
      <c r="D54" s="43"/>
      <c r="E54" s="43"/>
      <c r="F54" s="43"/>
      <c r="G54" s="43"/>
      <c r="H54" s="43"/>
      <c r="I54" s="114"/>
      <c r="J54" s="43"/>
      <c r="K54" s="46"/>
    </row>
    <row r="55" spans="2:11" s="1" customFormat="1" ht="17.25" customHeight="1">
      <c r="B55" s="42"/>
      <c r="C55" s="43"/>
      <c r="D55" s="43"/>
      <c r="E55" s="370" t="str">
        <f>E13</f>
        <v>1 - Sadové úpravy, zeleň v okolí budovy</v>
      </c>
      <c r="F55" s="369"/>
      <c r="G55" s="369"/>
      <c r="H55" s="369"/>
      <c r="I55" s="114"/>
      <c r="J55" s="43"/>
      <c r="K55" s="46"/>
    </row>
    <row r="56" spans="2:11" s="1" customFormat="1" ht="6.95" customHeight="1">
      <c r="B56" s="42"/>
      <c r="C56" s="43"/>
      <c r="D56" s="43"/>
      <c r="E56" s="43"/>
      <c r="F56" s="43"/>
      <c r="G56" s="43"/>
      <c r="H56" s="43"/>
      <c r="I56" s="114"/>
      <c r="J56" s="43"/>
      <c r="K56" s="46"/>
    </row>
    <row r="57" spans="2:11" s="1" customFormat="1" ht="18" customHeight="1">
      <c r="B57" s="42"/>
      <c r="C57" s="38" t="s">
        <v>23</v>
      </c>
      <c r="D57" s="43"/>
      <c r="E57" s="43"/>
      <c r="F57" s="36" t="str">
        <f>F16</f>
        <v xml:space="preserve"> </v>
      </c>
      <c r="G57" s="43"/>
      <c r="H57" s="43"/>
      <c r="I57" s="115" t="s">
        <v>25</v>
      </c>
      <c r="J57" s="116" t="str">
        <f>IF(J16="","",J16)</f>
        <v>18.4.2017</v>
      </c>
      <c r="K57" s="46"/>
    </row>
    <row r="58" spans="2:11" s="1" customFormat="1" ht="6.95" customHeight="1">
      <c r="B58" s="42"/>
      <c r="C58" s="43"/>
      <c r="D58" s="43"/>
      <c r="E58" s="43"/>
      <c r="F58" s="43"/>
      <c r="G58" s="43"/>
      <c r="H58" s="43"/>
      <c r="I58" s="114"/>
      <c r="J58" s="43"/>
      <c r="K58" s="46"/>
    </row>
    <row r="59" spans="2:11" s="1" customFormat="1" ht="13.5">
      <c r="B59" s="42"/>
      <c r="C59" s="38" t="s">
        <v>27</v>
      </c>
      <c r="D59" s="43"/>
      <c r="E59" s="43"/>
      <c r="F59" s="36" t="str">
        <f>E19</f>
        <v>Královéhradecký kraj</v>
      </c>
      <c r="G59" s="43"/>
      <c r="H59" s="43"/>
      <c r="I59" s="115" t="s">
        <v>33</v>
      </c>
      <c r="J59" s="332" t="str">
        <f>E25</f>
        <v>Malý velký ateliér</v>
      </c>
      <c r="K59" s="46"/>
    </row>
    <row r="60" spans="2:11" s="1" customFormat="1" ht="14.45" customHeight="1">
      <c r="B60" s="42"/>
      <c r="C60" s="38" t="s">
        <v>31</v>
      </c>
      <c r="D60" s="43"/>
      <c r="E60" s="43"/>
      <c r="F60" s="36" t="str">
        <f>IF(E22="","",E22)</f>
        <v/>
      </c>
      <c r="G60" s="43"/>
      <c r="H60" s="43"/>
      <c r="I60" s="114"/>
      <c r="J60" s="371"/>
      <c r="K60" s="46"/>
    </row>
    <row r="61" spans="2:11" s="1" customFormat="1" ht="10.35" customHeight="1">
      <c r="B61" s="42"/>
      <c r="C61" s="43"/>
      <c r="D61" s="43"/>
      <c r="E61" s="43"/>
      <c r="F61" s="43"/>
      <c r="G61" s="43"/>
      <c r="H61" s="43"/>
      <c r="I61" s="114"/>
      <c r="J61" s="43"/>
      <c r="K61" s="46"/>
    </row>
    <row r="62" spans="2:11" s="1" customFormat="1" ht="29.25" customHeight="1">
      <c r="B62" s="42"/>
      <c r="C62" s="138" t="s">
        <v>132</v>
      </c>
      <c r="D62" s="128"/>
      <c r="E62" s="128"/>
      <c r="F62" s="128"/>
      <c r="G62" s="128"/>
      <c r="H62" s="128"/>
      <c r="I62" s="139"/>
      <c r="J62" s="140" t="s">
        <v>133</v>
      </c>
      <c r="K62" s="141"/>
    </row>
    <row r="63" spans="2:11" s="1" customFormat="1" ht="10.35" customHeight="1">
      <c r="B63" s="42"/>
      <c r="C63" s="43"/>
      <c r="D63" s="43"/>
      <c r="E63" s="43"/>
      <c r="F63" s="43"/>
      <c r="G63" s="43"/>
      <c r="H63" s="43"/>
      <c r="I63" s="114"/>
      <c r="J63" s="43"/>
      <c r="K63" s="46"/>
    </row>
    <row r="64" spans="2:47" s="1" customFormat="1" ht="29.25" customHeight="1">
      <c r="B64" s="42"/>
      <c r="C64" s="142" t="s">
        <v>134</v>
      </c>
      <c r="D64" s="43"/>
      <c r="E64" s="43"/>
      <c r="F64" s="43"/>
      <c r="G64" s="43"/>
      <c r="H64" s="43"/>
      <c r="I64" s="114"/>
      <c r="J64" s="124">
        <f>J93</f>
        <v>0</v>
      </c>
      <c r="K64" s="46"/>
      <c r="AU64" s="25" t="s">
        <v>135</v>
      </c>
    </row>
    <row r="65" spans="2:11" s="8" customFormat="1" ht="24.95" customHeight="1">
      <c r="B65" s="143"/>
      <c r="C65" s="144"/>
      <c r="D65" s="145" t="s">
        <v>136</v>
      </c>
      <c r="E65" s="146"/>
      <c r="F65" s="146"/>
      <c r="G65" s="146"/>
      <c r="H65" s="146"/>
      <c r="I65" s="147"/>
      <c r="J65" s="148">
        <f>J94</f>
        <v>0</v>
      </c>
      <c r="K65" s="149"/>
    </row>
    <row r="66" spans="2:11" s="9" customFormat="1" ht="19.9" customHeight="1">
      <c r="B66" s="150"/>
      <c r="C66" s="151"/>
      <c r="D66" s="152" t="s">
        <v>137</v>
      </c>
      <c r="E66" s="153"/>
      <c r="F66" s="153"/>
      <c r="G66" s="153"/>
      <c r="H66" s="153"/>
      <c r="I66" s="154"/>
      <c r="J66" s="155">
        <f>J95</f>
        <v>0</v>
      </c>
      <c r="K66" s="156"/>
    </row>
    <row r="67" spans="2:11" s="9" customFormat="1" ht="19.9" customHeight="1">
      <c r="B67" s="150"/>
      <c r="C67" s="151"/>
      <c r="D67" s="152" t="s">
        <v>141</v>
      </c>
      <c r="E67" s="153"/>
      <c r="F67" s="153"/>
      <c r="G67" s="153"/>
      <c r="H67" s="153"/>
      <c r="I67" s="154"/>
      <c r="J67" s="155">
        <f>J210</f>
        <v>0</v>
      </c>
      <c r="K67" s="156"/>
    </row>
    <row r="68" spans="2:11" s="9" customFormat="1" ht="19.9" customHeight="1">
      <c r="B68" s="150"/>
      <c r="C68" s="151"/>
      <c r="D68" s="152" t="s">
        <v>147</v>
      </c>
      <c r="E68" s="153"/>
      <c r="F68" s="153"/>
      <c r="G68" s="153"/>
      <c r="H68" s="153"/>
      <c r="I68" s="154"/>
      <c r="J68" s="155">
        <f>J223</f>
        <v>0</v>
      </c>
      <c r="K68" s="156"/>
    </row>
    <row r="69" spans="2:11" s="9" customFormat="1" ht="19.9" customHeight="1">
      <c r="B69" s="150"/>
      <c r="C69" s="151"/>
      <c r="D69" s="152" t="s">
        <v>152</v>
      </c>
      <c r="E69" s="153"/>
      <c r="F69" s="153"/>
      <c r="G69" s="153"/>
      <c r="H69" s="153"/>
      <c r="I69" s="154"/>
      <c r="J69" s="155">
        <f>J231</f>
        <v>0</v>
      </c>
      <c r="K69" s="156"/>
    </row>
    <row r="70" spans="2:11" s="1" customFormat="1" ht="21.75" customHeight="1">
      <c r="B70" s="42"/>
      <c r="C70" s="43"/>
      <c r="D70" s="43"/>
      <c r="E70" s="43"/>
      <c r="F70" s="43"/>
      <c r="G70" s="43"/>
      <c r="H70" s="43"/>
      <c r="I70" s="114"/>
      <c r="J70" s="43"/>
      <c r="K70" s="46"/>
    </row>
    <row r="71" spans="2:11" s="1" customFormat="1" ht="6.95" customHeight="1">
      <c r="B71" s="57"/>
      <c r="C71" s="58"/>
      <c r="D71" s="58"/>
      <c r="E71" s="58"/>
      <c r="F71" s="58"/>
      <c r="G71" s="58"/>
      <c r="H71" s="58"/>
      <c r="I71" s="135"/>
      <c r="J71" s="58"/>
      <c r="K71" s="59"/>
    </row>
    <row r="75" spans="2:12" s="1" customFormat="1" ht="6.95" customHeight="1">
      <c r="B75" s="60"/>
      <c r="C75" s="61"/>
      <c r="D75" s="61"/>
      <c r="E75" s="61"/>
      <c r="F75" s="61"/>
      <c r="G75" s="61"/>
      <c r="H75" s="61"/>
      <c r="I75" s="136"/>
      <c r="J75" s="61"/>
      <c r="K75" s="61"/>
      <c r="L75" s="42"/>
    </row>
    <row r="76" spans="2:12" s="1" customFormat="1" ht="36.95" customHeight="1">
      <c r="B76" s="42"/>
      <c r="C76" s="62" t="s">
        <v>174</v>
      </c>
      <c r="L76" s="42"/>
    </row>
    <row r="77" spans="2:12" s="1" customFormat="1" ht="6.95" customHeight="1">
      <c r="B77" s="42"/>
      <c r="L77" s="42"/>
    </row>
    <row r="78" spans="2:12" s="1" customFormat="1" ht="14.45" customHeight="1">
      <c r="B78" s="42"/>
      <c r="C78" s="64" t="s">
        <v>19</v>
      </c>
      <c r="L78" s="42"/>
    </row>
    <row r="79" spans="2:12" s="1" customFormat="1" ht="16.5" customHeight="1">
      <c r="B79" s="42"/>
      <c r="E79" s="372" t="str">
        <f>E7</f>
        <v>Transformace ÚSP Kvasiny- rekonstrukce v lokalitě Týniště nad Orlicí</v>
      </c>
      <c r="F79" s="373"/>
      <c r="G79" s="373"/>
      <c r="H79" s="373"/>
      <c r="L79" s="42"/>
    </row>
    <row r="80" spans="2:12" ht="13.5">
      <c r="B80" s="29"/>
      <c r="C80" s="64" t="s">
        <v>124</v>
      </c>
      <c r="L80" s="29"/>
    </row>
    <row r="81" spans="2:12" ht="16.5" customHeight="1">
      <c r="B81" s="29"/>
      <c r="E81" s="372" t="s">
        <v>125</v>
      </c>
      <c r="F81" s="366"/>
      <c r="G81" s="366"/>
      <c r="H81" s="366"/>
      <c r="L81" s="29"/>
    </row>
    <row r="82" spans="2:12" ht="13.5">
      <c r="B82" s="29"/>
      <c r="C82" s="64" t="s">
        <v>126</v>
      </c>
      <c r="L82" s="29"/>
    </row>
    <row r="83" spans="2:12" s="1" customFormat="1" ht="16.5" customHeight="1">
      <c r="B83" s="42"/>
      <c r="E83" s="374" t="s">
        <v>5022</v>
      </c>
      <c r="F83" s="375"/>
      <c r="G83" s="375"/>
      <c r="H83" s="375"/>
      <c r="L83" s="42"/>
    </row>
    <row r="84" spans="2:12" s="1" customFormat="1" ht="14.45" customHeight="1">
      <c r="B84" s="42"/>
      <c r="C84" s="64" t="s">
        <v>128</v>
      </c>
      <c r="L84" s="42"/>
    </row>
    <row r="85" spans="2:12" s="1" customFormat="1" ht="17.25" customHeight="1">
      <c r="B85" s="42"/>
      <c r="E85" s="343" t="str">
        <f>E13</f>
        <v>1 - Sadové úpravy, zeleň v okolí budovy</v>
      </c>
      <c r="F85" s="375"/>
      <c r="G85" s="375"/>
      <c r="H85" s="375"/>
      <c r="L85" s="42"/>
    </row>
    <row r="86" spans="2:12" s="1" customFormat="1" ht="6.95" customHeight="1">
      <c r="B86" s="42"/>
      <c r="L86" s="42"/>
    </row>
    <row r="87" spans="2:12" s="1" customFormat="1" ht="18" customHeight="1">
      <c r="B87" s="42"/>
      <c r="C87" s="64" t="s">
        <v>23</v>
      </c>
      <c r="F87" s="157" t="str">
        <f>F16</f>
        <v xml:space="preserve"> </v>
      </c>
      <c r="I87" s="158" t="s">
        <v>25</v>
      </c>
      <c r="J87" s="68" t="str">
        <f>IF(J16="","",J16)</f>
        <v>18.4.2017</v>
      </c>
      <c r="L87" s="42"/>
    </row>
    <row r="88" spans="2:12" s="1" customFormat="1" ht="6.95" customHeight="1">
      <c r="B88" s="42"/>
      <c r="L88" s="42"/>
    </row>
    <row r="89" spans="2:12" s="1" customFormat="1" ht="13.5">
      <c r="B89" s="42"/>
      <c r="C89" s="64" t="s">
        <v>27</v>
      </c>
      <c r="F89" s="157" t="str">
        <f>E19</f>
        <v>Královéhradecký kraj</v>
      </c>
      <c r="I89" s="158" t="s">
        <v>33</v>
      </c>
      <c r="J89" s="157" t="str">
        <f>E25</f>
        <v>Malý velký ateliér</v>
      </c>
      <c r="L89" s="42"/>
    </row>
    <row r="90" spans="2:12" s="1" customFormat="1" ht="14.45" customHeight="1">
      <c r="B90" s="42"/>
      <c r="C90" s="64" t="s">
        <v>31</v>
      </c>
      <c r="F90" s="157" t="str">
        <f>IF(E22="","",E22)</f>
        <v/>
      </c>
      <c r="L90" s="42"/>
    </row>
    <row r="91" spans="2:12" s="1" customFormat="1" ht="10.35" customHeight="1">
      <c r="B91" s="42"/>
      <c r="L91" s="42"/>
    </row>
    <row r="92" spans="2:20" s="10" customFormat="1" ht="29.25" customHeight="1">
      <c r="B92" s="159"/>
      <c r="C92" s="160" t="s">
        <v>175</v>
      </c>
      <c r="D92" s="161" t="s">
        <v>57</v>
      </c>
      <c r="E92" s="161" t="s">
        <v>53</v>
      </c>
      <c r="F92" s="161" t="s">
        <v>176</v>
      </c>
      <c r="G92" s="161" t="s">
        <v>177</v>
      </c>
      <c r="H92" s="161" t="s">
        <v>178</v>
      </c>
      <c r="I92" s="162" t="s">
        <v>179</v>
      </c>
      <c r="J92" s="161" t="s">
        <v>133</v>
      </c>
      <c r="K92" s="163" t="s">
        <v>180</v>
      </c>
      <c r="L92" s="159"/>
      <c r="M92" s="74" t="s">
        <v>181</v>
      </c>
      <c r="N92" s="75" t="s">
        <v>42</v>
      </c>
      <c r="O92" s="75" t="s">
        <v>182</v>
      </c>
      <c r="P92" s="75" t="s">
        <v>183</v>
      </c>
      <c r="Q92" s="75" t="s">
        <v>184</v>
      </c>
      <c r="R92" s="75" t="s">
        <v>185</v>
      </c>
      <c r="S92" s="75" t="s">
        <v>186</v>
      </c>
      <c r="T92" s="76" t="s">
        <v>187</v>
      </c>
    </row>
    <row r="93" spans="2:63" s="1" customFormat="1" ht="29.25" customHeight="1">
      <c r="B93" s="42"/>
      <c r="C93" s="78" t="s">
        <v>134</v>
      </c>
      <c r="J93" s="164">
        <f>BK93</f>
        <v>0</v>
      </c>
      <c r="L93" s="42"/>
      <c r="M93" s="77"/>
      <c r="N93" s="69"/>
      <c r="O93" s="69"/>
      <c r="P93" s="165">
        <f>P94</f>
        <v>0</v>
      </c>
      <c r="Q93" s="69"/>
      <c r="R93" s="165">
        <f>R94</f>
        <v>10.259096119999999</v>
      </c>
      <c r="S93" s="69"/>
      <c r="T93" s="166">
        <f>T94</f>
        <v>0</v>
      </c>
      <c r="AT93" s="25" t="s">
        <v>71</v>
      </c>
      <c r="AU93" s="25" t="s">
        <v>135</v>
      </c>
      <c r="BK93" s="167">
        <f>BK94</f>
        <v>0</v>
      </c>
    </row>
    <row r="94" spans="2:63" s="11" customFormat="1" ht="37.35" customHeight="1">
      <c r="B94" s="168"/>
      <c r="D94" s="169" t="s">
        <v>71</v>
      </c>
      <c r="E94" s="170" t="s">
        <v>188</v>
      </c>
      <c r="F94" s="170" t="s">
        <v>189</v>
      </c>
      <c r="I94" s="171"/>
      <c r="J94" s="172">
        <f>BK94</f>
        <v>0</v>
      </c>
      <c r="L94" s="168"/>
      <c r="M94" s="173"/>
      <c r="N94" s="174"/>
      <c r="O94" s="174"/>
      <c r="P94" s="175">
        <f>P95+P210+P223+P231</f>
        <v>0</v>
      </c>
      <c r="Q94" s="174"/>
      <c r="R94" s="175">
        <f>R95+R210+R223+R231</f>
        <v>10.259096119999999</v>
      </c>
      <c r="S94" s="174"/>
      <c r="T94" s="176">
        <f>T95+T210+T223+T231</f>
        <v>0</v>
      </c>
      <c r="AR94" s="169" t="s">
        <v>17</v>
      </c>
      <c r="AT94" s="177" t="s">
        <v>71</v>
      </c>
      <c r="AU94" s="177" t="s">
        <v>72</v>
      </c>
      <c r="AY94" s="169" t="s">
        <v>190</v>
      </c>
      <c r="BK94" s="178">
        <f>BK95+BK210+BK223+BK231</f>
        <v>0</v>
      </c>
    </row>
    <row r="95" spans="2:63" s="11" customFormat="1" ht="19.9" customHeight="1">
      <c r="B95" s="168"/>
      <c r="D95" s="169" t="s">
        <v>71</v>
      </c>
      <c r="E95" s="179" t="s">
        <v>17</v>
      </c>
      <c r="F95" s="179" t="s">
        <v>191</v>
      </c>
      <c r="I95" s="171"/>
      <c r="J95" s="180">
        <f>BK95</f>
        <v>0</v>
      </c>
      <c r="L95" s="168"/>
      <c r="M95" s="173"/>
      <c r="N95" s="174"/>
      <c r="O95" s="174"/>
      <c r="P95" s="175">
        <f>SUM(P96:P209)</f>
        <v>0</v>
      </c>
      <c r="Q95" s="174"/>
      <c r="R95" s="175">
        <f>SUM(R96:R209)</f>
        <v>5.0859561200000005</v>
      </c>
      <c r="S95" s="174"/>
      <c r="T95" s="176">
        <f>SUM(T96:T209)</f>
        <v>0</v>
      </c>
      <c r="AR95" s="169" t="s">
        <v>17</v>
      </c>
      <c r="AT95" s="177" t="s">
        <v>71</v>
      </c>
      <c r="AU95" s="177" t="s">
        <v>17</v>
      </c>
      <c r="AY95" s="169" t="s">
        <v>190</v>
      </c>
      <c r="BK95" s="178">
        <f>SUM(BK96:BK209)</f>
        <v>0</v>
      </c>
    </row>
    <row r="96" spans="2:65" s="1" customFormat="1" ht="25.5" customHeight="1">
      <c r="B96" s="181"/>
      <c r="C96" s="182" t="s">
        <v>17</v>
      </c>
      <c r="D96" s="182" t="s">
        <v>192</v>
      </c>
      <c r="E96" s="183" t="s">
        <v>5024</v>
      </c>
      <c r="F96" s="184" t="s">
        <v>5025</v>
      </c>
      <c r="G96" s="185" t="s">
        <v>275</v>
      </c>
      <c r="H96" s="186">
        <v>532</v>
      </c>
      <c r="I96" s="187"/>
      <c r="J96" s="188">
        <f>ROUND(I96*H96,2)</f>
        <v>0</v>
      </c>
      <c r="K96" s="184" t="s">
        <v>196</v>
      </c>
      <c r="L96" s="42"/>
      <c r="M96" s="189" t="s">
        <v>5</v>
      </c>
      <c r="N96" s="190" t="s">
        <v>43</v>
      </c>
      <c r="O96" s="43"/>
      <c r="P96" s="191">
        <f>O96*H96</f>
        <v>0</v>
      </c>
      <c r="Q96" s="191">
        <v>0</v>
      </c>
      <c r="R96" s="191">
        <f>Q96*H96</f>
        <v>0</v>
      </c>
      <c r="S96" s="191">
        <v>0</v>
      </c>
      <c r="T96" s="192">
        <f>S96*H96</f>
        <v>0</v>
      </c>
      <c r="AR96" s="25" t="s">
        <v>92</v>
      </c>
      <c r="AT96" s="25" t="s">
        <v>192</v>
      </c>
      <c r="AU96" s="25" t="s">
        <v>80</v>
      </c>
      <c r="AY96" s="25" t="s">
        <v>190</v>
      </c>
      <c r="BE96" s="193">
        <f>IF(N96="základní",J96,0)</f>
        <v>0</v>
      </c>
      <c r="BF96" s="193">
        <f>IF(N96="snížená",J96,0)</f>
        <v>0</v>
      </c>
      <c r="BG96" s="193">
        <f>IF(N96="zákl. přenesená",J96,0)</f>
        <v>0</v>
      </c>
      <c r="BH96" s="193">
        <f>IF(N96="sníž. přenesená",J96,0)</f>
        <v>0</v>
      </c>
      <c r="BI96" s="193">
        <f>IF(N96="nulová",J96,0)</f>
        <v>0</v>
      </c>
      <c r="BJ96" s="25" t="s">
        <v>17</v>
      </c>
      <c r="BK96" s="193">
        <f>ROUND(I96*H96,2)</f>
        <v>0</v>
      </c>
      <c r="BL96" s="25" t="s">
        <v>92</v>
      </c>
      <c r="BM96" s="25" t="s">
        <v>5026</v>
      </c>
    </row>
    <row r="97" spans="2:51" s="12" customFormat="1" ht="13.5">
      <c r="B97" s="194"/>
      <c r="D97" s="195" t="s">
        <v>198</v>
      </c>
      <c r="E97" s="196" t="s">
        <v>5</v>
      </c>
      <c r="F97" s="197" t="s">
        <v>5027</v>
      </c>
      <c r="H97" s="196" t="s">
        <v>5</v>
      </c>
      <c r="I97" s="198"/>
      <c r="L97" s="194"/>
      <c r="M97" s="199"/>
      <c r="N97" s="200"/>
      <c r="O97" s="200"/>
      <c r="P97" s="200"/>
      <c r="Q97" s="200"/>
      <c r="R97" s="200"/>
      <c r="S97" s="200"/>
      <c r="T97" s="201"/>
      <c r="AT97" s="196" t="s">
        <v>198</v>
      </c>
      <c r="AU97" s="196" t="s">
        <v>80</v>
      </c>
      <c r="AV97" s="12" t="s">
        <v>17</v>
      </c>
      <c r="AW97" s="12" t="s">
        <v>35</v>
      </c>
      <c r="AX97" s="12" t="s">
        <v>72</v>
      </c>
      <c r="AY97" s="196" t="s">
        <v>190</v>
      </c>
    </row>
    <row r="98" spans="2:51" s="13" customFormat="1" ht="13.5">
      <c r="B98" s="202"/>
      <c r="D98" s="195" t="s">
        <v>198</v>
      </c>
      <c r="E98" s="203" t="s">
        <v>5</v>
      </c>
      <c r="F98" s="204" t="s">
        <v>5028</v>
      </c>
      <c r="H98" s="205">
        <v>532</v>
      </c>
      <c r="I98" s="206"/>
      <c r="L98" s="202"/>
      <c r="M98" s="207"/>
      <c r="N98" s="208"/>
      <c r="O98" s="208"/>
      <c r="P98" s="208"/>
      <c r="Q98" s="208"/>
      <c r="R98" s="208"/>
      <c r="S98" s="208"/>
      <c r="T98" s="209"/>
      <c r="AT98" s="203" t="s">
        <v>198</v>
      </c>
      <c r="AU98" s="203" t="s">
        <v>80</v>
      </c>
      <c r="AV98" s="13" t="s">
        <v>80</v>
      </c>
      <c r="AW98" s="13" t="s">
        <v>35</v>
      </c>
      <c r="AX98" s="13" t="s">
        <v>17</v>
      </c>
      <c r="AY98" s="203" t="s">
        <v>190</v>
      </c>
    </row>
    <row r="99" spans="2:65" s="1" customFormat="1" ht="25.5" customHeight="1">
      <c r="B99" s="181"/>
      <c r="C99" s="182" t="s">
        <v>80</v>
      </c>
      <c r="D99" s="182" t="s">
        <v>192</v>
      </c>
      <c r="E99" s="183" t="s">
        <v>5029</v>
      </c>
      <c r="F99" s="184" t="s">
        <v>5030</v>
      </c>
      <c r="G99" s="185" t="s">
        <v>410</v>
      </c>
      <c r="H99" s="186">
        <v>45</v>
      </c>
      <c r="I99" s="187"/>
      <c r="J99" s="188">
        <f>ROUND(I99*H99,2)</f>
        <v>0</v>
      </c>
      <c r="K99" s="184" t="s">
        <v>196</v>
      </c>
      <c r="L99" s="42"/>
      <c r="M99" s="189" t="s">
        <v>5</v>
      </c>
      <c r="N99" s="190" t="s">
        <v>43</v>
      </c>
      <c r="O99" s="43"/>
      <c r="P99" s="191">
        <f>O99*H99</f>
        <v>0</v>
      </c>
      <c r="Q99" s="191">
        <v>0</v>
      </c>
      <c r="R99" s="191">
        <f>Q99*H99</f>
        <v>0</v>
      </c>
      <c r="S99" s="191">
        <v>0</v>
      </c>
      <c r="T99" s="192">
        <f>S99*H99</f>
        <v>0</v>
      </c>
      <c r="AR99" s="25" t="s">
        <v>92</v>
      </c>
      <c r="AT99" s="25" t="s">
        <v>192</v>
      </c>
      <c r="AU99" s="25" t="s">
        <v>80</v>
      </c>
      <c r="AY99" s="25" t="s">
        <v>190</v>
      </c>
      <c r="BE99" s="193">
        <f>IF(N99="základní",J99,0)</f>
        <v>0</v>
      </c>
      <c r="BF99" s="193">
        <f>IF(N99="snížená",J99,0)</f>
        <v>0</v>
      </c>
      <c r="BG99" s="193">
        <f>IF(N99="zákl. přenesená",J99,0)</f>
        <v>0</v>
      </c>
      <c r="BH99" s="193">
        <f>IF(N99="sníž. přenesená",J99,0)</f>
        <v>0</v>
      </c>
      <c r="BI99" s="193">
        <f>IF(N99="nulová",J99,0)</f>
        <v>0</v>
      </c>
      <c r="BJ99" s="25" t="s">
        <v>17</v>
      </c>
      <c r="BK99" s="193">
        <f>ROUND(I99*H99,2)</f>
        <v>0</v>
      </c>
      <c r="BL99" s="25" t="s">
        <v>92</v>
      </c>
      <c r="BM99" s="25" t="s">
        <v>5031</v>
      </c>
    </row>
    <row r="100" spans="2:51" s="12" customFormat="1" ht="13.5">
      <c r="B100" s="194"/>
      <c r="D100" s="195" t="s">
        <v>198</v>
      </c>
      <c r="E100" s="196" t="s">
        <v>5</v>
      </c>
      <c r="F100" s="197" t="s">
        <v>5032</v>
      </c>
      <c r="H100" s="196" t="s">
        <v>5</v>
      </c>
      <c r="I100" s="198"/>
      <c r="L100" s="194"/>
      <c r="M100" s="199"/>
      <c r="N100" s="200"/>
      <c r="O100" s="200"/>
      <c r="P100" s="200"/>
      <c r="Q100" s="200"/>
      <c r="R100" s="200"/>
      <c r="S100" s="200"/>
      <c r="T100" s="201"/>
      <c r="AT100" s="196" t="s">
        <v>198</v>
      </c>
      <c r="AU100" s="196" t="s">
        <v>80</v>
      </c>
      <c r="AV100" s="12" t="s">
        <v>17</v>
      </c>
      <c r="AW100" s="12" t="s">
        <v>35</v>
      </c>
      <c r="AX100" s="12" t="s">
        <v>72</v>
      </c>
      <c r="AY100" s="196" t="s">
        <v>190</v>
      </c>
    </row>
    <row r="101" spans="2:51" s="13" customFormat="1" ht="13.5">
      <c r="B101" s="202"/>
      <c r="D101" s="195" t="s">
        <v>198</v>
      </c>
      <c r="E101" s="203" t="s">
        <v>5</v>
      </c>
      <c r="F101" s="204" t="s">
        <v>507</v>
      </c>
      <c r="H101" s="205">
        <v>45</v>
      </c>
      <c r="I101" s="206"/>
      <c r="L101" s="202"/>
      <c r="M101" s="207"/>
      <c r="N101" s="208"/>
      <c r="O101" s="208"/>
      <c r="P101" s="208"/>
      <c r="Q101" s="208"/>
      <c r="R101" s="208"/>
      <c r="S101" s="208"/>
      <c r="T101" s="209"/>
      <c r="AT101" s="203" t="s">
        <v>198</v>
      </c>
      <c r="AU101" s="203" t="s">
        <v>80</v>
      </c>
      <c r="AV101" s="13" t="s">
        <v>80</v>
      </c>
      <c r="AW101" s="13" t="s">
        <v>35</v>
      </c>
      <c r="AX101" s="13" t="s">
        <v>17</v>
      </c>
      <c r="AY101" s="203" t="s">
        <v>190</v>
      </c>
    </row>
    <row r="102" spans="2:65" s="1" customFormat="1" ht="16.5" customHeight="1">
      <c r="B102" s="181"/>
      <c r="C102" s="218" t="s">
        <v>86</v>
      </c>
      <c r="D102" s="218" t="s">
        <v>465</v>
      </c>
      <c r="E102" s="219" t="s">
        <v>5033</v>
      </c>
      <c r="F102" s="220" t="s">
        <v>5034</v>
      </c>
      <c r="G102" s="221" t="s">
        <v>209</v>
      </c>
      <c r="H102" s="222">
        <v>1.125</v>
      </c>
      <c r="I102" s="223"/>
      <c r="J102" s="224">
        <f>ROUND(I102*H102,2)</f>
        <v>0</v>
      </c>
      <c r="K102" s="220" t="s">
        <v>196</v>
      </c>
      <c r="L102" s="225"/>
      <c r="M102" s="226" t="s">
        <v>5</v>
      </c>
      <c r="N102" s="227" t="s">
        <v>43</v>
      </c>
      <c r="O102" s="43"/>
      <c r="P102" s="191">
        <f>O102*H102</f>
        <v>0</v>
      </c>
      <c r="Q102" s="191">
        <v>0.21</v>
      </c>
      <c r="R102" s="191">
        <f>Q102*H102</f>
        <v>0.23625</v>
      </c>
      <c r="S102" s="191">
        <v>0</v>
      </c>
      <c r="T102" s="192">
        <f>S102*H102</f>
        <v>0</v>
      </c>
      <c r="AR102" s="25" t="s">
        <v>238</v>
      </c>
      <c r="AT102" s="25" t="s">
        <v>465</v>
      </c>
      <c r="AU102" s="25" t="s">
        <v>80</v>
      </c>
      <c r="AY102" s="25" t="s">
        <v>190</v>
      </c>
      <c r="BE102" s="193">
        <f>IF(N102="základní",J102,0)</f>
        <v>0</v>
      </c>
      <c r="BF102" s="193">
        <f>IF(N102="snížená",J102,0)</f>
        <v>0</v>
      </c>
      <c r="BG102" s="193">
        <f>IF(N102="zákl. přenesená",J102,0)</f>
        <v>0</v>
      </c>
      <c r="BH102" s="193">
        <f>IF(N102="sníž. přenesená",J102,0)</f>
        <v>0</v>
      </c>
      <c r="BI102" s="193">
        <f>IF(N102="nulová",J102,0)</f>
        <v>0</v>
      </c>
      <c r="BJ102" s="25" t="s">
        <v>17</v>
      </c>
      <c r="BK102" s="193">
        <f>ROUND(I102*H102,2)</f>
        <v>0</v>
      </c>
      <c r="BL102" s="25" t="s">
        <v>92</v>
      </c>
      <c r="BM102" s="25" t="s">
        <v>5035</v>
      </c>
    </row>
    <row r="103" spans="2:51" s="13" customFormat="1" ht="13.5">
      <c r="B103" s="202"/>
      <c r="D103" s="195" t="s">
        <v>198</v>
      </c>
      <c r="F103" s="204" t="s">
        <v>5036</v>
      </c>
      <c r="H103" s="205">
        <v>1.125</v>
      </c>
      <c r="I103" s="206"/>
      <c r="L103" s="202"/>
      <c r="M103" s="207"/>
      <c r="N103" s="208"/>
      <c r="O103" s="208"/>
      <c r="P103" s="208"/>
      <c r="Q103" s="208"/>
      <c r="R103" s="208"/>
      <c r="S103" s="208"/>
      <c r="T103" s="209"/>
      <c r="AT103" s="203" t="s">
        <v>198</v>
      </c>
      <c r="AU103" s="203" t="s">
        <v>80</v>
      </c>
      <c r="AV103" s="13" t="s">
        <v>80</v>
      </c>
      <c r="AW103" s="13" t="s">
        <v>6</v>
      </c>
      <c r="AX103" s="13" t="s">
        <v>17</v>
      </c>
      <c r="AY103" s="203" t="s">
        <v>190</v>
      </c>
    </row>
    <row r="104" spans="2:65" s="1" customFormat="1" ht="25.5" customHeight="1">
      <c r="B104" s="181"/>
      <c r="C104" s="182" t="s">
        <v>92</v>
      </c>
      <c r="D104" s="182" t="s">
        <v>192</v>
      </c>
      <c r="E104" s="183" t="s">
        <v>5037</v>
      </c>
      <c r="F104" s="184" t="s">
        <v>5038</v>
      </c>
      <c r="G104" s="185" t="s">
        <v>410</v>
      </c>
      <c r="H104" s="186">
        <v>10</v>
      </c>
      <c r="I104" s="187"/>
      <c r="J104" s="188">
        <f>ROUND(I104*H104,2)</f>
        <v>0</v>
      </c>
      <c r="K104" s="184" t="s">
        <v>196</v>
      </c>
      <c r="L104" s="42"/>
      <c r="M104" s="189" t="s">
        <v>5</v>
      </c>
      <c r="N104" s="190" t="s">
        <v>43</v>
      </c>
      <c r="O104" s="43"/>
      <c r="P104" s="191">
        <f>O104*H104</f>
        <v>0</v>
      </c>
      <c r="Q104" s="191">
        <v>0</v>
      </c>
      <c r="R104" s="191">
        <f>Q104*H104</f>
        <v>0</v>
      </c>
      <c r="S104" s="191">
        <v>0</v>
      </c>
      <c r="T104" s="192">
        <f>S104*H104</f>
        <v>0</v>
      </c>
      <c r="AR104" s="25" t="s">
        <v>92</v>
      </c>
      <c r="AT104" s="25" t="s">
        <v>192</v>
      </c>
      <c r="AU104" s="25" t="s">
        <v>80</v>
      </c>
      <c r="AY104" s="25" t="s">
        <v>190</v>
      </c>
      <c r="BE104" s="193">
        <f>IF(N104="základní",J104,0)</f>
        <v>0</v>
      </c>
      <c r="BF104" s="193">
        <f>IF(N104="snížená",J104,0)</f>
        <v>0</v>
      </c>
      <c r="BG104" s="193">
        <f>IF(N104="zákl. přenesená",J104,0)</f>
        <v>0</v>
      </c>
      <c r="BH104" s="193">
        <f>IF(N104="sníž. přenesená",J104,0)</f>
        <v>0</v>
      </c>
      <c r="BI104" s="193">
        <f>IF(N104="nulová",J104,0)</f>
        <v>0</v>
      </c>
      <c r="BJ104" s="25" t="s">
        <v>17</v>
      </c>
      <c r="BK104" s="193">
        <f>ROUND(I104*H104,2)</f>
        <v>0</v>
      </c>
      <c r="BL104" s="25" t="s">
        <v>92</v>
      </c>
      <c r="BM104" s="25" t="s">
        <v>5039</v>
      </c>
    </row>
    <row r="105" spans="2:51" s="12" customFormat="1" ht="13.5">
      <c r="B105" s="194"/>
      <c r="D105" s="195" t="s">
        <v>198</v>
      </c>
      <c r="E105" s="196" t="s">
        <v>5</v>
      </c>
      <c r="F105" s="197" t="s">
        <v>5040</v>
      </c>
      <c r="H105" s="196" t="s">
        <v>5</v>
      </c>
      <c r="I105" s="198"/>
      <c r="L105" s="194"/>
      <c r="M105" s="199"/>
      <c r="N105" s="200"/>
      <c r="O105" s="200"/>
      <c r="P105" s="200"/>
      <c r="Q105" s="200"/>
      <c r="R105" s="200"/>
      <c r="S105" s="200"/>
      <c r="T105" s="201"/>
      <c r="AT105" s="196" t="s">
        <v>198</v>
      </c>
      <c r="AU105" s="196" t="s">
        <v>80</v>
      </c>
      <c r="AV105" s="12" t="s">
        <v>17</v>
      </c>
      <c r="AW105" s="12" t="s">
        <v>35</v>
      </c>
      <c r="AX105" s="12" t="s">
        <v>72</v>
      </c>
      <c r="AY105" s="196" t="s">
        <v>190</v>
      </c>
    </row>
    <row r="106" spans="2:51" s="13" customFormat="1" ht="13.5">
      <c r="B106" s="202"/>
      <c r="D106" s="195" t="s">
        <v>198</v>
      </c>
      <c r="E106" s="203" t="s">
        <v>5</v>
      </c>
      <c r="F106" s="204" t="s">
        <v>250</v>
      </c>
      <c r="H106" s="205">
        <v>10</v>
      </c>
      <c r="I106" s="206"/>
      <c r="L106" s="202"/>
      <c r="M106" s="207"/>
      <c r="N106" s="208"/>
      <c r="O106" s="208"/>
      <c r="P106" s="208"/>
      <c r="Q106" s="208"/>
      <c r="R106" s="208"/>
      <c r="S106" s="208"/>
      <c r="T106" s="209"/>
      <c r="AT106" s="203" t="s">
        <v>198</v>
      </c>
      <c r="AU106" s="203" t="s">
        <v>80</v>
      </c>
      <c r="AV106" s="13" t="s">
        <v>80</v>
      </c>
      <c r="AW106" s="13" t="s">
        <v>35</v>
      </c>
      <c r="AX106" s="13" t="s">
        <v>17</v>
      </c>
      <c r="AY106" s="203" t="s">
        <v>190</v>
      </c>
    </row>
    <row r="107" spans="2:65" s="1" customFormat="1" ht="16.5" customHeight="1">
      <c r="B107" s="181"/>
      <c r="C107" s="218" t="s">
        <v>95</v>
      </c>
      <c r="D107" s="218" t="s">
        <v>465</v>
      </c>
      <c r="E107" s="219" t="s">
        <v>5033</v>
      </c>
      <c r="F107" s="220" t="s">
        <v>5034</v>
      </c>
      <c r="G107" s="221" t="s">
        <v>209</v>
      </c>
      <c r="H107" s="222">
        <v>5</v>
      </c>
      <c r="I107" s="223"/>
      <c r="J107" s="224">
        <f>ROUND(I107*H107,2)</f>
        <v>0</v>
      </c>
      <c r="K107" s="220" t="s">
        <v>196</v>
      </c>
      <c r="L107" s="225"/>
      <c r="M107" s="226" t="s">
        <v>5</v>
      </c>
      <c r="N107" s="227" t="s">
        <v>43</v>
      </c>
      <c r="O107" s="43"/>
      <c r="P107" s="191">
        <f>O107*H107</f>
        <v>0</v>
      </c>
      <c r="Q107" s="191">
        <v>0.21</v>
      </c>
      <c r="R107" s="191">
        <f>Q107*H107</f>
        <v>1.05</v>
      </c>
      <c r="S107" s="191">
        <v>0</v>
      </c>
      <c r="T107" s="192">
        <f>S107*H107</f>
        <v>0</v>
      </c>
      <c r="AR107" s="25" t="s">
        <v>238</v>
      </c>
      <c r="AT107" s="25" t="s">
        <v>465</v>
      </c>
      <c r="AU107" s="25" t="s">
        <v>80</v>
      </c>
      <c r="AY107" s="25" t="s">
        <v>190</v>
      </c>
      <c r="BE107" s="193">
        <f>IF(N107="základní",J107,0)</f>
        <v>0</v>
      </c>
      <c r="BF107" s="193">
        <f>IF(N107="snížená",J107,0)</f>
        <v>0</v>
      </c>
      <c r="BG107" s="193">
        <f>IF(N107="zákl. přenesená",J107,0)</f>
        <v>0</v>
      </c>
      <c r="BH107" s="193">
        <f>IF(N107="sníž. přenesená",J107,0)</f>
        <v>0</v>
      </c>
      <c r="BI107" s="193">
        <f>IF(N107="nulová",J107,0)</f>
        <v>0</v>
      </c>
      <c r="BJ107" s="25" t="s">
        <v>17</v>
      </c>
      <c r="BK107" s="193">
        <f>ROUND(I107*H107,2)</f>
        <v>0</v>
      </c>
      <c r="BL107" s="25" t="s">
        <v>92</v>
      </c>
      <c r="BM107" s="25" t="s">
        <v>5041</v>
      </c>
    </row>
    <row r="108" spans="2:51" s="13" customFormat="1" ht="13.5">
      <c r="B108" s="202"/>
      <c r="D108" s="195" t="s">
        <v>198</v>
      </c>
      <c r="F108" s="204" t="s">
        <v>5042</v>
      </c>
      <c r="H108" s="205">
        <v>5</v>
      </c>
      <c r="I108" s="206"/>
      <c r="L108" s="202"/>
      <c r="M108" s="207"/>
      <c r="N108" s="208"/>
      <c r="O108" s="208"/>
      <c r="P108" s="208"/>
      <c r="Q108" s="208"/>
      <c r="R108" s="208"/>
      <c r="S108" s="208"/>
      <c r="T108" s="209"/>
      <c r="AT108" s="203" t="s">
        <v>198</v>
      </c>
      <c r="AU108" s="203" t="s">
        <v>80</v>
      </c>
      <c r="AV108" s="13" t="s">
        <v>80</v>
      </c>
      <c r="AW108" s="13" t="s">
        <v>6</v>
      </c>
      <c r="AX108" s="13" t="s">
        <v>17</v>
      </c>
      <c r="AY108" s="203" t="s">
        <v>190</v>
      </c>
    </row>
    <row r="109" spans="2:65" s="1" customFormat="1" ht="25.5" customHeight="1">
      <c r="B109" s="181"/>
      <c r="C109" s="182" t="s">
        <v>98</v>
      </c>
      <c r="D109" s="182" t="s">
        <v>192</v>
      </c>
      <c r="E109" s="183" t="s">
        <v>5043</v>
      </c>
      <c r="F109" s="184" t="s">
        <v>5044</v>
      </c>
      <c r="G109" s="185" t="s">
        <v>410</v>
      </c>
      <c r="H109" s="186">
        <v>30</v>
      </c>
      <c r="I109" s="187"/>
      <c r="J109" s="188">
        <f>ROUND(I109*H109,2)</f>
        <v>0</v>
      </c>
      <c r="K109" s="184" t="s">
        <v>196</v>
      </c>
      <c r="L109" s="42"/>
      <c r="M109" s="189" t="s">
        <v>5</v>
      </c>
      <c r="N109" s="190" t="s">
        <v>43</v>
      </c>
      <c r="O109" s="43"/>
      <c r="P109" s="191">
        <f>O109*H109</f>
        <v>0</v>
      </c>
      <c r="Q109" s="191">
        <v>0</v>
      </c>
      <c r="R109" s="191">
        <f>Q109*H109</f>
        <v>0</v>
      </c>
      <c r="S109" s="191">
        <v>0</v>
      </c>
      <c r="T109" s="192">
        <f>S109*H109</f>
        <v>0</v>
      </c>
      <c r="AR109" s="25" t="s">
        <v>92</v>
      </c>
      <c r="AT109" s="25" t="s">
        <v>192</v>
      </c>
      <c r="AU109" s="25" t="s">
        <v>80</v>
      </c>
      <c r="AY109" s="25" t="s">
        <v>190</v>
      </c>
      <c r="BE109" s="193">
        <f>IF(N109="základní",J109,0)</f>
        <v>0</v>
      </c>
      <c r="BF109" s="193">
        <f>IF(N109="snížená",J109,0)</f>
        <v>0</v>
      </c>
      <c r="BG109" s="193">
        <f>IF(N109="zákl. přenesená",J109,0)</f>
        <v>0</v>
      </c>
      <c r="BH109" s="193">
        <f>IF(N109="sníž. přenesená",J109,0)</f>
        <v>0</v>
      </c>
      <c r="BI109" s="193">
        <f>IF(N109="nulová",J109,0)</f>
        <v>0</v>
      </c>
      <c r="BJ109" s="25" t="s">
        <v>17</v>
      </c>
      <c r="BK109" s="193">
        <f>ROUND(I109*H109,2)</f>
        <v>0</v>
      </c>
      <c r="BL109" s="25" t="s">
        <v>92</v>
      </c>
      <c r="BM109" s="25" t="s">
        <v>5045</v>
      </c>
    </row>
    <row r="110" spans="2:51" s="12" customFormat="1" ht="13.5">
      <c r="B110" s="194"/>
      <c r="D110" s="195" t="s">
        <v>198</v>
      </c>
      <c r="E110" s="196" t="s">
        <v>5</v>
      </c>
      <c r="F110" s="197" t="s">
        <v>5046</v>
      </c>
      <c r="H110" s="196" t="s">
        <v>5</v>
      </c>
      <c r="I110" s="198"/>
      <c r="L110" s="194"/>
      <c r="M110" s="199"/>
      <c r="N110" s="200"/>
      <c r="O110" s="200"/>
      <c r="P110" s="200"/>
      <c r="Q110" s="200"/>
      <c r="R110" s="200"/>
      <c r="S110" s="200"/>
      <c r="T110" s="201"/>
      <c r="AT110" s="196" t="s">
        <v>198</v>
      </c>
      <c r="AU110" s="196" t="s">
        <v>80</v>
      </c>
      <c r="AV110" s="12" t="s">
        <v>17</v>
      </c>
      <c r="AW110" s="12" t="s">
        <v>35</v>
      </c>
      <c r="AX110" s="12" t="s">
        <v>72</v>
      </c>
      <c r="AY110" s="196" t="s">
        <v>190</v>
      </c>
    </row>
    <row r="111" spans="2:51" s="13" customFormat="1" ht="13.5">
      <c r="B111" s="202"/>
      <c r="D111" s="195" t="s">
        <v>198</v>
      </c>
      <c r="E111" s="203" t="s">
        <v>5</v>
      </c>
      <c r="F111" s="204" t="s">
        <v>390</v>
      </c>
      <c r="H111" s="205">
        <v>30</v>
      </c>
      <c r="I111" s="206"/>
      <c r="L111" s="202"/>
      <c r="M111" s="207"/>
      <c r="N111" s="208"/>
      <c r="O111" s="208"/>
      <c r="P111" s="208"/>
      <c r="Q111" s="208"/>
      <c r="R111" s="208"/>
      <c r="S111" s="208"/>
      <c r="T111" s="209"/>
      <c r="AT111" s="203" t="s">
        <v>198</v>
      </c>
      <c r="AU111" s="203" t="s">
        <v>80</v>
      </c>
      <c r="AV111" s="13" t="s">
        <v>80</v>
      </c>
      <c r="AW111" s="13" t="s">
        <v>35</v>
      </c>
      <c r="AX111" s="13" t="s">
        <v>17</v>
      </c>
      <c r="AY111" s="203" t="s">
        <v>190</v>
      </c>
    </row>
    <row r="112" spans="2:65" s="1" customFormat="1" ht="16.5" customHeight="1">
      <c r="B112" s="181"/>
      <c r="C112" s="218" t="s">
        <v>232</v>
      </c>
      <c r="D112" s="218" t="s">
        <v>465</v>
      </c>
      <c r="E112" s="219" t="s">
        <v>5033</v>
      </c>
      <c r="F112" s="220" t="s">
        <v>5034</v>
      </c>
      <c r="G112" s="221" t="s">
        <v>209</v>
      </c>
      <c r="H112" s="222">
        <v>1.5</v>
      </c>
      <c r="I112" s="223"/>
      <c r="J112" s="224">
        <f>ROUND(I112*H112,2)</f>
        <v>0</v>
      </c>
      <c r="K112" s="220" t="s">
        <v>196</v>
      </c>
      <c r="L112" s="225"/>
      <c r="M112" s="226" t="s">
        <v>5</v>
      </c>
      <c r="N112" s="227" t="s">
        <v>43</v>
      </c>
      <c r="O112" s="43"/>
      <c r="P112" s="191">
        <f>O112*H112</f>
        <v>0</v>
      </c>
      <c r="Q112" s="191">
        <v>0.21</v>
      </c>
      <c r="R112" s="191">
        <f>Q112*H112</f>
        <v>0.315</v>
      </c>
      <c r="S112" s="191">
        <v>0</v>
      </c>
      <c r="T112" s="192">
        <f>S112*H112</f>
        <v>0</v>
      </c>
      <c r="AR112" s="25" t="s">
        <v>238</v>
      </c>
      <c r="AT112" s="25" t="s">
        <v>465</v>
      </c>
      <c r="AU112" s="25" t="s">
        <v>80</v>
      </c>
      <c r="AY112" s="25" t="s">
        <v>190</v>
      </c>
      <c r="BE112" s="193">
        <f>IF(N112="základní",J112,0)</f>
        <v>0</v>
      </c>
      <c r="BF112" s="193">
        <f>IF(N112="snížená",J112,0)</f>
        <v>0</v>
      </c>
      <c r="BG112" s="193">
        <f>IF(N112="zákl. přenesená",J112,0)</f>
        <v>0</v>
      </c>
      <c r="BH112" s="193">
        <f>IF(N112="sníž. přenesená",J112,0)</f>
        <v>0</v>
      </c>
      <c r="BI112" s="193">
        <f>IF(N112="nulová",J112,0)</f>
        <v>0</v>
      </c>
      <c r="BJ112" s="25" t="s">
        <v>17</v>
      </c>
      <c r="BK112" s="193">
        <f>ROUND(I112*H112,2)</f>
        <v>0</v>
      </c>
      <c r="BL112" s="25" t="s">
        <v>92</v>
      </c>
      <c r="BM112" s="25" t="s">
        <v>5047</v>
      </c>
    </row>
    <row r="113" spans="2:51" s="13" customFormat="1" ht="13.5">
      <c r="B113" s="202"/>
      <c r="D113" s="195" t="s">
        <v>198</v>
      </c>
      <c r="F113" s="204" t="s">
        <v>5048</v>
      </c>
      <c r="H113" s="205">
        <v>1.5</v>
      </c>
      <c r="I113" s="206"/>
      <c r="L113" s="202"/>
      <c r="M113" s="207"/>
      <c r="N113" s="208"/>
      <c r="O113" s="208"/>
      <c r="P113" s="208"/>
      <c r="Q113" s="208"/>
      <c r="R113" s="208"/>
      <c r="S113" s="208"/>
      <c r="T113" s="209"/>
      <c r="AT113" s="203" t="s">
        <v>198</v>
      </c>
      <c r="AU113" s="203" t="s">
        <v>80</v>
      </c>
      <c r="AV113" s="13" t="s">
        <v>80</v>
      </c>
      <c r="AW113" s="13" t="s">
        <v>6</v>
      </c>
      <c r="AX113" s="13" t="s">
        <v>17</v>
      </c>
      <c r="AY113" s="203" t="s">
        <v>190</v>
      </c>
    </row>
    <row r="114" spans="2:65" s="1" customFormat="1" ht="25.5" customHeight="1">
      <c r="B114" s="181"/>
      <c r="C114" s="182" t="s">
        <v>238</v>
      </c>
      <c r="D114" s="182" t="s">
        <v>192</v>
      </c>
      <c r="E114" s="183" t="s">
        <v>5049</v>
      </c>
      <c r="F114" s="184" t="s">
        <v>5050</v>
      </c>
      <c r="G114" s="185" t="s">
        <v>410</v>
      </c>
      <c r="H114" s="186">
        <v>45</v>
      </c>
      <c r="I114" s="187"/>
      <c r="J114" s="188">
        <f aca="true" t="shared" si="0" ref="J114:J123">ROUND(I114*H114,2)</f>
        <v>0</v>
      </c>
      <c r="K114" s="184" t="s">
        <v>196</v>
      </c>
      <c r="L114" s="42"/>
      <c r="M114" s="189" t="s">
        <v>5</v>
      </c>
      <c r="N114" s="190" t="s">
        <v>43</v>
      </c>
      <c r="O114" s="43"/>
      <c r="P114" s="191">
        <f aca="true" t="shared" si="1" ref="P114:P123">O114*H114</f>
        <v>0</v>
      </c>
      <c r="Q114" s="191">
        <v>0</v>
      </c>
      <c r="R114" s="191">
        <f aca="true" t="shared" si="2" ref="R114:R123">Q114*H114</f>
        <v>0</v>
      </c>
      <c r="S114" s="191">
        <v>0</v>
      </c>
      <c r="T114" s="192">
        <f aca="true" t="shared" si="3" ref="T114:T123">S114*H114</f>
        <v>0</v>
      </c>
      <c r="AR114" s="25" t="s">
        <v>92</v>
      </c>
      <c r="AT114" s="25" t="s">
        <v>192</v>
      </c>
      <c r="AU114" s="25" t="s">
        <v>80</v>
      </c>
      <c r="AY114" s="25" t="s">
        <v>190</v>
      </c>
      <c r="BE114" s="193">
        <f aca="true" t="shared" si="4" ref="BE114:BE123">IF(N114="základní",J114,0)</f>
        <v>0</v>
      </c>
      <c r="BF114" s="193">
        <f aca="true" t="shared" si="5" ref="BF114:BF123">IF(N114="snížená",J114,0)</f>
        <v>0</v>
      </c>
      <c r="BG114" s="193">
        <f aca="true" t="shared" si="6" ref="BG114:BG123">IF(N114="zákl. přenesená",J114,0)</f>
        <v>0</v>
      </c>
      <c r="BH114" s="193">
        <f aca="true" t="shared" si="7" ref="BH114:BH123">IF(N114="sníž. přenesená",J114,0)</f>
        <v>0</v>
      </c>
      <c r="BI114" s="193">
        <f aca="true" t="shared" si="8" ref="BI114:BI123">IF(N114="nulová",J114,0)</f>
        <v>0</v>
      </c>
      <c r="BJ114" s="25" t="s">
        <v>17</v>
      </c>
      <c r="BK114" s="193">
        <f aca="true" t="shared" si="9" ref="BK114:BK123">ROUND(I114*H114,2)</f>
        <v>0</v>
      </c>
      <c r="BL114" s="25" t="s">
        <v>92</v>
      </c>
      <c r="BM114" s="25" t="s">
        <v>5051</v>
      </c>
    </row>
    <row r="115" spans="2:65" s="1" customFormat="1" ht="16.5" customHeight="1">
      <c r="B115" s="181"/>
      <c r="C115" s="218" t="s">
        <v>244</v>
      </c>
      <c r="D115" s="218" t="s">
        <v>465</v>
      </c>
      <c r="E115" s="219" t="s">
        <v>5052</v>
      </c>
      <c r="F115" s="220" t="s">
        <v>5053</v>
      </c>
      <c r="G115" s="221" t="s">
        <v>410</v>
      </c>
      <c r="H115" s="222">
        <v>15</v>
      </c>
      <c r="I115" s="223"/>
      <c r="J115" s="224">
        <f t="shared" si="0"/>
        <v>0</v>
      </c>
      <c r="K115" s="220" t="s">
        <v>5</v>
      </c>
      <c r="L115" s="225"/>
      <c r="M115" s="226" t="s">
        <v>5</v>
      </c>
      <c r="N115" s="227" t="s">
        <v>43</v>
      </c>
      <c r="O115" s="43"/>
      <c r="P115" s="191">
        <f t="shared" si="1"/>
        <v>0</v>
      </c>
      <c r="Q115" s="191">
        <v>0</v>
      </c>
      <c r="R115" s="191">
        <f t="shared" si="2"/>
        <v>0</v>
      </c>
      <c r="S115" s="191">
        <v>0</v>
      </c>
      <c r="T115" s="192">
        <f t="shared" si="3"/>
        <v>0</v>
      </c>
      <c r="AR115" s="25" t="s">
        <v>238</v>
      </c>
      <c r="AT115" s="25" t="s">
        <v>465</v>
      </c>
      <c r="AU115" s="25" t="s">
        <v>80</v>
      </c>
      <c r="AY115" s="25" t="s">
        <v>190</v>
      </c>
      <c r="BE115" s="193">
        <f t="shared" si="4"/>
        <v>0</v>
      </c>
      <c r="BF115" s="193">
        <f t="shared" si="5"/>
        <v>0</v>
      </c>
      <c r="BG115" s="193">
        <f t="shared" si="6"/>
        <v>0</v>
      </c>
      <c r="BH115" s="193">
        <f t="shared" si="7"/>
        <v>0</v>
      </c>
      <c r="BI115" s="193">
        <f t="shared" si="8"/>
        <v>0</v>
      </c>
      <c r="BJ115" s="25" t="s">
        <v>17</v>
      </c>
      <c r="BK115" s="193">
        <f t="shared" si="9"/>
        <v>0</v>
      </c>
      <c r="BL115" s="25" t="s">
        <v>92</v>
      </c>
      <c r="BM115" s="25" t="s">
        <v>5054</v>
      </c>
    </row>
    <row r="116" spans="2:65" s="1" customFormat="1" ht="16.5" customHeight="1">
      <c r="B116" s="181"/>
      <c r="C116" s="218" t="s">
        <v>250</v>
      </c>
      <c r="D116" s="218" t="s">
        <v>465</v>
      </c>
      <c r="E116" s="219" t="s">
        <v>5055</v>
      </c>
      <c r="F116" s="220" t="s">
        <v>5056</v>
      </c>
      <c r="G116" s="221" t="s">
        <v>410</v>
      </c>
      <c r="H116" s="222">
        <v>10</v>
      </c>
      <c r="I116" s="223"/>
      <c r="J116" s="224">
        <f t="shared" si="0"/>
        <v>0</v>
      </c>
      <c r="K116" s="220" t="s">
        <v>5</v>
      </c>
      <c r="L116" s="225"/>
      <c r="M116" s="226" t="s">
        <v>5</v>
      </c>
      <c r="N116" s="227" t="s">
        <v>43</v>
      </c>
      <c r="O116" s="43"/>
      <c r="P116" s="191">
        <f t="shared" si="1"/>
        <v>0</v>
      </c>
      <c r="Q116" s="191">
        <v>0</v>
      </c>
      <c r="R116" s="191">
        <f t="shared" si="2"/>
        <v>0</v>
      </c>
      <c r="S116" s="191">
        <v>0</v>
      </c>
      <c r="T116" s="192">
        <f t="shared" si="3"/>
        <v>0</v>
      </c>
      <c r="AR116" s="25" t="s">
        <v>238</v>
      </c>
      <c r="AT116" s="25" t="s">
        <v>465</v>
      </c>
      <c r="AU116" s="25" t="s">
        <v>80</v>
      </c>
      <c r="AY116" s="25" t="s">
        <v>190</v>
      </c>
      <c r="BE116" s="193">
        <f t="shared" si="4"/>
        <v>0</v>
      </c>
      <c r="BF116" s="193">
        <f t="shared" si="5"/>
        <v>0</v>
      </c>
      <c r="BG116" s="193">
        <f t="shared" si="6"/>
        <v>0</v>
      </c>
      <c r="BH116" s="193">
        <f t="shared" si="7"/>
        <v>0</v>
      </c>
      <c r="BI116" s="193">
        <f t="shared" si="8"/>
        <v>0</v>
      </c>
      <c r="BJ116" s="25" t="s">
        <v>17</v>
      </c>
      <c r="BK116" s="193">
        <f t="shared" si="9"/>
        <v>0</v>
      </c>
      <c r="BL116" s="25" t="s">
        <v>92</v>
      </c>
      <c r="BM116" s="25" t="s">
        <v>5057</v>
      </c>
    </row>
    <row r="117" spans="2:65" s="1" customFormat="1" ht="16.5" customHeight="1">
      <c r="B117" s="181"/>
      <c r="C117" s="218" t="s">
        <v>76</v>
      </c>
      <c r="D117" s="218" t="s">
        <v>465</v>
      </c>
      <c r="E117" s="219" t="s">
        <v>5058</v>
      </c>
      <c r="F117" s="220" t="s">
        <v>5059</v>
      </c>
      <c r="G117" s="221" t="s">
        <v>410</v>
      </c>
      <c r="H117" s="222">
        <v>10</v>
      </c>
      <c r="I117" s="223"/>
      <c r="J117" s="224">
        <f t="shared" si="0"/>
        <v>0</v>
      </c>
      <c r="K117" s="220" t="s">
        <v>5</v>
      </c>
      <c r="L117" s="225"/>
      <c r="M117" s="226" t="s">
        <v>5</v>
      </c>
      <c r="N117" s="227" t="s">
        <v>43</v>
      </c>
      <c r="O117" s="43"/>
      <c r="P117" s="191">
        <f t="shared" si="1"/>
        <v>0</v>
      </c>
      <c r="Q117" s="191">
        <v>0</v>
      </c>
      <c r="R117" s="191">
        <f t="shared" si="2"/>
        <v>0</v>
      </c>
      <c r="S117" s="191">
        <v>0</v>
      </c>
      <c r="T117" s="192">
        <f t="shared" si="3"/>
        <v>0</v>
      </c>
      <c r="AR117" s="25" t="s">
        <v>238</v>
      </c>
      <c r="AT117" s="25" t="s">
        <v>465</v>
      </c>
      <c r="AU117" s="25" t="s">
        <v>80</v>
      </c>
      <c r="AY117" s="25" t="s">
        <v>190</v>
      </c>
      <c r="BE117" s="193">
        <f t="shared" si="4"/>
        <v>0</v>
      </c>
      <c r="BF117" s="193">
        <f t="shared" si="5"/>
        <v>0</v>
      </c>
      <c r="BG117" s="193">
        <f t="shared" si="6"/>
        <v>0</v>
      </c>
      <c r="BH117" s="193">
        <f t="shared" si="7"/>
        <v>0</v>
      </c>
      <c r="BI117" s="193">
        <f t="shared" si="8"/>
        <v>0</v>
      </c>
      <c r="BJ117" s="25" t="s">
        <v>17</v>
      </c>
      <c r="BK117" s="193">
        <f t="shared" si="9"/>
        <v>0</v>
      </c>
      <c r="BL117" s="25" t="s">
        <v>92</v>
      </c>
      <c r="BM117" s="25" t="s">
        <v>5060</v>
      </c>
    </row>
    <row r="118" spans="2:65" s="1" customFormat="1" ht="16.5" customHeight="1">
      <c r="B118" s="181"/>
      <c r="C118" s="218" t="s">
        <v>261</v>
      </c>
      <c r="D118" s="218" t="s">
        <v>465</v>
      </c>
      <c r="E118" s="219" t="s">
        <v>5061</v>
      </c>
      <c r="F118" s="220" t="s">
        <v>5062</v>
      </c>
      <c r="G118" s="221" t="s">
        <v>410</v>
      </c>
      <c r="H118" s="222">
        <v>10</v>
      </c>
      <c r="I118" s="223"/>
      <c r="J118" s="224">
        <f t="shared" si="0"/>
        <v>0</v>
      </c>
      <c r="K118" s="220" t="s">
        <v>5</v>
      </c>
      <c r="L118" s="225"/>
      <c r="M118" s="226" t="s">
        <v>5</v>
      </c>
      <c r="N118" s="227" t="s">
        <v>43</v>
      </c>
      <c r="O118" s="43"/>
      <c r="P118" s="191">
        <f t="shared" si="1"/>
        <v>0</v>
      </c>
      <c r="Q118" s="191">
        <v>0</v>
      </c>
      <c r="R118" s="191">
        <f t="shared" si="2"/>
        <v>0</v>
      </c>
      <c r="S118" s="191">
        <v>0</v>
      </c>
      <c r="T118" s="192">
        <f t="shared" si="3"/>
        <v>0</v>
      </c>
      <c r="AR118" s="25" t="s">
        <v>238</v>
      </c>
      <c r="AT118" s="25" t="s">
        <v>465</v>
      </c>
      <c r="AU118" s="25" t="s">
        <v>80</v>
      </c>
      <c r="AY118" s="25" t="s">
        <v>190</v>
      </c>
      <c r="BE118" s="193">
        <f t="shared" si="4"/>
        <v>0</v>
      </c>
      <c r="BF118" s="193">
        <f t="shared" si="5"/>
        <v>0</v>
      </c>
      <c r="BG118" s="193">
        <f t="shared" si="6"/>
        <v>0</v>
      </c>
      <c r="BH118" s="193">
        <f t="shared" si="7"/>
        <v>0</v>
      </c>
      <c r="BI118" s="193">
        <f t="shared" si="8"/>
        <v>0</v>
      </c>
      <c r="BJ118" s="25" t="s">
        <v>17</v>
      </c>
      <c r="BK118" s="193">
        <f t="shared" si="9"/>
        <v>0</v>
      </c>
      <c r="BL118" s="25" t="s">
        <v>92</v>
      </c>
      <c r="BM118" s="25" t="s">
        <v>5063</v>
      </c>
    </row>
    <row r="119" spans="2:65" s="1" customFormat="1" ht="25.5" customHeight="1">
      <c r="B119" s="181"/>
      <c r="C119" s="182" t="s">
        <v>266</v>
      </c>
      <c r="D119" s="182" t="s">
        <v>192</v>
      </c>
      <c r="E119" s="183" t="s">
        <v>5064</v>
      </c>
      <c r="F119" s="184" t="s">
        <v>5065</v>
      </c>
      <c r="G119" s="185" t="s">
        <v>410</v>
      </c>
      <c r="H119" s="186">
        <v>30</v>
      </c>
      <c r="I119" s="187"/>
      <c r="J119" s="188">
        <f t="shared" si="0"/>
        <v>0</v>
      </c>
      <c r="K119" s="184" t="s">
        <v>196</v>
      </c>
      <c r="L119" s="42"/>
      <c r="M119" s="189" t="s">
        <v>5</v>
      </c>
      <c r="N119" s="190" t="s">
        <v>43</v>
      </c>
      <c r="O119" s="43"/>
      <c r="P119" s="191">
        <f t="shared" si="1"/>
        <v>0</v>
      </c>
      <c r="Q119" s="191">
        <v>0</v>
      </c>
      <c r="R119" s="191">
        <f t="shared" si="2"/>
        <v>0</v>
      </c>
      <c r="S119" s="191">
        <v>0</v>
      </c>
      <c r="T119" s="192">
        <f t="shared" si="3"/>
        <v>0</v>
      </c>
      <c r="AR119" s="25" t="s">
        <v>92</v>
      </c>
      <c r="AT119" s="25" t="s">
        <v>192</v>
      </c>
      <c r="AU119" s="25" t="s">
        <v>80</v>
      </c>
      <c r="AY119" s="25" t="s">
        <v>190</v>
      </c>
      <c r="BE119" s="193">
        <f t="shared" si="4"/>
        <v>0</v>
      </c>
      <c r="BF119" s="193">
        <f t="shared" si="5"/>
        <v>0</v>
      </c>
      <c r="BG119" s="193">
        <f t="shared" si="6"/>
        <v>0</v>
      </c>
      <c r="BH119" s="193">
        <f t="shared" si="7"/>
        <v>0</v>
      </c>
      <c r="BI119" s="193">
        <f t="shared" si="8"/>
        <v>0</v>
      </c>
      <c r="BJ119" s="25" t="s">
        <v>17</v>
      </c>
      <c r="BK119" s="193">
        <f t="shared" si="9"/>
        <v>0</v>
      </c>
      <c r="BL119" s="25" t="s">
        <v>92</v>
      </c>
      <c r="BM119" s="25" t="s">
        <v>5066</v>
      </c>
    </row>
    <row r="120" spans="2:65" s="1" customFormat="1" ht="16.5" customHeight="1">
      <c r="B120" s="181"/>
      <c r="C120" s="218" t="s">
        <v>206</v>
      </c>
      <c r="D120" s="218" t="s">
        <v>465</v>
      </c>
      <c r="E120" s="219" t="s">
        <v>5067</v>
      </c>
      <c r="F120" s="220" t="s">
        <v>5068</v>
      </c>
      <c r="G120" s="221" t="s">
        <v>410</v>
      </c>
      <c r="H120" s="222">
        <v>5</v>
      </c>
      <c r="I120" s="223"/>
      <c r="J120" s="224">
        <f t="shared" si="0"/>
        <v>0</v>
      </c>
      <c r="K120" s="220" t="s">
        <v>196</v>
      </c>
      <c r="L120" s="225"/>
      <c r="M120" s="226" t="s">
        <v>5</v>
      </c>
      <c r="N120" s="227" t="s">
        <v>43</v>
      </c>
      <c r="O120" s="43"/>
      <c r="P120" s="191">
        <f t="shared" si="1"/>
        <v>0</v>
      </c>
      <c r="Q120" s="191">
        <v>4E-05</v>
      </c>
      <c r="R120" s="191">
        <f t="shared" si="2"/>
        <v>0.0002</v>
      </c>
      <c r="S120" s="191">
        <v>0</v>
      </c>
      <c r="T120" s="192">
        <f t="shared" si="3"/>
        <v>0</v>
      </c>
      <c r="AR120" s="25" t="s">
        <v>238</v>
      </c>
      <c r="AT120" s="25" t="s">
        <v>465</v>
      </c>
      <c r="AU120" s="25" t="s">
        <v>80</v>
      </c>
      <c r="AY120" s="25" t="s">
        <v>190</v>
      </c>
      <c r="BE120" s="193">
        <f t="shared" si="4"/>
        <v>0</v>
      </c>
      <c r="BF120" s="193">
        <f t="shared" si="5"/>
        <v>0</v>
      </c>
      <c r="BG120" s="193">
        <f t="shared" si="6"/>
        <v>0</v>
      </c>
      <c r="BH120" s="193">
        <f t="shared" si="7"/>
        <v>0</v>
      </c>
      <c r="BI120" s="193">
        <f t="shared" si="8"/>
        <v>0</v>
      </c>
      <c r="BJ120" s="25" t="s">
        <v>17</v>
      </c>
      <c r="BK120" s="193">
        <f t="shared" si="9"/>
        <v>0</v>
      </c>
      <c r="BL120" s="25" t="s">
        <v>92</v>
      </c>
      <c r="BM120" s="25" t="s">
        <v>5069</v>
      </c>
    </row>
    <row r="121" spans="2:65" s="1" customFormat="1" ht="16.5" customHeight="1">
      <c r="B121" s="181"/>
      <c r="C121" s="218" t="s">
        <v>11</v>
      </c>
      <c r="D121" s="218" t="s">
        <v>465</v>
      </c>
      <c r="E121" s="219" t="s">
        <v>5070</v>
      </c>
      <c r="F121" s="220" t="s">
        <v>5071</v>
      </c>
      <c r="G121" s="221" t="s">
        <v>410</v>
      </c>
      <c r="H121" s="222">
        <v>5</v>
      </c>
      <c r="I121" s="223"/>
      <c r="J121" s="224">
        <f t="shared" si="0"/>
        <v>0</v>
      </c>
      <c r="K121" s="220" t="s">
        <v>5</v>
      </c>
      <c r="L121" s="225"/>
      <c r="M121" s="226" t="s">
        <v>5</v>
      </c>
      <c r="N121" s="227" t="s">
        <v>43</v>
      </c>
      <c r="O121" s="43"/>
      <c r="P121" s="191">
        <f t="shared" si="1"/>
        <v>0</v>
      </c>
      <c r="Q121" s="191">
        <v>0</v>
      </c>
      <c r="R121" s="191">
        <f t="shared" si="2"/>
        <v>0</v>
      </c>
      <c r="S121" s="191">
        <v>0</v>
      </c>
      <c r="T121" s="192">
        <f t="shared" si="3"/>
        <v>0</v>
      </c>
      <c r="AR121" s="25" t="s">
        <v>238</v>
      </c>
      <c r="AT121" s="25" t="s">
        <v>465</v>
      </c>
      <c r="AU121" s="25" t="s">
        <v>80</v>
      </c>
      <c r="AY121" s="25" t="s">
        <v>190</v>
      </c>
      <c r="BE121" s="193">
        <f t="shared" si="4"/>
        <v>0</v>
      </c>
      <c r="BF121" s="193">
        <f t="shared" si="5"/>
        <v>0</v>
      </c>
      <c r="BG121" s="193">
        <f t="shared" si="6"/>
        <v>0</v>
      </c>
      <c r="BH121" s="193">
        <f t="shared" si="7"/>
        <v>0</v>
      </c>
      <c r="BI121" s="193">
        <f t="shared" si="8"/>
        <v>0</v>
      </c>
      <c r="BJ121" s="25" t="s">
        <v>17</v>
      </c>
      <c r="BK121" s="193">
        <f t="shared" si="9"/>
        <v>0</v>
      </c>
      <c r="BL121" s="25" t="s">
        <v>92</v>
      </c>
      <c r="BM121" s="25" t="s">
        <v>5072</v>
      </c>
    </row>
    <row r="122" spans="2:65" s="1" customFormat="1" ht="16.5" customHeight="1">
      <c r="B122" s="181"/>
      <c r="C122" s="218" t="s">
        <v>283</v>
      </c>
      <c r="D122" s="218" t="s">
        <v>465</v>
      </c>
      <c r="E122" s="219" t="s">
        <v>5073</v>
      </c>
      <c r="F122" s="220" t="s">
        <v>5074</v>
      </c>
      <c r="G122" s="221" t="s">
        <v>410</v>
      </c>
      <c r="H122" s="222">
        <v>23</v>
      </c>
      <c r="I122" s="223"/>
      <c r="J122" s="224">
        <f t="shared" si="0"/>
        <v>0</v>
      </c>
      <c r="K122" s="220" t="s">
        <v>5</v>
      </c>
      <c r="L122" s="225"/>
      <c r="M122" s="226" t="s">
        <v>5</v>
      </c>
      <c r="N122" s="227" t="s">
        <v>43</v>
      </c>
      <c r="O122" s="43"/>
      <c r="P122" s="191">
        <f t="shared" si="1"/>
        <v>0</v>
      </c>
      <c r="Q122" s="191">
        <v>0</v>
      </c>
      <c r="R122" s="191">
        <f t="shared" si="2"/>
        <v>0</v>
      </c>
      <c r="S122" s="191">
        <v>0</v>
      </c>
      <c r="T122" s="192">
        <f t="shared" si="3"/>
        <v>0</v>
      </c>
      <c r="AR122" s="25" t="s">
        <v>238</v>
      </c>
      <c r="AT122" s="25" t="s">
        <v>465</v>
      </c>
      <c r="AU122" s="25" t="s">
        <v>80</v>
      </c>
      <c r="AY122" s="25" t="s">
        <v>190</v>
      </c>
      <c r="BE122" s="193">
        <f t="shared" si="4"/>
        <v>0</v>
      </c>
      <c r="BF122" s="193">
        <f t="shared" si="5"/>
        <v>0</v>
      </c>
      <c r="BG122" s="193">
        <f t="shared" si="6"/>
        <v>0</v>
      </c>
      <c r="BH122" s="193">
        <f t="shared" si="7"/>
        <v>0</v>
      </c>
      <c r="BI122" s="193">
        <f t="shared" si="8"/>
        <v>0</v>
      </c>
      <c r="BJ122" s="25" t="s">
        <v>17</v>
      </c>
      <c r="BK122" s="193">
        <f t="shared" si="9"/>
        <v>0</v>
      </c>
      <c r="BL122" s="25" t="s">
        <v>92</v>
      </c>
      <c r="BM122" s="25" t="s">
        <v>5075</v>
      </c>
    </row>
    <row r="123" spans="2:65" s="1" customFormat="1" ht="16.5" customHeight="1">
      <c r="B123" s="181"/>
      <c r="C123" s="182" t="s">
        <v>289</v>
      </c>
      <c r="D123" s="182" t="s">
        <v>192</v>
      </c>
      <c r="E123" s="183" t="s">
        <v>5076</v>
      </c>
      <c r="F123" s="184" t="s">
        <v>5077</v>
      </c>
      <c r="G123" s="185" t="s">
        <v>410</v>
      </c>
      <c r="H123" s="186">
        <v>2</v>
      </c>
      <c r="I123" s="187"/>
      <c r="J123" s="188">
        <f t="shared" si="0"/>
        <v>0</v>
      </c>
      <c r="K123" s="184" t="s">
        <v>196</v>
      </c>
      <c r="L123" s="42"/>
      <c r="M123" s="189" t="s">
        <v>5</v>
      </c>
      <c r="N123" s="190" t="s">
        <v>43</v>
      </c>
      <c r="O123" s="43"/>
      <c r="P123" s="191">
        <f t="shared" si="1"/>
        <v>0</v>
      </c>
      <c r="Q123" s="191">
        <v>6E-05</v>
      </c>
      <c r="R123" s="191">
        <f t="shared" si="2"/>
        <v>0.00012</v>
      </c>
      <c r="S123" s="191">
        <v>0</v>
      </c>
      <c r="T123" s="192">
        <f t="shared" si="3"/>
        <v>0</v>
      </c>
      <c r="AR123" s="25" t="s">
        <v>92</v>
      </c>
      <c r="AT123" s="25" t="s">
        <v>192</v>
      </c>
      <c r="AU123" s="25" t="s">
        <v>80</v>
      </c>
      <c r="AY123" s="25" t="s">
        <v>190</v>
      </c>
      <c r="BE123" s="193">
        <f t="shared" si="4"/>
        <v>0</v>
      </c>
      <c r="BF123" s="193">
        <f t="shared" si="5"/>
        <v>0</v>
      </c>
      <c r="BG123" s="193">
        <f t="shared" si="6"/>
        <v>0</v>
      </c>
      <c r="BH123" s="193">
        <f t="shared" si="7"/>
        <v>0</v>
      </c>
      <c r="BI123" s="193">
        <f t="shared" si="8"/>
        <v>0</v>
      </c>
      <c r="BJ123" s="25" t="s">
        <v>17</v>
      </c>
      <c r="BK123" s="193">
        <f t="shared" si="9"/>
        <v>0</v>
      </c>
      <c r="BL123" s="25" t="s">
        <v>92</v>
      </c>
      <c r="BM123" s="25" t="s">
        <v>5078</v>
      </c>
    </row>
    <row r="124" spans="2:51" s="12" customFormat="1" ht="13.5">
      <c r="B124" s="194"/>
      <c r="D124" s="195" t="s">
        <v>198</v>
      </c>
      <c r="E124" s="196" t="s">
        <v>5</v>
      </c>
      <c r="F124" s="197" t="s">
        <v>5079</v>
      </c>
      <c r="H124" s="196" t="s">
        <v>5</v>
      </c>
      <c r="I124" s="198"/>
      <c r="L124" s="194"/>
      <c r="M124" s="199"/>
      <c r="N124" s="200"/>
      <c r="O124" s="200"/>
      <c r="P124" s="200"/>
      <c r="Q124" s="200"/>
      <c r="R124" s="200"/>
      <c r="S124" s="200"/>
      <c r="T124" s="201"/>
      <c r="AT124" s="196" t="s">
        <v>198</v>
      </c>
      <c r="AU124" s="196" t="s">
        <v>80</v>
      </c>
      <c r="AV124" s="12" t="s">
        <v>17</v>
      </c>
      <c r="AW124" s="12" t="s">
        <v>35</v>
      </c>
      <c r="AX124" s="12" t="s">
        <v>72</v>
      </c>
      <c r="AY124" s="196" t="s">
        <v>190</v>
      </c>
    </row>
    <row r="125" spans="2:51" s="13" customFormat="1" ht="13.5">
      <c r="B125" s="202"/>
      <c r="D125" s="195" t="s">
        <v>198</v>
      </c>
      <c r="E125" s="203" t="s">
        <v>5</v>
      </c>
      <c r="F125" s="204" t="s">
        <v>80</v>
      </c>
      <c r="H125" s="205">
        <v>2</v>
      </c>
      <c r="I125" s="206"/>
      <c r="L125" s="202"/>
      <c r="M125" s="207"/>
      <c r="N125" s="208"/>
      <c r="O125" s="208"/>
      <c r="P125" s="208"/>
      <c r="Q125" s="208"/>
      <c r="R125" s="208"/>
      <c r="S125" s="208"/>
      <c r="T125" s="209"/>
      <c r="AT125" s="203" t="s">
        <v>198</v>
      </c>
      <c r="AU125" s="203" t="s">
        <v>80</v>
      </c>
      <c r="AV125" s="13" t="s">
        <v>80</v>
      </c>
      <c r="AW125" s="13" t="s">
        <v>35</v>
      </c>
      <c r="AX125" s="13" t="s">
        <v>17</v>
      </c>
      <c r="AY125" s="203" t="s">
        <v>190</v>
      </c>
    </row>
    <row r="126" spans="2:65" s="1" customFormat="1" ht="16.5" customHeight="1">
      <c r="B126" s="181"/>
      <c r="C126" s="218" t="s">
        <v>295</v>
      </c>
      <c r="D126" s="218" t="s">
        <v>465</v>
      </c>
      <c r="E126" s="219" t="s">
        <v>5080</v>
      </c>
      <c r="F126" s="220" t="s">
        <v>5081</v>
      </c>
      <c r="G126" s="221" t="s">
        <v>209</v>
      </c>
      <c r="H126" s="222">
        <v>0.025</v>
      </c>
      <c r="I126" s="223"/>
      <c r="J126" s="224">
        <f>ROUND(I126*H126,2)</f>
        <v>0</v>
      </c>
      <c r="K126" s="220" t="s">
        <v>196</v>
      </c>
      <c r="L126" s="225"/>
      <c r="M126" s="226" t="s">
        <v>5</v>
      </c>
      <c r="N126" s="227" t="s">
        <v>43</v>
      </c>
      <c r="O126" s="43"/>
      <c r="P126" s="191">
        <f>O126*H126</f>
        <v>0</v>
      </c>
      <c r="Q126" s="191">
        <v>0.65</v>
      </c>
      <c r="R126" s="191">
        <f>Q126*H126</f>
        <v>0.01625</v>
      </c>
      <c r="S126" s="191">
        <v>0</v>
      </c>
      <c r="T126" s="192">
        <f>S126*H126</f>
        <v>0</v>
      </c>
      <c r="AR126" s="25" t="s">
        <v>238</v>
      </c>
      <c r="AT126" s="25" t="s">
        <v>465</v>
      </c>
      <c r="AU126" s="25" t="s">
        <v>80</v>
      </c>
      <c r="AY126" s="25" t="s">
        <v>190</v>
      </c>
      <c r="BE126" s="193">
        <f>IF(N126="základní",J126,0)</f>
        <v>0</v>
      </c>
      <c r="BF126" s="193">
        <f>IF(N126="snížená",J126,0)</f>
        <v>0</v>
      </c>
      <c r="BG126" s="193">
        <f>IF(N126="zákl. přenesená",J126,0)</f>
        <v>0</v>
      </c>
      <c r="BH126" s="193">
        <f>IF(N126="sníž. přenesená",J126,0)</f>
        <v>0</v>
      </c>
      <c r="BI126" s="193">
        <f>IF(N126="nulová",J126,0)</f>
        <v>0</v>
      </c>
      <c r="BJ126" s="25" t="s">
        <v>17</v>
      </c>
      <c r="BK126" s="193">
        <f>ROUND(I126*H126,2)</f>
        <v>0</v>
      </c>
      <c r="BL126" s="25" t="s">
        <v>92</v>
      </c>
      <c r="BM126" s="25" t="s">
        <v>5082</v>
      </c>
    </row>
    <row r="127" spans="2:51" s="13" customFormat="1" ht="13.5">
      <c r="B127" s="202"/>
      <c r="D127" s="195" t="s">
        <v>198</v>
      </c>
      <c r="E127" s="203" t="s">
        <v>5</v>
      </c>
      <c r="F127" s="204" t="s">
        <v>5083</v>
      </c>
      <c r="H127" s="205">
        <v>0.025</v>
      </c>
      <c r="I127" s="206"/>
      <c r="L127" s="202"/>
      <c r="M127" s="207"/>
      <c r="N127" s="208"/>
      <c r="O127" s="208"/>
      <c r="P127" s="208"/>
      <c r="Q127" s="208"/>
      <c r="R127" s="208"/>
      <c r="S127" s="208"/>
      <c r="T127" s="209"/>
      <c r="AT127" s="203" t="s">
        <v>198</v>
      </c>
      <c r="AU127" s="203" t="s">
        <v>80</v>
      </c>
      <c r="AV127" s="13" t="s">
        <v>80</v>
      </c>
      <c r="AW127" s="13" t="s">
        <v>35</v>
      </c>
      <c r="AX127" s="13" t="s">
        <v>17</v>
      </c>
      <c r="AY127" s="203" t="s">
        <v>190</v>
      </c>
    </row>
    <row r="128" spans="2:65" s="1" customFormat="1" ht="16.5" customHeight="1">
      <c r="B128" s="181"/>
      <c r="C128" s="182" t="s">
        <v>301</v>
      </c>
      <c r="D128" s="182" t="s">
        <v>192</v>
      </c>
      <c r="E128" s="183" t="s">
        <v>5084</v>
      </c>
      <c r="F128" s="184" t="s">
        <v>5085</v>
      </c>
      <c r="G128" s="185" t="s">
        <v>410</v>
      </c>
      <c r="H128" s="186">
        <v>8</v>
      </c>
      <c r="I128" s="187"/>
      <c r="J128" s="188">
        <f>ROUND(I128*H128,2)</f>
        <v>0</v>
      </c>
      <c r="K128" s="184" t="s">
        <v>196</v>
      </c>
      <c r="L128" s="42"/>
      <c r="M128" s="189" t="s">
        <v>5</v>
      </c>
      <c r="N128" s="190" t="s">
        <v>43</v>
      </c>
      <c r="O128" s="43"/>
      <c r="P128" s="191">
        <f>O128*H128</f>
        <v>0</v>
      </c>
      <c r="Q128" s="191">
        <v>6E-05</v>
      </c>
      <c r="R128" s="191">
        <f>Q128*H128</f>
        <v>0.00048</v>
      </c>
      <c r="S128" s="191">
        <v>0</v>
      </c>
      <c r="T128" s="192">
        <f>S128*H128</f>
        <v>0</v>
      </c>
      <c r="AR128" s="25" t="s">
        <v>92</v>
      </c>
      <c r="AT128" s="25" t="s">
        <v>192</v>
      </c>
      <c r="AU128" s="25" t="s">
        <v>80</v>
      </c>
      <c r="AY128" s="25" t="s">
        <v>190</v>
      </c>
      <c r="BE128" s="193">
        <f>IF(N128="základní",J128,0)</f>
        <v>0</v>
      </c>
      <c r="BF128" s="193">
        <f>IF(N128="snížená",J128,0)</f>
        <v>0</v>
      </c>
      <c r="BG128" s="193">
        <f>IF(N128="zákl. přenesená",J128,0)</f>
        <v>0</v>
      </c>
      <c r="BH128" s="193">
        <f>IF(N128="sníž. přenesená",J128,0)</f>
        <v>0</v>
      </c>
      <c r="BI128" s="193">
        <f>IF(N128="nulová",J128,0)</f>
        <v>0</v>
      </c>
      <c r="BJ128" s="25" t="s">
        <v>17</v>
      </c>
      <c r="BK128" s="193">
        <f>ROUND(I128*H128,2)</f>
        <v>0</v>
      </c>
      <c r="BL128" s="25" t="s">
        <v>92</v>
      </c>
      <c r="BM128" s="25" t="s">
        <v>5086</v>
      </c>
    </row>
    <row r="129" spans="2:51" s="12" customFormat="1" ht="13.5">
      <c r="B129" s="194"/>
      <c r="D129" s="195" t="s">
        <v>198</v>
      </c>
      <c r="E129" s="196" t="s">
        <v>5</v>
      </c>
      <c r="F129" s="197" t="s">
        <v>5087</v>
      </c>
      <c r="H129" s="196" t="s">
        <v>5</v>
      </c>
      <c r="I129" s="198"/>
      <c r="L129" s="194"/>
      <c r="M129" s="199"/>
      <c r="N129" s="200"/>
      <c r="O129" s="200"/>
      <c r="P129" s="200"/>
      <c r="Q129" s="200"/>
      <c r="R129" s="200"/>
      <c r="S129" s="200"/>
      <c r="T129" s="201"/>
      <c r="AT129" s="196" t="s">
        <v>198</v>
      </c>
      <c r="AU129" s="196" t="s">
        <v>80</v>
      </c>
      <c r="AV129" s="12" t="s">
        <v>17</v>
      </c>
      <c r="AW129" s="12" t="s">
        <v>35</v>
      </c>
      <c r="AX129" s="12" t="s">
        <v>72</v>
      </c>
      <c r="AY129" s="196" t="s">
        <v>190</v>
      </c>
    </row>
    <row r="130" spans="2:51" s="13" customFormat="1" ht="13.5">
      <c r="B130" s="202"/>
      <c r="D130" s="195" t="s">
        <v>198</v>
      </c>
      <c r="E130" s="203" t="s">
        <v>5</v>
      </c>
      <c r="F130" s="204" t="s">
        <v>238</v>
      </c>
      <c r="H130" s="205">
        <v>8</v>
      </c>
      <c r="I130" s="206"/>
      <c r="L130" s="202"/>
      <c r="M130" s="207"/>
      <c r="N130" s="208"/>
      <c r="O130" s="208"/>
      <c r="P130" s="208"/>
      <c r="Q130" s="208"/>
      <c r="R130" s="208"/>
      <c r="S130" s="208"/>
      <c r="T130" s="209"/>
      <c r="AT130" s="203" t="s">
        <v>198</v>
      </c>
      <c r="AU130" s="203" t="s">
        <v>80</v>
      </c>
      <c r="AV130" s="13" t="s">
        <v>80</v>
      </c>
      <c r="AW130" s="13" t="s">
        <v>35</v>
      </c>
      <c r="AX130" s="13" t="s">
        <v>17</v>
      </c>
      <c r="AY130" s="203" t="s">
        <v>190</v>
      </c>
    </row>
    <row r="131" spans="2:65" s="1" customFormat="1" ht="25.5" customHeight="1">
      <c r="B131" s="181"/>
      <c r="C131" s="218" t="s">
        <v>308</v>
      </c>
      <c r="D131" s="218" t="s">
        <v>465</v>
      </c>
      <c r="E131" s="219" t="s">
        <v>5088</v>
      </c>
      <c r="F131" s="220" t="s">
        <v>5089</v>
      </c>
      <c r="G131" s="221" t="s">
        <v>209</v>
      </c>
      <c r="H131" s="222">
        <v>0.301</v>
      </c>
      <c r="I131" s="223"/>
      <c r="J131" s="224">
        <f>ROUND(I131*H131,2)</f>
        <v>0</v>
      </c>
      <c r="K131" s="220" t="s">
        <v>5</v>
      </c>
      <c r="L131" s="225"/>
      <c r="M131" s="226" t="s">
        <v>5</v>
      </c>
      <c r="N131" s="227" t="s">
        <v>43</v>
      </c>
      <c r="O131" s="43"/>
      <c r="P131" s="191">
        <f>O131*H131</f>
        <v>0</v>
      </c>
      <c r="Q131" s="191">
        <v>0.65</v>
      </c>
      <c r="R131" s="191">
        <f>Q131*H131</f>
        <v>0.19565</v>
      </c>
      <c r="S131" s="191">
        <v>0</v>
      </c>
      <c r="T131" s="192">
        <f>S131*H131</f>
        <v>0</v>
      </c>
      <c r="AR131" s="25" t="s">
        <v>238</v>
      </c>
      <c r="AT131" s="25" t="s">
        <v>465</v>
      </c>
      <c r="AU131" s="25" t="s">
        <v>80</v>
      </c>
      <c r="AY131" s="25" t="s">
        <v>190</v>
      </c>
      <c r="BE131" s="193">
        <f>IF(N131="základní",J131,0)</f>
        <v>0</v>
      </c>
      <c r="BF131" s="193">
        <f>IF(N131="snížená",J131,0)</f>
        <v>0</v>
      </c>
      <c r="BG131" s="193">
        <f>IF(N131="zákl. přenesená",J131,0)</f>
        <v>0</v>
      </c>
      <c r="BH131" s="193">
        <f>IF(N131="sníž. přenesená",J131,0)</f>
        <v>0</v>
      </c>
      <c r="BI131" s="193">
        <f>IF(N131="nulová",J131,0)</f>
        <v>0</v>
      </c>
      <c r="BJ131" s="25" t="s">
        <v>17</v>
      </c>
      <c r="BK131" s="193">
        <f>ROUND(I131*H131,2)</f>
        <v>0</v>
      </c>
      <c r="BL131" s="25" t="s">
        <v>92</v>
      </c>
      <c r="BM131" s="25" t="s">
        <v>5090</v>
      </c>
    </row>
    <row r="132" spans="2:51" s="13" customFormat="1" ht="13.5">
      <c r="B132" s="202"/>
      <c r="D132" s="195" t="s">
        <v>198</v>
      </c>
      <c r="E132" s="203" t="s">
        <v>5</v>
      </c>
      <c r="F132" s="204" t="s">
        <v>5091</v>
      </c>
      <c r="H132" s="205">
        <v>0.301</v>
      </c>
      <c r="I132" s="206"/>
      <c r="L132" s="202"/>
      <c r="M132" s="207"/>
      <c r="N132" s="208"/>
      <c r="O132" s="208"/>
      <c r="P132" s="208"/>
      <c r="Q132" s="208"/>
      <c r="R132" s="208"/>
      <c r="S132" s="208"/>
      <c r="T132" s="209"/>
      <c r="AT132" s="203" t="s">
        <v>198</v>
      </c>
      <c r="AU132" s="203" t="s">
        <v>80</v>
      </c>
      <c r="AV132" s="13" t="s">
        <v>80</v>
      </c>
      <c r="AW132" s="13" t="s">
        <v>35</v>
      </c>
      <c r="AX132" s="13" t="s">
        <v>17</v>
      </c>
      <c r="AY132" s="203" t="s">
        <v>190</v>
      </c>
    </row>
    <row r="133" spans="2:65" s="1" customFormat="1" ht="25.5" customHeight="1">
      <c r="B133" s="181"/>
      <c r="C133" s="182" t="s">
        <v>10</v>
      </c>
      <c r="D133" s="182" t="s">
        <v>192</v>
      </c>
      <c r="E133" s="183" t="s">
        <v>5092</v>
      </c>
      <c r="F133" s="184" t="s">
        <v>5093</v>
      </c>
      <c r="G133" s="185" t="s">
        <v>275</v>
      </c>
      <c r="H133" s="186">
        <v>11.304</v>
      </c>
      <c r="I133" s="187"/>
      <c r="J133" s="188">
        <f>ROUND(I133*H133,2)</f>
        <v>0</v>
      </c>
      <c r="K133" s="184" t="s">
        <v>196</v>
      </c>
      <c r="L133" s="42"/>
      <c r="M133" s="189" t="s">
        <v>5</v>
      </c>
      <c r="N133" s="190" t="s">
        <v>43</v>
      </c>
      <c r="O133" s="43"/>
      <c r="P133" s="191">
        <f>O133*H133</f>
        <v>0</v>
      </c>
      <c r="Q133" s="191">
        <v>3E-05</v>
      </c>
      <c r="R133" s="191">
        <f>Q133*H133</f>
        <v>0.00033912</v>
      </c>
      <c r="S133" s="191">
        <v>0</v>
      </c>
      <c r="T133" s="192">
        <f>S133*H133</f>
        <v>0</v>
      </c>
      <c r="AR133" s="25" t="s">
        <v>92</v>
      </c>
      <c r="AT133" s="25" t="s">
        <v>192</v>
      </c>
      <c r="AU133" s="25" t="s">
        <v>80</v>
      </c>
      <c r="AY133" s="25" t="s">
        <v>190</v>
      </c>
      <c r="BE133" s="193">
        <f>IF(N133="základní",J133,0)</f>
        <v>0</v>
      </c>
      <c r="BF133" s="193">
        <f>IF(N133="snížená",J133,0)</f>
        <v>0</v>
      </c>
      <c r="BG133" s="193">
        <f>IF(N133="zákl. přenesená",J133,0)</f>
        <v>0</v>
      </c>
      <c r="BH133" s="193">
        <f>IF(N133="sníž. přenesená",J133,0)</f>
        <v>0</v>
      </c>
      <c r="BI133" s="193">
        <f>IF(N133="nulová",J133,0)</f>
        <v>0</v>
      </c>
      <c r="BJ133" s="25" t="s">
        <v>17</v>
      </c>
      <c r="BK133" s="193">
        <f>ROUND(I133*H133,2)</f>
        <v>0</v>
      </c>
      <c r="BL133" s="25" t="s">
        <v>92</v>
      </c>
      <c r="BM133" s="25" t="s">
        <v>5094</v>
      </c>
    </row>
    <row r="134" spans="2:51" s="13" customFormat="1" ht="13.5">
      <c r="B134" s="202"/>
      <c r="D134" s="195" t="s">
        <v>198</v>
      </c>
      <c r="E134" s="203" t="s">
        <v>5</v>
      </c>
      <c r="F134" s="204" t="s">
        <v>5095</v>
      </c>
      <c r="H134" s="205">
        <v>11.304</v>
      </c>
      <c r="I134" s="206"/>
      <c r="L134" s="202"/>
      <c r="M134" s="207"/>
      <c r="N134" s="208"/>
      <c r="O134" s="208"/>
      <c r="P134" s="208"/>
      <c r="Q134" s="208"/>
      <c r="R134" s="208"/>
      <c r="S134" s="208"/>
      <c r="T134" s="209"/>
      <c r="AT134" s="203" t="s">
        <v>198</v>
      </c>
      <c r="AU134" s="203" t="s">
        <v>80</v>
      </c>
      <c r="AV134" s="13" t="s">
        <v>80</v>
      </c>
      <c r="AW134" s="13" t="s">
        <v>35</v>
      </c>
      <c r="AX134" s="13" t="s">
        <v>17</v>
      </c>
      <c r="AY134" s="203" t="s">
        <v>190</v>
      </c>
    </row>
    <row r="135" spans="2:65" s="1" customFormat="1" ht="16.5" customHeight="1">
      <c r="B135" s="181"/>
      <c r="C135" s="218" t="s">
        <v>321</v>
      </c>
      <c r="D135" s="218" t="s">
        <v>465</v>
      </c>
      <c r="E135" s="219" t="s">
        <v>5096</v>
      </c>
      <c r="F135" s="220" t="s">
        <v>5097</v>
      </c>
      <c r="G135" s="221" t="s">
        <v>275</v>
      </c>
      <c r="H135" s="222">
        <v>12.434</v>
      </c>
      <c r="I135" s="223"/>
      <c r="J135" s="224">
        <f>ROUND(I135*H135,2)</f>
        <v>0</v>
      </c>
      <c r="K135" s="220" t="s">
        <v>196</v>
      </c>
      <c r="L135" s="225"/>
      <c r="M135" s="226" t="s">
        <v>5</v>
      </c>
      <c r="N135" s="227" t="s">
        <v>43</v>
      </c>
      <c r="O135" s="43"/>
      <c r="P135" s="191">
        <f>O135*H135</f>
        <v>0</v>
      </c>
      <c r="Q135" s="191">
        <v>0.0005</v>
      </c>
      <c r="R135" s="191">
        <f>Q135*H135</f>
        <v>0.0062169999999999994</v>
      </c>
      <c r="S135" s="191">
        <v>0</v>
      </c>
      <c r="T135" s="192">
        <f>S135*H135</f>
        <v>0</v>
      </c>
      <c r="AR135" s="25" t="s">
        <v>238</v>
      </c>
      <c r="AT135" s="25" t="s">
        <v>465</v>
      </c>
      <c r="AU135" s="25" t="s">
        <v>80</v>
      </c>
      <c r="AY135" s="25" t="s">
        <v>190</v>
      </c>
      <c r="BE135" s="193">
        <f>IF(N135="základní",J135,0)</f>
        <v>0</v>
      </c>
      <c r="BF135" s="193">
        <f>IF(N135="snížená",J135,0)</f>
        <v>0</v>
      </c>
      <c r="BG135" s="193">
        <f>IF(N135="zákl. přenesená",J135,0)</f>
        <v>0</v>
      </c>
      <c r="BH135" s="193">
        <f>IF(N135="sníž. přenesená",J135,0)</f>
        <v>0</v>
      </c>
      <c r="BI135" s="193">
        <f>IF(N135="nulová",J135,0)</f>
        <v>0</v>
      </c>
      <c r="BJ135" s="25" t="s">
        <v>17</v>
      </c>
      <c r="BK135" s="193">
        <f>ROUND(I135*H135,2)</f>
        <v>0</v>
      </c>
      <c r="BL135" s="25" t="s">
        <v>92</v>
      </c>
      <c r="BM135" s="25" t="s">
        <v>5098</v>
      </c>
    </row>
    <row r="136" spans="2:51" s="13" customFormat="1" ht="13.5">
      <c r="B136" s="202"/>
      <c r="D136" s="195" t="s">
        <v>198</v>
      </c>
      <c r="F136" s="204" t="s">
        <v>5099</v>
      </c>
      <c r="H136" s="205">
        <v>12.434</v>
      </c>
      <c r="I136" s="206"/>
      <c r="L136" s="202"/>
      <c r="M136" s="207"/>
      <c r="N136" s="208"/>
      <c r="O136" s="208"/>
      <c r="P136" s="208"/>
      <c r="Q136" s="208"/>
      <c r="R136" s="208"/>
      <c r="S136" s="208"/>
      <c r="T136" s="209"/>
      <c r="AT136" s="203" t="s">
        <v>198</v>
      </c>
      <c r="AU136" s="203" t="s">
        <v>80</v>
      </c>
      <c r="AV136" s="13" t="s">
        <v>80</v>
      </c>
      <c r="AW136" s="13" t="s">
        <v>6</v>
      </c>
      <c r="AX136" s="13" t="s">
        <v>17</v>
      </c>
      <c r="AY136" s="203" t="s">
        <v>190</v>
      </c>
    </row>
    <row r="137" spans="2:65" s="1" customFormat="1" ht="38.25" customHeight="1">
      <c r="B137" s="181"/>
      <c r="C137" s="182" t="s">
        <v>329</v>
      </c>
      <c r="D137" s="182" t="s">
        <v>192</v>
      </c>
      <c r="E137" s="183" t="s">
        <v>5100</v>
      </c>
      <c r="F137" s="184" t="s">
        <v>5101</v>
      </c>
      <c r="G137" s="185" t="s">
        <v>275</v>
      </c>
      <c r="H137" s="186">
        <v>1064</v>
      </c>
      <c r="I137" s="187"/>
      <c r="J137" s="188">
        <f>ROUND(I137*H137,2)</f>
        <v>0</v>
      </c>
      <c r="K137" s="184" t="s">
        <v>196</v>
      </c>
      <c r="L137" s="42"/>
      <c r="M137" s="189" t="s">
        <v>5</v>
      </c>
      <c r="N137" s="190" t="s">
        <v>43</v>
      </c>
      <c r="O137" s="43"/>
      <c r="P137" s="191">
        <f>O137*H137</f>
        <v>0</v>
      </c>
      <c r="Q137" s="191">
        <v>0</v>
      </c>
      <c r="R137" s="191">
        <f>Q137*H137</f>
        <v>0</v>
      </c>
      <c r="S137" s="191">
        <v>0</v>
      </c>
      <c r="T137" s="192">
        <f>S137*H137</f>
        <v>0</v>
      </c>
      <c r="AR137" s="25" t="s">
        <v>92</v>
      </c>
      <c r="AT137" s="25" t="s">
        <v>192</v>
      </c>
      <c r="AU137" s="25" t="s">
        <v>80</v>
      </c>
      <c r="AY137" s="25" t="s">
        <v>190</v>
      </c>
      <c r="BE137" s="193">
        <f>IF(N137="základní",J137,0)</f>
        <v>0</v>
      </c>
      <c r="BF137" s="193">
        <f>IF(N137="snížená",J137,0)</f>
        <v>0</v>
      </c>
      <c r="BG137" s="193">
        <f>IF(N137="zákl. přenesená",J137,0)</f>
        <v>0</v>
      </c>
      <c r="BH137" s="193">
        <f>IF(N137="sníž. přenesená",J137,0)</f>
        <v>0</v>
      </c>
      <c r="BI137" s="193">
        <f>IF(N137="nulová",J137,0)</f>
        <v>0</v>
      </c>
      <c r="BJ137" s="25" t="s">
        <v>17</v>
      </c>
      <c r="BK137" s="193">
        <f>ROUND(I137*H137,2)</f>
        <v>0</v>
      </c>
      <c r="BL137" s="25" t="s">
        <v>92</v>
      </c>
      <c r="BM137" s="25" t="s">
        <v>5102</v>
      </c>
    </row>
    <row r="138" spans="2:51" s="12" customFormat="1" ht="13.5">
      <c r="B138" s="194"/>
      <c r="D138" s="195" t="s">
        <v>198</v>
      </c>
      <c r="E138" s="196" t="s">
        <v>5</v>
      </c>
      <c r="F138" s="197" t="s">
        <v>5103</v>
      </c>
      <c r="H138" s="196" t="s">
        <v>5</v>
      </c>
      <c r="I138" s="198"/>
      <c r="L138" s="194"/>
      <c r="M138" s="199"/>
      <c r="N138" s="200"/>
      <c r="O138" s="200"/>
      <c r="P138" s="200"/>
      <c r="Q138" s="200"/>
      <c r="R138" s="200"/>
      <c r="S138" s="200"/>
      <c r="T138" s="201"/>
      <c r="AT138" s="196" t="s">
        <v>198</v>
      </c>
      <c r="AU138" s="196" t="s">
        <v>80</v>
      </c>
      <c r="AV138" s="12" t="s">
        <v>17</v>
      </c>
      <c r="AW138" s="12" t="s">
        <v>35</v>
      </c>
      <c r="AX138" s="12" t="s">
        <v>72</v>
      </c>
      <c r="AY138" s="196" t="s">
        <v>190</v>
      </c>
    </row>
    <row r="139" spans="2:51" s="13" customFormat="1" ht="13.5">
      <c r="B139" s="202"/>
      <c r="D139" s="195" t="s">
        <v>198</v>
      </c>
      <c r="E139" s="203" t="s">
        <v>5</v>
      </c>
      <c r="F139" s="204" t="s">
        <v>5104</v>
      </c>
      <c r="H139" s="205">
        <v>1064</v>
      </c>
      <c r="I139" s="206"/>
      <c r="L139" s="202"/>
      <c r="M139" s="207"/>
      <c r="N139" s="208"/>
      <c r="O139" s="208"/>
      <c r="P139" s="208"/>
      <c r="Q139" s="208"/>
      <c r="R139" s="208"/>
      <c r="S139" s="208"/>
      <c r="T139" s="209"/>
      <c r="AT139" s="203" t="s">
        <v>198</v>
      </c>
      <c r="AU139" s="203" t="s">
        <v>80</v>
      </c>
      <c r="AV139" s="13" t="s">
        <v>80</v>
      </c>
      <c r="AW139" s="13" t="s">
        <v>35</v>
      </c>
      <c r="AX139" s="13" t="s">
        <v>17</v>
      </c>
      <c r="AY139" s="203" t="s">
        <v>190</v>
      </c>
    </row>
    <row r="140" spans="2:65" s="1" customFormat="1" ht="25.5" customHeight="1">
      <c r="B140" s="181"/>
      <c r="C140" s="182" t="s">
        <v>335</v>
      </c>
      <c r="D140" s="182" t="s">
        <v>192</v>
      </c>
      <c r="E140" s="183" t="s">
        <v>5105</v>
      </c>
      <c r="F140" s="184" t="s">
        <v>5106</v>
      </c>
      <c r="G140" s="185" t="s">
        <v>410</v>
      </c>
      <c r="H140" s="186">
        <v>95</v>
      </c>
      <c r="I140" s="187"/>
      <c r="J140" s="188">
        <f>ROUND(I140*H140,2)</f>
        <v>0</v>
      </c>
      <c r="K140" s="184" t="s">
        <v>196</v>
      </c>
      <c r="L140" s="42"/>
      <c r="M140" s="189" t="s">
        <v>5</v>
      </c>
      <c r="N140" s="190" t="s">
        <v>43</v>
      </c>
      <c r="O140" s="43"/>
      <c r="P140" s="191">
        <f>O140*H140</f>
        <v>0</v>
      </c>
      <c r="Q140" s="191">
        <v>0</v>
      </c>
      <c r="R140" s="191">
        <f>Q140*H140</f>
        <v>0</v>
      </c>
      <c r="S140" s="191">
        <v>0</v>
      </c>
      <c r="T140" s="192">
        <f>S140*H140</f>
        <v>0</v>
      </c>
      <c r="AR140" s="25" t="s">
        <v>92</v>
      </c>
      <c r="AT140" s="25" t="s">
        <v>192</v>
      </c>
      <c r="AU140" s="25" t="s">
        <v>80</v>
      </c>
      <c r="AY140" s="25" t="s">
        <v>190</v>
      </c>
      <c r="BE140" s="193">
        <f>IF(N140="základní",J140,0)</f>
        <v>0</v>
      </c>
      <c r="BF140" s="193">
        <f>IF(N140="snížená",J140,0)</f>
        <v>0</v>
      </c>
      <c r="BG140" s="193">
        <f>IF(N140="zákl. přenesená",J140,0)</f>
        <v>0</v>
      </c>
      <c r="BH140" s="193">
        <f>IF(N140="sníž. přenesená",J140,0)</f>
        <v>0</v>
      </c>
      <c r="BI140" s="193">
        <f>IF(N140="nulová",J140,0)</f>
        <v>0</v>
      </c>
      <c r="BJ140" s="25" t="s">
        <v>17</v>
      </c>
      <c r="BK140" s="193">
        <f>ROUND(I140*H140,2)</f>
        <v>0</v>
      </c>
      <c r="BL140" s="25" t="s">
        <v>92</v>
      </c>
      <c r="BM140" s="25" t="s">
        <v>5107</v>
      </c>
    </row>
    <row r="141" spans="2:51" s="13" customFormat="1" ht="13.5">
      <c r="B141" s="202"/>
      <c r="D141" s="195" t="s">
        <v>198</v>
      </c>
      <c r="E141" s="203" t="s">
        <v>5</v>
      </c>
      <c r="F141" s="204" t="s">
        <v>5108</v>
      </c>
      <c r="H141" s="205">
        <v>95</v>
      </c>
      <c r="I141" s="206"/>
      <c r="L141" s="202"/>
      <c r="M141" s="207"/>
      <c r="N141" s="208"/>
      <c r="O141" s="208"/>
      <c r="P141" s="208"/>
      <c r="Q141" s="208"/>
      <c r="R141" s="208"/>
      <c r="S141" s="208"/>
      <c r="T141" s="209"/>
      <c r="AT141" s="203" t="s">
        <v>198</v>
      </c>
      <c r="AU141" s="203" t="s">
        <v>80</v>
      </c>
      <c r="AV141" s="13" t="s">
        <v>80</v>
      </c>
      <c r="AW141" s="13" t="s">
        <v>35</v>
      </c>
      <c r="AX141" s="13" t="s">
        <v>17</v>
      </c>
      <c r="AY141" s="203" t="s">
        <v>190</v>
      </c>
    </row>
    <row r="142" spans="2:65" s="1" customFormat="1" ht="16.5" customHeight="1">
      <c r="B142" s="181"/>
      <c r="C142" s="218" t="s">
        <v>339</v>
      </c>
      <c r="D142" s="218" t="s">
        <v>465</v>
      </c>
      <c r="E142" s="219" t="s">
        <v>5109</v>
      </c>
      <c r="F142" s="220" t="s">
        <v>5110</v>
      </c>
      <c r="G142" s="221" t="s">
        <v>3157</v>
      </c>
      <c r="H142" s="222">
        <v>23.75</v>
      </c>
      <c r="I142" s="223"/>
      <c r="J142" s="224">
        <f>ROUND(I142*H142,2)</f>
        <v>0</v>
      </c>
      <c r="K142" s="220" t="s">
        <v>196</v>
      </c>
      <c r="L142" s="225"/>
      <c r="M142" s="226" t="s">
        <v>5</v>
      </c>
      <c r="N142" s="227" t="s">
        <v>43</v>
      </c>
      <c r="O142" s="43"/>
      <c r="P142" s="191">
        <f>O142*H142</f>
        <v>0</v>
      </c>
      <c r="Q142" s="191">
        <v>0.001</v>
      </c>
      <c r="R142" s="191">
        <f>Q142*H142</f>
        <v>0.02375</v>
      </c>
      <c r="S142" s="191">
        <v>0</v>
      </c>
      <c r="T142" s="192">
        <f>S142*H142</f>
        <v>0</v>
      </c>
      <c r="AR142" s="25" t="s">
        <v>238</v>
      </c>
      <c r="AT142" s="25" t="s">
        <v>465</v>
      </c>
      <c r="AU142" s="25" t="s">
        <v>80</v>
      </c>
      <c r="AY142" s="25" t="s">
        <v>190</v>
      </c>
      <c r="BE142" s="193">
        <f>IF(N142="základní",J142,0)</f>
        <v>0</v>
      </c>
      <c r="BF142" s="193">
        <f>IF(N142="snížená",J142,0)</f>
        <v>0</v>
      </c>
      <c r="BG142" s="193">
        <f>IF(N142="zákl. přenesená",J142,0)</f>
        <v>0</v>
      </c>
      <c r="BH142" s="193">
        <f>IF(N142="sníž. přenesená",J142,0)</f>
        <v>0</v>
      </c>
      <c r="BI142" s="193">
        <f>IF(N142="nulová",J142,0)</f>
        <v>0</v>
      </c>
      <c r="BJ142" s="25" t="s">
        <v>17</v>
      </c>
      <c r="BK142" s="193">
        <f>ROUND(I142*H142,2)</f>
        <v>0</v>
      </c>
      <c r="BL142" s="25" t="s">
        <v>92</v>
      </c>
      <c r="BM142" s="25" t="s">
        <v>5111</v>
      </c>
    </row>
    <row r="143" spans="2:51" s="13" customFormat="1" ht="13.5">
      <c r="B143" s="202"/>
      <c r="D143" s="195" t="s">
        <v>198</v>
      </c>
      <c r="F143" s="204" t="s">
        <v>5112</v>
      </c>
      <c r="H143" s="205">
        <v>23.75</v>
      </c>
      <c r="I143" s="206"/>
      <c r="L143" s="202"/>
      <c r="M143" s="207"/>
      <c r="N143" s="208"/>
      <c r="O143" s="208"/>
      <c r="P143" s="208"/>
      <c r="Q143" s="208"/>
      <c r="R143" s="208"/>
      <c r="S143" s="208"/>
      <c r="T143" s="209"/>
      <c r="AT143" s="203" t="s">
        <v>198</v>
      </c>
      <c r="AU143" s="203" t="s">
        <v>80</v>
      </c>
      <c r="AV143" s="13" t="s">
        <v>80</v>
      </c>
      <c r="AW143" s="13" t="s">
        <v>6</v>
      </c>
      <c r="AX143" s="13" t="s">
        <v>17</v>
      </c>
      <c r="AY143" s="203" t="s">
        <v>190</v>
      </c>
    </row>
    <row r="144" spans="2:65" s="1" customFormat="1" ht="16.5" customHeight="1">
      <c r="B144" s="181"/>
      <c r="C144" s="182" t="s">
        <v>350</v>
      </c>
      <c r="D144" s="182" t="s">
        <v>192</v>
      </c>
      <c r="E144" s="183" t="s">
        <v>5113</v>
      </c>
      <c r="F144" s="184" t="s">
        <v>5114</v>
      </c>
      <c r="G144" s="185" t="s">
        <v>209</v>
      </c>
      <c r="H144" s="186">
        <v>106.4</v>
      </c>
      <c r="I144" s="187"/>
      <c r="J144" s="188">
        <f>ROUND(I144*H144,2)</f>
        <v>0</v>
      </c>
      <c r="K144" s="184" t="s">
        <v>5</v>
      </c>
      <c r="L144" s="42"/>
      <c r="M144" s="189" t="s">
        <v>5</v>
      </c>
      <c r="N144" s="190" t="s">
        <v>43</v>
      </c>
      <c r="O144" s="43"/>
      <c r="P144" s="191">
        <f>O144*H144</f>
        <v>0</v>
      </c>
      <c r="Q144" s="191">
        <v>0</v>
      </c>
      <c r="R144" s="191">
        <f>Q144*H144</f>
        <v>0</v>
      </c>
      <c r="S144" s="191">
        <v>0</v>
      </c>
      <c r="T144" s="192">
        <f>S144*H144</f>
        <v>0</v>
      </c>
      <c r="AR144" s="25" t="s">
        <v>92</v>
      </c>
      <c r="AT144" s="25" t="s">
        <v>192</v>
      </c>
      <c r="AU144" s="25" t="s">
        <v>80</v>
      </c>
      <c r="AY144" s="25" t="s">
        <v>190</v>
      </c>
      <c r="BE144" s="193">
        <f>IF(N144="základní",J144,0)</f>
        <v>0</v>
      </c>
      <c r="BF144" s="193">
        <f>IF(N144="snížená",J144,0)</f>
        <v>0</v>
      </c>
      <c r="BG144" s="193">
        <f>IF(N144="zákl. přenesená",J144,0)</f>
        <v>0</v>
      </c>
      <c r="BH144" s="193">
        <f>IF(N144="sníž. přenesená",J144,0)</f>
        <v>0</v>
      </c>
      <c r="BI144" s="193">
        <f>IF(N144="nulová",J144,0)</f>
        <v>0</v>
      </c>
      <c r="BJ144" s="25" t="s">
        <v>17</v>
      </c>
      <c r="BK144" s="193">
        <f>ROUND(I144*H144,2)</f>
        <v>0</v>
      </c>
      <c r="BL144" s="25" t="s">
        <v>92</v>
      </c>
      <c r="BM144" s="25" t="s">
        <v>5115</v>
      </c>
    </row>
    <row r="145" spans="2:51" s="12" customFormat="1" ht="13.5">
      <c r="B145" s="194"/>
      <c r="D145" s="195" t="s">
        <v>198</v>
      </c>
      <c r="E145" s="196" t="s">
        <v>5</v>
      </c>
      <c r="F145" s="197" t="s">
        <v>5027</v>
      </c>
      <c r="H145" s="196" t="s">
        <v>5</v>
      </c>
      <c r="I145" s="198"/>
      <c r="L145" s="194"/>
      <c r="M145" s="199"/>
      <c r="N145" s="200"/>
      <c r="O145" s="200"/>
      <c r="P145" s="200"/>
      <c r="Q145" s="200"/>
      <c r="R145" s="200"/>
      <c r="S145" s="200"/>
      <c r="T145" s="201"/>
      <c r="AT145" s="196" t="s">
        <v>198</v>
      </c>
      <c r="AU145" s="196" t="s">
        <v>80</v>
      </c>
      <c r="AV145" s="12" t="s">
        <v>17</v>
      </c>
      <c r="AW145" s="12" t="s">
        <v>35</v>
      </c>
      <c r="AX145" s="12" t="s">
        <v>72</v>
      </c>
      <c r="AY145" s="196" t="s">
        <v>190</v>
      </c>
    </row>
    <row r="146" spans="2:51" s="13" customFormat="1" ht="13.5">
      <c r="B146" s="202"/>
      <c r="D146" s="195" t="s">
        <v>198</v>
      </c>
      <c r="E146" s="203" t="s">
        <v>5</v>
      </c>
      <c r="F146" s="204" t="s">
        <v>5116</v>
      </c>
      <c r="H146" s="205">
        <v>106.4</v>
      </c>
      <c r="I146" s="206"/>
      <c r="L146" s="202"/>
      <c r="M146" s="207"/>
      <c r="N146" s="208"/>
      <c r="O146" s="208"/>
      <c r="P146" s="208"/>
      <c r="Q146" s="208"/>
      <c r="R146" s="208"/>
      <c r="S146" s="208"/>
      <c r="T146" s="209"/>
      <c r="AT146" s="203" t="s">
        <v>198</v>
      </c>
      <c r="AU146" s="203" t="s">
        <v>80</v>
      </c>
      <c r="AV146" s="13" t="s">
        <v>80</v>
      </c>
      <c r="AW146" s="13" t="s">
        <v>35</v>
      </c>
      <c r="AX146" s="13" t="s">
        <v>17</v>
      </c>
      <c r="AY146" s="203" t="s">
        <v>190</v>
      </c>
    </row>
    <row r="147" spans="2:65" s="1" customFormat="1" ht="25.5" customHeight="1">
      <c r="B147" s="181"/>
      <c r="C147" s="182" t="s">
        <v>362</v>
      </c>
      <c r="D147" s="182" t="s">
        <v>192</v>
      </c>
      <c r="E147" s="183" t="s">
        <v>5117</v>
      </c>
      <c r="F147" s="184" t="s">
        <v>5118</v>
      </c>
      <c r="G147" s="185" t="s">
        <v>275</v>
      </c>
      <c r="H147" s="186">
        <v>532</v>
      </c>
      <c r="I147" s="187"/>
      <c r="J147" s="188">
        <f>ROUND(I147*H147,2)</f>
        <v>0</v>
      </c>
      <c r="K147" s="184" t="s">
        <v>196</v>
      </c>
      <c r="L147" s="42"/>
      <c r="M147" s="189" t="s">
        <v>5</v>
      </c>
      <c r="N147" s="190" t="s">
        <v>43</v>
      </c>
      <c r="O147" s="43"/>
      <c r="P147" s="191">
        <f>O147*H147</f>
        <v>0</v>
      </c>
      <c r="Q147" s="191">
        <v>0</v>
      </c>
      <c r="R147" s="191">
        <f>Q147*H147</f>
        <v>0</v>
      </c>
      <c r="S147" s="191">
        <v>0</v>
      </c>
      <c r="T147" s="192">
        <f>S147*H147</f>
        <v>0</v>
      </c>
      <c r="AR147" s="25" t="s">
        <v>92</v>
      </c>
      <c r="AT147" s="25" t="s">
        <v>192</v>
      </c>
      <c r="AU147" s="25" t="s">
        <v>80</v>
      </c>
      <c r="AY147" s="25" t="s">
        <v>190</v>
      </c>
      <c r="BE147" s="193">
        <f>IF(N147="základní",J147,0)</f>
        <v>0</v>
      </c>
      <c r="BF147" s="193">
        <f>IF(N147="snížená",J147,0)</f>
        <v>0</v>
      </c>
      <c r="BG147" s="193">
        <f>IF(N147="zákl. přenesená",J147,0)</f>
        <v>0</v>
      </c>
      <c r="BH147" s="193">
        <f>IF(N147="sníž. přenesená",J147,0)</f>
        <v>0</v>
      </c>
      <c r="BI147" s="193">
        <f>IF(N147="nulová",J147,0)</f>
        <v>0</v>
      </c>
      <c r="BJ147" s="25" t="s">
        <v>17</v>
      </c>
      <c r="BK147" s="193">
        <f>ROUND(I147*H147,2)</f>
        <v>0</v>
      </c>
      <c r="BL147" s="25" t="s">
        <v>92</v>
      </c>
      <c r="BM147" s="25" t="s">
        <v>5119</v>
      </c>
    </row>
    <row r="148" spans="2:51" s="12" customFormat="1" ht="13.5">
      <c r="B148" s="194"/>
      <c r="D148" s="195" t="s">
        <v>198</v>
      </c>
      <c r="E148" s="196" t="s">
        <v>5</v>
      </c>
      <c r="F148" s="197" t="s">
        <v>5027</v>
      </c>
      <c r="H148" s="196" t="s">
        <v>5</v>
      </c>
      <c r="I148" s="198"/>
      <c r="L148" s="194"/>
      <c r="M148" s="199"/>
      <c r="N148" s="200"/>
      <c r="O148" s="200"/>
      <c r="P148" s="200"/>
      <c r="Q148" s="200"/>
      <c r="R148" s="200"/>
      <c r="S148" s="200"/>
      <c r="T148" s="201"/>
      <c r="AT148" s="196" t="s">
        <v>198</v>
      </c>
      <c r="AU148" s="196" t="s">
        <v>80</v>
      </c>
      <c r="AV148" s="12" t="s">
        <v>17</v>
      </c>
      <c r="AW148" s="12" t="s">
        <v>35</v>
      </c>
      <c r="AX148" s="12" t="s">
        <v>72</v>
      </c>
      <c r="AY148" s="196" t="s">
        <v>190</v>
      </c>
    </row>
    <row r="149" spans="2:51" s="13" customFormat="1" ht="13.5">
      <c r="B149" s="202"/>
      <c r="D149" s="195" t="s">
        <v>198</v>
      </c>
      <c r="E149" s="203" t="s">
        <v>5</v>
      </c>
      <c r="F149" s="204" t="s">
        <v>5028</v>
      </c>
      <c r="H149" s="205">
        <v>532</v>
      </c>
      <c r="I149" s="206"/>
      <c r="L149" s="202"/>
      <c r="M149" s="207"/>
      <c r="N149" s="208"/>
      <c r="O149" s="208"/>
      <c r="P149" s="208"/>
      <c r="Q149" s="208"/>
      <c r="R149" s="208"/>
      <c r="S149" s="208"/>
      <c r="T149" s="209"/>
      <c r="AT149" s="203" t="s">
        <v>198</v>
      </c>
      <c r="AU149" s="203" t="s">
        <v>80</v>
      </c>
      <c r="AV149" s="13" t="s">
        <v>80</v>
      </c>
      <c r="AW149" s="13" t="s">
        <v>35</v>
      </c>
      <c r="AX149" s="13" t="s">
        <v>17</v>
      </c>
      <c r="AY149" s="203" t="s">
        <v>190</v>
      </c>
    </row>
    <row r="150" spans="2:65" s="1" customFormat="1" ht="16.5" customHeight="1">
      <c r="B150" s="181"/>
      <c r="C150" s="182" t="s">
        <v>368</v>
      </c>
      <c r="D150" s="182" t="s">
        <v>192</v>
      </c>
      <c r="E150" s="183" t="s">
        <v>776</v>
      </c>
      <c r="F150" s="184" t="s">
        <v>5120</v>
      </c>
      <c r="G150" s="185" t="s">
        <v>275</v>
      </c>
      <c r="H150" s="186">
        <v>532</v>
      </c>
      <c r="I150" s="187"/>
      <c r="J150" s="188">
        <f>ROUND(I150*H150,2)</f>
        <v>0</v>
      </c>
      <c r="K150" s="184" t="s">
        <v>5</v>
      </c>
      <c r="L150" s="42"/>
      <c r="M150" s="189" t="s">
        <v>5</v>
      </c>
      <c r="N150" s="190" t="s">
        <v>43</v>
      </c>
      <c r="O150" s="43"/>
      <c r="P150" s="191">
        <f>O150*H150</f>
        <v>0</v>
      </c>
      <c r="Q150" s="191">
        <v>0</v>
      </c>
      <c r="R150" s="191">
        <f>Q150*H150</f>
        <v>0</v>
      </c>
      <c r="S150" s="191">
        <v>0</v>
      </c>
      <c r="T150" s="192">
        <f>S150*H150</f>
        <v>0</v>
      </c>
      <c r="AR150" s="25" t="s">
        <v>92</v>
      </c>
      <c r="AT150" s="25" t="s">
        <v>192</v>
      </c>
      <c r="AU150" s="25" t="s">
        <v>80</v>
      </c>
      <c r="AY150" s="25" t="s">
        <v>190</v>
      </c>
      <c r="BE150" s="193">
        <f>IF(N150="základní",J150,0)</f>
        <v>0</v>
      </c>
      <c r="BF150" s="193">
        <f>IF(N150="snížená",J150,0)</f>
        <v>0</v>
      </c>
      <c r="BG150" s="193">
        <f>IF(N150="zákl. přenesená",J150,0)</f>
        <v>0</v>
      </c>
      <c r="BH150" s="193">
        <f>IF(N150="sníž. přenesená",J150,0)</f>
        <v>0</v>
      </c>
      <c r="BI150" s="193">
        <f>IF(N150="nulová",J150,0)</f>
        <v>0</v>
      </c>
      <c r="BJ150" s="25" t="s">
        <v>17</v>
      </c>
      <c r="BK150" s="193">
        <f>ROUND(I150*H150,2)</f>
        <v>0</v>
      </c>
      <c r="BL150" s="25" t="s">
        <v>92</v>
      </c>
      <c r="BM150" s="25" t="s">
        <v>5121</v>
      </c>
    </row>
    <row r="151" spans="2:51" s="12" customFormat="1" ht="13.5">
      <c r="B151" s="194"/>
      <c r="D151" s="195" t="s">
        <v>198</v>
      </c>
      <c r="E151" s="196" t="s">
        <v>5</v>
      </c>
      <c r="F151" s="197" t="s">
        <v>5027</v>
      </c>
      <c r="H151" s="196" t="s">
        <v>5</v>
      </c>
      <c r="I151" s="198"/>
      <c r="L151" s="194"/>
      <c r="M151" s="199"/>
      <c r="N151" s="200"/>
      <c r="O151" s="200"/>
      <c r="P151" s="200"/>
      <c r="Q151" s="200"/>
      <c r="R151" s="200"/>
      <c r="S151" s="200"/>
      <c r="T151" s="201"/>
      <c r="AT151" s="196" t="s">
        <v>198</v>
      </c>
      <c r="AU151" s="196" t="s">
        <v>80</v>
      </c>
      <c r="AV151" s="12" t="s">
        <v>17</v>
      </c>
      <c r="AW151" s="12" t="s">
        <v>35</v>
      </c>
      <c r="AX151" s="12" t="s">
        <v>72</v>
      </c>
      <c r="AY151" s="196" t="s">
        <v>190</v>
      </c>
    </row>
    <row r="152" spans="2:51" s="13" customFormat="1" ht="13.5">
      <c r="B152" s="202"/>
      <c r="D152" s="195" t="s">
        <v>198</v>
      </c>
      <c r="E152" s="203" t="s">
        <v>5</v>
      </c>
      <c r="F152" s="204" t="s">
        <v>5028</v>
      </c>
      <c r="H152" s="205">
        <v>532</v>
      </c>
      <c r="I152" s="206"/>
      <c r="L152" s="202"/>
      <c r="M152" s="207"/>
      <c r="N152" s="208"/>
      <c r="O152" s="208"/>
      <c r="P152" s="208"/>
      <c r="Q152" s="208"/>
      <c r="R152" s="208"/>
      <c r="S152" s="208"/>
      <c r="T152" s="209"/>
      <c r="AT152" s="203" t="s">
        <v>198</v>
      </c>
      <c r="AU152" s="203" t="s">
        <v>80</v>
      </c>
      <c r="AV152" s="13" t="s">
        <v>80</v>
      </c>
      <c r="AW152" s="13" t="s">
        <v>35</v>
      </c>
      <c r="AX152" s="13" t="s">
        <v>17</v>
      </c>
      <c r="AY152" s="203" t="s">
        <v>190</v>
      </c>
    </row>
    <row r="153" spans="2:65" s="1" customFormat="1" ht="16.5" customHeight="1">
      <c r="B153" s="181"/>
      <c r="C153" s="182" t="s">
        <v>381</v>
      </c>
      <c r="D153" s="182" t="s">
        <v>192</v>
      </c>
      <c r="E153" s="183" t="s">
        <v>5122</v>
      </c>
      <c r="F153" s="184" t="s">
        <v>5123</v>
      </c>
      <c r="G153" s="185" t="s">
        <v>275</v>
      </c>
      <c r="H153" s="186">
        <v>1064</v>
      </c>
      <c r="I153" s="187"/>
      <c r="J153" s="188">
        <f>ROUND(I153*H153,2)</f>
        <v>0</v>
      </c>
      <c r="K153" s="184" t="s">
        <v>196</v>
      </c>
      <c r="L153" s="42"/>
      <c r="M153" s="189" t="s">
        <v>5</v>
      </c>
      <c r="N153" s="190" t="s">
        <v>43</v>
      </c>
      <c r="O153" s="43"/>
      <c r="P153" s="191">
        <f>O153*H153</f>
        <v>0</v>
      </c>
      <c r="Q153" s="191">
        <v>0</v>
      </c>
      <c r="R153" s="191">
        <f>Q153*H153</f>
        <v>0</v>
      </c>
      <c r="S153" s="191">
        <v>0</v>
      </c>
      <c r="T153" s="192">
        <f>S153*H153</f>
        <v>0</v>
      </c>
      <c r="AR153" s="25" t="s">
        <v>92</v>
      </c>
      <c r="AT153" s="25" t="s">
        <v>192</v>
      </c>
      <c r="AU153" s="25" t="s">
        <v>80</v>
      </c>
      <c r="AY153" s="25" t="s">
        <v>190</v>
      </c>
      <c r="BE153" s="193">
        <f>IF(N153="základní",J153,0)</f>
        <v>0</v>
      </c>
      <c r="BF153" s="193">
        <f>IF(N153="snížená",J153,0)</f>
        <v>0</v>
      </c>
      <c r="BG153" s="193">
        <f>IF(N153="zákl. přenesená",J153,0)</f>
        <v>0</v>
      </c>
      <c r="BH153" s="193">
        <f>IF(N153="sníž. přenesená",J153,0)</f>
        <v>0</v>
      </c>
      <c r="BI153" s="193">
        <f>IF(N153="nulová",J153,0)</f>
        <v>0</v>
      </c>
      <c r="BJ153" s="25" t="s">
        <v>17</v>
      </c>
      <c r="BK153" s="193">
        <f>ROUND(I153*H153,2)</f>
        <v>0</v>
      </c>
      <c r="BL153" s="25" t="s">
        <v>92</v>
      </c>
      <c r="BM153" s="25" t="s">
        <v>5124</v>
      </c>
    </row>
    <row r="154" spans="2:51" s="12" customFormat="1" ht="13.5">
      <c r="B154" s="194"/>
      <c r="D154" s="195" t="s">
        <v>198</v>
      </c>
      <c r="E154" s="196" t="s">
        <v>5</v>
      </c>
      <c r="F154" s="197" t="s">
        <v>5125</v>
      </c>
      <c r="H154" s="196" t="s">
        <v>5</v>
      </c>
      <c r="I154" s="198"/>
      <c r="L154" s="194"/>
      <c r="M154" s="199"/>
      <c r="N154" s="200"/>
      <c r="O154" s="200"/>
      <c r="P154" s="200"/>
      <c r="Q154" s="200"/>
      <c r="R154" s="200"/>
      <c r="S154" s="200"/>
      <c r="T154" s="201"/>
      <c r="AT154" s="196" t="s">
        <v>198</v>
      </c>
      <c r="AU154" s="196" t="s">
        <v>80</v>
      </c>
      <c r="AV154" s="12" t="s">
        <v>17</v>
      </c>
      <c r="AW154" s="12" t="s">
        <v>35</v>
      </c>
      <c r="AX154" s="12" t="s">
        <v>72</v>
      </c>
      <c r="AY154" s="196" t="s">
        <v>190</v>
      </c>
    </row>
    <row r="155" spans="2:51" s="13" customFormat="1" ht="13.5">
      <c r="B155" s="202"/>
      <c r="D155" s="195" t="s">
        <v>198</v>
      </c>
      <c r="E155" s="203" t="s">
        <v>5</v>
      </c>
      <c r="F155" s="204" t="s">
        <v>5104</v>
      </c>
      <c r="H155" s="205">
        <v>1064</v>
      </c>
      <c r="I155" s="206"/>
      <c r="L155" s="202"/>
      <c r="M155" s="207"/>
      <c r="N155" s="208"/>
      <c r="O155" s="208"/>
      <c r="P155" s="208"/>
      <c r="Q155" s="208"/>
      <c r="R155" s="208"/>
      <c r="S155" s="208"/>
      <c r="T155" s="209"/>
      <c r="AT155" s="203" t="s">
        <v>198</v>
      </c>
      <c r="AU155" s="203" t="s">
        <v>80</v>
      </c>
      <c r="AV155" s="13" t="s">
        <v>80</v>
      </c>
      <c r="AW155" s="13" t="s">
        <v>35</v>
      </c>
      <c r="AX155" s="13" t="s">
        <v>17</v>
      </c>
      <c r="AY155" s="203" t="s">
        <v>190</v>
      </c>
    </row>
    <row r="156" spans="2:65" s="1" customFormat="1" ht="16.5" customHeight="1">
      <c r="B156" s="181"/>
      <c r="C156" s="182" t="s">
        <v>390</v>
      </c>
      <c r="D156" s="182" t="s">
        <v>192</v>
      </c>
      <c r="E156" s="183" t="s">
        <v>5126</v>
      </c>
      <c r="F156" s="184" t="s">
        <v>5127</v>
      </c>
      <c r="G156" s="185" t="s">
        <v>275</v>
      </c>
      <c r="H156" s="186">
        <v>532</v>
      </c>
      <c r="I156" s="187"/>
      <c r="J156" s="188">
        <f>ROUND(I156*H156,2)</f>
        <v>0</v>
      </c>
      <c r="K156" s="184" t="s">
        <v>196</v>
      </c>
      <c r="L156" s="42"/>
      <c r="M156" s="189" t="s">
        <v>5</v>
      </c>
      <c r="N156" s="190" t="s">
        <v>43</v>
      </c>
      <c r="O156" s="43"/>
      <c r="P156" s="191">
        <f>O156*H156</f>
        <v>0</v>
      </c>
      <c r="Q156" s="191">
        <v>0</v>
      </c>
      <c r="R156" s="191">
        <f>Q156*H156</f>
        <v>0</v>
      </c>
      <c r="S156" s="191">
        <v>0</v>
      </c>
      <c r="T156" s="192">
        <f>S156*H156</f>
        <v>0</v>
      </c>
      <c r="AR156" s="25" t="s">
        <v>92</v>
      </c>
      <c r="AT156" s="25" t="s">
        <v>192</v>
      </c>
      <c r="AU156" s="25" t="s">
        <v>80</v>
      </c>
      <c r="AY156" s="25" t="s">
        <v>190</v>
      </c>
      <c r="BE156" s="193">
        <f>IF(N156="základní",J156,0)</f>
        <v>0</v>
      </c>
      <c r="BF156" s="193">
        <f>IF(N156="snížená",J156,0)</f>
        <v>0</v>
      </c>
      <c r="BG156" s="193">
        <f>IF(N156="zákl. přenesená",J156,0)</f>
        <v>0</v>
      </c>
      <c r="BH156" s="193">
        <f>IF(N156="sníž. přenesená",J156,0)</f>
        <v>0</v>
      </c>
      <c r="BI156" s="193">
        <f>IF(N156="nulová",J156,0)</f>
        <v>0</v>
      </c>
      <c r="BJ156" s="25" t="s">
        <v>17</v>
      </c>
      <c r="BK156" s="193">
        <f>ROUND(I156*H156,2)</f>
        <v>0</v>
      </c>
      <c r="BL156" s="25" t="s">
        <v>92</v>
      </c>
      <c r="BM156" s="25" t="s">
        <v>5128</v>
      </c>
    </row>
    <row r="157" spans="2:51" s="12" customFormat="1" ht="13.5">
      <c r="B157" s="194"/>
      <c r="D157" s="195" t="s">
        <v>198</v>
      </c>
      <c r="E157" s="196" t="s">
        <v>5</v>
      </c>
      <c r="F157" s="197" t="s">
        <v>5027</v>
      </c>
      <c r="H157" s="196" t="s">
        <v>5</v>
      </c>
      <c r="I157" s="198"/>
      <c r="L157" s="194"/>
      <c r="M157" s="199"/>
      <c r="N157" s="200"/>
      <c r="O157" s="200"/>
      <c r="P157" s="200"/>
      <c r="Q157" s="200"/>
      <c r="R157" s="200"/>
      <c r="S157" s="200"/>
      <c r="T157" s="201"/>
      <c r="AT157" s="196" t="s">
        <v>198</v>
      </c>
      <c r="AU157" s="196" t="s">
        <v>80</v>
      </c>
      <c r="AV157" s="12" t="s">
        <v>17</v>
      </c>
      <c r="AW157" s="12" t="s">
        <v>35</v>
      </c>
      <c r="AX157" s="12" t="s">
        <v>72</v>
      </c>
      <c r="AY157" s="196" t="s">
        <v>190</v>
      </c>
    </row>
    <row r="158" spans="2:51" s="13" customFormat="1" ht="13.5">
      <c r="B158" s="202"/>
      <c r="D158" s="195" t="s">
        <v>198</v>
      </c>
      <c r="E158" s="203" t="s">
        <v>5</v>
      </c>
      <c r="F158" s="204" t="s">
        <v>5028</v>
      </c>
      <c r="H158" s="205">
        <v>532</v>
      </c>
      <c r="I158" s="206"/>
      <c r="L158" s="202"/>
      <c r="M158" s="207"/>
      <c r="N158" s="208"/>
      <c r="O158" s="208"/>
      <c r="P158" s="208"/>
      <c r="Q158" s="208"/>
      <c r="R158" s="208"/>
      <c r="S158" s="208"/>
      <c r="T158" s="209"/>
      <c r="AT158" s="203" t="s">
        <v>198</v>
      </c>
      <c r="AU158" s="203" t="s">
        <v>80</v>
      </c>
      <c r="AV158" s="13" t="s">
        <v>80</v>
      </c>
      <c r="AW158" s="13" t="s">
        <v>35</v>
      </c>
      <c r="AX158" s="13" t="s">
        <v>17</v>
      </c>
      <c r="AY158" s="203" t="s">
        <v>190</v>
      </c>
    </row>
    <row r="159" spans="2:65" s="1" customFormat="1" ht="25.5" customHeight="1">
      <c r="B159" s="181"/>
      <c r="C159" s="182" t="s">
        <v>399</v>
      </c>
      <c r="D159" s="182" t="s">
        <v>192</v>
      </c>
      <c r="E159" s="183" t="s">
        <v>5129</v>
      </c>
      <c r="F159" s="184" t="s">
        <v>5130</v>
      </c>
      <c r="G159" s="185" t="s">
        <v>275</v>
      </c>
      <c r="H159" s="186">
        <v>375</v>
      </c>
      <c r="I159" s="187"/>
      <c r="J159" s="188">
        <f>ROUND(I159*H159,2)</f>
        <v>0</v>
      </c>
      <c r="K159" s="184" t="s">
        <v>196</v>
      </c>
      <c r="L159" s="42"/>
      <c r="M159" s="189" t="s">
        <v>5</v>
      </c>
      <c r="N159" s="190" t="s">
        <v>43</v>
      </c>
      <c r="O159" s="43"/>
      <c r="P159" s="191">
        <f>O159*H159</f>
        <v>0</v>
      </c>
      <c r="Q159" s="191">
        <v>0</v>
      </c>
      <c r="R159" s="191">
        <f>Q159*H159</f>
        <v>0</v>
      </c>
      <c r="S159" s="191">
        <v>0</v>
      </c>
      <c r="T159" s="192">
        <f>S159*H159</f>
        <v>0</v>
      </c>
      <c r="AR159" s="25" t="s">
        <v>92</v>
      </c>
      <c r="AT159" s="25" t="s">
        <v>192</v>
      </c>
      <c r="AU159" s="25" t="s">
        <v>80</v>
      </c>
      <c r="AY159" s="25" t="s">
        <v>190</v>
      </c>
      <c r="BE159" s="193">
        <f>IF(N159="základní",J159,0)</f>
        <v>0</v>
      </c>
      <c r="BF159" s="193">
        <f>IF(N159="snížená",J159,0)</f>
        <v>0</v>
      </c>
      <c r="BG159" s="193">
        <f>IF(N159="zákl. přenesená",J159,0)</f>
        <v>0</v>
      </c>
      <c r="BH159" s="193">
        <f>IF(N159="sníž. přenesená",J159,0)</f>
        <v>0</v>
      </c>
      <c r="BI159" s="193">
        <f>IF(N159="nulová",J159,0)</f>
        <v>0</v>
      </c>
      <c r="BJ159" s="25" t="s">
        <v>17</v>
      </c>
      <c r="BK159" s="193">
        <f>ROUND(I159*H159,2)</f>
        <v>0</v>
      </c>
      <c r="BL159" s="25" t="s">
        <v>92</v>
      </c>
      <c r="BM159" s="25" t="s">
        <v>5131</v>
      </c>
    </row>
    <row r="160" spans="2:51" s="13" customFormat="1" ht="13.5">
      <c r="B160" s="202"/>
      <c r="D160" s="195" t="s">
        <v>198</v>
      </c>
      <c r="E160" s="203" t="s">
        <v>5</v>
      </c>
      <c r="F160" s="204" t="s">
        <v>5</v>
      </c>
      <c r="H160" s="205">
        <v>0</v>
      </c>
      <c r="I160" s="206"/>
      <c r="L160" s="202"/>
      <c r="M160" s="207"/>
      <c r="N160" s="208"/>
      <c r="O160" s="208"/>
      <c r="P160" s="208"/>
      <c r="Q160" s="208"/>
      <c r="R160" s="208"/>
      <c r="S160" s="208"/>
      <c r="T160" s="209"/>
      <c r="AT160" s="203" t="s">
        <v>198</v>
      </c>
      <c r="AU160" s="203" t="s">
        <v>80</v>
      </c>
      <c r="AV160" s="13" t="s">
        <v>80</v>
      </c>
      <c r="AW160" s="13" t="s">
        <v>35</v>
      </c>
      <c r="AX160" s="13" t="s">
        <v>72</v>
      </c>
      <c r="AY160" s="203" t="s">
        <v>190</v>
      </c>
    </row>
    <row r="161" spans="2:51" s="13" customFormat="1" ht="13.5">
      <c r="B161" s="202"/>
      <c r="D161" s="195" t="s">
        <v>198</v>
      </c>
      <c r="E161" s="203" t="s">
        <v>5</v>
      </c>
      <c r="F161" s="204" t="s">
        <v>5</v>
      </c>
      <c r="H161" s="205">
        <v>0</v>
      </c>
      <c r="I161" s="206"/>
      <c r="L161" s="202"/>
      <c r="M161" s="207"/>
      <c r="N161" s="208"/>
      <c r="O161" s="208"/>
      <c r="P161" s="208"/>
      <c r="Q161" s="208"/>
      <c r="R161" s="208"/>
      <c r="S161" s="208"/>
      <c r="T161" s="209"/>
      <c r="AT161" s="203" t="s">
        <v>198</v>
      </c>
      <c r="AU161" s="203" t="s">
        <v>80</v>
      </c>
      <c r="AV161" s="13" t="s">
        <v>80</v>
      </c>
      <c r="AW161" s="13" t="s">
        <v>35</v>
      </c>
      <c r="AX161" s="13" t="s">
        <v>72</v>
      </c>
      <c r="AY161" s="203" t="s">
        <v>190</v>
      </c>
    </row>
    <row r="162" spans="2:51" s="13" customFormat="1" ht="13.5">
      <c r="B162" s="202"/>
      <c r="D162" s="195" t="s">
        <v>198</v>
      </c>
      <c r="E162" s="203" t="s">
        <v>5</v>
      </c>
      <c r="F162" s="204" t="s">
        <v>5</v>
      </c>
      <c r="H162" s="205">
        <v>0</v>
      </c>
      <c r="I162" s="206"/>
      <c r="L162" s="202"/>
      <c r="M162" s="207"/>
      <c r="N162" s="208"/>
      <c r="O162" s="208"/>
      <c r="P162" s="208"/>
      <c r="Q162" s="208"/>
      <c r="R162" s="208"/>
      <c r="S162" s="208"/>
      <c r="T162" s="209"/>
      <c r="AT162" s="203" t="s">
        <v>198</v>
      </c>
      <c r="AU162" s="203" t="s">
        <v>80</v>
      </c>
      <c r="AV162" s="13" t="s">
        <v>80</v>
      </c>
      <c r="AW162" s="13" t="s">
        <v>35</v>
      </c>
      <c r="AX162" s="13" t="s">
        <v>72</v>
      </c>
      <c r="AY162" s="203" t="s">
        <v>190</v>
      </c>
    </row>
    <row r="163" spans="2:51" s="13" customFormat="1" ht="13.5">
      <c r="B163" s="202"/>
      <c r="D163" s="195" t="s">
        <v>198</v>
      </c>
      <c r="E163" s="203" t="s">
        <v>5</v>
      </c>
      <c r="F163" s="204" t="s">
        <v>5</v>
      </c>
      <c r="H163" s="205">
        <v>0</v>
      </c>
      <c r="I163" s="206"/>
      <c r="L163" s="202"/>
      <c r="M163" s="207"/>
      <c r="N163" s="208"/>
      <c r="O163" s="208"/>
      <c r="P163" s="208"/>
      <c r="Q163" s="208"/>
      <c r="R163" s="208"/>
      <c r="S163" s="208"/>
      <c r="T163" s="209"/>
      <c r="AT163" s="203" t="s">
        <v>198</v>
      </c>
      <c r="AU163" s="203" t="s">
        <v>80</v>
      </c>
      <c r="AV163" s="13" t="s">
        <v>80</v>
      </c>
      <c r="AW163" s="13" t="s">
        <v>35</v>
      </c>
      <c r="AX163" s="13" t="s">
        <v>72</v>
      </c>
      <c r="AY163" s="203" t="s">
        <v>190</v>
      </c>
    </row>
    <row r="164" spans="2:51" s="13" customFormat="1" ht="13.5">
      <c r="B164" s="202"/>
      <c r="D164" s="195" t="s">
        <v>198</v>
      </c>
      <c r="E164" s="203" t="s">
        <v>5</v>
      </c>
      <c r="F164" s="204" t="s">
        <v>5</v>
      </c>
      <c r="H164" s="205">
        <v>0</v>
      </c>
      <c r="I164" s="206"/>
      <c r="L164" s="202"/>
      <c r="M164" s="207"/>
      <c r="N164" s="208"/>
      <c r="O164" s="208"/>
      <c r="P164" s="208"/>
      <c r="Q164" s="208"/>
      <c r="R164" s="208"/>
      <c r="S164" s="208"/>
      <c r="T164" s="209"/>
      <c r="AT164" s="203" t="s">
        <v>198</v>
      </c>
      <c r="AU164" s="203" t="s">
        <v>80</v>
      </c>
      <c r="AV164" s="13" t="s">
        <v>80</v>
      </c>
      <c r="AW164" s="13" t="s">
        <v>35</v>
      </c>
      <c r="AX164" s="13" t="s">
        <v>72</v>
      </c>
      <c r="AY164" s="203" t="s">
        <v>190</v>
      </c>
    </row>
    <row r="165" spans="2:51" s="13" customFormat="1" ht="13.5">
      <c r="B165" s="202"/>
      <c r="D165" s="195" t="s">
        <v>198</v>
      </c>
      <c r="E165" s="203" t="s">
        <v>5</v>
      </c>
      <c r="F165" s="204" t="s">
        <v>5</v>
      </c>
      <c r="H165" s="205">
        <v>0</v>
      </c>
      <c r="I165" s="206"/>
      <c r="L165" s="202"/>
      <c r="M165" s="207"/>
      <c r="N165" s="208"/>
      <c r="O165" s="208"/>
      <c r="P165" s="208"/>
      <c r="Q165" s="208"/>
      <c r="R165" s="208"/>
      <c r="S165" s="208"/>
      <c r="T165" s="209"/>
      <c r="AT165" s="203" t="s">
        <v>198</v>
      </c>
      <c r="AU165" s="203" t="s">
        <v>80</v>
      </c>
      <c r="AV165" s="13" t="s">
        <v>80</v>
      </c>
      <c r="AW165" s="13" t="s">
        <v>35</v>
      </c>
      <c r="AX165" s="13" t="s">
        <v>72</v>
      </c>
      <c r="AY165" s="203" t="s">
        <v>190</v>
      </c>
    </row>
    <row r="166" spans="2:51" s="13" customFormat="1" ht="13.5">
      <c r="B166" s="202"/>
      <c r="D166" s="195" t="s">
        <v>198</v>
      </c>
      <c r="E166" s="203" t="s">
        <v>5</v>
      </c>
      <c r="F166" s="204" t="s">
        <v>5</v>
      </c>
      <c r="H166" s="205">
        <v>0</v>
      </c>
      <c r="I166" s="206"/>
      <c r="L166" s="202"/>
      <c r="M166" s="207"/>
      <c r="N166" s="208"/>
      <c r="O166" s="208"/>
      <c r="P166" s="208"/>
      <c r="Q166" s="208"/>
      <c r="R166" s="208"/>
      <c r="S166" s="208"/>
      <c r="T166" s="209"/>
      <c r="AT166" s="203" t="s">
        <v>198</v>
      </c>
      <c r="AU166" s="203" t="s">
        <v>80</v>
      </c>
      <c r="AV166" s="13" t="s">
        <v>80</v>
      </c>
      <c r="AW166" s="13" t="s">
        <v>35</v>
      </c>
      <c r="AX166" s="13" t="s">
        <v>72</v>
      </c>
      <c r="AY166" s="203" t="s">
        <v>190</v>
      </c>
    </row>
    <row r="167" spans="2:51" s="13" customFormat="1" ht="13.5">
      <c r="B167" s="202"/>
      <c r="D167" s="195" t="s">
        <v>198</v>
      </c>
      <c r="E167" s="203" t="s">
        <v>5</v>
      </c>
      <c r="F167" s="204" t="s">
        <v>5</v>
      </c>
      <c r="H167" s="205">
        <v>0</v>
      </c>
      <c r="I167" s="206"/>
      <c r="L167" s="202"/>
      <c r="M167" s="207"/>
      <c r="N167" s="208"/>
      <c r="O167" s="208"/>
      <c r="P167" s="208"/>
      <c r="Q167" s="208"/>
      <c r="R167" s="208"/>
      <c r="S167" s="208"/>
      <c r="T167" s="209"/>
      <c r="AT167" s="203" t="s">
        <v>198</v>
      </c>
      <c r="AU167" s="203" t="s">
        <v>80</v>
      </c>
      <c r="AV167" s="13" t="s">
        <v>80</v>
      </c>
      <c r="AW167" s="13" t="s">
        <v>35</v>
      </c>
      <c r="AX167" s="13" t="s">
        <v>72</v>
      </c>
      <c r="AY167" s="203" t="s">
        <v>190</v>
      </c>
    </row>
    <row r="168" spans="2:51" s="13" customFormat="1" ht="13.5">
      <c r="B168" s="202"/>
      <c r="D168" s="195" t="s">
        <v>198</v>
      </c>
      <c r="E168" s="203" t="s">
        <v>5</v>
      </c>
      <c r="F168" s="204" t="s">
        <v>5</v>
      </c>
      <c r="H168" s="205">
        <v>0</v>
      </c>
      <c r="I168" s="206"/>
      <c r="L168" s="202"/>
      <c r="M168" s="207"/>
      <c r="N168" s="208"/>
      <c r="O168" s="208"/>
      <c r="P168" s="208"/>
      <c r="Q168" s="208"/>
      <c r="R168" s="208"/>
      <c r="S168" s="208"/>
      <c r="T168" s="209"/>
      <c r="AT168" s="203" t="s">
        <v>198</v>
      </c>
      <c r="AU168" s="203" t="s">
        <v>80</v>
      </c>
      <c r="AV168" s="13" t="s">
        <v>80</v>
      </c>
      <c r="AW168" s="13" t="s">
        <v>35</v>
      </c>
      <c r="AX168" s="13" t="s">
        <v>72</v>
      </c>
      <c r="AY168" s="203" t="s">
        <v>190</v>
      </c>
    </row>
    <row r="169" spans="2:51" s="13" customFormat="1" ht="13.5">
      <c r="B169" s="202"/>
      <c r="D169" s="195" t="s">
        <v>198</v>
      </c>
      <c r="E169" s="203" t="s">
        <v>5</v>
      </c>
      <c r="F169" s="204" t="s">
        <v>5132</v>
      </c>
      <c r="H169" s="205">
        <v>375</v>
      </c>
      <c r="I169" s="206"/>
      <c r="L169" s="202"/>
      <c r="M169" s="207"/>
      <c r="N169" s="208"/>
      <c r="O169" s="208"/>
      <c r="P169" s="208"/>
      <c r="Q169" s="208"/>
      <c r="R169" s="208"/>
      <c r="S169" s="208"/>
      <c r="T169" s="209"/>
      <c r="AT169" s="203" t="s">
        <v>198</v>
      </c>
      <c r="AU169" s="203" t="s">
        <v>80</v>
      </c>
      <c r="AV169" s="13" t="s">
        <v>80</v>
      </c>
      <c r="AW169" s="13" t="s">
        <v>35</v>
      </c>
      <c r="AX169" s="13" t="s">
        <v>17</v>
      </c>
      <c r="AY169" s="203" t="s">
        <v>190</v>
      </c>
    </row>
    <row r="170" spans="2:65" s="1" customFormat="1" ht="16.5" customHeight="1">
      <c r="B170" s="181"/>
      <c r="C170" s="218" t="s">
        <v>407</v>
      </c>
      <c r="D170" s="218" t="s">
        <v>465</v>
      </c>
      <c r="E170" s="219" t="s">
        <v>5133</v>
      </c>
      <c r="F170" s="220" t="s">
        <v>5134</v>
      </c>
      <c r="G170" s="221" t="s">
        <v>3157</v>
      </c>
      <c r="H170" s="222">
        <v>7.5</v>
      </c>
      <c r="I170" s="223"/>
      <c r="J170" s="224">
        <f>ROUND(I170*H170,2)</f>
        <v>0</v>
      </c>
      <c r="K170" s="220" t="s">
        <v>196</v>
      </c>
      <c r="L170" s="225"/>
      <c r="M170" s="226" t="s">
        <v>5</v>
      </c>
      <c r="N170" s="227" t="s">
        <v>43</v>
      </c>
      <c r="O170" s="43"/>
      <c r="P170" s="191">
        <f>O170*H170</f>
        <v>0</v>
      </c>
      <c r="Q170" s="191">
        <v>0.001</v>
      </c>
      <c r="R170" s="191">
        <f>Q170*H170</f>
        <v>0.0075</v>
      </c>
      <c r="S170" s="191">
        <v>0</v>
      </c>
      <c r="T170" s="192">
        <f>S170*H170</f>
        <v>0</v>
      </c>
      <c r="AR170" s="25" t="s">
        <v>238</v>
      </c>
      <c r="AT170" s="25" t="s">
        <v>465</v>
      </c>
      <c r="AU170" s="25" t="s">
        <v>80</v>
      </c>
      <c r="AY170" s="25" t="s">
        <v>190</v>
      </c>
      <c r="BE170" s="193">
        <f>IF(N170="základní",J170,0)</f>
        <v>0</v>
      </c>
      <c r="BF170" s="193">
        <f>IF(N170="snížená",J170,0)</f>
        <v>0</v>
      </c>
      <c r="BG170" s="193">
        <f>IF(N170="zákl. přenesená",J170,0)</f>
        <v>0</v>
      </c>
      <c r="BH170" s="193">
        <f>IF(N170="sníž. přenesená",J170,0)</f>
        <v>0</v>
      </c>
      <c r="BI170" s="193">
        <f>IF(N170="nulová",J170,0)</f>
        <v>0</v>
      </c>
      <c r="BJ170" s="25" t="s">
        <v>17</v>
      </c>
      <c r="BK170" s="193">
        <f>ROUND(I170*H170,2)</f>
        <v>0</v>
      </c>
      <c r="BL170" s="25" t="s">
        <v>92</v>
      </c>
      <c r="BM170" s="25" t="s">
        <v>5135</v>
      </c>
    </row>
    <row r="171" spans="2:51" s="13" customFormat="1" ht="13.5">
      <c r="B171" s="202"/>
      <c r="D171" s="195" t="s">
        <v>198</v>
      </c>
      <c r="F171" s="204" t="s">
        <v>5136</v>
      </c>
      <c r="H171" s="205">
        <v>7.5</v>
      </c>
      <c r="I171" s="206"/>
      <c r="L171" s="202"/>
      <c r="M171" s="207"/>
      <c r="N171" s="208"/>
      <c r="O171" s="208"/>
      <c r="P171" s="208"/>
      <c r="Q171" s="208"/>
      <c r="R171" s="208"/>
      <c r="S171" s="208"/>
      <c r="T171" s="209"/>
      <c r="AT171" s="203" t="s">
        <v>198</v>
      </c>
      <c r="AU171" s="203" t="s">
        <v>80</v>
      </c>
      <c r="AV171" s="13" t="s">
        <v>80</v>
      </c>
      <c r="AW171" s="13" t="s">
        <v>6</v>
      </c>
      <c r="AX171" s="13" t="s">
        <v>17</v>
      </c>
      <c r="AY171" s="203" t="s">
        <v>190</v>
      </c>
    </row>
    <row r="172" spans="2:65" s="1" customFormat="1" ht="16.5" customHeight="1">
      <c r="B172" s="181"/>
      <c r="C172" s="182" t="s">
        <v>414</v>
      </c>
      <c r="D172" s="182" t="s">
        <v>192</v>
      </c>
      <c r="E172" s="183" t="s">
        <v>5137</v>
      </c>
      <c r="F172" s="184" t="s">
        <v>5138</v>
      </c>
      <c r="G172" s="185" t="s">
        <v>275</v>
      </c>
      <c r="H172" s="186">
        <v>375</v>
      </c>
      <c r="I172" s="187"/>
      <c r="J172" s="188">
        <f>ROUND(I172*H172,2)</f>
        <v>0</v>
      </c>
      <c r="K172" s="184" t="s">
        <v>196</v>
      </c>
      <c r="L172" s="42"/>
      <c r="M172" s="189" t="s">
        <v>5</v>
      </c>
      <c r="N172" s="190" t="s">
        <v>43</v>
      </c>
      <c r="O172" s="43"/>
      <c r="P172" s="191">
        <f>O172*H172</f>
        <v>0</v>
      </c>
      <c r="Q172" s="191">
        <v>0</v>
      </c>
      <c r="R172" s="191">
        <f>Q172*H172</f>
        <v>0</v>
      </c>
      <c r="S172" s="191">
        <v>0</v>
      </c>
      <c r="T172" s="192">
        <f>S172*H172</f>
        <v>0</v>
      </c>
      <c r="AR172" s="25" t="s">
        <v>92</v>
      </c>
      <c r="AT172" s="25" t="s">
        <v>192</v>
      </c>
      <c r="AU172" s="25" t="s">
        <v>80</v>
      </c>
      <c r="AY172" s="25" t="s">
        <v>190</v>
      </c>
      <c r="BE172" s="193">
        <f>IF(N172="základní",J172,0)</f>
        <v>0</v>
      </c>
      <c r="BF172" s="193">
        <f>IF(N172="snížená",J172,0)</f>
        <v>0</v>
      </c>
      <c r="BG172" s="193">
        <f>IF(N172="zákl. přenesená",J172,0)</f>
        <v>0</v>
      </c>
      <c r="BH172" s="193">
        <f>IF(N172="sníž. přenesená",J172,0)</f>
        <v>0</v>
      </c>
      <c r="BI172" s="193">
        <f>IF(N172="nulová",J172,0)</f>
        <v>0</v>
      </c>
      <c r="BJ172" s="25" t="s">
        <v>17</v>
      </c>
      <c r="BK172" s="193">
        <f>ROUND(I172*H172,2)</f>
        <v>0</v>
      </c>
      <c r="BL172" s="25" t="s">
        <v>92</v>
      </c>
      <c r="BM172" s="25" t="s">
        <v>5139</v>
      </c>
    </row>
    <row r="173" spans="2:51" s="13" customFormat="1" ht="13.5">
      <c r="B173" s="202"/>
      <c r="D173" s="195" t="s">
        <v>198</v>
      </c>
      <c r="E173" s="203" t="s">
        <v>5</v>
      </c>
      <c r="F173" s="204" t="s">
        <v>5132</v>
      </c>
      <c r="H173" s="205">
        <v>375</v>
      </c>
      <c r="I173" s="206"/>
      <c r="L173" s="202"/>
      <c r="M173" s="207"/>
      <c r="N173" s="208"/>
      <c r="O173" s="208"/>
      <c r="P173" s="208"/>
      <c r="Q173" s="208"/>
      <c r="R173" s="208"/>
      <c r="S173" s="208"/>
      <c r="T173" s="209"/>
      <c r="AT173" s="203" t="s">
        <v>198</v>
      </c>
      <c r="AU173" s="203" t="s">
        <v>80</v>
      </c>
      <c r="AV173" s="13" t="s">
        <v>80</v>
      </c>
      <c r="AW173" s="13" t="s">
        <v>35</v>
      </c>
      <c r="AX173" s="13" t="s">
        <v>17</v>
      </c>
      <c r="AY173" s="203" t="s">
        <v>190</v>
      </c>
    </row>
    <row r="174" spans="2:65" s="1" customFormat="1" ht="25.5" customHeight="1">
      <c r="B174" s="181"/>
      <c r="C174" s="182" t="s">
        <v>420</v>
      </c>
      <c r="D174" s="182" t="s">
        <v>192</v>
      </c>
      <c r="E174" s="183" t="s">
        <v>5140</v>
      </c>
      <c r="F174" s="184" t="s">
        <v>5141</v>
      </c>
      <c r="G174" s="185" t="s">
        <v>5142</v>
      </c>
      <c r="H174" s="186">
        <v>0.038</v>
      </c>
      <c r="I174" s="187"/>
      <c r="J174" s="188">
        <f>ROUND(I174*H174,2)</f>
        <v>0</v>
      </c>
      <c r="K174" s="184" t="s">
        <v>196</v>
      </c>
      <c r="L174" s="42"/>
      <c r="M174" s="189" t="s">
        <v>5</v>
      </c>
      <c r="N174" s="190" t="s">
        <v>43</v>
      </c>
      <c r="O174" s="43"/>
      <c r="P174" s="191">
        <f>O174*H174</f>
        <v>0</v>
      </c>
      <c r="Q174" s="191">
        <v>0</v>
      </c>
      <c r="R174" s="191">
        <f>Q174*H174</f>
        <v>0</v>
      </c>
      <c r="S174" s="191">
        <v>0</v>
      </c>
      <c r="T174" s="192">
        <f>S174*H174</f>
        <v>0</v>
      </c>
      <c r="AR174" s="25" t="s">
        <v>92</v>
      </c>
      <c r="AT174" s="25" t="s">
        <v>192</v>
      </c>
      <c r="AU174" s="25" t="s">
        <v>80</v>
      </c>
      <c r="AY174" s="25" t="s">
        <v>190</v>
      </c>
      <c r="BE174" s="193">
        <f>IF(N174="základní",J174,0)</f>
        <v>0</v>
      </c>
      <c r="BF174" s="193">
        <f>IF(N174="snížená",J174,0)</f>
        <v>0</v>
      </c>
      <c r="BG174" s="193">
        <f>IF(N174="zákl. přenesená",J174,0)</f>
        <v>0</v>
      </c>
      <c r="BH174" s="193">
        <f>IF(N174="sníž. přenesená",J174,0)</f>
        <v>0</v>
      </c>
      <c r="BI174" s="193">
        <f>IF(N174="nulová",J174,0)</f>
        <v>0</v>
      </c>
      <c r="BJ174" s="25" t="s">
        <v>17</v>
      </c>
      <c r="BK174" s="193">
        <f>ROUND(I174*H174,2)</f>
        <v>0</v>
      </c>
      <c r="BL174" s="25" t="s">
        <v>92</v>
      </c>
      <c r="BM174" s="25" t="s">
        <v>5143</v>
      </c>
    </row>
    <row r="175" spans="2:51" s="13" customFormat="1" ht="13.5">
      <c r="B175" s="202"/>
      <c r="D175" s="195" t="s">
        <v>198</v>
      </c>
      <c r="E175" s="203" t="s">
        <v>5</v>
      </c>
      <c r="F175" s="204" t="s">
        <v>5144</v>
      </c>
      <c r="H175" s="205">
        <v>0.038</v>
      </c>
      <c r="I175" s="206"/>
      <c r="L175" s="202"/>
      <c r="M175" s="207"/>
      <c r="N175" s="208"/>
      <c r="O175" s="208"/>
      <c r="P175" s="208"/>
      <c r="Q175" s="208"/>
      <c r="R175" s="208"/>
      <c r="S175" s="208"/>
      <c r="T175" s="209"/>
      <c r="AT175" s="203" t="s">
        <v>198</v>
      </c>
      <c r="AU175" s="203" t="s">
        <v>80</v>
      </c>
      <c r="AV175" s="13" t="s">
        <v>80</v>
      </c>
      <c r="AW175" s="13" t="s">
        <v>35</v>
      </c>
      <c r="AX175" s="13" t="s">
        <v>17</v>
      </c>
      <c r="AY175" s="203" t="s">
        <v>190</v>
      </c>
    </row>
    <row r="176" spans="2:65" s="1" customFormat="1" ht="16.5" customHeight="1">
      <c r="B176" s="181"/>
      <c r="C176" s="182" t="s">
        <v>445</v>
      </c>
      <c r="D176" s="182" t="s">
        <v>192</v>
      </c>
      <c r="E176" s="183" t="s">
        <v>5145</v>
      </c>
      <c r="F176" s="184" t="s">
        <v>5146</v>
      </c>
      <c r="G176" s="185" t="s">
        <v>5142</v>
      </c>
      <c r="H176" s="186">
        <v>0.038</v>
      </c>
      <c r="I176" s="187"/>
      <c r="J176" s="188">
        <f>ROUND(I176*H176,2)</f>
        <v>0</v>
      </c>
      <c r="K176" s="184" t="s">
        <v>5</v>
      </c>
      <c r="L176" s="42"/>
      <c r="M176" s="189" t="s">
        <v>5</v>
      </c>
      <c r="N176" s="190" t="s">
        <v>43</v>
      </c>
      <c r="O176" s="43"/>
      <c r="P176" s="191">
        <f>O176*H176</f>
        <v>0</v>
      </c>
      <c r="Q176" s="191">
        <v>0</v>
      </c>
      <c r="R176" s="191">
        <f>Q176*H176</f>
        <v>0</v>
      </c>
      <c r="S176" s="191">
        <v>0</v>
      </c>
      <c r="T176" s="192">
        <f>S176*H176</f>
        <v>0</v>
      </c>
      <c r="AR176" s="25" t="s">
        <v>92</v>
      </c>
      <c r="AT176" s="25" t="s">
        <v>192</v>
      </c>
      <c r="AU176" s="25" t="s">
        <v>80</v>
      </c>
      <c r="AY176" s="25" t="s">
        <v>190</v>
      </c>
      <c r="BE176" s="193">
        <f>IF(N176="základní",J176,0)</f>
        <v>0</v>
      </c>
      <c r="BF176" s="193">
        <f>IF(N176="snížená",J176,0)</f>
        <v>0</v>
      </c>
      <c r="BG176" s="193">
        <f>IF(N176="zákl. přenesená",J176,0)</f>
        <v>0</v>
      </c>
      <c r="BH176" s="193">
        <f>IF(N176="sníž. přenesená",J176,0)</f>
        <v>0</v>
      </c>
      <c r="BI176" s="193">
        <f>IF(N176="nulová",J176,0)</f>
        <v>0</v>
      </c>
      <c r="BJ176" s="25" t="s">
        <v>17</v>
      </c>
      <c r="BK176" s="193">
        <f>ROUND(I176*H176,2)</f>
        <v>0</v>
      </c>
      <c r="BL176" s="25" t="s">
        <v>92</v>
      </c>
      <c r="BM176" s="25" t="s">
        <v>5147</v>
      </c>
    </row>
    <row r="177" spans="2:51" s="13" customFormat="1" ht="13.5">
      <c r="B177" s="202"/>
      <c r="D177" s="195" t="s">
        <v>198</v>
      </c>
      <c r="E177" s="203" t="s">
        <v>5</v>
      </c>
      <c r="F177" s="204" t="s">
        <v>5144</v>
      </c>
      <c r="H177" s="205">
        <v>0.038</v>
      </c>
      <c r="I177" s="206"/>
      <c r="L177" s="202"/>
      <c r="M177" s="207"/>
      <c r="N177" s="208"/>
      <c r="O177" s="208"/>
      <c r="P177" s="208"/>
      <c r="Q177" s="208"/>
      <c r="R177" s="208"/>
      <c r="S177" s="208"/>
      <c r="T177" s="209"/>
      <c r="AT177" s="203" t="s">
        <v>198</v>
      </c>
      <c r="AU177" s="203" t="s">
        <v>80</v>
      </c>
      <c r="AV177" s="13" t="s">
        <v>80</v>
      </c>
      <c r="AW177" s="13" t="s">
        <v>35</v>
      </c>
      <c r="AX177" s="13" t="s">
        <v>17</v>
      </c>
      <c r="AY177" s="203" t="s">
        <v>190</v>
      </c>
    </row>
    <row r="178" spans="2:65" s="1" customFormat="1" ht="16.5" customHeight="1">
      <c r="B178" s="181"/>
      <c r="C178" s="182" t="s">
        <v>453</v>
      </c>
      <c r="D178" s="182" t="s">
        <v>192</v>
      </c>
      <c r="E178" s="183" t="s">
        <v>5148</v>
      </c>
      <c r="F178" s="184" t="s">
        <v>5149</v>
      </c>
      <c r="G178" s="185" t="s">
        <v>209</v>
      </c>
      <c r="H178" s="186">
        <v>57</v>
      </c>
      <c r="I178" s="187"/>
      <c r="J178" s="188">
        <f>ROUND(I178*H178,2)</f>
        <v>0</v>
      </c>
      <c r="K178" s="184" t="s">
        <v>196</v>
      </c>
      <c r="L178" s="42"/>
      <c r="M178" s="189" t="s">
        <v>5</v>
      </c>
      <c r="N178" s="190" t="s">
        <v>43</v>
      </c>
      <c r="O178" s="43"/>
      <c r="P178" s="191">
        <f>O178*H178</f>
        <v>0</v>
      </c>
      <c r="Q178" s="191">
        <v>0</v>
      </c>
      <c r="R178" s="191">
        <f>Q178*H178</f>
        <v>0</v>
      </c>
      <c r="S178" s="191">
        <v>0</v>
      </c>
      <c r="T178" s="192">
        <f>S178*H178</f>
        <v>0</v>
      </c>
      <c r="AR178" s="25" t="s">
        <v>92</v>
      </c>
      <c r="AT178" s="25" t="s">
        <v>192</v>
      </c>
      <c r="AU178" s="25" t="s">
        <v>80</v>
      </c>
      <c r="AY178" s="25" t="s">
        <v>190</v>
      </c>
      <c r="BE178" s="193">
        <f>IF(N178="základní",J178,0)</f>
        <v>0</v>
      </c>
      <c r="BF178" s="193">
        <f>IF(N178="snížená",J178,0)</f>
        <v>0</v>
      </c>
      <c r="BG178" s="193">
        <f>IF(N178="zákl. přenesená",J178,0)</f>
        <v>0</v>
      </c>
      <c r="BH178" s="193">
        <f>IF(N178="sníž. přenesená",J178,0)</f>
        <v>0</v>
      </c>
      <c r="BI178" s="193">
        <f>IF(N178="nulová",J178,0)</f>
        <v>0</v>
      </c>
      <c r="BJ178" s="25" t="s">
        <v>17</v>
      </c>
      <c r="BK178" s="193">
        <f>ROUND(I178*H178,2)</f>
        <v>0</v>
      </c>
      <c r="BL178" s="25" t="s">
        <v>92</v>
      </c>
      <c r="BM178" s="25" t="s">
        <v>5150</v>
      </c>
    </row>
    <row r="179" spans="2:51" s="12" customFormat="1" ht="13.5">
      <c r="B179" s="194"/>
      <c r="D179" s="195" t="s">
        <v>198</v>
      </c>
      <c r="E179" s="196" t="s">
        <v>5</v>
      </c>
      <c r="F179" s="197" t="s">
        <v>5151</v>
      </c>
      <c r="H179" s="196" t="s">
        <v>5</v>
      </c>
      <c r="I179" s="198"/>
      <c r="L179" s="194"/>
      <c r="M179" s="199"/>
      <c r="N179" s="200"/>
      <c r="O179" s="200"/>
      <c r="P179" s="200"/>
      <c r="Q179" s="200"/>
      <c r="R179" s="200"/>
      <c r="S179" s="200"/>
      <c r="T179" s="201"/>
      <c r="AT179" s="196" t="s">
        <v>198</v>
      </c>
      <c r="AU179" s="196" t="s">
        <v>80</v>
      </c>
      <c r="AV179" s="12" t="s">
        <v>17</v>
      </c>
      <c r="AW179" s="12" t="s">
        <v>35</v>
      </c>
      <c r="AX179" s="12" t="s">
        <v>72</v>
      </c>
      <c r="AY179" s="196" t="s">
        <v>190</v>
      </c>
    </row>
    <row r="180" spans="2:51" s="13" customFormat="1" ht="13.5">
      <c r="B180" s="202"/>
      <c r="D180" s="195" t="s">
        <v>198</v>
      </c>
      <c r="E180" s="203" t="s">
        <v>5</v>
      </c>
      <c r="F180" s="204" t="s">
        <v>5152</v>
      </c>
      <c r="H180" s="205">
        <v>30</v>
      </c>
      <c r="I180" s="206"/>
      <c r="L180" s="202"/>
      <c r="M180" s="207"/>
      <c r="N180" s="208"/>
      <c r="O180" s="208"/>
      <c r="P180" s="208"/>
      <c r="Q180" s="208"/>
      <c r="R180" s="208"/>
      <c r="S180" s="208"/>
      <c r="T180" s="209"/>
      <c r="AT180" s="203" t="s">
        <v>198</v>
      </c>
      <c r="AU180" s="203" t="s">
        <v>80</v>
      </c>
      <c r="AV180" s="13" t="s">
        <v>80</v>
      </c>
      <c r="AW180" s="13" t="s">
        <v>35</v>
      </c>
      <c r="AX180" s="13" t="s">
        <v>72</v>
      </c>
      <c r="AY180" s="203" t="s">
        <v>190</v>
      </c>
    </row>
    <row r="181" spans="2:51" s="13" customFormat="1" ht="13.5">
      <c r="B181" s="202"/>
      <c r="D181" s="195" t="s">
        <v>198</v>
      </c>
      <c r="E181" s="203" t="s">
        <v>5</v>
      </c>
      <c r="F181" s="204" t="s">
        <v>5153</v>
      </c>
      <c r="H181" s="205">
        <v>15</v>
      </c>
      <c r="I181" s="206"/>
      <c r="L181" s="202"/>
      <c r="M181" s="207"/>
      <c r="N181" s="208"/>
      <c r="O181" s="208"/>
      <c r="P181" s="208"/>
      <c r="Q181" s="208"/>
      <c r="R181" s="208"/>
      <c r="S181" s="208"/>
      <c r="T181" s="209"/>
      <c r="AT181" s="203" t="s">
        <v>198</v>
      </c>
      <c r="AU181" s="203" t="s">
        <v>80</v>
      </c>
      <c r="AV181" s="13" t="s">
        <v>80</v>
      </c>
      <c r="AW181" s="13" t="s">
        <v>35</v>
      </c>
      <c r="AX181" s="13" t="s">
        <v>72</v>
      </c>
      <c r="AY181" s="203" t="s">
        <v>190</v>
      </c>
    </row>
    <row r="182" spans="2:51" s="12" customFormat="1" ht="13.5">
      <c r="B182" s="194"/>
      <c r="D182" s="195" t="s">
        <v>198</v>
      </c>
      <c r="E182" s="196" t="s">
        <v>5</v>
      </c>
      <c r="F182" s="197" t="s">
        <v>5154</v>
      </c>
      <c r="H182" s="196" t="s">
        <v>5</v>
      </c>
      <c r="I182" s="198"/>
      <c r="L182" s="194"/>
      <c r="M182" s="199"/>
      <c r="N182" s="200"/>
      <c r="O182" s="200"/>
      <c r="P182" s="200"/>
      <c r="Q182" s="200"/>
      <c r="R182" s="200"/>
      <c r="S182" s="200"/>
      <c r="T182" s="201"/>
      <c r="AT182" s="196" t="s">
        <v>198</v>
      </c>
      <c r="AU182" s="196" t="s">
        <v>80</v>
      </c>
      <c r="AV182" s="12" t="s">
        <v>17</v>
      </c>
      <c r="AW182" s="12" t="s">
        <v>35</v>
      </c>
      <c r="AX182" s="12" t="s">
        <v>72</v>
      </c>
      <c r="AY182" s="196" t="s">
        <v>190</v>
      </c>
    </row>
    <row r="183" spans="2:51" s="13" customFormat="1" ht="13.5">
      <c r="B183" s="202"/>
      <c r="D183" s="195" t="s">
        <v>198</v>
      </c>
      <c r="E183" s="203" t="s">
        <v>5</v>
      </c>
      <c r="F183" s="204" t="s">
        <v>5155</v>
      </c>
      <c r="H183" s="205">
        <v>2</v>
      </c>
      <c r="I183" s="206"/>
      <c r="L183" s="202"/>
      <c r="M183" s="207"/>
      <c r="N183" s="208"/>
      <c r="O183" s="208"/>
      <c r="P183" s="208"/>
      <c r="Q183" s="208"/>
      <c r="R183" s="208"/>
      <c r="S183" s="208"/>
      <c r="T183" s="209"/>
      <c r="AT183" s="203" t="s">
        <v>198</v>
      </c>
      <c r="AU183" s="203" t="s">
        <v>80</v>
      </c>
      <c r="AV183" s="13" t="s">
        <v>80</v>
      </c>
      <c r="AW183" s="13" t="s">
        <v>35</v>
      </c>
      <c r="AX183" s="13" t="s">
        <v>72</v>
      </c>
      <c r="AY183" s="203" t="s">
        <v>190</v>
      </c>
    </row>
    <row r="184" spans="2:51" s="13" customFormat="1" ht="13.5">
      <c r="B184" s="202"/>
      <c r="D184" s="195" t="s">
        <v>198</v>
      </c>
      <c r="E184" s="203" t="s">
        <v>5</v>
      </c>
      <c r="F184" s="204" t="s">
        <v>5156</v>
      </c>
      <c r="H184" s="205">
        <v>2</v>
      </c>
      <c r="I184" s="206"/>
      <c r="L184" s="202"/>
      <c r="M184" s="207"/>
      <c r="N184" s="208"/>
      <c r="O184" s="208"/>
      <c r="P184" s="208"/>
      <c r="Q184" s="208"/>
      <c r="R184" s="208"/>
      <c r="S184" s="208"/>
      <c r="T184" s="209"/>
      <c r="AT184" s="203" t="s">
        <v>198</v>
      </c>
      <c r="AU184" s="203" t="s">
        <v>80</v>
      </c>
      <c r="AV184" s="13" t="s">
        <v>80</v>
      </c>
      <c r="AW184" s="13" t="s">
        <v>35</v>
      </c>
      <c r="AX184" s="13" t="s">
        <v>72</v>
      </c>
      <c r="AY184" s="203" t="s">
        <v>190</v>
      </c>
    </row>
    <row r="185" spans="2:51" s="12" customFormat="1" ht="13.5">
      <c r="B185" s="194"/>
      <c r="D185" s="195" t="s">
        <v>198</v>
      </c>
      <c r="E185" s="196" t="s">
        <v>5</v>
      </c>
      <c r="F185" s="197" t="s">
        <v>5032</v>
      </c>
      <c r="H185" s="196" t="s">
        <v>5</v>
      </c>
      <c r="I185" s="198"/>
      <c r="L185" s="194"/>
      <c r="M185" s="199"/>
      <c r="N185" s="200"/>
      <c r="O185" s="200"/>
      <c r="P185" s="200"/>
      <c r="Q185" s="200"/>
      <c r="R185" s="200"/>
      <c r="S185" s="200"/>
      <c r="T185" s="201"/>
      <c r="AT185" s="196" t="s">
        <v>198</v>
      </c>
      <c r="AU185" s="196" t="s">
        <v>80</v>
      </c>
      <c r="AV185" s="12" t="s">
        <v>17</v>
      </c>
      <c r="AW185" s="12" t="s">
        <v>35</v>
      </c>
      <c r="AX185" s="12" t="s">
        <v>72</v>
      </c>
      <c r="AY185" s="196" t="s">
        <v>190</v>
      </c>
    </row>
    <row r="186" spans="2:51" s="13" customFormat="1" ht="13.5">
      <c r="B186" s="202"/>
      <c r="D186" s="195" t="s">
        <v>198</v>
      </c>
      <c r="E186" s="203" t="s">
        <v>5</v>
      </c>
      <c r="F186" s="204" t="s">
        <v>5157</v>
      </c>
      <c r="H186" s="205">
        <v>2</v>
      </c>
      <c r="I186" s="206"/>
      <c r="L186" s="202"/>
      <c r="M186" s="207"/>
      <c r="N186" s="208"/>
      <c r="O186" s="208"/>
      <c r="P186" s="208"/>
      <c r="Q186" s="208"/>
      <c r="R186" s="208"/>
      <c r="S186" s="208"/>
      <c r="T186" s="209"/>
      <c r="AT186" s="203" t="s">
        <v>198</v>
      </c>
      <c r="AU186" s="203" t="s">
        <v>80</v>
      </c>
      <c r="AV186" s="13" t="s">
        <v>80</v>
      </c>
      <c r="AW186" s="13" t="s">
        <v>35</v>
      </c>
      <c r="AX186" s="13" t="s">
        <v>72</v>
      </c>
      <c r="AY186" s="203" t="s">
        <v>190</v>
      </c>
    </row>
    <row r="187" spans="2:51" s="13" customFormat="1" ht="13.5">
      <c r="B187" s="202"/>
      <c r="D187" s="195" t="s">
        <v>198</v>
      </c>
      <c r="E187" s="203" t="s">
        <v>5</v>
      </c>
      <c r="F187" s="204" t="s">
        <v>5158</v>
      </c>
      <c r="H187" s="205">
        <v>2</v>
      </c>
      <c r="I187" s="206"/>
      <c r="L187" s="202"/>
      <c r="M187" s="207"/>
      <c r="N187" s="208"/>
      <c r="O187" s="208"/>
      <c r="P187" s="208"/>
      <c r="Q187" s="208"/>
      <c r="R187" s="208"/>
      <c r="S187" s="208"/>
      <c r="T187" s="209"/>
      <c r="AT187" s="203" t="s">
        <v>198</v>
      </c>
      <c r="AU187" s="203" t="s">
        <v>80</v>
      </c>
      <c r="AV187" s="13" t="s">
        <v>80</v>
      </c>
      <c r="AW187" s="13" t="s">
        <v>35</v>
      </c>
      <c r="AX187" s="13" t="s">
        <v>72</v>
      </c>
      <c r="AY187" s="203" t="s">
        <v>190</v>
      </c>
    </row>
    <row r="188" spans="2:51" s="12" customFormat="1" ht="13.5">
      <c r="B188" s="194"/>
      <c r="D188" s="195" t="s">
        <v>198</v>
      </c>
      <c r="E188" s="196" t="s">
        <v>5</v>
      </c>
      <c r="F188" s="197" t="s">
        <v>5046</v>
      </c>
      <c r="H188" s="196" t="s">
        <v>5</v>
      </c>
      <c r="I188" s="198"/>
      <c r="L188" s="194"/>
      <c r="M188" s="199"/>
      <c r="N188" s="200"/>
      <c r="O188" s="200"/>
      <c r="P188" s="200"/>
      <c r="Q188" s="200"/>
      <c r="R188" s="200"/>
      <c r="S188" s="200"/>
      <c r="T188" s="201"/>
      <c r="AT188" s="196" t="s">
        <v>198</v>
      </c>
      <c r="AU188" s="196" t="s">
        <v>80</v>
      </c>
      <c r="AV188" s="12" t="s">
        <v>17</v>
      </c>
      <c r="AW188" s="12" t="s">
        <v>35</v>
      </c>
      <c r="AX188" s="12" t="s">
        <v>72</v>
      </c>
      <c r="AY188" s="196" t="s">
        <v>190</v>
      </c>
    </row>
    <row r="189" spans="2:51" s="13" customFormat="1" ht="13.5">
      <c r="B189" s="202"/>
      <c r="D189" s="195" t="s">
        <v>198</v>
      </c>
      <c r="E189" s="203" t="s">
        <v>5</v>
      </c>
      <c r="F189" s="204" t="s">
        <v>5157</v>
      </c>
      <c r="H189" s="205">
        <v>2</v>
      </c>
      <c r="I189" s="206"/>
      <c r="L189" s="202"/>
      <c r="M189" s="207"/>
      <c r="N189" s="208"/>
      <c r="O189" s="208"/>
      <c r="P189" s="208"/>
      <c r="Q189" s="208"/>
      <c r="R189" s="208"/>
      <c r="S189" s="208"/>
      <c r="T189" s="209"/>
      <c r="AT189" s="203" t="s">
        <v>198</v>
      </c>
      <c r="AU189" s="203" t="s">
        <v>80</v>
      </c>
      <c r="AV189" s="13" t="s">
        <v>80</v>
      </c>
      <c r="AW189" s="13" t="s">
        <v>35</v>
      </c>
      <c r="AX189" s="13" t="s">
        <v>72</v>
      </c>
      <c r="AY189" s="203" t="s">
        <v>190</v>
      </c>
    </row>
    <row r="190" spans="2:51" s="13" customFormat="1" ht="13.5">
      <c r="B190" s="202"/>
      <c r="D190" s="195" t="s">
        <v>198</v>
      </c>
      <c r="E190" s="203" t="s">
        <v>5</v>
      </c>
      <c r="F190" s="204" t="s">
        <v>5158</v>
      </c>
      <c r="H190" s="205">
        <v>2</v>
      </c>
      <c r="I190" s="206"/>
      <c r="L190" s="202"/>
      <c r="M190" s="207"/>
      <c r="N190" s="208"/>
      <c r="O190" s="208"/>
      <c r="P190" s="208"/>
      <c r="Q190" s="208"/>
      <c r="R190" s="208"/>
      <c r="S190" s="208"/>
      <c r="T190" s="209"/>
      <c r="AT190" s="203" t="s">
        <v>198</v>
      </c>
      <c r="AU190" s="203" t="s">
        <v>80</v>
      </c>
      <c r="AV190" s="13" t="s">
        <v>80</v>
      </c>
      <c r="AW190" s="13" t="s">
        <v>35</v>
      </c>
      <c r="AX190" s="13" t="s">
        <v>72</v>
      </c>
      <c r="AY190" s="203" t="s">
        <v>190</v>
      </c>
    </row>
    <row r="191" spans="2:51" s="14" customFormat="1" ht="13.5">
      <c r="B191" s="210"/>
      <c r="D191" s="195" t="s">
        <v>198</v>
      </c>
      <c r="E191" s="211" t="s">
        <v>5</v>
      </c>
      <c r="F191" s="212" t="s">
        <v>221</v>
      </c>
      <c r="H191" s="213">
        <v>57</v>
      </c>
      <c r="I191" s="214"/>
      <c r="L191" s="210"/>
      <c r="M191" s="215"/>
      <c r="N191" s="216"/>
      <c r="O191" s="216"/>
      <c r="P191" s="216"/>
      <c r="Q191" s="216"/>
      <c r="R191" s="216"/>
      <c r="S191" s="216"/>
      <c r="T191" s="217"/>
      <c r="AT191" s="211" t="s">
        <v>198</v>
      </c>
      <c r="AU191" s="211" t="s">
        <v>80</v>
      </c>
      <c r="AV191" s="14" t="s">
        <v>92</v>
      </c>
      <c r="AW191" s="14" t="s">
        <v>35</v>
      </c>
      <c r="AX191" s="14" t="s">
        <v>17</v>
      </c>
      <c r="AY191" s="211" t="s">
        <v>190</v>
      </c>
    </row>
    <row r="192" spans="2:65" s="1" customFormat="1" ht="25.5" customHeight="1">
      <c r="B192" s="181"/>
      <c r="C192" s="182" t="s">
        <v>459</v>
      </c>
      <c r="D192" s="182" t="s">
        <v>192</v>
      </c>
      <c r="E192" s="183" t="s">
        <v>5159</v>
      </c>
      <c r="F192" s="184" t="s">
        <v>5160</v>
      </c>
      <c r="G192" s="185" t="s">
        <v>275</v>
      </c>
      <c r="H192" s="186">
        <v>157</v>
      </c>
      <c r="I192" s="187"/>
      <c r="J192" s="188">
        <f>ROUND(I192*H192,2)</f>
        <v>0</v>
      </c>
      <c r="K192" s="184" t="s">
        <v>196</v>
      </c>
      <c r="L192" s="42"/>
      <c r="M192" s="189" t="s">
        <v>5</v>
      </c>
      <c r="N192" s="190" t="s">
        <v>43</v>
      </c>
      <c r="O192" s="43"/>
      <c r="P192" s="191">
        <f>O192*H192</f>
        <v>0</v>
      </c>
      <c r="Q192" s="191">
        <v>0</v>
      </c>
      <c r="R192" s="191">
        <f>Q192*H192</f>
        <v>0</v>
      </c>
      <c r="S192" s="191">
        <v>0</v>
      </c>
      <c r="T192" s="192">
        <f>S192*H192</f>
        <v>0</v>
      </c>
      <c r="AR192" s="25" t="s">
        <v>92</v>
      </c>
      <c r="AT192" s="25" t="s">
        <v>192</v>
      </c>
      <c r="AU192" s="25" t="s">
        <v>80</v>
      </c>
      <c r="AY192" s="25" t="s">
        <v>190</v>
      </c>
      <c r="BE192" s="193">
        <f>IF(N192="základní",J192,0)</f>
        <v>0</v>
      </c>
      <c r="BF192" s="193">
        <f>IF(N192="snížená",J192,0)</f>
        <v>0</v>
      </c>
      <c r="BG192" s="193">
        <f>IF(N192="zákl. přenesená",J192,0)</f>
        <v>0</v>
      </c>
      <c r="BH192" s="193">
        <f>IF(N192="sníž. přenesená",J192,0)</f>
        <v>0</v>
      </c>
      <c r="BI192" s="193">
        <f>IF(N192="nulová",J192,0)</f>
        <v>0</v>
      </c>
      <c r="BJ192" s="25" t="s">
        <v>17</v>
      </c>
      <c r="BK192" s="193">
        <f>ROUND(I192*H192,2)</f>
        <v>0</v>
      </c>
      <c r="BL192" s="25" t="s">
        <v>92</v>
      </c>
      <c r="BM192" s="25" t="s">
        <v>5161</v>
      </c>
    </row>
    <row r="193" spans="2:51" s="12" customFormat="1" ht="13.5">
      <c r="B193" s="194"/>
      <c r="D193" s="195" t="s">
        <v>198</v>
      </c>
      <c r="E193" s="196" t="s">
        <v>5</v>
      </c>
      <c r="F193" s="197" t="s">
        <v>5162</v>
      </c>
      <c r="H193" s="196" t="s">
        <v>5</v>
      </c>
      <c r="I193" s="198"/>
      <c r="L193" s="194"/>
      <c r="M193" s="199"/>
      <c r="N193" s="200"/>
      <c r="O193" s="200"/>
      <c r="P193" s="200"/>
      <c r="Q193" s="200"/>
      <c r="R193" s="200"/>
      <c r="S193" s="200"/>
      <c r="T193" s="201"/>
      <c r="AT193" s="196" t="s">
        <v>198</v>
      </c>
      <c r="AU193" s="196" t="s">
        <v>80</v>
      </c>
      <c r="AV193" s="12" t="s">
        <v>17</v>
      </c>
      <c r="AW193" s="12" t="s">
        <v>35</v>
      </c>
      <c r="AX193" s="12" t="s">
        <v>72</v>
      </c>
      <c r="AY193" s="196" t="s">
        <v>190</v>
      </c>
    </row>
    <row r="194" spans="2:51" s="13" customFormat="1" ht="13.5">
      <c r="B194" s="202"/>
      <c r="D194" s="195" t="s">
        <v>198</v>
      </c>
      <c r="E194" s="203" t="s">
        <v>5</v>
      </c>
      <c r="F194" s="204" t="s">
        <v>5163</v>
      </c>
      <c r="H194" s="205">
        <v>157</v>
      </c>
      <c r="I194" s="206"/>
      <c r="L194" s="202"/>
      <c r="M194" s="207"/>
      <c r="N194" s="208"/>
      <c r="O194" s="208"/>
      <c r="P194" s="208"/>
      <c r="Q194" s="208"/>
      <c r="R194" s="208"/>
      <c r="S194" s="208"/>
      <c r="T194" s="209"/>
      <c r="AT194" s="203" t="s">
        <v>198</v>
      </c>
      <c r="AU194" s="203" t="s">
        <v>80</v>
      </c>
      <c r="AV194" s="13" t="s">
        <v>80</v>
      </c>
      <c r="AW194" s="13" t="s">
        <v>35</v>
      </c>
      <c r="AX194" s="13" t="s">
        <v>17</v>
      </c>
      <c r="AY194" s="203" t="s">
        <v>190</v>
      </c>
    </row>
    <row r="195" spans="2:65" s="1" customFormat="1" ht="16.5" customHeight="1">
      <c r="B195" s="181"/>
      <c r="C195" s="218" t="s">
        <v>464</v>
      </c>
      <c r="D195" s="218" t="s">
        <v>465</v>
      </c>
      <c r="E195" s="219" t="s">
        <v>5164</v>
      </c>
      <c r="F195" s="220" t="s">
        <v>5165</v>
      </c>
      <c r="G195" s="221" t="s">
        <v>209</v>
      </c>
      <c r="H195" s="222">
        <v>16.171</v>
      </c>
      <c r="I195" s="223"/>
      <c r="J195" s="224">
        <f>ROUND(I195*H195,2)</f>
        <v>0</v>
      </c>
      <c r="K195" s="220" t="s">
        <v>196</v>
      </c>
      <c r="L195" s="225"/>
      <c r="M195" s="226" t="s">
        <v>5</v>
      </c>
      <c r="N195" s="227" t="s">
        <v>43</v>
      </c>
      <c r="O195" s="43"/>
      <c r="P195" s="191">
        <f>O195*H195</f>
        <v>0</v>
      </c>
      <c r="Q195" s="191">
        <v>0.2</v>
      </c>
      <c r="R195" s="191">
        <f>Q195*H195</f>
        <v>3.2342</v>
      </c>
      <c r="S195" s="191">
        <v>0</v>
      </c>
      <c r="T195" s="192">
        <f>S195*H195</f>
        <v>0</v>
      </c>
      <c r="AR195" s="25" t="s">
        <v>238</v>
      </c>
      <c r="AT195" s="25" t="s">
        <v>465</v>
      </c>
      <c r="AU195" s="25" t="s">
        <v>80</v>
      </c>
      <c r="AY195" s="25" t="s">
        <v>190</v>
      </c>
      <c r="BE195" s="193">
        <f>IF(N195="základní",J195,0)</f>
        <v>0</v>
      </c>
      <c r="BF195" s="193">
        <f>IF(N195="snížená",J195,0)</f>
        <v>0</v>
      </c>
      <c r="BG195" s="193">
        <f>IF(N195="zákl. přenesená",J195,0)</f>
        <v>0</v>
      </c>
      <c r="BH195" s="193">
        <f>IF(N195="sníž. přenesená",J195,0)</f>
        <v>0</v>
      </c>
      <c r="BI195" s="193">
        <f>IF(N195="nulová",J195,0)</f>
        <v>0</v>
      </c>
      <c r="BJ195" s="25" t="s">
        <v>17</v>
      </c>
      <c r="BK195" s="193">
        <f>ROUND(I195*H195,2)</f>
        <v>0</v>
      </c>
      <c r="BL195" s="25" t="s">
        <v>92</v>
      </c>
      <c r="BM195" s="25" t="s">
        <v>5166</v>
      </c>
    </row>
    <row r="196" spans="2:51" s="13" customFormat="1" ht="13.5">
      <c r="B196" s="202"/>
      <c r="D196" s="195" t="s">
        <v>198</v>
      </c>
      <c r="F196" s="204" t="s">
        <v>5167</v>
      </c>
      <c r="H196" s="205">
        <v>16.171</v>
      </c>
      <c r="I196" s="206"/>
      <c r="L196" s="202"/>
      <c r="M196" s="207"/>
      <c r="N196" s="208"/>
      <c r="O196" s="208"/>
      <c r="P196" s="208"/>
      <c r="Q196" s="208"/>
      <c r="R196" s="208"/>
      <c r="S196" s="208"/>
      <c r="T196" s="209"/>
      <c r="AT196" s="203" t="s">
        <v>198</v>
      </c>
      <c r="AU196" s="203" t="s">
        <v>80</v>
      </c>
      <c r="AV196" s="13" t="s">
        <v>80</v>
      </c>
      <c r="AW196" s="13" t="s">
        <v>6</v>
      </c>
      <c r="AX196" s="13" t="s">
        <v>17</v>
      </c>
      <c r="AY196" s="203" t="s">
        <v>190</v>
      </c>
    </row>
    <row r="197" spans="2:65" s="1" customFormat="1" ht="25.5" customHeight="1">
      <c r="B197" s="181"/>
      <c r="C197" s="182" t="s">
        <v>471</v>
      </c>
      <c r="D197" s="182" t="s">
        <v>192</v>
      </c>
      <c r="E197" s="183" t="s">
        <v>5168</v>
      </c>
      <c r="F197" s="184" t="s">
        <v>5169</v>
      </c>
      <c r="G197" s="185" t="s">
        <v>410</v>
      </c>
      <c r="H197" s="186">
        <v>10</v>
      </c>
      <c r="I197" s="187"/>
      <c r="J197" s="188">
        <f aca="true" t="shared" si="10" ref="J197:J204">ROUND(I197*H197,2)</f>
        <v>0</v>
      </c>
      <c r="K197" s="184" t="s">
        <v>196</v>
      </c>
      <c r="L197" s="42"/>
      <c r="M197" s="189" t="s">
        <v>5</v>
      </c>
      <c r="N197" s="190" t="s">
        <v>43</v>
      </c>
      <c r="O197" s="43"/>
      <c r="P197" s="191">
        <f aca="true" t="shared" si="11" ref="P197:P204">O197*H197</f>
        <v>0</v>
      </c>
      <c r="Q197" s="191">
        <v>0</v>
      </c>
      <c r="R197" s="191">
        <f aca="true" t="shared" si="12" ref="R197:R204">Q197*H197</f>
        <v>0</v>
      </c>
      <c r="S197" s="191">
        <v>0</v>
      </c>
      <c r="T197" s="192">
        <f aca="true" t="shared" si="13" ref="T197:T204">S197*H197</f>
        <v>0</v>
      </c>
      <c r="AR197" s="25" t="s">
        <v>92</v>
      </c>
      <c r="AT197" s="25" t="s">
        <v>192</v>
      </c>
      <c r="AU197" s="25" t="s">
        <v>80</v>
      </c>
      <c r="AY197" s="25" t="s">
        <v>190</v>
      </c>
      <c r="BE197" s="193">
        <f aca="true" t="shared" si="14" ref="BE197:BE204">IF(N197="základní",J197,0)</f>
        <v>0</v>
      </c>
      <c r="BF197" s="193">
        <f aca="true" t="shared" si="15" ref="BF197:BF204">IF(N197="snížená",J197,0)</f>
        <v>0</v>
      </c>
      <c r="BG197" s="193">
        <f aca="true" t="shared" si="16" ref="BG197:BG204">IF(N197="zákl. přenesená",J197,0)</f>
        <v>0</v>
      </c>
      <c r="BH197" s="193">
        <f aca="true" t="shared" si="17" ref="BH197:BH204">IF(N197="sníž. přenesená",J197,0)</f>
        <v>0</v>
      </c>
      <c r="BI197" s="193">
        <f aca="true" t="shared" si="18" ref="BI197:BI204">IF(N197="nulová",J197,0)</f>
        <v>0</v>
      </c>
      <c r="BJ197" s="25" t="s">
        <v>17</v>
      </c>
      <c r="BK197" s="193">
        <f aca="true" t="shared" si="19" ref="BK197:BK204">ROUND(I197*H197,2)</f>
        <v>0</v>
      </c>
      <c r="BL197" s="25" t="s">
        <v>92</v>
      </c>
      <c r="BM197" s="25" t="s">
        <v>5170</v>
      </c>
    </row>
    <row r="198" spans="2:65" s="1" customFormat="1" ht="16.5" customHeight="1">
      <c r="B198" s="181"/>
      <c r="C198" s="218" t="s">
        <v>477</v>
      </c>
      <c r="D198" s="218" t="s">
        <v>465</v>
      </c>
      <c r="E198" s="219" t="s">
        <v>5171</v>
      </c>
      <c r="F198" s="220" t="s">
        <v>5172</v>
      </c>
      <c r="G198" s="221" t="s">
        <v>410</v>
      </c>
      <c r="H198" s="222">
        <v>3</v>
      </c>
      <c r="I198" s="223"/>
      <c r="J198" s="224">
        <f t="shared" si="10"/>
        <v>0</v>
      </c>
      <c r="K198" s="220" t="s">
        <v>5</v>
      </c>
      <c r="L198" s="225"/>
      <c r="M198" s="226" t="s">
        <v>5</v>
      </c>
      <c r="N198" s="227" t="s">
        <v>43</v>
      </c>
      <c r="O198" s="43"/>
      <c r="P198" s="191">
        <f t="shared" si="11"/>
        <v>0</v>
      </c>
      <c r="Q198" s="191">
        <v>0</v>
      </c>
      <c r="R198" s="191">
        <f t="shared" si="12"/>
        <v>0</v>
      </c>
      <c r="S198" s="191">
        <v>0</v>
      </c>
      <c r="T198" s="192">
        <f t="shared" si="13"/>
        <v>0</v>
      </c>
      <c r="AR198" s="25" t="s">
        <v>238</v>
      </c>
      <c r="AT198" s="25" t="s">
        <v>465</v>
      </c>
      <c r="AU198" s="25" t="s">
        <v>80</v>
      </c>
      <c r="AY198" s="25" t="s">
        <v>190</v>
      </c>
      <c r="BE198" s="193">
        <f t="shared" si="14"/>
        <v>0</v>
      </c>
      <c r="BF198" s="193">
        <f t="shared" si="15"/>
        <v>0</v>
      </c>
      <c r="BG198" s="193">
        <f t="shared" si="16"/>
        <v>0</v>
      </c>
      <c r="BH198" s="193">
        <f t="shared" si="17"/>
        <v>0</v>
      </c>
      <c r="BI198" s="193">
        <f t="shared" si="18"/>
        <v>0</v>
      </c>
      <c r="BJ198" s="25" t="s">
        <v>17</v>
      </c>
      <c r="BK198" s="193">
        <f t="shared" si="19"/>
        <v>0</v>
      </c>
      <c r="BL198" s="25" t="s">
        <v>92</v>
      </c>
      <c r="BM198" s="25" t="s">
        <v>5173</v>
      </c>
    </row>
    <row r="199" spans="2:65" s="1" customFormat="1" ht="25.5" customHeight="1">
      <c r="B199" s="181"/>
      <c r="C199" s="218" t="s">
        <v>483</v>
      </c>
      <c r="D199" s="218" t="s">
        <v>465</v>
      </c>
      <c r="E199" s="219" t="s">
        <v>5174</v>
      </c>
      <c r="F199" s="220" t="s">
        <v>5175</v>
      </c>
      <c r="G199" s="221" t="s">
        <v>410</v>
      </c>
      <c r="H199" s="222">
        <v>5</v>
      </c>
      <c r="I199" s="223"/>
      <c r="J199" s="224">
        <f t="shared" si="10"/>
        <v>0</v>
      </c>
      <c r="K199" s="220" t="s">
        <v>5</v>
      </c>
      <c r="L199" s="225"/>
      <c r="M199" s="226" t="s">
        <v>5</v>
      </c>
      <c r="N199" s="227" t="s">
        <v>43</v>
      </c>
      <c r="O199" s="43"/>
      <c r="P199" s="191">
        <f t="shared" si="11"/>
        <v>0</v>
      </c>
      <c r="Q199" s="191">
        <v>0</v>
      </c>
      <c r="R199" s="191">
        <f t="shared" si="12"/>
        <v>0</v>
      </c>
      <c r="S199" s="191">
        <v>0</v>
      </c>
      <c r="T199" s="192">
        <f t="shared" si="13"/>
        <v>0</v>
      </c>
      <c r="AR199" s="25" t="s">
        <v>238</v>
      </c>
      <c r="AT199" s="25" t="s">
        <v>465</v>
      </c>
      <c r="AU199" s="25" t="s">
        <v>80</v>
      </c>
      <c r="AY199" s="25" t="s">
        <v>190</v>
      </c>
      <c r="BE199" s="193">
        <f t="shared" si="14"/>
        <v>0</v>
      </c>
      <c r="BF199" s="193">
        <f t="shared" si="15"/>
        <v>0</v>
      </c>
      <c r="BG199" s="193">
        <f t="shared" si="16"/>
        <v>0</v>
      </c>
      <c r="BH199" s="193">
        <f t="shared" si="17"/>
        <v>0</v>
      </c>
      <c r="BI199" s="193">
        <f t="shared" si="18"/>
        <v>0</v>
      </c>
      <c r="BJ199" s="25" t="s">
        <v>17</v>
      </c>
      <c r="BK199" s="193">
        <f t="shared" si="19"/>
        <v>0</v>
      </c>
      <c r="BL199" s="25" t="s">
        <v>92</v>
      </c>
      <c r="BM199" s="25" t="s">
        <v>5176</v>
      </c>
    </row>
    <row r="200" spans="2:65" s="1" customFormat="1" ht="16.5" customHeight="1">
      <c r="B200" s="181"/>
      <c r="C200" s="218" t="s">
        <v>489</v>
      </c>
      <c r="D200" s="218" t="s">
        <v>465</v>
      </c>
      <c r="E200" s="219" t="s">
        <v>5177</v>
      </c>
      <c r="F200" s="220" t="s">
        <v>5178</v>
      </c>
      <c r="G200" s="221" t="s">
        <v>410</v>
      </c>
      <c r="H200" s="222">
        <v>1</v>
      </c>
      <c r="I200" s="223"/>
      <c r="J200" s="224">
        <f t="shared" si="10"/>
        <v>0</v>
      </c>
      <c r="K200" s="220" t="s">
        <v>5</v>
      </c>
      <c r="L200" s="225"/>
      <c r="M200" s="226" t="s">
        <v>5</v>
      </c>
      <c r="N200" s="227" t="s">
        <v>43</v>
      </c>
      <c r="O200" s="43"/>
      <c r="P200" s="191">
        <f t="shared" si="11"/>
        <v>0</v>
      </c>
      <c r="Q200" s="191">
        <v>0</v>
      </c>
      <c r="R200" s="191">
        <f t="shared" si="12"/>
        <v>0</v>
      </c>
      <c r="S200" s="191">
        <v>0</v>
      </c>
      <c r="T200" s="192">
        <f t="shared" si="13"/>
        <v>0</v>
      </c>
      <c r="AR200" s="25" t="s">
        <v>238</v>
      </c>
      <c r="AT200" s="25" t="s">
        <v>465</v>
      </c>
      <c r="AU200" s="25" t="s">
        <v>80</v>
      </c>
      <c r="AY200" s="25" t="s">
        <v>190</v>
      </c>
      <c r="BE200" s="193">
        <f t="shared" si="14"/>
        <v>0</v>
      </c>
      <c r="BF200" s="193">
        <f t="shared" si="15"/>
        <v>0</v>
      </c>
      <c r="BG200" s="193">
        <f t="shared" si="16"/>
        <v>0</v>
      </c>
      <c r="BH200" s="193">
        <f t="shared" si="17"/>
        <v>0</v>
      </c>
      <c r="BI200" s="193">
        <f t="shared" si="18"/>
        <v>0</v>
      </c>
      <c r="BJ200" s="25" t="s">
        <v>17</v>
      </c>
      <c r="BK200" s="193">
        <f t="shared" si="19"/>
        <v>0</v>
      </c>
      <c r="BL200" s="25" t="s">
        <v>92</v>
      </c>
      <c r="BM200" s="25" t="s">
        <v>5179</v>
      </c>
    </row>
    <row r="201" spans="2:65" s="1" customFormat="1" ht="16.5" customHeight="1">
      <c r="B201" s="181"/>
      <c r="C201" s="218" t="s">
        <v>495</v>
      </c>
      <c r="D201" s="218" t="s">
        <v>465</v>
      </c>
      <c r="E201" s="219" t="s">
        <v>5180</v>
      </c>
      <c r="F201" s="220" t="s">
        <v>5181</v>
      </c>
      <c r="G201" s="221" t="s">
        <v>410</v>
      </c>
      <c r="H201" s="222">
        <v>1</v>
      </c>
      <c r="I201" s="223"/>
      <c r="J201" s="224">
        <f t="shared" si="10"/>
        <v>0</v>
      </c>
      <c r="K201" s="220" t="s">
        <v>5</v>
      </c>
      <c r="L201" s="225"/>
      <c r="M201" s="226" t="s">
        <v>5</v>
      </c>
      <c r="N201" s="227" t="s">
        <v>43</v>
      </c>
      <c r="O201" s="43"/>
      <c r="P201" s="191">
        <f t="shared" si="11"/>
        <v>0</v>
      </c>
      <c r="Q201" s="191">
        <v>0</v>
      </c>
      <c r="R201" s="191">
        <f t="shared" si="12"/>
        <v>0</v>
      </c>
      <c r="S201" s="191">
        <v>0</v>
      </c>
      <c r="T201" s="192">
        <f t="shared" si="13"/>
        <v>0</v>
      </c>
      <c r="AR201" s="25" t="s">
        <v>238</v>
      </c>
      <c r="AT201" s="25" t="s">
        <v>465</v>
      </c>
      <c r="AU201" s="25" t="s">
        <v>80</v>
      </c>
      <c r="AY201" s="25" t="s">
        <v>190</v>
      </c>
      <c r="BE201" s="193">
        <f t="shared" si="14"/>
        <v>0</v>
      </c>
      <c r="BF201" s="193">
        <f t="shared" si="15"/>
        <v>0</v>
      </c>
      <c r="BG201" s="193">
        <f t="shared" si="16"/>
        <v>0</v>
      </c>
      <c r="BH201" s="193">
        <f t="shared" si="17"/>
        <v>0</v>
      </c>
      <c r="BI201" s="193">
        <f t="shared" si="18"/>
        <v>0</v>
      </c>
      <c r="BJ201" s="25" t="s">
        <v>17</v>
      </c>
      <c r="BK201" s="193">
        <f t="shared" si="19"/>
        <v>0</v>
      </c>
      <c r="BL201" s="25" t="s">
        <v>92</v>
      </c>
      <c r="BM201" s="25" t="s">
        <v>5182</v>
      </c>
    </row>
    <row r="202" spans="2:65" s="1" customFormat="1" ht="16.5" customHeight="1">
      <c r="B202" s="181"/>
      <c r="C202" s="182" t="s">
        <v>501</v>
      </c>
      <c r="D202" s="182" t="s">
        <v>192</v>
      </c>
      <c r="E202" s="183" t="s">
        <v>5183</v>
      </c>
      <c r="F202" s="184" t="s">
        <v>5184</v>
      </c>
      <c r="G202" s="185" t="s">
        <v>410</v>
      </c>
      <c r="H202" s="186">
        <v>10</v>
      </c>
      <c r="I202" s="187"/>
      <c r="J202" s="188">
        <f t="shared" si="10"/>
        <v>0</v>
      </c>
      <c r="K202" s="184" t="s">
        <v>5</v>
      </c>
      <c r="L202" s="42"/>
      <c r="M202" s="189" t="s">
        <v>5</v>
      </c>
      <c r="N202" s="190" t="s">
        <v>43</v>
      </c>
      <c r="O202" s="43"/>
      <c r="P202" s="191">
        <f t="shared" si="11"/>
        <v>0</v>
      </c>
      <c r="Q202" s="191">
        <v>0</v>
      </c>
      <c r="R202" s="191">
        <f t="shared" si="12"/>
        <v>0</v>
      </c>
      <c r="S202" s="191">
        <v>0</v>
      </c>
      <c r="T202" s="192">
        <f t="shared" si="13"/>
        <v>0</v>
      </c>
      <c r="AR202" s="25" t="s">
        <v>92</v>
      </c>
      <c r="AT202" s="25" t="s">
        <v>192</v>
      </c>
      <c r="AU202" s="25" t="s">
        <v>80</v>
      </c>
      <c r="AY202" s="25" t="s">
        <v>190</v>
      </c>
      <c r="BE202" s="193">
        <f t="shared" si="14"/>
        <v>0</v>
      </c>
      <c r="BF202" s="193">
        <f t="shared" si="15"/>
        <v>0</v>
      </c>
      <c r="BG202" s="193">
        <f t="shared" si="16"/>
        <v>0</v>
      </c>
      <c r="BH202" s="193">
        <f t="shared" si="17"/>
        <v>0</v>
      </c>
      <c r="BI202" s="193">
        <f t="shared" si="18"/>
        <v>0</v>
      </c>
      <c r="BJ202" s="25" t="s">
        <v>17</v>
      </c>
      <c r="BK202" s="193">
        <f t="shared" si="19"/>
        <v>0</v>
      </c>
      <c r="BL202" s="25" t="s">
        <v>92</v>
      </c>
      <c r="BM202" s="25" t="s">
        <v>5185</v>
      </c>
    </row>
    <row r="203" spans="2:65" s="1" customFormat="1" ht="16.5" customHeight="1">
      <c r="B203" s="181"/>
      <c r="C203" s="182" t="s">
        <v>507</v>
      </c>
      <c r="D203" s="182" t="s">
        <v>192</v>
      </c>
      <c r="E203" s="183" t="s">
        <v>5186</v>
      </c>
      <c r="F203" s="184" t="s">
        <v>5187</v>
      </c>
      <c r="G203" s="185" t="s">
        <v>410</v>
      </c>
      <c r="H203" s="186">
        <v>8</v>
      </c>
      <c r="I203" s="187"/>
      <c r="J203" s="188">
        <f t="shared" si="10"/>
        <v>0</v>
      </c>
      <c r="K203" s="184" t="s">
        <v>5</v>
      </c>
      <c r="L203" s="42"/>
      <c r="M203" s="189" t="s">
        <v>5</v>
      </c>
      <c r="N203" s="190" t="s">
        <v>43</v>
      </c>
      <c r="O203" s="43"/>
      <c r="P203" s="191">
        <f t="shared" si="11"/>
        <v>0</v>
      </c>
      <c r="Q203" s="191">
        <v>0</v>
      </c>
      <c r="R203" s="191">
        <f t="shared" si="12"/>
        <v>0</v>
      </c>
      <c r="S203" s="191">
        <v>0</v>
      </c>
      <c r="T203" s="192">
        <f t="shared" si="13"/>
        <v>0</v>
      </c>
      <c r="AR203" s="25" t="s">
        <v>92</v>
      </c>
      <c r="AT203" s="25" t="s">
        <v>192</v>
      </c>
      <c r="AU203" s="25" t="s">
        <v>80</v>
      </c>
      <c r="AY203" s="25" t="s">
        <v>190</v>
      </c>
      <c r="BE203" s="193">
        <f t="shared" si="14"/>
        <v>0</v>
      </c>
      <c r="BF203" s="193">
        <f t="shared" si="15"/>
        <v>0</v>
      </c>
      <c r="BG203" s="193">
        <f t="shared" si="16"/>
        <v>0</v>
      </c>
      <c r="BH203" s="193">
        <f t="shared" si="17"/>
        <v>0</v>
      </c>
      <c r="BI203" s="193">
        <f t="shared" si="18"/>
        <v>0</v>
      </c>
      <c r="BJ203" s="25" t="s">
        <v>17</v>
      </c>
      <c r="BK203" s="193">
        <f t="shared" si="19"/>
        <v>0</v>
      </c>
      <c r="BL203" s="25" t="s">
        <v>92</v>
      </c>
      <c r="BM203" s="25" t="s">
        <v>5188</v>
      </c>
    </row>
    <row r="204" spans="2:65" s="1" customFormat="1" ht="16.5" customHeight="1">
      <c r="B204" s="181"/>
      <c r="C204" s="182" t="s">
        <v>513</v>
      </c>
      <c r="D204" s="182" t="s">
        <v>192</v>
      </c>
      <c r="E204" s="183" t="s">
        <v>5189</v>
      </c>
      <c r="F204" s="184" t="s">
        <v>5190</v>
      </c>
      <c r="G204" s="185" t="s">
        <v>410</v>
      </c>
      <c r="H204" s="186">
        <v>55</v>
      </c>
      <c r="I204" s="187"/>
      <c r="J204" s="188">
        <f t="shared" si="10"/>
        <v>0</v>
      </c>
      <c r="K204" s="184" t="s">
        <v>5</v>
      </c>
      <c r="L204" s="42"/>
      <c r="M204" s="189" t="s">
        <v>5</v>
      </c>
      <c r="N204" s="190" t="s">
        <v>43</v>
      </c>
      <c r="O204" s="43"/>
      <c r="P204" s="191">
        <f t="shared" si="11"/>
        <v>0</v>
      </c>
      <c r="Q204" s="191">
        <v>0</v>
      </c>
      <c r="R204" s="191">
        <f t="shared" si="12"/>
        <v>0</v>
      </c>
      <c r="S204" s="191">
        <v>0</v>
      </c>
      <c r="T204" s="192">
        <f t="shared" si="13"/>
        <v>0</v>
      </c>
      <c r="AR204" s="25" t="s">
        <v>92</v>
      </c>
      <c r="AT204" s="25" t="s">
        <v>192</v>
      </c>
      <c r="AU204" s="25" t="s">
        <v>80</v>
      </c>
      <c r="AY204" s="25" t="s">
        <v>190</v>
      </c>
      <c r="BE204" s="193">
        <f t="shared" si="14"/>
        <v>0</v>
      </c>
      <c r="BF204" s="193">
        <f t="shared" si="15"/>
        <v>0</v>
      </c>
      <c r="BG204" s="193">
        <f t="shared" si="16"/>
        <v>0</v>
      </c>
      <c r="BH204" s="193">
        <f t="shared" si="17"/>
        <v>0</v>
      </c>
      <c r="BI204" s="193">
        <f t="shared" si="18"/>
        <v>0</v>
      </c>
      <c r="BJ204" s="25" t="s">
        <v>17</v>
      </c>
      <c r="BK204" s="193">
        <f t="shared" si="19"/>
        <v>0</v>
      </c>
      <c r="BL204" s="25" t="s">
        <v>92</v>
      </c>
      <c r="BM204" s="25" t="s">
        <v>5191</v>
      </c>
    </row>
    <row r="205" spans="2:51" s="12" customFormat="1" ht="13.5">
      <c r="B205" s="194"/>
      <c r="D205" s="195" t="s">
        <v>198</v>
      </c>
      <c r="E205" s="196" t="s">
        <v>5</v>
      </c>
      <c r="F205" s="197" t="s">
        <v>5192</v>
      </c>
      <c r="H205" s="196" t="s">
        <v>5</v>
      </c>
      <c r="I205" s="198"/>
      <c r="L205" s="194"/>
      <c r="M205" s="199"/>
      <c r="N205" s="200"/>
      <c r="O205" s="200"/>
      <c r="P205" s="200"/>
      <c r="Q205" s="200"/>
      <c r="R205" s="200"/>
      <c r="S205" s="200"/>
      <c r="T205" s="201"/>
      <c r="AT205" s="196" t="s">
        <v>198</v>
      </c>
      <c r="AU205" s="196" t="s">
        <v>80</v>
      </c>
      <c r="AV205" s="12" t="s">
        <v>17</v>
      </c>
      <c r="AW205" s="12" t="s">
        <v>35</v>
      </c>
      <c r="AX205" s="12" t="s">
        <v>72</v>
      </c>
      <c r="AY205" s="196" t="s">
        <v>190</v>
      </c>
    </row>
    <row r="206" spans="2:51" s="13" customFormat="1" ht="13.5">
      <c r="B206" s="202"/>
      <c r="D206" s="195" t="s">
        <v>198</v>
      </c>
      <c r="E206" s="203" t="s">
        <v>5</v>
      </c>
      <c r="F206" s="204" t="s">
        <v>5193</v>
      </c>
      <c r="H206" s="205">
        <v>55</v>
      </c>
      <c r="I206" s="206"/>
      <c r="L206" s="202"/>
      <c r="M206" s="207"/>
      <c r="N206" s="208"/>
      <c r="O206" s="208"/>
      <c r="P206" s="208"/>
      <c r="Q206" s="208"/>
      <c r="R206" s="208"/>
      <c r="S206" s="208"/>
      <c r="T206" s="209"/>
      <c r="AT206" s="203" t="s">
        <v>198</v>
      </c>
      <c r="AU206" s="203" t="s">
        <v>80</v>
      </c>
      <c r="AV206" s="13" t="s">
        <v>80</v>
      </c>
      <c r="AW206" s="13" t="s">
        <v>35</v>
      </c>
      <c r="AX206" s="13" t="s">
        <v>17</v>
      </c>
      <c r="AY206" s="203" t="s">
        <v>190</v>
      </c>
    </row>
    <row r="207" spans="2:65" s="1" customFormat="1" ht="16.5" customHeight="1">
      <c r="B207" s="181"/>
      <c r="C207" s="182" t="s">
        <v>519</v>
      </c>
      <c r="D207" s="182" t="s">
        <v>192</v>
      </c>
      <c r="E207" s="183" t="s">
        <v>3517</v>
      </c>
      <c r="F207" s="184" t="s">
        <v>5194</v>
      </c>
      <c r="G207" s="185" t="s">
        <v>410</v>
      </c>
      <c r="H207" s="186">
        <v>10</v>
      </c>
      <c r="I207" s="187"/>
      <c r="J207" s="188">
        <f>ROUND(I207*H207,2)</f>
        <v>0</v>
      </c>
      <c r="K207" s="184" t="s">
        <v>5</v>
      </c>
      <c r="L207" s="42"/>
      <c r="M207" s="189" t="s">
        <v>5</v>
      </c>
      <c r="N207" s="190" t="s">
        <v>43</v>
      </c>
      <c r="O207" s="43"/>
      <c r="P207" s="191">
        <f>O207*H207</f>
        <v>0</v>
      </c>
      <c r="Q207" s="191">
        <v>0</v>
      </c>
      <c r="R207" s="191">
        <f>Q207*H207</f>
        <v>0</v>
      </c>
      <c r="S207" s="191">
        <v>0</v>
      </c>
      <c r="T207" s="192">
        <f>S207*H207</f>
        <v>0</v>
      </c>
      <c r="AR207" s="25" t="s">
        <v>92</v>
      </c>
      <c r="AT207" s="25" t="s">
        <v>192</v>
      </c>
      <c r="AU207" s="25" t="s">
        <v>80</v>
      </c>
      <c r="AY207" s="25" t="s">
        <v>190</v>
      </c>
      <c r="BE207" s="193">
        <f>IF(N207="základní",J207,0)</f>
        <v>0</v>
      </c>
      <c r="BF207" s="193">
        <f>IF(N207="snížená",J207,0)</f>
        <v>0</v>
      </c>
      <c r="BG207" s="193">
        <f>IF(N207="zákl. přenesená",J207,0)</f>
        <v>0</v>
      </c>
      <c r="BH207" s="193">
        <f>IF(N207="sníž. přenesená",J207,0)</f>
        <v>0</v>
      </c>
      <c r="BI207" s="193">
        <f>IF(N207="nulová",J207,0)</f>
        <v>0</v>
      </c>
      <c r="BJ207" s="25" t="s">
        <v>17</v>
      </c>
      <c r="BK207" s="193">
        <f>ROUND(I207*H207,2)</f>
        <v>0</v>
      </c>
      <c r="BL207" s="25" t="s">
        <v>92</v>
      </c>
      <c r="BM207" s="25" t="s">
        <v>5195</v>
      </c>
    </row>
    <row r="208" spans="2:65" s="1" customFormat="1" ht="16.5" customHeight="1">
      <c r="B208" s="181"/>
      <c r="C208" s="182" t="s">
        <v>525</v>
      </c>
      <c r="D208" s="182" t="s">
        <v>192</v>
      </c>
      <c r="E208" s="183" t="s">
        <v>5196</v>
      </c>
      <c r="F208" s="184" t="s">
        <v>5197</v>
      </c>
      <c r="G208" s="185" t="s">
        <v>275</v>
      </c>
      <c r="H208" s="186">
        <v>25</v>
      </c>
      <c r="I208" s="187"/>
      <c r="J208" s="188">
        <f>ROUND(I208*H208,2)</f>
        <v>0</v>
      </c>
      <c r="K208" s="184" t="s">
        <v>5</v>
      </c>
      <c r="L208" s="42"/>
      <c r="M208" s="189" t="s">
        <v>5</v>
      </c>
      <c r="N208" s="190" t="s">
        <v>43</v>
      </c>
      <c r="O208" s="43"/>
      <c r="P208" s="191">
        <f>O208*H208</f>
        <v>0</v>
      </c>
      <c r="Q208" s="191">
        <v>0</v>
      </c>
      <c r="R208" s="191">
        <f>Q208*H208</f>
        <v>0</v>
      </c>
      <c r="S208" s="191">
        <v>0</v>
      </c>
      <c r="T208" s="192">
        <f>S208*H208</f>
        <v>0</v>
      </c>
      <c r="AR208" s="25" t="s">
        <v>92</v>
      </c>
      <c r="AT208" s="25" t="s">
        <v>192</v>
      </c>
      <c r="AU208" s="25" t="s">
        <v>80</v>
      </c>
      <c r="AY208" s="25" t="s">
        <v>190</v>
      </c>
      <c r="BE208" s="193">
        <f>IF(N208="základní",J208,0)</f>
        <v>0</v>
      </c>
      <c r="BF208" s="193">
        <f>IF(N208="snížená",J208,0)</f>
        <v>0</v>
      </c>
      <c r="BG208" s="193">
        <f>IF(N208="zákl. přenesená",J208,0)</f>
        <v>0</v>
      </c>
      <c r="BH208" s="193">
        <f>IF(N208="sníž. přenesená",J208,0)</f>
        <v>0</v>
      </c>
      <c r="BI208" s="193">
        <f>IF(N208="nulová",J208,0)</f>
        <v>0</v>
      </c>
      <c r="BJ208" s="25" t="s">
        <v>17</v>
      </c>
      <c r="BK208" s="193">
        <f>ROUND(I208*H208,2)</f>
        <v>0</v>
      </c>
      <c r="BL208" s="25" t="s">
        <v>92</v>
      </c>
      <c r="BM208" s="25" t="s">
        <v>5198</v>
      </c>
    </row>
    <row r="209" spans="2:65" s="1" customFormat="1" ht="16.5" customHeight="1">
      <c r="B209" s="181"/>
      <c r="C209" s="182" t="s">
        <v>531</v>
      </c>
      <c r="D209" s="182" t="s">
        <v>192</v>
      </c>
      <c r="E209" s="183" t="s">
        <v>5199</v>
      </c>
      <c r="F209" s="184" t="s">
        <v>5200</v>
      </c>
      <c r="G209" s="185" t="s">
        <v>275</v>
      </c>
      <c r="H209" s="186">
        <v>25</v>
      </c>
      <c r="I209" s="187"/>
      <c r="J209" s="188">
        <f>ROUND(I209*H209,2)</f>
        <v>0</v>
      </c>
      <c r="K209" s="184" t="s">
        <v>5</v>
      </c>
      <c r="L209" s="42"/>
      <c r="M209" s="189" t="s">
        <v>5</v>
      </c>
      <c r="N209" s="190" t="s">
        <v>43</v>
      </c>
      <c r="O209" s="43"/>
      <c r="P209" s="191">
        <f>O209*H209</f>
        <v>0</v>
      </c>
      <c r="Q209" s="191">
        <v>0</v>
      </c>
      <c r="R209" s="191">
        <f>Q209*H209</f>
        <v>0</v>
      </c>
      <c r="S209" s="191">
        <v>0</v>
      </c>
      <c r="T209" s="192">
        <f>S209*H209</f>
        <v>0</v>
      </c>
      <c r="AR209" s="25" t="s">
        <v>92</v>
      </c>
      <c r="AT209" s="25" t="s">
        <v>192</v>
      </c>
      <c r="AU209" s="25" t="s">
        <v>80</v>
      </c>
      <c r="AY209" s="25" t="s">
        <v>190</v>
      </c>
      <c r="BE209" s="193">
        <f>IF(N209="základní",J209,0)</f>
        <v>0</v>
      </c>
      <c r="BF209" s="193">
        <f>IF(N209="snížená",J209,0)</f>
        <v>0</v>
      </c>
      <c r="BG209" s="193">
        <f>IF(N209="zákl. přenesená",J209,0)</f>
        <v>0</v>
      </c>
      <c r="BH209" s="193">
        <f>IF(N209="sníž. přenesená",J209,0)</f>
        <v>0</v>
      </c>
      <c r="BI209" s="193">
        <f>IF(N209="nulová",J209,0)</f>
        <v>0</v>
      </c>
      <c r="BJ209" s="25" t="s">
        <v>17</v>
      </c>
      <c r="BK209" s="193">
        <f>ROUND(I209*H209,2)</f>
        <v>0</v>
      </c>
      <c r="BL209" s="25" t="s">
        <v>92</v>
      </c>
      <c r="BM209" s="25" t="s">
        <v>5201</v>
      </c>
    </row>
    <row r="210" spans="2:63" s="11" customFormat="1" ht="29.85" customHeight="1">
      <c r="B210" s="168"/>
      <c r="D210" s="169" t="s">
        <v>71</v>
      </c>
      <c r="E210" s="179" t="s">
        <v>95</v>
      </c>
      <c r="F210" s="179" t="s">
        <v>861</v>
      </c>
      <c r="I210" s="171"/>
      <c r="J210" s="180">
        <f>BK210</f>
        <v>0</v>
      </c>
      <c r="L210" s="168"/>
      <c r="M210" s="173"/>
      <c r="N210" s="174"/>
      <c r="O210" s="174"/>
      <c r="P210" s="175">
        <f>SUM(P211:P222)</f>
        <v>0</v>
      </c>
      <c r="Q210" s="174"/>
      <c r="R210" s="175">
        <f>SUM(R211:R222)</f>
        <v>5.1414</v>
      </c>
      <c r="S210" s="174"/>
      <c r="T210" s="176">
        <f>SUM(T211:T222)</f>
        <v>0</v>
      </c>
      <c r="AR210" s="169" t="s">
        <v>17</v>
      </c>
      <c r="AT210" s="177" t="s">
        <v>71</v>
      </c>
      <c r="AU210" s="177" t="s">
        <v>17</v>
      </c>
      <c r="AY210" s="169" t="s">
        <v>190</v>
      </c>
      <c r="BK210" s="178">
        <f>SUM(BK211:BK222)</f>
        <v>0</v>
      </c>
    </row>
    <row r="211" spans="2:65" s="1" customFormat="1" ht="25.5" customHeight="1">
      <c r="B211" s="181"/>
      <c r="C211" s="182" t="s">
        <v>537</v>
      </c>
      <c r="D211" s="182" t="s">
        <v>192</v>
      </c>
      <c r="E211" s="183" t="s">
        <v>5202</v>
      </c>
      <c r="F211" s="184" t="s">
        <v>5203</v>
      </c>
      <c r="G211" s="185" t="s">
        <v>275</v>
      </c>
      <c r="H211" s="186">
        <v>138</v>
      </c>
      <c r="I211" s="187"/>
      <c r="J211" s="188">
        <f>ROUND(I211*H211,2)</f>
        <v>0</v>
      </c>
      <c r="K211" s="184" t="s">
        <v>196</v>
      </c>
      <c r="L211" s="42"/>
      <c r="M211" s="189" t="s">
        <v>5</v>
      </c>
      <c r="N211" s="190" t="s">
        <v>43</v>
      </c>
      <c r="O211" s="43"/>
      <c r="P211" s="191">
        <f>O211*H211</f>
        <v>0</v>
      </c>
      <c r="Q211" s="191">
        <v>0</v>
      </c>
      <c r="R211" s="191">
        <f>Q211*H211</f>
        <v>0</v>
      </c>
      <c r="S211" s="191">
        <v>0</v>
      </c>
      <c r="T211" s="192">
        <f>S211*H211</f>
        <v>0</v>
      </c>
      <c r="AR211" s="25" t="s">
        <v>92</v>
      </c>
      <c r="AT211" s="25" t="s">
        <v>192</v>
      </c>
      <c r="AU211" s="25" t="s">
        <v>80</v>
      </c>
      <c r="AY211" s="25" t="s">
        <v>190</v>
      </c>
      <c r="BE211" s="193">
        <f>IF(N211="základní",J211,0)</f>
        <v>0</v>
      </c>
      <c r="BF211" s="193">
        <f>IF(N211="snížená",J211,0)</f>
        <v>0</v>
      </c>
      <c r="BG211" s="193">
        <f>IF(N211="zákl. přenesená",J211,0)</f>
        <v>0</v>
      </c>
      <c r="BH211" s="193">
        <f>IF(N211="sníž. přenesená",J211,0)</f>
        <v>0</v>
      </c>
      <c r="BI211" s="193">
        <f>IF(N211="nulová",J211,0)</f>
        <v>0</v>
      </c>
      <c r="BJ211" s="25" t="s">
        <v>17</v>
      </c>
      <c r="BK211" s="193">
        <f>ROUND(I211*H211,2)</f>
        <v>0</v>
      </c>
      <c r="BL211" s="25" t="s">
        <v>92</v>
      </c>
      <c r="BM211" s="25" t="s">
        <v>5204</v>
      </c>
    </row>
    <row r="212" spans="2:51" s="12" customFormat="1" ht="13.5">
      <c r="B212" s="194"/>
      <c r="D212" s="195" t="s">
        <v>198</v>
      </c>
      <c r="E212" s="196" t="s">
        <v>5</v>
      </c>
      <c r="F212" s="197" t="s">
        <v>5205</v>
      </c>
      <c r="H212" s="196" t="s">
        <v>5</v>
      </c>
      <c r="I212" s="198"/>
      <c r="L212" s="194"/>
      <c r="M212" s="199"/>
      <c r="N212" s="200"/>
      <c r="O212" s="200"/>
      <c r="P212" s="200"/>
      <c r="Q212" s="200"/>
      <c r="R212" s="200"/>
      <c r="S212" s="200"/>
      <c r="T212" s="201"/>
      <c r="AT212" s="196" t="s">
        <v>198</v>
      </c>
      <c r="AU212" s="196" t="s">
        <v>80</v>
      </c>
      <c r="AV212" s="12" t="s">
        <v>17</v>
      </c>
      <c r="AW212" s="12" t="s">
        <v>35</v>
      </c>
      <c r="AX212" s="12" t="s">
        <v>72</v>
      </c>
      <c r="AY212" s="196" t="s">
        <v>190</v>
      </c>
    </row>
    <row r="213" spans="2:51" s="12" customFormat="1" ht="13.5">
      <c r="B213" s="194"/>
      <c r="D213" s="195" t="s">
        <v>198</v>
      </c>
      <c r="E213" s="196" t="s">
        <v>5</v>
      </c>
      <c r="F213" s="197" t="s">
        <v>5206</v>
      </c>
      <c r="H213" s="196" t="s">
        <v>5</v>
      </c>
      <c r="I213" s="198"/>
      <c r="L213" s="194"/>
      <c r="M213" s="199"/>
      <c r="N213" s="200"/>
      <c r="O213" s="200"/>
      <c r="P213" s="200"/>
      <c r="Q213" s="200"/>
      <c r="R213" s="200"/>
      <c r="S213" s="200"/>
      <c r="T213" s="201"/>
      <c r="AT213" s="196" t="s">
        <v>198</v>
      </c>
      <c r="AU213" s="196" t="s">
        <v>80</v>
      </c>
      <c r="AV213" s="12" t="s">
        <v>17</v>
      </c>
      <c r="AW213" s="12" t="s">
        <v>35</v>
      </c>
      <c r="AX213" s="12" t="s">
        <v>72</v>
      </c>
      <c r="AY213" s="196" t="s">
        <v>190</v>
      </c>
    </row>
    <row r="214" spans="2:51" s="13" customFormat="1" ht="13.5">
      <c r="B214" s="202"/>
      <c r="D214" s="195" t="s">
        <v>198</v>
      </c>
      <c r="E214" s="203" t="s">
        <v>5</v>
      </c>
      <c r="F214" s="204" t="s">
        <v>5207</v>
      </c>
      <c r="H214" s="205">
        <v>54</v>
      </c>
      <c r="I214" s="206"/>
      <c r="L214" s="202"/>
      <c r="M214" s="207"/>
      <c r="N214" s="208"/>
      <c r="O214" s="208"/>
      <c r="P214" s="208"/>
      <c r="Q214" s="208"/>
      <c r="R214" s="208"/>
      <c r="S214" s="208"/>
      <c r="T214" s="209"/>
      <c r="AT214" s="203" t="s">
        <v>198</v>
      </c>
      <c r="AU214" s="203" t="s">
        <v>80</v>
      </c>
      <c r="AV214" s="13" t="s">
        <v>80</v>
      </c>
      <c r="AW214" s="13" t="s">
        <v>35</v>
      </c>
      <c r="AX214" s="13" t="s">
        <v>72</v>
      </c>
      <c r="AY214" s="203" t="s">
        <v>190</v>
      </c>
    </row>
    <row r="215" spans="2:51" s="12" customFormat="1" ht="13.5">
      <c r="B215" s="194"/>
      <c r="D215" s="195" t="s">
        <v>198</v>
      </c>
      <c r="E215" s="196" t="s">
        <v>5</v>
      </c>
      <c r="F215" s="197" t="s">
        <v>5208</v>
      </c>
      <c r="H215" s="196" t="s">
        <v>5</v>
      </c>
      <c r="I215" s="198"/>
      <c r="L215" s="194"/>
      <c r="M215" s="199"/>
      <c r="N215" s="200"/>
      <c r="O215" s="200"/>
      <c r="P215" s="200"/>
      <c r="Q215" s="200"/>
      <c r="R215" s="200"/>
      <c r="S215" s="200"/>
      <c r="T215" s="201"/>
      <c r="AT215" s="196" t="s">
        <v>198</v>
      </c>
      <c r="AU215" s="196" t="s">
        <v>80</v>
      </c>
      <c r="AV215" s="12" t="s">
        <v>17</v>
      </c>
      <c r="AW215" s="12" t="s">
        <v>35</v>
      </c>
      <c r="AX215" s="12" t="s">
        <v>72</v>
      </c>
      <c r="AY215" s="196" t="s">
        <v>190</v>
      </c>
    </row>
    <row r="216" spans="2:51" s="13" customFormat="1" ht="13.5">
      <c r="B216" s="202"/>
      <c r="D216" s="195" t="s">
        <v>198</v>
      </c>
      <c r="E216" s="203" t="s">
        <v>5</v>
      </c>
      <c r="F216" s="204" t="s">
        <v>5209</v>
      </c>
      <c r="H216" s="205">
        <v>84</v>
      </c>
      <c r="I216" s="206"/>
      <c r="L216" s="202"/>
      <c r="M216" s="207"/>
      <c r="N216" s="208"/>
      <c r="O216" s="208"/>
      <c r="P216" s="208"/>
      <c r="Q216" s="208"/>
      <c r="R216" s="208"/>
      <c r="S216" s="208"/>
      <c r="T216" s="209"/>
      <c r="AT216" s="203" t="s">
        <v>198</v>
      </c>
      <c r="AU216" s="203" t="s">
        <v>80</v>
      </c>
      <c r="AV216" s="13" t="s">
        <v>80</v>
      </c>
      <c r="AW216" s="13" t="s">
        <v>35</v>
      </c>
      <c r="AX216" s="13" t="s">
        <v>72</v>
      </c>
      <c r="AY216" s="203" t="s">
        <v>190</v>
      </c>
    </row>
    <row r="217" spans="2:51" s="14" customFormat="1" ht="13.5">
      <c r="B217" s="210"/>
      <c r="D217" s="195" t="s">
        <v>198</v>
      </c>
      <c r="E217" s="211" t="s">
        <v>5</v>
      </c>
      <c r="F217" s="212" t="s">
        <v>221</v>
      </c>
      <c r="H217" s="213">
        <v>138</v>
      </c>
      <c r="I217" s="214"/>
      <c r="L217" s="210"/>
      <c r="M217" s="215"/>
      <c r="N217" s="216"/>
      <c r="O217" s="216"/>
      <c r="P217" s="216"/>
      <c r="Q217" s="216"/>
      <c r="R217" s="216"/>
      <c r="S217" s="216"/>
      <c r="T217" s="217"/>
      <c r="AT217" s="211" t="s">
        <v>198</v>
      </c>
      <c r="AU217" s="211" t="s">
        <v>80</v>
      </c>
      <c r="AV217" s="14" t="s">
        <v>92</v>
      </c>
      <c r="AW217" s="14" t="s">
        <v>35</v>
      </c>
      <c r="AX217" s="14" t="s">
        <v>17</v>
      </c>
      <c r="AY217" s="211" t="s">
        <v>190</v>
      </c>
    </row>
    <row r="218" spans="2:65" s="1" customFormat="1" ht="38.25" customHeight="1">
      <c r="B218" s="181"/>
      <c r="C218" s="182" t="s">
        <v>543</v>
      </c>
      <c r="D218" s="182" t="s">
        <v>192</v>
      </c>
      <c r="E218" s="183" t="s">
        <v>5210</v>
      </c>
      <c r="F218" s="184" t="s">
        <v>5211</v>
      </c>
      <c r="G218" s="185" t="s">
        <v>275</v>
      </c>
      <c r="H218" s="186">
        <v>19</v>
      </c>
      <c r="I218" s="187"/>
      <c r="J218" s="188">
        <f>ROUND(I218*H218,2)</f>
        <v>0</v>
      </c>
      <c r="K218" s="184" t="s">
        <v>5</v>
      </c>
      <c r="L218" s="42"/>
      <c r="M218" s="189" t="s">
        <v>5</v>
      </c>
      <c r="N218" s="190" t="s">
        <v>43</v>
      </c>
      <c r="O218" s="43"/>
      <c r="P218" s="191">
        <f>O218*H218</f>
        <v>0</v>
      </c>
      <c r="Q218" s="191">
        <v>0.1837</v>
      </c>
      <c r="R218" s="191">
        <f>Q218*H218</f>
        <v>3.4903</v>
      </c>
      <c r="S218" s="191">
        <v>0</v>
      </c>
      <c r="T218" s="192">
        <f>S218*H218</f>
        <v>0</v>
      </c>
      <c r="AR218" s="25" t="s">
        <v>92</v>
      </c>
      <c r="AT218" s="25" t="s">
        <v>192</v>
      </c>
      <c r="AU218" s="25" t="s">
        <v>80</v>
      </c>
      <c r="AY218" s="25" t="s">
        <v>190</v>
      </c>
      <c r="BE218" s="193">
        <f>IF(N218="základní",J218,0)</f>
        <v>0</v>
      </c>
      <c r="BF218" s="193">
        <f>IF(N218="snížená",J218,0)</f>
        <v>0</v>
      </c>
      <c r="BG218" s="193">
        <f>IF(N218="zákl. přenesená",J218,0)</f>
        <v>0</v>
      </c>
      <c r="BH218" s="193">
        <f>IF(N218="sníž. přenesená",J218,0)</f>
        <v>0</v>
      </c>
      <c r="BI218" s="193">
        <f>IF(N218="nulová",J218,0)</f>
        <v>0</v>
      </c>
      <c r="BJ218" s="25" t="s">
        <v>17</v>
      </c>
      <c r="BK218" s="193">
        <f>ROUND(I218*H218,2)</f>
        <v>0</v>
      </c>
      <c r="BL218" s="25" t="s">
        <v>92</v>
      </c>
      <c r="BM218" s="25" t="s">
        <v>5212</v>
      </c>
    </row>
    <row r="219" spans="2:51" s="12" customFormat="1" ht="13.5">
      <c r="B219" s="194"/>
      <c r="D219" s="195" t="s">
        <v>198</v>
      </c>
      <c r="E219" s="196" t="s">
        <v>5</v>
      </c>
      <c r="F219" s="197" t="s">
        <v>5213</v>
      </c>
      <c r="H219" s="196" t="s">
        <v>5</v>
      </c>
      <c r="I219" s="198"/>
      <c r="L219" s="194"/>
      <c r="M219" s="199"/>
      <c r="N219" s="200"/>
      <c r="O219" s="200"/>
      <c r="P219" s="200"/>
      <c r="Q219" s="200"/>
      <c r="R219" s="200"/>
      <c r="S219" s="200"/>
      <c r="T219" s="201"/>
      <c r="AT219" s="196" t="s">
        <v>198</v>
      </c>
      <c r="AU219" s="196" t="s">
        <v>80</v>
      </c>
      <c r="AV219" s="12" t="s">
        <v>17</v>
      </c>
      <c r="AW219" s="12" t="s">
        <v>35</v>
      </c>
      <c r="AX219" s="12" t="s">
        <v>72</v>
      </c>
      <c r="AY219" s="196" t="s">
        <v>190</v>
      </c>
    </row>
    <row r="220" spans="2:51" s="13" customFormat="1" ht="13.5">
      <c r="B220" s="202"/>
      <c r="D220" s="195" t="s">
        <v>198</v>
      </c>
      <c r="E220" s="203" t="s">
        <v>5</v>
      </c>
      <c r="F220" s="204" t="s">
        <v>5214</v>
      </c>
      <c r="H220" s="205">
        <v>19</v>
      </c>
      <c r="I220" s="206"/>
      <c r="L220" s="202"/>
      <c r="M220" s="207"/>
      <c r="N220" s="208"/>
      <c r="O220" s="208"/>
      <c r="P220" s="208"/>
      <c r="Q220" s="208"/>
      <c r="R220" s="208"/>
      <c r="S220" s="208"/>
      <c r="T220" s="209"/>
      <c r="AT220" s="203" t="s">
        <v>198</v>
      </c>
      <c r="AU220" s="203" t="s">
        <v>80</v>
      </c>
      <c r="AV220" s="13" t="s">
        <v>80</v>
      </c>
      <c r="AW220" s="13" t="s">
        <v>35</v>
      </c>
      <c r="AX220" s="13" t="s">
        <v>17</v>
      </c>
      <c r="AY220" s="203" t="s">
        <v>190</v>
      </c>
    </row>
    <row r="221" spans="2:65" s="1" customFormat="1" ht="16.5" customHeight="1">
      <c r="B221" s="181"/>
      <c r="C221" s="218" t="s">
        <v>549</v>
      </c>
      <c r="D221" s="218" t="s">
        <v>465</v>
      </c>
      <c r="E221" s="219" t="s">
        <v>5215</v>
      </c>
      <c r="F221" s="220" t="s">
        <v>5216</v>
      </c>
      <c r="G221" s="221" t="s">
        <v>275</v>
      </c>
      <c r="H221" s="222">
        <v>20.9</v>
      </c>
      <c r="I221" s="223"/>
      <c r="J221" s="224">
        <f>ROUND(I221*H221,2)</f>
        <v>0</v>
      </c>
      <c r="K221" s="220" t="s">
        <v>196</v>
      </c>
      <c r="L221" s="225"/>
      <c r="M221" s="226" t="s">
        <v>5</v>
      </c>
      <c r="N221" s="227" t="s">
        <v>43</v>
      </c>
      <c r="O221" s="43"/>
      <c r="P221" s="191">
        <f>O221*H221</f>
        <v>0</v>
      </c>
      <c r="Q221" s="191">
        <v>0.079</v>
      </c>
      <c r="R221" s="191">
        <f>Q221*H221</f>
        <v>1.6511</v>
      </c>
      <c r="S221" s="191">
        <v>0</v>
      </c>
      <c r="T221" s="192">
        <f>S221*H221</f>
        <v>0</v>
      </c>
      <c r="AR221" s="25" t="s">
        <v>238</v>
      </c>
      <c r="AT221" s="25" t="s">
        <v>465</v>
      </c>
      <c r="AU221" s="25" t="s">
        <v>80</v>
      </c>
      <c r="AY221" s="25" t="s">
        <v>190</v>
      </c>
      <c r="BE221" s="193">
        <f>IF(N221="základní",J221,0)</f>
        <v>0</v>
      </c>
      <c r="BF221" s="193">
        <f>IF(N221="snížená",J221,0)</f>
        <v>0</v>
      </c>
      <c r="BG221" s="193">
        <f>IF(N221="zákl. přenesená",J221,0)</f>
        <v>0</v>
      </c>
      <c r="BH221" s="193">
        <f>IF(N221="sníž. přenesená",J221,0)</f>
        <v>0</v>
      </c>
      <c r="BI221" s="193">
        <f>IF(N221="nulová",J221,0)</f>
        <v>0</v>
      </c>
      <c r="BJ221" s="25" t="s">
        <v>17</v>
      </c>
      <c r="BK221" s="193">
        <f>ROUND(I221*H221,2)</f>
        <v>0</v>
      </c>
      <c r="BL221" s="25" t="s">
        <v>92</v>
      </c>
      <c r="BM221" s="25" t="s">
        <v>5217</v>
      </c>
    </row>
    <row r="222" spans="2:51" s="13" customFormat="1" ht="13.5">
      <c r="B222" s="202"/>
      <c r="D222" s="195" t="s">
        <v>198</v>
      </c>
      <c r="F222" s="204" t="s">
        <v>5218</v>
      </c>
      <c r="H222" s="205">
        <v>20.9</v>
      </c>
      <c r="I222" s="206"/>
      <c r="L222" s="202"/>
      <c r="M222" s="207"/>
      <c r="N222" s="208"/>
      <c r="O222" s="208"/>
      <c r="P222" s="208"/>
      <c r="Q222" s="208"/>
      <c r="R222" s="208"/>
      <c r="S222" s="208"/>
      <c r="T222" s="209"/>
      <c r="AT222" s="203" t="s">
        <v>198</v>
      </c>
      <c r="AU222" s="203" t="s">
        <v>80</v>
      </c>
      <c r="AV222" s="13" t="s">
        <v>80</v>
      </c>
      <c r="AW222" s="13" t="s">
        <v>6</v>
      </c>
      <c r="AX222" s="13" t="s">
        <v>17</v>
      </c>
      <c r="AY222" s="203" t="s">
        <v>190</v>
      </c>
    </row>
    <row r="223" spans="2:63" s="11" customFormat="1" ht="29.85" customHeight="1">
      <c r="B223" s="168"/>
      <c r="D223" s="169" t="s">
        <v>71</v>
      </c>
      <c r="E223" s="179" t="s">
        <v>244</v>
      </c>
      <c r="F223" s="179" t="s">
        <v>1433</v>
      </c>
      <c r="I223" s="171"/>
      <c r="J223" s="180">
        <f>BK223</f>
        <v>0</v>
      </c>
      <c r="L223" s="168"/>
      <c r="M223" s="173"/>
      <c r="N223" s="174"/>
      <c r="O223" s="174"/>
      <c r="P223" s="175">
        <f>SUM(P224:P230)</f>
        <v>0</v>
      </c>
      <c r="Q223" s="174"/>
      <c r="R223" s="175">
        <f>SUM(R224:R230)</f>
        <v>0.03174</v>
      </c>
      <c r="S223" s="174"/>
      <c r="T223" s="176">
        <f>SUM(T224:T230)</f>
        <v>0</v>
      </c>
      <c r="AR223" s="169" t="s">
        <v>17</v>
      </c>
      <c r="AT223" s="177" t="s">
        <v>71</v>
      </c>
      <c r="AU223" s="177" t="s">
        <v>17</v>
      </c>
      <c r="AY223" s="169" t="s">
        <v>190</v>
      </c>
      <c r="BK223" s="178">
        <f>SUM(BK224:BK230)</f>
        <v>0</v>
      </c>
    </row>
    <row r="224" spans="2:65" s="1" customFormat="1" ht="25.5" customHeight="1">
      <c r="B224" s="181"/>
      <c r="C224" s="182" t="s">
        <v>555</v>
      </c>
      <c r="D224" s="182" t="s">
        <v>192</v>
      </c>
      <c r="E224" s="183" t="s">
        <v>1499</v>
      </c>
      <c r="F224" s="184" t="s">
        <v>1500</v>
      </c>
      <c r="G224" s="185" t="s">
        <v>275</v>
      </c>
      <c r="H224" s="186">
        <v>46</v>
      </c>
      <c r="I224" s="187"/>
      <c r="J224" s="188">
        <f>ROUND(I224*H224,2)</f>
        <v>0</v>
      </c>
      <c r="K224" s="184" t="s">
        <v>196</v>
      </c>
      <c r="L224" s="42"/>
      <c r="M224" s="189" t="s">
        <v>5</v>
      </c>
      <c r="N224" s="190" t="s">
        <v>43</v>
      </c>
      <c r="O224" s="43"/>
      <c r="P224" s="191">
        <f>O224*H224</f>
        <v>0</v>
      </c>
      <c r="Q224" s="191">
        <v>0.00069</v>
      </c>
      <c r="R224" s="191">
        <f>Q224*H224</f>
        <v>0.03174</v>
      </c>
      <c r="S224" s="191">
        <v>0</v>
      </c>
      <c r="T224" s="192">
        <f>S224*H224</f>
        <v>0</v>
      </c>
      <c r="AR224" s="25" t="s">
        <v>92</v>
      </c>
      <c r="AT224" s="25" t="s">
        <v>192</v>
      </c>
      <c r="AU224" s="25" t="s">
        <v>80</v>
      </c>
      <c r="AY224" s="25" t="s">
        <v>190</v>
      </c>
      <c r="BE224" s="193">
        <f>IF(N224="základní",J224,0)</f>
        <v>0</v>
      </c>
      <c r="BF224" s="193">
        <f>IF(N224="snížená",J224,0)</f>
        <v>0</v>
      </c>
      <c r="BG224" s="193">
        <f>IF(N224="zákl. přenesená",J224,0)</f>
        <v>0</v>
      </c>
      <c r="BH224" s="193">
        <f>IF(N224="sníž. přenesená",J224,0)</f>
        <v>0</v>
      </c>
      <c r="BI224" s="193">
        <f>IF(N224="nulová",J224,0)</f>
        <v>0</v>
      </c>
      <c r="BJ224" s="25" t="s">
        <v>17</v>
      </c>
      <c r="BK224" s="193">
        <f>ROUND(I224*H224,2)</f>
        <v>0</v>
      </c>
      <c r="BL224" s="25" t="s">
        <v>92</v>
      </c>
      <c r="BM224" s="25" t="s">
        <v>5219</v>
      </c>
    </row>
    <row r="225" spans="2:51" s="12" customFormat="1" ht="13.5">
      <c r="B225" s="194"/>
      <c r="D225" s="195" t="s">
        <v>198</v>
      </c>
      <c r="E225" s="196" t="s">
        <v>5</v>
      </c>
      <c r="F225" s="197" t="s">
        <v>5206</v>
      </c>
      <c r="H225" s="196" t="s">
        <v>5</v>
      </c>
      <c r="I225" s="198"/>
      <c r="L225" s="194"/>
      <c r="M225" s="199"/>
      <c r="N225" s="200"/>
      <c r="O225" s="200"/>
      <c r="P225" s="200"/>
      <c r="Q225" s="200"/>
      <c r="R225" s="200"/>
      <c r="S225" s="200"/>
      <c r="T225" s="201"/>
      <c r="AT225" s="196" t="s">
        <v>198</v>
      </c>
      <c r="AU225" s="196" t="s">
        <v>80</v>
      </c>
      <c r="AV225" s="12" t="s">
        <v>17</v>
      </c>
      <c r="AW225" s="12" t="s">
        <v>35</v>
      </c>
      <c r="AX225" s="12" t="s">
        <v>72</v>
      </c>
      <c r="AY225" s="196" t="s">
        <v>190</v>
      </c>
    </row>
    <row r="226" spans="2:51" s="13" customFormat="1" ht="13.5">
      <c r="B226" s="202"/>
      <c r="D226" s="195" t="s">
        <v>198</v>
      </c>
      <c r="E226" s="203" t="s">
        <v>5</v>
      </c>
      <c r="F226" s="204" t="s">
        <v>1385</v>
      </c>
      <c r="H226" s="205">
        <v>18</v>
      </c>
      <c r="I226" s="206"/>
      <c r="L226" s="202"/>
      <c r="M226" s="207"/>
      <c r="N226" s="208"/>
      <c r="O226" s="208"/>
      <c r="P226" s="208"/>
      <c r="Q226" s="208"/>
      <c r="R226" s="208"/>
      <c r="S226" s="208"/>
      <c r="T226" s="209"/>
      <c r="AT226" s="203" t="s">
        <v>198</v>
      </c>
      <c r="AU226" s="203" t="s">
        <v>80</v>
      </c>
      <c r="AV226" s="13" t="s">
        <v>80</v>
      </c>
      <c r="AW226" s="13" t="s">
        <v>35</v>
      </c>
      <c r="AX226" s="13" t="s">
        <v>72</v>
      </c>
      <c r="AY226" s="203" t="s">
        <v>190</v>
      </c>
    </row>
    <row r="227" spans="2:51" s="12" customFormat="1" ht="13.5">
      <c r="B227" s="194"/>
      <c r="D227" s="195" t="s">
        <v>198</v>
      </c>
      <c r="E227" s="196" t="s">
        <v>5</v>
      </c>
      <c r="F227" s="197" t="s">
        <v>5208</v>
      </c>
      <c r="H227" s="196" t="s">
        <v>5</v>
      </c>
      <c r="I227" s="198"/>
      <c r="L227" s="194"/>
      <c r="M227" s="199"/>
      <c r="N227" s="200"/>
      <c r="O227" s="200"/>
      <c r="P227" s="200"/>
      <c r="Q227" s="200"/>
      <c r="R227" s="200"/>
      <c r="S227" s="200"/>
      <c r="T227" s="201"/>
      <c r="AT227" s="196" t="s">
        <v>198</v>
      </c>
      <c r="AU227" s="196" t="s">
        <v>80</v>
      </c>
      <c r="AV227" s="12" t="s">
        <v>17</v>
      </c>
      <c r="AW227" s="12" t="s">
        <v>35</v>
      </c>
      <c r="AX227" s="12" t="s">
        <v>72</v>
      </c>
      <c r="AY227" s="196" t="s">
        <v>190</v>
      </c>
    </row>
    <row r="228" spans="2:51" s="13" customFormat="1" ht="13.5">
      <c r="B228" s="202"/>
      <c r="D228" s="195" t="s">
        <v>198</v>
      </c>
      <c r="E228" s="203" t="s">
        <v>5</v>
      </c>
      <c r="F228" s="204" t="s">
        <v>5220</v>
      </c>
      <c r="H228" s="205">
        <v>28</v>
      </c>
      <c r="I228" s="206"/>
      <c r="L228" s="202"/>
      <c r="M228" s="207"/>
      <c r="N228" s="208"/>
      <c r="O228" s="208"/>
      <c r="P228" s="208"/>
      <c r="Q228" s="208"/>
      <c r="R228" s="208"/>
      <c r="S228" s="208"/>
      <c r="T228" s="209"/>
      <c r="AT228" s="203" t="s">
        <v>198</v>
      </c>
      <c r="AU228" s="203" t="s">
        <v>80</v>
      </c>
      <c r="AV228" s="13" t="s">
        <v>80</v>
      </c>
      <c r="AW228" s="13" t="s">
        <v>35</v>
      </c>
      <c r="AX228" s="13" t="s">
        <v>72</v>
      </c>
      <c r="AY228" s="203" t="s">
        <v>190</v>
      </c>
    </row>
    <row r="229" spans="2:51" s="14" customFormat="1" ht="13.5">
      <c r="B229" s="210"/>
      <c r="D229" s="195" t="s">
        <v>198</v>
      </c>
      <c r="E229" s="211" t="s">
        <v>5</v>
      </c>
      <c r="F229" s="212" t="s">
        <v>221</v>
      </c>
      <c r="H229" s="213">
        <v>46</v>
      </c>
      <c r="I229" s="214"/>
      <c r="L229" s="210"/>
      <c r="M229" s="215"/>
      <c r="N229" s="216"/>
      <c r="O229" s="216"/>
      <c r="P229" s="216"/>
      <c r="Q229" s="216"/>
      <c r="R229" s="216"/>
      <c r="S229" s="216"/>
      <c r="T229" s="217"/>
      <c r="AT229" s="211" t="s">
        <v>198</v>
      </c>
      <c r="AU229" s="211" t="s">
        <v>80</v>
      </c>
      <c r="AV229" s="14" t="s">
        <v>92</v>
      </c>
      <c r="AW229" s="14" t="s">
        <v>35</v>
      </c>
      <c r="AX229" s="14" t="s">
        <v>17</v>
      </c>
      <c r="AY229" s="211" t="s">
        <v>190</v>
      </c>
    </row>
    <row r="230" spans="2:65" s="1" customFormat="1" ht="16.5" customHeight="1">
      <c r="B230" s="181"/>
      <c r="C230" s="182" t="s">
        <v>560</v>
      </c>
      <c r="D230" s="182" t="s">
        <v>192</v>
      </c>
      <c r="E230" s="183" t="s">
        <v>5221</v>
      </c>
      <c r="F230" s="184" t="s">
        <v>5222</v>
      </c>
      <c r="G230" s="185" t="s">
        <v>410</v>
      </c>
      <c r="H230" s="186">
        <v>3</v>
      </c>
      <c r="I230" s="187"/>
      <c r="J230" s="188">
        <f>ROUND(I230*H230,2)</f>
        <v>0</v>
      </c>
      <c r="K230" s="184" t="s">
        <v>5</v>
      </c>
      <c r="L230" s="42"/>
      <c r="M230" s="189" t="s">
        <v>5</v>
      </c>
      <c r="N230" s="190" t="s">
        <v>43</v>
      </c>
      <c r="O230" s="43"/>
      <c r="P230" s="191">
        <f>O230*H230</f>
        <v>0</v>
      </c>
      <c r="Q230" s="191">
        <v>0</v>
      </c>
      <c r="R230" s="191">
        <f>Q230*H230</f>
        <v>0</v>
      </c>
      <c r="S230" s="191">
        <v>0</v>
      </c>
      <c r="T230" s="192">
        <f>S230*H230</f>
        <v>0</v>
      </c>
      <c r="AR230" s="25" t="s">
        <v>92</v>
      </c>
      <c r="AT230" s="25" t="s">
        <v>192</v>
      </c>
      <c r="AU230" s="25" t="s">
        <v>80</v>
      </c>
      <c r="AY230" s="25" t="s">
        <v>190</v>
      </c>
      <c r="BE230" s="193">
        <f>IF(N230="základní",J230,0)</f>
        <v>0</v>
      </c>
      <c r="BF230" s="193">
        <f>IF(N230="snížená",J230,0)</f>
        <v>0</v>
      </c>
      <c r="BG230" s="193">
        <f>IF(N230="zákl. přenesená",J230,0)</f>
        <v>0</v>
      </c>
      <c r="BH230" s="193">
        <f>IF(N230="sníž. přenesená",J230,0)</f>
        <v>0</v>
      </c>
      <c r="BI230" s="193">
        <f>IF(N230="nulová",J230,0)</f>
        <v>0</v>
      </c>
      <c r="BJ230" s="25" t="s">
        <v>17</v>
      </c>
      <c r="BK230" s="193">
        <f>ROUND(I230*H230,2)</f>
        <v>0</v>
      </c>
      <c r="BL230" s="25" t="s">
        <v>92</v>
      </c>
      <c r="BM230" s="25" t="s">
        <v>5223</v>
      </c>
    </row>
    <row r="231" spans="2:63" s="11" customFormat="1" ht="29.85" customHeight="1">
      <c r="B231" s="168"/>
      <c r="D231" s="169" t="s">
        <v>71</v>
      </c>
      <c r="E231" s="179" t="s">
        <v>1805</v>
      </c>
      <c r="F231" s="179" t="s">
        <v>1806</v>
      </c>
      <c r="I231" s="171"/>
      <c r="J231" s="180">
        <f>BK231</f>
        <v>0</v>
      </c>
      <c r="L231" s="168"/>
      <c r="M231" s="173"/>
      <c r="N231" s="174"/>
      <c r="O231" s="174"/>
      <c r="P231" s="175">
        <f>P232</f>
        <v>0</v>
      </c>
      <c r="Q231" s="174"/>
      <c r="R231" s="175">
        <f>R232</f>
        <v>0</v>
      </c>
      <c r="S231" s="174"/>
      <c r="T231" s="176">
        <f>T232</f>
        <v>0</v>
      </c>
      <c r="AR231" s="169" t="s">
        <v>17</v>
      </c>
      <c r="AT231" s="177" t="s">
        <v>71</v>
      </c>
      <c r="AU231" s="177" t="s">
        <v>17</v>
      </c>
      <c r="AY231" s="169" t="s">
        <v>190</v>
      </c>
      <c r="BK231" s="178">
        <f>BK232</f>
        <v>0</v>
      </c>
    </row>
    <row r="232" spans="2:65" s="1" customFormat="1" ht="25.5" customHeight="1">
      <c r="B232" s="181"/>
      <c r="C232" s="182" t="s">
        <v>567</v>
      </c>
      <c r="D232" s="182" t="s">
        <v>192</v>
      </c>
      <c r="E232" s="183" t="s">
        <v>5224</v>
      </c>
      <c r="F232" s="184" t="s">
        <v>5225</v>
      </c>
      <c r="G232" s="185" t="s">
        <v>316</v>
      </c>
      <c r="H232" s="186">
        <v>10.259</v>
      </c>
      <c r="I232" s="187"/>
      <c r="J232" s="188">
        <f>ROUND(I232*H232,2)</f>
        <v>0</v>
      </c>
      <c r="K232" s="184" t="s">
        <v>196</v>
      </c>
      <c r="L232" s="42"/>
      <c r="M232" s="189" t="s">
        <v>5</v>
      </c>
      <c r="N232" s="236" t="s">
        <v>43</v>
      </c>
      <c r="O232" s="237"/>
      <c r="P232" s="238">
        <f>O232*H232</f>
        <v>0</v>
      </c>
      <c r="Q232" s="238">
        <v>0</v>
      </c>
      <c r="R232" s="238">
        <f>Q232*H232</f>
        <v>0</v>
      </c>
      <c r="S232" s="238">
        <v>0</v>
      </c>
      <c r="T232" s="239">
        <f>S232*H232</f>
        <v>0</v>
      </c>
      <c r="AR232" s="25" t="s">
        <v>92</v>
      </c>
      <c r="AT232" s="25" t="s">
        <v>192</v>
      </c>
      <c r="AU232" s="25" t="s">
        <v>80</v>
      </c>
      <c r="AY232" s="25" t="s">
        <v>190</v>
      </c>
      <c r="BE232" s="193">
        <f>IF(N232="základní",J232,0)</f>
        <v>0</v>
      </c>
      <c r="BF232" s="193">
        <f>IF(N232="snížená",J232,0)</f>
        <v>0</v>
      </c>
      <c r="BG232" s="193">
        <f>IF(N232="zákl. přenesená",J232,0)</f>
        <v>0</v>
      </c>
      <c r="BH232" s="193">
        <f>IF(N232="sníž. přenesená",J232,0)</f>
        <v>0</v>
      </c>
      <c r="BI232" s="193">
        <f>IF(N232="nulová",J232,0)</f>
        <v>0</v>
      </c>
      <c r="BJ232" s="25" t="s">
        <v>17</v>
      </c>
      <c r="BK232" s="193">
        <f>ROUND(I232*H232,2)</f>
        <v>0</v>
      </c>
      <c r="BL232" s="25" t="s">
        <v>92</v>
      </c>
      <c r="BM232" s="25" t="s">
        <v>5226</v>
      </c>
    </row>
    <row r="233" spans="2:12" s="1" customFormat="1" ht="6.95" customHeight="1">
      <c r="B233" s="57"/>
      <c r="C233" s="58"/>
      <c r="D233" s="58"/>
      <c r="E233" s="58"/>
      <c r="F233" s="58"/>
      <c r="G233" s="58"/>
      <c r="H233" s="58"/>
      <c r="I233" s="135"/>
      <c r="J233" s="58"/>
      <c r="K233" s="58"/>
      <c r="L233" s="42"/>
    </row>
  </sheetData>
  <autoFilter ref="C92:K232"/>
  <mergeCells count="16">
    <mergeCell ref="L2:V2"/>
    <mergeCell ref="E79:H79"/>
    <mergeCell ref="E83:H83"/>
    <mergeCell ref="E81:H81"/>
    <mergeCell ref="E85:H85"/>
    <mergeCell ref="G1:H1"/>
    <mergeCell ref="E49:H49"/>
    <mergeCell ref="E53:H53"/>
    <mergeCell ref="E51:H51"/>
    <mergeCell ref="E55:H55"/>
    <mergeCell ref="J59:J60"/>
    <mergeCell ref="E7:H7"/>
    <mergeCell ref="E11:H11"/>
    <mergeCell ref="E9:H9"/>
    <mergeCell ref="E13:H13"/>
    <mergeCell ref="E28:H28"/>
  </mergeCells>
  <hyperlinks>
    <hyperlink ref="F1:G1" location="C2" display="1) Krycí list soupisu"/>
    <hyperlink ref="G1:H1" location="C62" display="2) Rekapitulace"/>
    <hyperlink ref="J1" location="C92"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86"/>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07"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2"/>
      <c r="B1" s="108"/>
      <c r="C1" s="108"/>
      <c r="D1" s="109" t="s">
        <v>1</v>
      </c>
      <c r="E1" s="108"/>
      <c r="F1" s="110" t="s">
        <v>118</v>
      </c>
      <c r="G1" s="376" t="s">
        <v>119</v>
      </c>
      <c r="H1" s="376"/>
      <c r="I1" s="111"/>
      <c r="J1" s="110" t="s">
        <v>120</v>
      </c>
      <c r="K1" s="109" t="s">
        <v>121</v>
      </c>
      <c r="L1" s="110" t="s">
        <v>122</v>
      </c>
      <c r="M1" s="110"/>
      <c r="N1" s="110"/>
      <c r="O1" s="110"/>
      <c r="P1" s="110"/>
      <c r="Q1" s="110"/>
      <c r="R1" s="110"/>
      <c r="S1" s="110"/>
      <c r="T1" s="110"/>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L2" s="365" t="s">
        <v>8</v>
      </c>
      <c r="M2" s="366"/>
      <c r="N2" s="366"/>
      <c r="O2" s="366"/>
      <c r="P2" s="366"/>
      <c r="Q2" s="366"/>
      <c r="R2" s="366"/>
      <c r="S2" s="366"/>
      <c r="T2" s="366"/>
      <c r="U2" s="366"/>
      <c r="V2" s="366"/>
      <c r="AT2" s="25" t="s">
        <v>106</v>
      </c>
    </row>
    <row r="3" spans="2:46" ht="6.95" customHeight="1">
      <c r="B3" s="26"/>
      <c r="C3" s="27"/>
      <c r="D3" s="27"/>
      <c r="E3" s="27"/>
      <c r="F3" s="27"/>
      <c r="G3" s="27"/>
      <c r="H3" s="27"/>
      <c r="I3" s="112"/>
      <c r="J3" s="27"/>
      <c r="K3" s="28"/>
      <c r="AT3" s="25" t="s">
        <v>80</v>
      </c>
    </row>
    <row r="4" spans="2:46" ht="36.95" customHeight="1">
      <c r="B4" s="29"/>
      <c r="C4" s="30"/>
      <c r="D4" s="31" t="s">
        <v>123</v>
      </c>
      <c r="E4" s="30"/>
      <c r="F4" s="30"/>
      <c r="G4" s="30"/>
      <c r="H4" s="30"/>
      <c r="I4" s="113"/>
      <c r="J4" s="30"/>
      <c r="K4" s="32"/>
      <c r="M4" s="33" t="s">
        <v>13</v>
      </c>
      <c r="AT4" s="25" t="s">
        <v>6</v>
      </c>
    </row>
    <row r="5" spans="2:11" ht="6.95" customHeight="1">
      <c r="B5" s="29"/>
      <c r="C5" s="30"/>
      <c r="D5" s="30"/>
      <c r="E5" s="30"/>
      <c r="F5" s="30"/>
      <c r="G5" s="30"/>
      <c r="H5" s="30"/>
      <c r="I5" s="113"/>
      <c r="J5" s="30"/>
      <c r="K5" s="32"/>
    </row>
    <row r="6" spans="2:11" ht="13.5">
      <c r="B6" s="29"/>
      <c r="C6" s="30"/>
      <c r="D6" s="38" t="s">
        <v>19</v>
      </c>
      <c r="E6" s="30"/>
      <c r="F6" s="30"/>
      <c r="G6" s="30"/>
      <c r="H6" s="30"/>
      <c r="I6" s="113"/>
      <c r="J6" s="30"/>
      <c r="K6" s="32"/>
    </row>
    <row r="7" spans="2:11" ht="16.5" customHeight="1">
      <c r="B7" s="29"/>
      <c r="C7" s="30"/>
      <c r="D7" s="30"/>
      <c r="E7" s="367" t="str">
        <f>'Rekapitulace stavby'!K6</f>
        <v>Transformace ÚSP Kvasiny- rekonstrukce v lokalitě Týniště nad Orlicí</v>
      </c>
      <c r="F7" s="368"/>
      <c r="G7" s="368"/>
      <c r="H7" s="368"/>
      <c r="I7" s="113"/>
      <c r="J7" s="30"/>
      <c r="K7" s="32"/>
    </row>
    <row r="8" spans="2:11" ht="13.5">
      <c r="B8" s="29"/>
      <c r="C8" s="30"/>
      <c r="D8" s="38" t="s">
        <v>124</v>
      </c>
      <c r="E8" s="30"/>
      <c r="F8" s="30"/>
      <c r="G8" s="30"/>
      <c r="H8" s="30"/>
      <c r="I8" s="113"/>
      <c r="J8" s="30"/>
      <c r="K8" s="32"/>
    </row>
    <row r="9" spans="2:11" ht="16.5" customHeight="1">
      <c r="B9" s="29"/>
      <c r="C9" s="30"/>
      <c r="D9" s="30"/>
      <c r="E9" s="367" t="s">
        <v>125</v>
      </c>
      <c r="F9" s="328"/>
      <c r="G9" s="328"/>
      <c r="H9" s="328"/>
      <c r="I9" s="113"/>
      <c r="J9" s="30"/>
      <c r="K9" s="32"/>
    </row>
    <row r="10" spans="2:11" ht="13.5">
      <c r="B10" s="29"/>
      <c r="C10" s="30"/>
      <c r="D10" s="38" t="s">
        <v>126</v>
      </c>
      <c r="E10" s="30"/>
      <c r="F10" s="30"/>
      <c r="G10" s="30"/>
      <c r="H10" s="30"/>
      <c r="I10" s="113"/>
      <c r="J10" s="30"/>
      <c r="K10" s="32"/>
    </row>
    <row r="11" spans="2:11" s="1" customFormat="1" ht="16.5" customHeight="1">
      <c r="B11" s="42"/>
      <c r="C11" s="43"/>
      <c r="D11" s="43"/>
      <c r="E11" s="350" t="s">
        <v>5022</v>
      </c>
      <c r="F11" s="369"/>
      <c r="G11" s="369"/>
      <c r="H11" s="369"/>
      <c r="I11" s="114"/>
      <c r="J11" s="43"/>
      <c r="K11" s="46"/>
    </row>
    <row r="12" spans="2:11" s="1" customFormat="1" ht="13.5">
      <c r="B12" s="42"/>
      <c r="C12" s="43"/>
      <c r="D12" s="38" t="s">
        <v>128</v>
      </c>
      <c r="E12" s="43"/>
      <c r="F12" s="43"/>
      <c r="G12" s="43"/>
      <c r="H12" s="43"/>
      <c r="I12" s="114"/>
      <c r="J12" s="43"/>
      <c r="K12" s="46"/>
    </row>
    <row r="13" spans="2:11" s="1" customFormat="1" ht="36.95" customHeight="1">
      <c r="B13" s="42"/>
      <c r="C13" s="43"/>
      <c r="D13" s="43"/>
      <c r="E13" s="370" t="s">
        <v>5227</v>
      </c>
      <c r="F13" s="369"/>
      <c r="G13" s="369"/>
      <c r="H13" s="369"/>
      <c r="I13" s="114"/>
      <c r="J13" s="43"/>
      <c r="K13" s="46"/>
    </row>
    <row r="14" spans="2:11" s="1" customFormat="1" ht="13.5">
      <c r="B14" s="42"/>
      <c r="C14" s="43"/>
      <c r="D14" s="43"/>
      <c r="E14" s="43"/>
      <c r="F14" s="43"/>
      <c r="G14" s="43"/>
      <c r="H14" s="43"/>
      <c r="I14" s="114"/>
      <c r="J14" s="43"/>
      <c r="K14" s="46"/>
    </row>
    <row r="15" spans="2:11" s="1" customFormat="1" ht="14.45" customHeight="1">
      <c r="B15" s="42"/>
      <c r="C15" s="43"/>
      <c r="D15" s="38" t="s">
        <v>21</v>
      </c>
      <c r="E15" s="43"/>
      <c r="F15" s="36" t="s">
        <v>5</v>
      </c>
      <c r="G15" s="43"/>
      <c r="H15" s="43"/>
      <c r="I15" s="115" t="s">
        <v>22</v>
      </c>
      <c r="J15" s="36" t="s">
        <v>5</v>
      </c>
      <c r="K15" s="46"/>
    </row>
    <row r="16" spans="2:11" s="1" customFormat="1" ht="14.45" customHeight="1">
      <c r="B16" s="42"/>
      <c r="C16" s="43"/>
      <c r="D16" s="38" t="s">
        <v>23</v>
      </c>
      <c r="E16" s="43"/>
      <c r="F16" s="36" t="s">
        <v>24</v>
      </c>
      <c r="G16" s="43"/>
      <c r="H16" s="43"/>
      <c r="I16" s="115" t="s">
        <v>25</v>
      </c>
      <c r="J16" s="116" t="str">
        <f>'Rekapitulace stavby'!AN8</f>
        <v>18.4.2017</v>
      </c>
      <c r="K16" s="46"/>
    </row>
    <row r="17" spans="2:11" s="1" customFormat="1" ht="10.9" customHeight="1">
      <c r="B17" s="42"/>
      <c r="C17" s="43"/>
      <c r="D17" s="43"/>
      <c r="E17" s="43"/>
      <c r="F17" s="43"/>
      <c r="G17" s="43"/>
      <c r="H17" s="43"/>
      <c r="I17" s="114"/>
      <c r="J17" s="43"/>
      <c r="K17" s="46"/>
    </row>
    <row r="18" spans="2:11" s="1" customFormat="1" ht="14.45" customHeight="1">
      <c r="B18" s="42"/>
      <c r="C18" s="43"/>
      <c r="D18" s="38" t="s">
        <v>27</v>
      </c>
      <c r="E18" s="43"/>
      <c r="F18" s="43"/>
      <c r="G18" s="43"/>
      <c r="H18" s="43"/>
      <c r="I18" s="115" t="s">
        <v>28</v>
      </c>
      <c r="J18" s="36" t="s">
        <v>5</v>
      </c>
      <c r="K18" s="46"/>
    </row>
    <row r="19" spans="2:11" s="1" customFormat="1" ht="18" customHeight="1">
      <c r="B19" s="42"/>
      <c r="C19" s="43"/>
      <c r="D19" s="43"/>
      <c r="E19" s="36" t="s">
        <v>29</v>
      </c>
      <c r="F19" s="43"/>
      <c r="G19" s="43"/>
      <c r="H19" s="43"/>
      <c r="I19" s="115" t="s">
        <v>30</v>
      </c>
      <c r="J19" s="36" t="s">
        <v>5</v>
      </c>
      <c r="K19" s="46"/>
    </row>
    <row r="20" spans="2:11" s="1" customFormat="1" ht="6.95" customHeight="1">
      <c r="B20" s="42"/>
      <c r="C20" s="43"/>
      <c r="D20" s="43"/>
      <c r="E20" s="43"/>
      <c r="F20" s="43"/>
      <c r="G20" s="43"/>
      <c r="H20" s="43"/>
      <c r="I20" s="114"/>
      <c r="J20" s="43"/>
      <c r="K20" s="46"/>
    </row>
    <row r="21" spans="2:11" s="1" customFormat="1" ht="14.45" customHeight="1">
      <c r="B21" s="42"/>
      <c r="C21" s="43"/>
      <c r="D21" s="38" t="s">
        <v>31</v>
      </c>
      <c r="E21" s="43"/>
      <c r="F21" s="43"/>
      <c r="G21" s="43"/>
      <c r="H21" s="43"/>
      <c r="I21" s="115" t="s">
        <v>28</v>
      </c>
      <c r="J21" s="36" t="str">
        <f>IF('Rekapitulace stavby'!AN13="Vyplň údaj","",IF('Rekapitulace stavby'!AN13="","",'Rekapitulace stavby'!AN13))</f>
        <v/>
      </c>
      <c r="K21" s="46"/>
    </row>
    <row r="22" spans="2:11" s="1" customFormat="1" ht="18" customHeight="1">
      <c r="B22" s="42"/>
      <c r="C22" s="43"/>
      <c r="D22" s="43"/>
      <c r="E22" s="36" t="str">
        <f>IF('Rekapitulace stavby'!E14="Vyplň údaj","",IF('Rekapitulace stavby'!E14="","",'Rekapitulace stavby'!E14))</f>
        <v/>
      </c>
      <c r="F22" s="43"/>
      <c r="G22" s="43"/>
      <c r="H22" s="43"/>
      <c r="I22" s="115" t="s">
        <v>30</v>
      </c>
      <c r="J22" s="36" t="str">
        <f>IF('Rekapitulace stavby'!AN14="Vyplň údaj","",IF('Rekapitulace stavby'!AN14="","",'Rekapitulace stavby'!AN14))</f>
        <v/>
      </c>
      <c r="K22" s="46"/>
    </row>
    <row r="23" spans="2:11" s="1" customFormat="1" ht="6.95" customHeight="1">
      <c r="B23" s="42"/>
      <c r="C23" s="43"/>
      <c r="D23" s="43"/>
      <c r="E23" s="43"/>
      <c r="F23" s="43"/>
      <c r="G23" s="43"/>
      <c r="H23" s="43"/>
      <c r="I23" s="114"/>
      <c r="J23" s="43"/>
      <c r="K23" s="46"/>
    </row>
    <row r="24" spans="2:11" s="1" customFormat="1" ht="14.45" customHeight="1">
      <c r="B24" s="42"/>
      <c r="C24" s="43"/>
      <c r="D24" s="38" t="s">
        <v>33</v>
      </c>
      <c r="E24" s="43"/>
      <c r="F24" s="43"/>
      <c r="G24" s="43"/>
      <c r="H24" s="43"/>
      <c r="I24" s="115" t="s">
        <v>28</v>
      </c>
      <c r="J24" s="36" t="s">
        <v>5</v>
      </c>
      <c r="K24" s="46"/>
    </row>
    <row r="25" spans="2:11" s="1" customFormat="1" ht="18" customHeight="1">
      <c r="B25" s="42"/>
      <c r="C25" s="43"/>
      <c r="D25" s="43"/>
      <c r="E25" s="36" t="s">
        <v>34</v>
      </c>
      <c r="F25" s="43"/>
      <c r="G25" s="43"/>
      <c r="H25" s="43"/>
      <c r="I25" s="115" t="s">
        <v>30</v>
      </c>
      <c r="J25" s="36" t="s">
        <v>5</v>
      </c>
      <c r="K25" s="46"/>
    </row>
    <row r="26" spans="2:11" s="1" customFormat="1" ht="6.95" customHeight="1">
      <c r="B26" s="42"/>
      <c r="C26" s="43"/>
      <c r="D26" s="43"/>
      <c r="E26" s="43"/>
      <c r="F26" s="43"/>
      <c r="G26" s="43"/>
      <c r="H26" s="43"/>
      <c r="I26" s="114"/>
      <c r="J26" s="43"/>
      <c r="K26" s="46"/>
    </row>
    <row r="27" spans="2:11" s="1" customFormat="1" ht="14.45" customHeight="1">
      <c r="B27" s="42"/>
      <c r="C27" s="43"/>
      <c r="D27" s="38" t="s">
        <v>36</v>
      </c>
      <c r="E27" s="43"/>
      <c r="F27" s="43"/>
      <c r="G27" s="43"/>
      <c r="H27" s="43"/>
      <c r="I27" s="114"/>
      <c r="J27" s="43"/>
      <c r="K27" s="46"/>
    </row>
    <row r="28" spans="2:11" s="7" customFormat="1" ht="42.75" customHeight="1">
      <c r="B28" s="117"/>
      <c r="C28" s="118"/>
      <c r="D28" s="118"/>
      <c r="E28" s="332" t="s">
        <v>130</v>
      </c>
      <c r="F28" s="332"/>
      <c r="G28" s="332"/>
      <c r="H28" s="332"/>
      <c r="I28" s="119"/>
      <c r="J28" s="118"/>
      <c r="K28" s="120"/>
    </row>
    <row r="29" spans="2:11" s="1" customFormat="1" ht="6.95" customHeight="1">
      <c r="B29" s="42"/>
      <c r="C29" s="43"/>
      <c r="D29" s="43"/>
      <c r="E29" s="43"/>
      <c r="F29" s="43"/>
      <c r="G29" s="43"/>
      <c r="H29" s="43"/>
      <c r="I29" s="114"/>
      <c r="J29" s="43"/>
      <c r="K29" s="46"/>
    </row>
    <row r="30" spans="2:11" s="1" customFormat="1" ht="6.95" customHeight="1">
      <c r="B30" s="42"/>
      <c r="C30" s="43"/>
      <c r="D30" s="69"/>
      <c r="E30" s="69"/>
      <c r="F30" s="69"/>
      <c r="G30" s="69"/>
      <c r="H30" s="69"/>
      <c r="I30" s="121"/>
      <c r="J30" s="69"/>
      <c r="K30" s="122"/>
    </row>
    <row r="31" spans="2:11" s="1" customFormat="1" ht="25.35" customHeight="1">
      <c r="B31" s="42"/>
      <c r="C31" s="43"/>
      <c r="D31" s="123" t="s">
        <v>38</v>
      </c>
      <c r="E31" s="43"/>
      <c r="F31" s="43"/>
      <c r="G31" s="43"/>
      <c r="H31" s="43"/>
      <c r="I31" s="114"/>
      <c r="J31" s="124">
        <f>ROUND(J100,2)</f>
        <v>0</v>
      </c>
      <c r="K31" s="46"/>
    </row>
    <row r="32" spans="2:11" s="1" customFormat="1" ht="6.95" customHeight="1">
      <c r="B32" s="42"/>
      <c r="C32" s="43"/>
      <c r="D32" s="69"/>
      <c r="E32" s="69"/>
      <c r="F32" s="69"/>
      <c r="G32" s="69"/>
      <c r="H32" s="69"/>
      <c r="I32" s="121"/>
      <c r="J32" s="69"/>
      <c r="K32" s="122"/>
    </row>
    <row r="33" spans="2:11" s="1" customFormat="1" ht="14.45" customHeight="1">
      <c r="B33" s="42"/>
      <c r="C33" s="43"/>
      <c r="D33" s="43"/>
      <c r="E33" s="43"/>
      <c r="F33" s="47" t="s">
        <v>40</v>
      </c>
      <c r="G33" s="43"/>
      <c r="H33" s="43"/>
      <c r="I33" s="125" t="s">
        <v>39</v>
      </c>
      <c r="J33" s="47" t="s">
        <v>41</v>
      </c>
      <c r="K33" s="46"/>
    </row>
    <row r="34" spans="2:11" s="1" customFormat="1" ht="14.45" customHeight="1">
      <c r="B34" s="42"/>
      <c r="C34" s="43"/>
      <c r="D34" s="50" t="s">
        <v>42</v>
      </c>
      <c r="E34" s="50" t="s">
        <v>43</v>
      </c>
      <c r="F34" s="126">
        <f>ROUND(SUM(BE100:BE285),2)</f>
        <v>0</v>
      </c>
      <c r="G34" s="43"/>
      <c r="H34" s="43"/>
      <c r="I34" s="127">
        <v>0.21</v>
      </c>
      <c r="J34" s="126">
        <f>ROUND(ROUND((SUM(BE100:BE285)),2)*I34,2)</f>
        <v>0</v>
      </c>
      <c r="K34" s="46"/>
    </row>
    <row r="35" spans="2:11" s="1" customFormat="1" ht="14.45" customHeight="1">
      <c r="B35" s="42"/>
      <c r="C35" s="43"/>
      <c r="D35" s="43"/>
      <c r="E35" s="50" t="s">
        <v>44</v>
      </c>
      <c r="F35" s="126">
        <f>ROUND(SUM(BF100:BF285),2)</f>
        <v>0</v>
      </c>
      <c r="G35" s="43"/>
      <c r="H35" s="43"/>
      <c r="I35" s="127">
        <v>0.15</v>
      </c>
      <c r="J35" s="126">
        <f>ROUND(ROUND((SUM(BF100:BF285)),2)*I35,2)</f>
        <v>0</v>
      </c>
      <c r="K35" s="46"/>
    </row>
    <row r="36" spans="2:11" s="1" customFormat="1" ht="14.45" customHeight="1" hidden="1">
      <c r="B36" s="42"/>
      <c r="C36" s="43"/>
      <c r="D36" s="43"/>
      <c r="E36" s="50" t="s">
        <v>45</v>
      </c>
      <c r="F36" s="126">
        <f>ROUND(SUM(BG100:BG285),2)</f>
        <v>0</v>
      </c>
      <c r="G36" s="43"/>
      <c r="H36" s="43"/>
      <c r="I36" s="127">
        <v>0.21</v>
      </c>
      <c r="J36" s="126">
        <v>0</v>
      </c>
      <c r="K36" s="46"/>
    </row>
    <row r="37" spans="2:11" s="1" customFormat="1" ht="14.45" customHeight="1" hidden="1">
      <c r="B37" s="42"/>
      <c r="C37" s="43"/>
      <c r="D37" s="43"/>
      <c r="E37" s="50" t="s">
        <v>46</v>
      </c>
      <c r="F37" s="126">
        <f>ROUND(SUM(BH100:BH285),2)</f>
        <v>0</v>
      </c>
      <c r="G37" s="43"/>
      <c r="H37" s="43"/>
      <c r="I37" s="127">
        <v>0.15</v>
      </c>
      <c r="J37" s="126">
        <v>0</v>
      </c>
      <c r="K37" s="46"/>
    </row>
    <row r="38" spans="2:11" s="1" customFormat="1" ht="14.45" customHeight="1" hidden="1">
      <c r="B38" s="42"/>
      <c r="C38" s="43"/>
      <c r="D38" s="43"/>
      <c r="E38" s="50" t="s">
        <v>47</v>
      </c>
      <c r="F38" s="126">
        <f>ROUND(SUM(BI100:BI285),2)</f>
        <v>0</v>
      </c>
      <c r="G38" s="43"/>
      <c r="H38" s="43"/>
      <c r="I38" s="127">
        <v>0</v>
      </c>
      <c r="J38" s="126">
        <v>0</v>
      </c>
      <c r="K38" s="46"/>
    </row>
    <row r="39" spans="2:11" s="1" customFormat="1" ht="6.95" customHeight="1">
      <c r="B39" s="42"/>
      <c r="C39" s="43"/>
      <c r="D39" s="43"/>
      <c r="E39" s="43"/>
      <c r="F39" s="43"/>
      <c r="G39" s="43"/>
      <c r="H39" s="43"/>
      <c r="I39" s="114"/>
      <c r="J39" s="43"/>
      <c r="K39" s="46"/>
    </row>
    <row r="40" spans="2:11" s="1" customFormat="1" ht="25.35" customHeight="1">
      <c r="B40" s="42"/>
      <c r="C40" s="128"/>
      <c r="D40" s="129" t="s">
        <v>48</v>
      </c>
      <c r="E40" s="72"/>
      <c r="F40" s="72"/>
      <c r="G40" s="130" t="s">
        <v>49</v>
      </c>
      <c r="H40" s="131" t="s">
        <v>50</v>
      </c>
      <c r="I40" s="132"/>
      <c r="J40" s="133">
        <f>SUM(J31:J38)</f>
        <v>0</v>
      </c>
      <c r="K40" s="134"/>
    </row>
    <row r="41" spans="2:11" s="1" customFormat="1" ht="14.45" customHeight="1">
      <c r="B41" s="57"/>
      <c r="C41" s="58"/>
      <c r="D41" s="58"/>
      <c r="E41" s="58"/>
      <c r="F41" s="58"/>
      <c r="G41" s="58"/>
      <c r="H41" s="58"/>
      <c r="I41" s="135"/>
      <c r="J41" s="58"/>
      <c r="K41" s="59"/>
    </row>
    <row r="45" spans="2:11" s="1" customFormat="1" ht="6.95" customHeight="1">
      <c r="B45" s="60"/>
      <c r="C45" s="61"/>
      <c r="D45" s="61"/>
      <c r="E45" s="61"/>
      <c r="F45" s="61"/>
      <c r="G45" s="61"/>
      <c r="H45" s="61"/>
      <c r="I45" s="136"/>
      <c r="J45" s="61"/>
      <c r="K45" s="137"/>
    </row>
    <row r="46" spans="2:11" s="1" customFormat="1" ht="36.95" customHeight="1">
      <c r="B46" s="42"/>
      <c r="C46" s="31" t="s">
        <v>131</v>
      </c>
      <c r="D46" s="43"/>
      <c r="E46" s="43"/>
      <c r="F46" s="43"/>
      <c r="G46" s="43"/>
      <c r="H46" s="43"/>
      <c r="I46" s="114"/>
      <c r="J46" s="43"/>
      <c r="K46" s="46"/>
    </row>
    <row r="47" spans="2:11" s="1" customFormat="1" ht="6.95" customHeight="1">
      <c r="B47" s="42"/>
      <c r="C47" s="43"/>
      <c r="D47" s="43"/>
      <c r="E47" s="43"/>
      <c r="F47" s="43"/>
      <c r="G47" s="43"/>
      <c r="H47" s="43"/>
      <c r="I47" s="114"/>
      <c r="J47" s="43"/>
      <c r="K47" s="46"/>
    </row>
    <row r="48" spans="2:11" s="1" customFormat="1" ht="14.45" customHeight="1">
      <c r="B48" s="42"/>
      <c r="C48" s="38" t="s">
        <v>19</v>
      </c>
      <c r="D48" s="43"/>
      <c r="E48" s="43"/>
      <c r="F48" s="43"/>
      <c r="G48" s="43"/>
      <c r="H48" s="43"/>
      <c r="I48" s="114"/>
      <c r="J48" s="43"/>
      <c r="K48" s="46"/>
    </row>
    <row r="49" spans="2:11" s="1" customFormat="1" ht="16.5" customHeight="1">
      <c r="B49" s="42"/>
      <c r="C49" s="43"/>
      <c r="D49" s="43"/>
      <c r="E49" s="367" t="str">
        <f>E7</f>
        <v>Transformace ÚSP Kvasiny- rekonstrukce v lokalitě Týniště nad Orlicí</v>
      </c>
      <c r="F49" s="368"/>
      <c r="G49" s="368"/>
      <c r="H49" s="368"/>
      <c r="I49" s="114"/>
      <c r="J49" s="43"/>
      <c r="K49" s="46"/>
    </row>
    <row r="50" spans="2:11" ht="13.5">
      <c r="B50" s="29"/>
      <c r="C50" s="38" t="s">
        <v>124</v>
      </c>
      <c r="D50" s="30"/>
      <c r="E50" s="30"/>
      <c r="F50" s="30"/>
      <c r="G50" s="30"/>
      <c r="H50" s="30"/>
      <c r="I50" s="113"/>
      <c r="J50" s="30"/>
      <c r="K50" s="32"/>
    </row>
    <row r="51" spans="2:11" ht="16.5" customHeight="1">
      <c r="B51" s="29"/>
      <c r="C51" s="30"/>
      <c r="D51" s="30"/>
      <c r="E51" s="367" t="s">
        <v>125</v>
      </c>
      <c r="F51" s="328"/>
      <c r="G51" s="328"/>
      <c r="H51" s="328"/>
      <c r="I51" s="113"/>
      <c r="J51" s="30"/>
      <c r="K51" s="32"/>
    </row>
    <row r="52" spans="2:11" ht="13.5">
      <c r="B52" s="29"/>
      <c r="C52" s="38" t="s">
        <v>126</v>
      </c>
      <c r="D52" s="30"/>
      <c r="E52" s="30"/>
      <c r="F52" s="30"/>
      <c r="G52" s="30"/>
      <c r="H52" s="30"/>
      <c r="I52" s="113"/>
      <c r="J52" s="30"/>
      <c r="K52" s="32"/>
    </row>
    <row r="53" spans="2:11" s="1" customFormat="1" ht="16.5" customHeight="1">
      <c r="B53" s="42"/>
      <c r="C53" s="43"/>
      <c r="D53" s="43"/>
      <c r="E53" s="350" t="s">
        <v>5022</v>
      </c>
      <c r="F53" s="369"/>
      <c r="G53" s="369"/>
      <c r="H53" s="369"/>
      <c r="I53" s="114"/>
      <c r="J53" s="43"/>
      <c r="K53" s="46"/>
    </row>
    <row r="54" spans="2:11" s="1" customFormat="1" ht="14.45" customHeight="1">
      <c r="B54" s="42"/>
      <c r="C54" s="38" t="s">
        <v>128</v>
      </c>
      <c r="D54" s="43"/>
      <c r="E54" s="43"/>
      <c r="F54" s="43"/>
      <c r="G54" s="43"/>
      <c r="H54" s="43"/>
      <c r="I54" s="114"/>
      <c r="J54" s="43"/>
      <c r="K54" s="46"/>
    </row>
    <row r="55" spans="2:11" s="1" customFormat="1" ht="17.25" customHeight="1">
      <c r="B55" s="42"/>
      <c r="C55" s="43"/>
      <c r="D55" s="43"/>
      <c r="E55" s="370" t="str">
        <f>E13</f>
        <v>2 - Oplocení objektu</v>
      </c>
      <c r="F55" s="369"/>
      <c r="G55" s="369"/>
      <c r="H55" s="369"/>
      <c r="I55" s="114"/>
      <c r="J55" s="43"/>
      <c r="K55" s="46"/>
    </row>
    <row r="56" spans="2:11" s="1" customFormat="1" ht="6.95" customHeight="1">
      <c r="B56" s="42"/>
      <c r="C56" s="43"/>
      <c r="D56" s="43"/>
      <c r="E56" s="43"/>
      <c r="F56" s="43"/>
      <c r="G56" s="43"/>
      <c r="H56" s="43"/>
      <c r="I56" s="114"/>
      <c r="J56" s="43"/>
      <c r="K56" s="46"/>
    </row>
    <row r="57" spans="2:11" s="1" customFormat="1" ht="18" customHeight="1">
      <c r="B57" s="42"/>
      <c r="C57" s="38" t="s">
        <v>23</v>
      </c>
      <c r="D57" s="43"/>
      <c r="E57" s="43"/>
      <c r="F57" s="36" t="str">
        <f>F16</f>
        <v xml:space="preserve"> </v>
      </c>
      <c r="G57" s="43"/>
      <c r="H57" s="43"/>
      <c r="I57" s="115" t="s">
        <v>25</v>
      </c>
      <c r="J57" s="116" t="str">
        <f>IF(J16="","",J16)</f>
        <v>18.4.2017</v>
      </c>
      <c r="K57" s="46"/>
    </row>
    <row r="58" spans="2:11" s="1" customFormat="1" ht="6.95" customHeight="1">
      <c r="B58" s="42"/>
      <c r="C58" s="43"/>
      <c r="D58" s="43"/>
      <c r="E58" s="43"/>
      <c r="F58" s="43"/>
      <c r="G58" s="43"/>
      <c r="H58" s="43"/>
      <c r="I58" s="114"/>
      <c r="J58" s="43"/>
      <c r="K58" s="46"/>
    </row>
    <row r="59" spans="2:11" s="1" customFormat="1" ht="13.5">
      <c r="B59" s="42"/>
      <c r="C59" s="38" t="s">
        <v>27</v>
      </c>
      <c r="D59" s="43"/>
      <c r="E59" s="43"/>
      <c r="F59" s="36" t="str">
        <f>E19</f>
        <v>Královéhradecký kraj</v>
      </c>
      <c r="G59" s="43"/>
      <c r="H59" s="43"/>
      <c r="I59" s="115" t="s">
        <v>33</v>
      </c>
      <c r="J59" s="332" t="str">
        <f>E25</f>
        <v>Malý velký ateliér</v>
      </c>
      <c r="K59" s="46"/>
    </row>
    <row r="60" spans="2:11" s="1" customFormat="1" ht="14.45" customHeight="1">
      <c r="B60" s="42"/>
      <c r="C60" s="38" t="s">
        <v>31</v>
      </c>
      <c r="D60" s="43"/>
      <c r="E60" s="43"/>
      <c r="F60" s="36" t="str">
        <f>IF(E22="","",E22)</f>
        <v/>
      </c>
      <c r="G60" s="43"/>
      <c r="H60" s="43"/>
      <c r="I60" s="114"/>
      <c r="J60" s="371"/>
      <c r="K60" s="46"/>
    </row>
    <row r="61" spans="2:11" s="1" customFormat="1" ht="10.35" customHeight="1">
      <c r="B61" s="42"/>
      <c r="C61" s="43"/>
      <c r="D61" s="43"/>
      <c r="E61" s="43"/>
      <c r="F61" s="43"/>
      <c r="G61" s="43"/>
      <c r="H61" s="43"/>
      <c r="I61" s="114"/>
      <c r="J61" s="43"/>
      <c r="K61" s="46"/>
    </row>
    <row r="62" spans="2:11" s="1" customFormat="1" ht="29.25" customHeight="1">
      <c r="B62" s="42"/>
      <c r="C62" s="138" t="s">
        <v>132</v>
      </c>
      <c r="D62" s="128"/>
      <c r="E62" s="128"/>
      <c r="F62" s="128"/>
      <c r="G62" s="128"/>
      <c r="H62" s="128"/>
      <c r="I62" s="139"/>
      <c r="J62" s="140" t="s">
        <v>133</v>
      </c>
      <c r="K62" s="141"/>
    </row>
    <row r="63" spans="2:11" s="1" customFormat="1" ht="10.35" customHeight="1">
      <c r="B63" s="42"/>
      <c r="C63" s="43"/>
      <c r="D63" s="43"/>
      <c r="E63" s="43"/>
      <c r="F63" s="43"/>
      <c r="G63" s="43"/>
      <c r="H63" s="43"/>
      <c r="I63" s="114"/>
      <c r="J63" s="43"/>
      <c r="K63" s="46"/>
    </row>
    <row r="64" spans="2:47" s="1" customFormat="1" ht="29.25" customHeight="1">
      <c r="B64" s="42"/>
      <c r="C64" s="142" t="s">
        <v>134</v>
      </c>
      <c r="D64" s="43"/>
      <c r="E64" s="43"/>
      <c r="F64" s="43"/>
      <c r="G64" s="43"/>
      <c r="H64" s="43"/>
      <c r="I64" s="114"/>
      <c r="J64" s="124">
        <f>J100</f>
        <v>0</v>
      </c>
      <c r="K64" s="46"/>
      <c r="AU64" s="25" t="s">
        <v>135</v>
      </c>
    </row>
    <row r="65" spans="2:11" s="8" customFormat="1" ht="24.95" customHeight="1">
      <c r="B65" s="143"/>
      <c r="C65" s="144"/>
      <c r="D65" s="145" t="s">
        <v>136</v>
      </c>
      <c r="E65" s="146"/>
      <c r="F65" s="146"/>
      <c r="G65" s="146"/>
      <c r="H65" s="146"/>
      <c r="I65" s="147"/>
      <c r="J65" s="148">
        <f>J101</f>
        <v>0</v>
      </c>
      <c r="K65" s="149"/>
    </row>
    <row r="66" spans="2:11" s="9" customFormat="1" ht="19.9" customHeight="1">
      <c r="B66" s="150"/>
      <c r="C66" s="151"/>
      <c r="D66" s="152" t="s">
        <v>137</v>
      </c>
      <c r="E66" s="153"/>
      <c r="F66" s="153"/>
      <c r="G66" s="153"/>
      <c r="H66" s="153"/>
      <c r="I66" s="154"/>
      <c r="J66" s="155">
        <f>J102</f>
        <v>0</v>
      </c>
      <c r="K66" s="156"/>
    </row>
    <row r="67" spans="2:11" s="9" customFormat="1" ht="19.9" customHeight="1">
      <c r="B67" s="150"/>
      <c r="C67" s="151"/>
      <c r="D67" s="152" t="s">
        <v>138</v>
      </c>
      <c r="E67" s="153"/>
      <c r="F67" s="153"/>
      <c r="G67" s="153"/>
      <c r="H67" s="153"/>
      <c r="I67" s="154"/>
      <c r="J67" s="155">
        <f>J123</f>
        <v>0</v>
      </c>
      <c r="K67" s="156"/>
    </row>
    <row r="68" spans="2:11" s="9" customFormat="1" ht="19.9" customHeight="1">
      <c r="B68" s="150"/>
      <c r="C68" s="151"/>
      <c r="D68" s="152" t="s">
        <v>139</v>
      </c>
      <c r="E68" s="153"/>
      <c r="F68" s="153"/>
      <c r="G68" s="153"/>
      <c r="H68" s="153"/>
      <c r="I68" s="154"/>
      <c r="J68" s="155">
        <f>J157</f>
        <v>0</v>
      </c>
      <c r="K68" s="156"/>
    </row>
    <row r="69" spans="2:11" s="9" customFormat="1" ht="19.9" customHeight="1">
      <c r="B69" s="150"/>
      <c r="C69" s="151"/>
      <c r="D69" s="152" t="s">
        <v>142</v>
      </c>
      <c r="E69" s="153"/>
      <c r="F69" s="153"/>
      <c r="G69" s="153"/>
      <c r="H69" s="153"/>
      <c r="I69" s="154"/>
      <c r="J69" s="155">
        <f>J211</f>
        <v>0</v>
      </c>
      <c r="K69" s="156"/>
    </row>
    <row r="70" spans="2:11" s="9" customFormat="1" ht="19.9" customHeight="1">
      <c r="B70" s="150"/>
      <c r="C70" s="151"/>
      <c r="D70" s="152" t="s">
        <v>147</v>
      </c>
      <c r="E70" s="153"/>
      <c r="F70" s="153"/>
      <c r="G70" s="153"/>
      <c r="H70" s="153"/>
      <c r="I70" s="154"/>
      <c r="J70" s="155">
        <f>J237</f>
        <v>0</v>
      </c>
      <c r="K70" s="156"/>
    </row>
    <row r="71" spans="2:11" s="9" customFormat="1" ht="19.9" customHeight="1">
      <c r="B71" s="150"/>
      <c r="C71" s="151"/>
      <c r="D71" s="152" t="s">
        <v>151</v>
      </c>
      <c r="E71" s="153"/>
      <c r="F71" s="153"/>
      <c r="G71" s="153"/>
      <c r="H71" s="153"/>
      <c r="I71" s="154"/>
      <c r="J71" s="155">
        <f>J248</f>
        <v>0</v>
      </c>
      <c r="K71" s="156"/>
    </row>
    <row r="72" spans="2:11" s="9" customFormat="1" ht="19.9" customHeight="1">
      <c r="B72" s="150"/>
      <c r="C72" s="151"/>
      <c r="D72" s="152" t="s">
        <v>152</v>
      </c>
      <c r="E72" s="153"/>
      <c r="F72" s="153"/>
      <c r="G72" s="153"/>
      <c r="H72" s="153"/>
      <c r="I72" s="154"/>
      <c r="J72" s="155">
        <f>J254</f>
        <v>0</v>
      </c>
      <c r="K72" s="156"/>
    </row>
    <row r="73" spans="2:11" s="8" customFormat="1" ht="24.95" customHeight="1">
      <c r="B73" s="143"/>
      <c r="C73" s="144"/>
      <c r="D73" s="145" t="s">
        <v>153</v>
      </c>
      <c r="E73" s="146"/>
      <c r="F73" s="146"/>
      <c r="G73" s="146"/>
      <c r="H73" s="146"/>
      <c r="I73" s="147"/>
      <c r="J73" s="148">
        <f>J256</f>
        <v>0</v>
      </c>
      <c r="K73" s="149"/>
    </row>
    <row r="74" spans="2:11" s="9" customFormat="1" ht="19.9" customHeight="1">
      <c r="B74" s="150"/>
      <c r="C74" s="151"/>
      <c r="D74" s="152" t="s">
        <v>156</v>
      </c>
      <c r="E74" s="153"/>
      <c r="F74" s="153"/>
      <c r="G74" s="153"/>
      <c r="H74" s="153"/>
      <c r="I74" s="154"/>
      <c r="J74" s="155">
        <f>J257</f>
        <v>0</v>
      </c>
      <c r="K74" s="156"/>
    </row>
    <row r="75" spans="2:11" s="9" customFormat="1" ht="19.9" customHeight="1">
      <c r="B75" s="150"/>
      <c r="C75" s="151"/>
      <c r="D75" s="152" t="s">
        <v>163</v>
      </c>
      <c r="E75" s="153"/>
      <c r="F75" s="153"/>
      <c r="G75" s="153"/>
      <c r="H75" s="153"/>
      <c r="I75" s="154"/>
      <c r="J75" s="155">
        <f>J265</f>
        <v>0</v>
      </c>
      <c r="K75" s="156"/>
    </row>
    <row r="76" spans="2:11" s="9" customFormat="1" ht="19.9" customHeight="1">
      <c r="B76" s="150"/>
      <c r="C76" s="151"/>
      <c r="D76" s="152" t="s">
        <v>169</v>
      </c>
      <c r="E76" s="153"/>
      <c r="F76" s="153"/>
      <c r="G76" s="153"/>
      <c r="H76" s="153"/>
      <c r="I76" s="154"/>
      <c r="J76" s="155">
        <f>J275</f>
        <v>0</v>
      </c>
      <c r="K76" s="156"/>
    </row>
    <row r="77" spans="2:11" s="1" customFormat="1" ht="21.75" customHeight="1">
      <c r="B77" s="42"/>
      <c r="C77" s="43"/>
      <c r="D77" s="43"/>
      <c r="E77" s="43"/>
      <c r="F77" s="43"/>
      <c r="G77" s="43"/>
      <c r="H77" s="43"/>
      <c r="I77" s="114"/>
      <c r="J77" s="43"/>
      <c r="K77" s="46"/>
    </row>
    <row r="78" spans="2:11" s="1" customFormat="1" ht="6.95" customHeight="1">
      <c r="B78" s="57"/>
      <c r="C78" s="58"/>
      <c r="D78" s="58"/>
      <c r="E78" s="58"/>
      <c r="F78" s="58"/>
      <c r="G78" s="58"/>
      <c r="H78" s="58"/>
      <c r="I78" s="135"/>
      <c r="J78" s="58"/>
      <c r="K78" s="59"/>
    </row>
    <row r="82" spans="2:12" s="1" customFormat="1" ht="6.95" customHeight="1">
      <c r="B82" s="60"/>
      <c r="C82" s="61"/>
      <c r="D82" s="61"/>
      <c r="E82" s="61"/>
      <c r="F82" s="61"/>
      <c r="G82" s="61"/>
      <c r="H82" s="61"/>
      <c r="I82" s="136"/>
      <c r="J82" s="61"/>
      <c r="K82" s="61"/>
      <c r="L82" s="42"/>
    </row>
    <row r="83" spans="2:12" s="1" customFormat="1" ht="36.95" customHeight="1">
      <c r="B83" s="42"/>
      <c r="C83" s="62" t="s">
        <v>174</v>
      </c>
      <c r="L83" s="42"/>
    </row>
    <row r="84" spans="2:12" s="1" customFormat="1" ht="6.95" customHeight="1">
      <c r="B84" s="42"/>
      <c r="L84" s="42"/>
    </row>
    <row r="85" spans="2:12" s="1" customFormat="1" ht="14.45" customHeight="1">
      <c r="B85" s="42"/>
      <c r="C85" s="64" t="s">
        <v>19</v>
      </c>
      <c r="L85" s="42"/>
    </row>
    <row r="86" spans="2:12" s="1" customFormat="1" ht="16.5" customHeight="1">
      <c r="B86" s="42"/>
      <c r="E86" s="372" t="str">
        <f>E7</f>
        <v>Transformace ÚSP Kvasiny- rekonstrukce v lokalitě Týniště nad Orlicí</v>
      </c>
      <c r="F86" s="373"/>
      <c r="G86" s="373"/>
      <c r="H86" s="373"/>
      <c r="L86" s="42"/>
    </row>
    <row r="87" spans="2:12" ht="13.5">
      <c r="B87" s="29"/>
      <c r="C87" s="64" t="s">
        <v>124</v>
      </c>
      <c r="L87" s="29"/>
    </row>
    <row r="88" spans="2:12" ht="16.5" customHeight="1">
      <c r="B88" s="29"/>
      <c r="E88" s="372" t="s">
        <v>125</v>
      </c>
      <c r="F88" s="366"/>
      <c r="G88" s="366"/>
      <c r="H88" s="366"/>
      <c r="L88" s="29"/>
    </row>
    <row r="89" spans="2:12" ht="13.5">
      <c r="B89" s="29"/>
      <c r="C89" s="64" t="s">
        <v>126</v>
      </c>
      <c r="L89" s="29"/>
    </row>
    <row r="90" spans="2:12" s="1" customFormat="1" ht="16.5" customHeight="1">
      <c r="B90" s="42"/>
      <c r="E90" s="374" t="s">
        <v>5022</v>
      </c>
      <c r="F90" s="375"/>
      <c r="G90" s="375"/>
      <c r="H90" s="375"/>
      <c r="L90" s="42"/>
    </row>
    <row r="91" spans="2:12" s="1" customFormat="1" ht="14.45" customHeight="1">
      <c r="B91" s="42"/>
      <c r="C91" s="64" t="s">
        <v>128</v>
      </c>
      <c r="L91" s="42"/>
    </row>
    <row r="92" spans="2:12" s="1" customFormat="1" ht="17.25" customHeight="1">
      <c r="B92" s="42"/>
      <c r="E92" s="343" t="str">
        <f>E13</f>
        <v>2 - Oplocení objektu</v>
      </c>
      <c r="F92" s="375"/>
      <c r="G92" s="375"/>
      <c r="H92" s="375"/>
      <c r="L92" s="42"/>
    </row>
    <row r="93" spans="2:12" s="1" customFormat="1" ht="6.95" customHeight="1">
      <c r="B93" s="42"/>
      <c r="L93" s="42"/>
    </row>
    <row r="94" spans="2:12" s="1" customFormat="1" ht="18" customHeight="1">
      <c r="B94" s="42"/>
      <c r="C94" s="64" t="s">
        <v>23</v>
      </c>
      <c r="F94" s="157" t="str">
        <f>F16</f>
        <v xml:space="preserve"> </v>
      </c>
      <c r="I94" s="158" t="s">
        <v>25</v>
      </c>
      <c r="J94" s="68" t="str">
        <f>IF(J16="","",J16)</f>
        <v>18.4.2017</v>
      </c>
      <c r="L94" s="42"/>
    </row>
    <row r="95" spans="2:12" s="1" customFormat="1" ht="6.95" customHeight="1">
      <c r="B95" s="42"/>
      <c r="L95" s="42"/>
    </row>
    <row r="96" spans="2:12" s="1" customFormat="1" ht="13.5">
      <c r="B96" s="42"/>
      <c r="C96" s="64" t="s">
        <v>27</v>
      </c>
      <c r="F96" s="157" t="str">
        <f>E19</f>
        <v>Královéhradecký kraj</v>
      </c>
      <c r="I96" s="158" t="s">
        <v>33</v>
      </c>
      <c r="J96" s="157" t="str">
        <f>E25</f>
        <v>Malý velký ateliér</v>
      </c>
      <c r="L96" s="42"/>
    </row>
    <row r="97" spans="2:12" s="1" customFormat="1" ht="14.45" customHeight="1">
      <c r="B97" s="42"/>
      <c r="C97" s="64" t="s">
        <v>31</v>
      </c>
      <c r="F97" s="157" t="str">
        <f>IF(E22="","",E22)</f>
        <v/>
      </c>
      <c r="L97" s="42"/>
    </row>
    <row r="98" spans="2:12" s="1" customFormat="1" ht="10.35" customHeight="1">
      <c r="B98" s="42"/>
      <c r="L98" s="42"/>
    </row>
    <row r="99" spans="2:20" s="10" customFormat="1" ht="29.25" customHeight="1">
      <c r="B99" s="159"/>
      <c r="C99" s="160" t="s">
        <v>175</v>
      </c>
      <c r="D99" s="161" t="s">
        <v>57</v>
      </c>
      <c r="E99" s="161" t="s">
        <v>53</v>
      </c>
      <c r="F99" s="161" t="s">
        <v>176</v>
      </c>
      <c r="G99" s="161" t="s">
        <v>177</v>
      </c>
      <c r="H99" s="161" t="s">
        <v>178</v>
      </c>
      <c r="I99" s="162" t="s">
        <v>179</v>
      </c>
      <c r="J99" s="161" t="s">
        <v>133</v>
      </c>
      <c r="K99" s="163" t="s">
        <v>180</v>
      </c>
      <c r="L99" s="159"/>
      <c r="M99" s="74" t="s">
        <v>181</v>
      </c>
      <c r="N99" s="75" t="s">
        <v>42</v>
      </c>
      <c r="O99" s="75" t="s">
        <v>182</v>
      </c>
      <c r="P99" s="75" t="s">
        <v>183</v>
      </c>
      <c r="Q99" s="75" t="s">
        <v>184</v>
      </c>
      <c r="R99" s="75" t="s">
        <v>185</v>
      </c>
      <c r="S99" s="75" t="s">
        <v>186</v>
      </c>
      <c r="T99" s="76" t="s">
        <v>187</v>
      </c>
    </row>
    <row r="100" spans="2:63" s="1" customFormat="1" ht="29.25" customHeight="1">
      <c r="B100" s="42"/>
      <c r="C100" s="78" t="s">
        <v>134</v>
      </c>
      <c r="J100" s="164">
        <f>BK100</f>
        <v>0</v>
      </c>
      <c r="L100" s="42"/>
      <c r="M100" s="77"/>
      <c r="N100" s="69"/>
      <c r="O100" s="69"/>
      <c r="P100" s="165">
        <f>P101+P256</f>
        <v>0</v>
      </c>
      <c r="Q100" s="69"/>
      <c r="R100" s="165">
        <f>R101+R256</f>
        <v>28.0495118</v>
      </c>
      <c r="S100" s="69"/>
      <c r="T100" s="166">
        <f>T101+T256</f>
        <v>102.91736499999999</v>
      </c>
      <c r="AT100" s="25" t="s">
        <v>71</v>
      </c>
      <c r="AU100" s="25" t="s">
        <v>135</v>
      </c>
      <c r="BK100" s="167">
        <f>BK101+BK256</f>
        <v>0</v>
      </c>
    </row>
    <row r="101" spans="2:63" s="11" customFormat="1" ht="37.35" customHeight="1">
      <c r="B101" s="168"/>
      <c r="D101" s="169" t="s">
        <v>71</v>
      </c>
      <c r="E101" s="170" t="s">
        <v>188</v>
      </c>
      <c r="F101" s="170" t="s">
        <v>189</v>
      </c>
      <c r="I101" s="171"/>
      <c r="J101" s="172">
        <f>BK101</f>
        <v>0</v>
      </c>
      <c r="L101" s="168"/>
      <c r="M101" s="173"/>
      <c r="N101" s="174"/>
      <c r="O101" s="174"/>
      <c r="P101" s="175">
        <f>P102+P123+P157+P211+P237+P248+P254</f>
        <v>0</v>
      </c>
      <c r="Q101" s="174"/>
      <c r="R101" s="175">
        <f>R102+R123+R157+R211+R237+R248+R254</f>
        <v>27.955857100000003</v>
      </c>
      <c r="S101" s="174"/>
      <c r="T101" s="176">
        <f>T102+T123+T157+T211+T237+T248+T254</f>
        <v>102.91736499999999</v>
      </c>
      <c r="AR101" s="169" t="s">
        <v>17</v>
      </c>
      <c r="AT101" s="177" t="s">
        <v>71</v>
      </c>
      <c r="AU101" s="177" t="s">
        <v>72</v>
      </c>
      <c r="AY101" s="169" t="s">
        <v>190</v>
      </c>
      <c r="BK101" s="178">
        <f>BK102+BK123+BK157+BK211+BK237+BK248+BK254</f>
        <v>0</v>
      </c>
    </row>
    <row r="102" spans="2:63" s="11" customFormat="1" ht="19.9" customHeight="1">
      <c r="B102" s="168"/>
      <c r="D102" s="169" t="s">
        <v>71</v>
      </c>
      <c r="E102" s="179" t="s">
        <v>17</v>
      </c>
      <c r="F102" s="179" t="s">
        <v>191</v>
      </c>
      <c r="I102" s="171"/>
      <c r="J102" s="180">
        <f>BK102</f>
        <v>0</v>
      </c>
      <c r="L102" s="168"/>
      <c r="M102" s="173"/>
      <c r="N102" s="174"/>
      <c r="O102" s="174"/>
      <c r="P102" s="175">
        <f>SUM(P103:P122)</f>
        <v>0</v>
      </c>
      <c r="Q102" s="174"/>
      <c r="R102" s="175">
        <f>SUM(R103:R122)</f>
        <v>0</v>
      </c>
      <c r="S102" s="174"/>
      <c r="T102" s="176">
        <f>SUM(T103:T122)</f>
        <v>0</v>
      </c>
      <c r="AR102" s="169" t="s">
        <v>17</v>
      </c>
      <c r="AT102" s="177" t="s">
        <v>71</v>
      </c>
      <c r="AU102" s="177" t="s">
        <v>17</v>
      </c>
      <c r="AY102" s="169" t="s">
        <v>190</v>
      </c>
      <c r="BK102" s="178">
        <f>SUM(BK103:BK122)</f>
        <v>0</v>
      </c>
    </row>
    <row r="103" spans="2:65" s="1" customFormat="1" ht="25.5" customHeight="1">
      <c r="B103" s="181"/>
      <c r="C103" s="182" t="s">
        <v>17</v>
      </c>
      <c r="D103" s="182" t="s">
        <v>192</v>
      </c>
      <c r="E103" s="183" t="s">
        <v>3739</v>
      </c>
      <c r="F103" s="184" t="s">
        <v>5228</v>
      </c>
      <c r="G103" s="185" t="s">
        <v>209</v>
      </c>
      <c r="H103" s="186">
        <v>99.35</v>
      </c>
      <c r="I103" s="187"/>
      <c r="J103" s="188">
        <f>ROUND(I103*H103,2)</f>
        <v>0</v>
      </c>
      <c r="K103" s="184" t="s">
        <v>196</v>
      </c>
      <c r="L103" s="42"/>
      <c r="M103" s="189" t="s">
        <v>5</v>
      </c>
      <c r="N103" s="190" t="s">
        <v>43</v>
      </c>
      <c r="O103" s="43"/>
      <c r="P103" s="191">
        <f>O103*H103</f>
        <v>0</v>
      </c>
      <c r="Q103" s="191">
        <v>0</v>
      </c>
      <c r="R103" s="191">
        <f>Q103*H103</f>
        <v>0</v>
      </c>
      <c r="S103" s="191">
        <v>0</v>
      </c>
      <c r="T103" s="192">
        <f>S103*H103</f>
        <v>0</v>
      </c>
      <c r="AR103" s="25" t="s">
        <v>92</v>
      </c>
      <c r="AT103" s="25" t="s">
        <v>192</v>
      </c>
      <c r="AU103" s="25" t="s">
        <v>80</v>
      </c>
      <c r="AY103" s="25" t="s">
        <v>190</v>
      </c>
      <c r="BE103" s="193">
        <f>IF(N103="základní",J103,0)</f>
        <v>0</v>
      </c>
      <c r="BF103" s="193">
        <f>IF(N103="snížená",J103,0)</f>
        <v>0</v>
      </c>
      <c r="BG103" s="193">
        <f>IF(N103="zákl. přenesená",J103,0)</f>
        <v>0</v>
      </c>
      <c r="BH103" s="193">
        <f>IF(N103="sníž. přenesená",J103,0)</f>
        <v>0</v>
      </c>
      <c r="BI103" s="193">
        <f>IF(N103="nulová",J103,0)</f>
        <v>0</v>
      </c>
      <c r="BJ103" s="25" t="s">
        <v>17</v>
      </c>
      <c r="BK103" s="193">
        <f>ROUND(I103*H103,2)</f>
        <v>0</v>
      </c>
      <c r="BL103" s="25" t="s">
        <v>92</v>
      </c>
      <c r="BM103" s="25" t="s">
        <v>5229</v>
      </c>
    </row>
    <row r="104" spans="2:51" s="12" customFormat="1" ht="13.5">
      <c r="B104" s="194"/>
      <c r="D104" s="195" t="s">
        <v>198</v>
      </c>
      <c r="E104" s="196" t="s">
        <v>5</v>
      </c>
      <c r="F104" s="197" t="s">
        <v>5230</v>
      </c>
      <c r="H104" s="196" t="s">
        <v>5</v>
      </c>
      <c r="I104" s="198"/>
      <c r="L104" s="194"/>
      <c r="M104" s="199"/>
      <c r="N104" s="200"/>
      <c r="O104" s="200"/>
      <c r="P104" s="200"/>
      <c r="Q104" s="200"/>
      <c r="R104" s="200"/>
      <c r="S104" s="200"/>
      <c r="T104" s="201"/>
      <c r="AT104" s="196" t="s">
        <v>198</v>
      </c>
      <c r="AU104" s="196" t="s">
        <v>80</v>
      </c>
      <c r="AV104" s="12" t="s">
        <v>17</v>
      </c>
      <c r="AW104" s="12" t="s">
        <v>35</v>
      </c>
      <c r="AX104" s="12" t="s">
        <v>72</v>
      </c>
      <c r="AY104" s="196" t="s">
        <v>190</v>
      </c>
    </row>
    <row r="105" spans="2:51" s="12" customFormat="1" ht="13.5">
      <c r="B105" s="194"/>
      <c r="D105" s="195" t="s">
        <v>198</v>
      </c>
      <c r="E105" s="196" t="s">
        <v>5</v>
      </c>
      <c r="F105" s="197" t="s">
        <v>5231</v>
      </c>
      <c r="H105" s="196" t="s">
        <v>5</v>
      </c>
      <c r="I105" s="198"/>
      <c r="L105" s="194"/>
      <c r="M105" s="199"/>
      <c r="N105" s="200"/>
      <c r="O105" s="200"/>
      <c r="P105" s="200"/>
      <c r="Q105" s="200"/>
      <c r="R105" s="200"/>
      <c r="S105" s="200"/>
      <c r="T105" s="201"/>
      <c r="AT105" s="196" t="s">
        <v>198</v>
      </c>
      <c r="AU105" s="196" t="s">
        <v>80</v>
      </c>
      <c r="AV105" s="12" t="s">
        <v>17</v>
      </c>
      <c r="AW105" s="12" t="s">
        <v>35</v>
      </c>
      <c r="AX105" s="12" t="s">
        <v>72</v>
      </c>
      <c r="AY105" s="196" t="s">
        <v>190</v>
      </c>
    </row>
    <row r="106" spans="2:51" s="13" customFormat="1" ht="13.5">
      <c r="B106" s="202"/>
      <c r="D106" s="195" t="s">
        <v>198</v>
      </c>
      <c r="E106" s="203" t="s">
        <v>5</v>
      </c>
      <c r="F106" s="204" t="s">
        <v>5232</v>
      </c>
      <c r="H106" s="205">
        <v>11.4</v>
      </c>
      <c r="I106" s="206"/>
      <c r="L106" s="202"/>
      <c r="M106" s="207"/>
      <c r="N106" s="208"/>
      <c r="O106" s="208"/>
      <c r="P106" s="208"/>
      <c r="Q106" s="208"/>
      <c r="R106" s="208"/>
      <c r="S106" s="208"/>
      <c r="T106" s="209"/>
      <c r="AT106" s="203" t="s">
        <v>198</v>
      </c>
      <c r="AU106" s="203" t="s">
        <v>80</v>
      </c>
      <c r="AV106" s="13" t="s">
        <v>80</v>
      </c>
      <c r="AW106" s="13" t="s">
        <v>35</v>
      </c>
      <c r="AX106" s="13" t="s">
        <v>72</v>
      </c>
      <c r="AY106" s="203" t="s">
        <v>190</v>
      </c>
    </row>
    <row r="107" spans="2:51" s="12" customFormat="1" ht="13.5">
      <c r="B107" s="194"/>
      <c r="D107" s="195" t="s">
        <v>198</v>
      </c>
      <c r="E107" s="196" t="s">
        <v>5</v>
      </c>
      <c r="F107" s="197" t="s">
        <v>5233</v>
      </c>
      <c r="H107" s="196" t="s">
        <v>5</v>
      </c>
      <c r="I107" s="198"/>
      <c r="L107" s="194"/>
      <c r="M107" s="199"/>
      <c r="N107" s="200"/>
      <c r="O107" s="200"/>
      <c r="P107" s="200"/>
      <c r="Q107" s="200"/>
      <c r="R107" s="200"/>
      <c r="S107" s="200"/>
      <c r="T107" s="201"/>
      <c r="AT107" s="196" t="s">
        <v>198</v>
      </c>
      <c r="AU107" s="196" t="s">
        <v>80</v>
      </c>
      <c r="AV107" s="12" t="s">
        <v>17</v>
      </c>
      <c r="AW107" s="12" t="s">
        <v>35</v>
      </c>
      <c r="AX107" s="12" t="s">
        <v>72</v>
      </c>
      <c r="AY107" s="196" t="s">
        <v>190</v>
      </c>
    </row>
    <row r="108" spans="2:51" s="13" customFormat="1" ht="13.5">
      <c r="B108" s="202"/>
      <c r="D108" s="195" t="s">
        <v>198</v>
      </c>
      <c r="E108" s="203" t="s">
        <v>5</v>
      </c>
      <c r="F108" s="204" t="s">
        <v>5234</v>
      </c>
      <c r="H108" s="205">
        <v>46.13</v>
      </c>
      <c r="I108" s="206"/>
      <c r="L108" s="202"/>
      <c r="M108" s="207"/>
      <c r="N108" s="208"/>
      <c r="O108" s="208"/>
      <c r="P108" s="208"/>
      <c r="Q108" s="208"/>
      <c r="R108" s="208"/>
      <c r="S108" s="208"/>
      <c r="T108" s="209"/>
      <c r="AT108" s="203" t="s">
        <v>198</v>
      </c>
      <c r="AU108" s="203" t="s">
        <v>80</v>
      </c>
      <c r="AV108" s="13" t="s">
        <v>80</v>
      </c>
      <c r="AW108" s="13" t="s">
        <v>35</v>
      </c>
      <c r="AX108" s="13" t="s">
        <v>72</v>
      </c>
      <c r="AY108" s="203" t="s">
        <v>190</v>
      </c>
    </row>
    <row r="109" spans="2:51" s="12" customFormat="1" ht="13.5">
      <c r="B109" s="194"/>
      <c r="D109" s="195" t="s">
        <v>198</v>
      </c>
      <c r="E109" s="196" t="s">
        <v>5</v>
      </c>
      <c r="F109" s="197" t="s">
        <v>5235</v>
      </c>
      <c r="H109" s="196" t="s">
        <v>5</v>
      </c>
      <c r="I109" s="198"/>
      <c r="L109" s="194"/>
      <c r="M109" s="199"/>
      <c r="N109" s="200"/>
      <c r="O109" s="200"/>
      <c r="P109" s="200"/>
      <c r="Q109" s="200"/>
      <c r="R109" s="200"/>
      <c r="S109" s="200"/>
      <c r="T109" s="201"/>
      <c r="AT109" s="196" t="s">
        <v>198</v>
      </c>
      <c r="AU109" s="196" t="s">
        <v>80</v>
      </c>
      <c r="AV109" s="12" t="s">
        <v>17</v>
      </c>
      <c r="AW109" s="12" t="s">
        <v>35</v>
      </c>
      <c r="AX109" s="12" t="s">
        <v>72</v>
      </c>
      <c r="AY109" s="196" t="s">
        <v>190</v>
      </c>
    </row>
    <row r="110" spans="2:51" s="13" customFormat="1" ht="13.5">
      <c r="B110" s="202"/>
      <c r="D110" s="195" t="s">
        <v>198</v>
      </c>
      <c r="E110" s="203" t="s">
        <v>5</v>
      </c>
      <c r="F110" s="204" t="s">
        <v>5236</v>
      </c>
      <c r="H110" s="205">
        <v>30.42</v>
      </c>
      <c r="I110" s="206"/>
      <c r="L110" s="202"/>
      <c r="M110" s="207"/>
      <c r="N110" s="208"/>
      <c r="O110" s="208"/>
      <c r="P110" s="208"/>
      <c r="Q110" s="208"/>
      <c r="R110" s="208"/>
      <c r="S110" s="208"/>
      <c r="T110" s="209"/>
      <c r="AT110" s="203" t="s">
        <v>198</v>
      </c>
      <c r="AU110" s="203" t="s">
        <v>80</v>
      </c>
      <c r="AV110" s="13" t="s">
        <v>80</v>
      </c>
      <c r="AW110" s="13" t="s">
        <v>35</v>
      </c>
      <c r="AX110" s="13" t="s">
        <v>72</v>
      </c>
      <c r="AY110" s="203" t="s">
        <v>190</v>
      </c>
    </row>
    <row r="111" spans="2:51" s="12" customFormat="1" ht="13.5">
      <c r="B111" s="194"/>
      <c r="D111" s="195" t="s">
        <v>198</v>
      </c>
      <c r="E111" s="196" t="s">
        <v>5</v>
      </c>
      <c r="F111" s="197" t="s">
        <v>5237</v>
      </c>
      <c r="H111" s="196" t="s">
        <v>5</v>
      </c>
      <c r="I111" s="198"/>
      <c r="L111" s="194"/>
      <c r="M111" s="199"/>
      <c r="N111" s="200"/>
      <c r="O111" s="200"/>
      <c r="P111" s="200"/>
      <c r="Q111" s="200"/>
      <c r="R111" s="200"/>
      <c r="S111" s="200"/>
      <c r="T111" s="201"/>
      <c r="AT111" s="196" t="s">
        <v>198</v>
      </c>
      <c r="AU111" s="196" t="s">
        <v>80</v>
      </c>
      <c r="AV111" s="12" t="s">
        <v>17</v>
      </c>
      <c r="AW111" s="12" t="s">
        <v>35</v>
      </c>
      <c r="AX111" s="12" t="s">
        <v>72</v>
      </c>
      <c r="AY111" s="196" t="s">
        <v>190</v>
      </c>
    </row>
    <row r="112" spans="2:51" s="13" customFormat="1" ht="13.5">
      <c r="B112" s="202"/>
      <c r="D112" s="195" t="s">
        <v>198</v>
      </c>
      <c r="E112" s="203" t="s">
        <v>5</v>
      </c>
      <c r="F112" s="204" t="s">
        <v>5238</v>
      </c>
      <c r="H112" s="205">
        <v>6</v>
      </c>
      <c r="I112" s="206"/>
      <c r="L112" s="202"/>
      <c r="M112" s="207"/>
      <c r="N112" s="208"/>
      <c r="O112" s="208"/>
      <c r="P112" s="208"/>
      <c r="Q112" s="208"/>
      <c r="R112" s="208"/>
      <c r="S112" s="208"/>
      <c r="T112" s="209"/>
      <c r="AT112" s="203" t="s">
        <v>198</v>
      </c>
      <c r="AU112" s="203" t="s">
        <v>80</v>
      </c>
      <c r="AV112" s="13" t="s">
        <v>80</v>
      </c>
      <c r="AW112" s="13" t="s">
        <v>35</v>
      </c>
      <c r="AX112" s="13" t="s">
        <v>72</v>
      </c>
      <c r="AY112" s="203" t="s">
        <v>190</v>
      </c>
    </row>
    <row r="113" spans="2:51" s="12" customFormat="1" ht="13.5">
      <c r="B113" s="194"/>
      <c r="D113" s="195" t="s">
        <v>198</v>
      </c>
      <c r="E113" s="196" t="s">
        <v>5</v>
      </c>
      <c r="F113" s="197" t="s">
        <v>5239</v>
      </c>
      <c r="H113" s="196" t="s">
        <v>5</v>
      </c>
      <c r="I113" s="198"/>
      <c r="L113" s="194"/>
      <c r="M113" s="199"/>
      <c r="N113" s="200"/>
      <c r="O113" s="200"/>
      <c r="P113" s="200"/>
      <c r="Q113" s="200"/>
      <c r="R113" s="200"/>
      <c r="S113" s="200"/>
      <c r="T113" s="201"/>
      <c r="AT113" s="196" t="s">
        <v>198</v>
      </c>
      <c r="AU113" s="196" t="s">
        <v>80</v>
      </c>
      <c r="AV113" s="12" t="s">
        <v>17</v>
      </c>
      <c r="AW113" s="12" t="s">
        <v>35</v>
      </c>
      <c r="AX113" s="12" t="s">
        <v>72</v>
      </c>
      <c r="AY113" s="196" t="s">
        <v>190</v>
      </c>
    </row>
    <row r="114" spans="2:51" s="13" customFormat="1" ht="13.5">
      <c r="B114" s="202"/>
      <c r="D114" s="195" t="s">
        <v>198</v>
      </c>
      <c r="E114" s="203" t="s">
        <v>5</v>
      </c>
      <c r="F114" s="204" t="s">
        <v>5240</v>
      </c>
      <c r="H114" s="205">
        <v>5.4</v>
      </c>
      <c r="I114" s="206"/>
      <c r="L114" s="202"/>
      <c r="M114" s="207"/>
      <c r="N114" s="208"/>
      <c r="O114" s="208"/>
      <c r="P114" s="208"/>
      <c r="Q114" s="208"/>
      <c r="R114" s="208"/>
      <c r="S114" s="208"/>
      <c r="T114" s="209"/>
      <c r="AT114" s="203" t="s">
        <v>198</v>
      </c>
      <c r="AU114" s="203" t="s">
        <v>80</v>
      </c>
      <c r="AV114" s="13" t="s">
        <v>80</v>
      </c>
      <c r="AW114" s="13" t="s">
        <v>35</v>
      </c>
      <c r="AX114" s="13" t="s">
        <v>72</v>
      </c>
      <c r="AY114" s="203" t="s">
        <v>190</v>
      </c>
    </row>
    <row r="115" spans="2:51" s="13" customFormat="1" ht="13.5">
      <c r="B115" s="202"/>
      <c r="D115" s="195" t="s">
        <v>198</v>
      </c>
      <c r="E115" s="203" t="s">
        <v>5</v>
      </c>
      <c r="F115" s="204" t="s">
        <v>5</v>
      </c>
      <c r="H115" s="205">
        <v>0</v>
      </c>
      <c r="I115" s="206"/>
      <c r="L115" s="202"/>
      <c r="M115" s="207"/>
      <c r="N115" s="208"/>
      <c r="O115" s="208"/>
      <c r="P115" s="208"/>
      <c r="Q115" s="208"/>
      <c r="R115" s="208"/>
      <c r="S115" s="208"/>
      <c r="T115" s="209"/>
      <c r="AT115" s="203" t="s">
        <v>198</v>
      </c>
      <c r="AU115" s="203" t="s">
        <v>80</v>
      </c>
      <c r="AV115" s="13" t="s">
        <v>80</v>
      </c>
      <c r="AW115" s="13" t="s">
        <v>35</v>
      </c>
      <c r="AX115" s="13" t="s">
        <v>72</v>
      </c>
      <c r="AY115" s="203" t="s">
        <v>190</v>
      </c>
    </row>
    <row r="116" spans="2:51" s="14" customFormat="1" ht="13.5">
      <c r="B116" s="210"/>
      <c r="D116" s="195" t="s">
        <v>198</v>
      </c>
      <c r="E116" s="211" t="s">
        <v>5</v>
      </c>
      <c r="F116" s="212" t="s">
        <v>221</v>
      </c>
      <c r="H116" s="213">
        <v>99.35</v>
      </c>
      <c r="I116" s="214"/>
      <c r="L116" s="210"/>
      <c r="M116" s="215"/>
      <c r="N116" s="216"/>
      <c r="O116" s="216"/>
      <c r="P116" s="216"/>
      <c r="Q116" s="216"/>
      <c r="R116" s="216"/>
      <c r="S116" s="216"/>
      <c r="T116" s="217"/>
      <c r="AT116" s="211" t="s">
        <v>198</v>
      </c>
      <c r="AU116" s="211" t="s">
        <v>80</v>
      </c>
      <c r="AV116" s="14" t="s">
        <v>92</v>
      </c>
      <c r="AW116" s="14" t="s">
        <v>35</v>
      </c>
      <c r="AX116" s="14" t="s">
        <v>17</v>
      </c>
      <c r="AY116" s="211" t="s">
        <v>190</v>
      </c>
    </row>
    <row r="117" spans="2:65" s="1" customFormat="1" ht="38.25" customHeight="1">
      <c r="B117" s="181"/>
      <c r="C117" s="182" t="s">
        <v>80</v>
      </c>
      <c r="D117" s="182" t="s">
        <v>192</v>
      </c>
      <c r="E117" s="183" t="s">
        <v>3742</v>
      </c>
      <c r="F117" s="184" t="s">
        <v>5241</v>
      </c>
      <c r="G117" s="185" t="s">
        <v>209</v>
      </c>
      <c r="H117" s="186">
        <v>99.35</v>
      </c>
      <c r="I117" s="187"/>
      <c r="J117" s="188">
        <f>ROUND(I117*H117,2)</f>
        <v>0</v>
      </c>
      <c r="K117" s="184" t="s">
        <v>196</v>
      </c>
      <c r="L117" s="42"/>
      <c r="M117" s="189" t="s">
        <v>5</v>
      </c>
      <c r="N117" s="190" t="s">
        <v>43</v>
      </c>
      <c r="O117" s="43"/>
      <c r="P117" s="191">
        <f>O117*H117</f>
        <v>0</v>
      </c>
      <c r="Q117" s="191">
        <v>0</v>
      </c>
      <c r="R117" s="191">
        <f>Q117*H117</f>
        <v>0</v>
      </c>
      <c r="S117" s="191">
        <v>0</v>
      </c>
      <c r="T117" s="192">
        <f>S117*H117</f>
        <v>0</v>
      </c>
      <c r="AR117" s="25" t="s">
        <v>92</v>
      </c>
      <c r="AT117" s="25" t="s">
        <v>192</v>
      </c>
      <c r="AU117" s="25" t="s">
        <v>80</v>
      </c>
      <c r="AY117" s="25" t="s">
        <v>190</v>
      </c>
      <c r="BE117" s="193">
        <f>IF(N117="základní",J117,0)</f>
        <v>0</v>
      </c>
      <c r="BF117" s="193">
        <f>IF(N117="snížená",J117,0)</f>
        <v>0</v>
      </c>
      <c r="BG117" s="193">
        <f>IF(N117="zákl. přenesená",J117,0)</f>
        <v>0</v>
      </c>
      <c r="BH117" s="193">
        <f>IF(N117="sníž. přenesená",J117,0)</f>
        <v>0</v>
      </c>
      <c r="BI117" s="193">
        <f>IF(N117="nulová",J117,0)</f>
        <v>0</v>
      </c>
      <c r="BJ117" s="25" t="s">
        <v>17</v>
      </c>
      <c r="BK117" s="193">
        <f>ROUND(I117*H117,2)</f>
        <v>0</v>
      </c>
      <c r="BL117" s="25" t="s">
        <v>92</v>
      </c>
      <c r="BM117" s="25" t="s">
        <v>5242</v>
      </c>
    </row>
    <row r="118" spans="2:51" s="12" customFormat="1" ht="13.5">
      <c r="B118" s="194"/>
      <c r="D118" s="195" t="s">
        <v>198</v>
      </c>
      <c r="E118" s="196" t="s">
        <v>5</v>
      </c>
      <c r="F118" s="197" t="s">
        <v>248</v>
      </c>
      <c r="H118" s="196" t="s">
        <v>5</v>
      </c>
      <c r="I118" s="198"/>
      <c r="L118" s="194"/>
      <c r="M118" s="199"/>
      <c r="N118" s="200"/>
      <c r="O118" s="200"/>
      <c r="P118" s="200"/>
      <c r="Q118" s="200"/>
      <c r="R118" s="200"/>
      <c r="S118" s="200"/>
      <c r="T118" s="201"/>
      <c r="AT118" s="196" t="s">
        <v>198</v>
      </c>
      <c r="AU118" s="196" t="s">
        <v>80</v>
      </c>
      <c r="AV118" s="12" t="s">
        <v>17</v>
      </c>
      <c r="AW118" s="12" t="s">
        <v>35</v>
      </c>
      <c r="AX118" s="12" t="s">
        <v>72</v>
      </c>
      <c r="AY118" s="196" t="s">
        <v>190</v>
      </c>
    </row>
    <row r="119" spans="2:51" s="13" customFormat="1" ht="13.5">
      <c r="B119" s="202"/>
      <c r="D119" s="195" t="s">
        <v>198</v>
      </c>
      <c r="E119" s="203" t="s">
        <v>5</v>
      </c>
      <c r="F119" s="204" t="s">
        <v>5243</v>
      </c>
      <c r="H119" s="205">
        <v>99.35</v>
      </c>
      <c r="I119" s="206"/>
      <c r="L119" s="202"/>
      <c r="M119" s="207"/>
      <c r="N119" s="208"/>
      <c r="O119" s="208"/>
      <c r="P119" s="208"/>
      <c r="Q119" s="208"/>
      <c r="R119" s="208"/>
      <c r="S119" s="208"/>
      <c r="T119" s="209"/>
      <c r="AT119" s="203" t="s">
        <v>198</v>
      </c>
      <c r="AU119" s="203" t="s">
        <v>80</v>
      </c>
      <c r="AV119" s="13" t="s">
        <v>80</v>
      </c>
      <c r="AW119" s="13" t="s">
        <v>35</v>
      </c>
      <c r="AX119" s="13" t="s">
        <v>17</v>
      </c>
      <c r="AY119" s="203" t="s">
        <v>190</v>
      </c>
    </row>
    <row r="120" spans="2:65" s="1" customFormat="1" ht="25.5" customHeight="1">
      <c r="B120" s="181"/>
      <c r="C120" s="182" t="s">
        <v>86</v>
      </c>
      <c r="D120" s="182" t="s">
        <v>192</v>
      </c>
      <c r="E120" s="183" t="s">
        <v>267</v>
      </c>
      <c r="F120" s="184" t="s">
        <v>268</v>
      </c>
      <c r="G120" s="185" t="s">
        <v>209</v>
      </c>
      <c r="H120" s="186">
        <v>44.789</v>
      </c>
      <c r="I120" s="187"/>
      <c r="J120" s="188">
        <f>ROUND(I120*H120,2)</f>
        <v>0</v>
      </c>
      <c r="K120" s="184" t="s">
        <v>196</v>
      </c>
      <c r="L120" s="42"/>
      <c r="M120" s="189" t="s">
        <v>5</v>
      </c>
      <c r="N120" s="190" t="s">
        <v>43</v>
      </c>
      <c r="O120" s="43"/>
      <c r="P120" s="191">
        <f>O120*H120</f>
        <v>0</v>
      </c>
      <c r="Q120" s="191">
        <v>0</v>
      </c>
      <c r="R120" s="191">
        <f>Q120*H120</f>
        <v>0</v>
      </c>
      <c r="S120" s="191">
        <v>0</v>
      </c>
      <c r="T120" s="192">
        <f>S120*H120</f>
        <v>0</v>
      </c>
      <c r="AR120" s="25" t="s">
        <v>92</v>
      </c>
      <c r="AT120" s="25" t="s">
        <v>192</v>
      </c>
      <c r="AU120" s="25" t="s">
        <v>80</v>
      </c>
      <c r="AY120" s="25" t="s">
        <v>190</v>
      </c>
      <c r="BE120" s="193">
        <f>IF(N120="základní",J120,0)</f>
        <v>0</v>
      </c>
      <c r="BF120" s="193">
        <f>IF(N120="snížená",J120,0)</f>
        <v>0</v>
      </c>
      <c r="BG120" s="193">
        <f>IF(N120="zákl. přenesená",J120,0)</f>
        <v>0</v>
      </c>
      <c r="BH120" s="193">
        <f>IF(N120="sníž. přenesená",J120,0)</f>
        <v>0</v>
      </c>
      <c r="BI120" s="193">
        <f>IF(N120="nulová",J120,0)</f>
        <v>0</v>
      </c>
      <c r="BJ120" s="25" t="s">
        <v>17</v>
      </c>
      <c r="BK120" s="193">
        <f>ROUND(I120*H120,2)</f>
        <v>0</v>
      </c>
      <c r="BL120" s="25" t="s">
        <v>92</v>
      </c>
      <c r="BM120" s="25" t="s">
        <v>5244</v>
      </c>
    </row>
    <row r="121" spans="2:51" s="12" customFormat="1" ht="13.5">
      <c r="B121" s="194"/>
      <c r="D121" s="195" t="s">
        <v>198</v>
      </c>
      <c r="E121" s="196" t="s">
        <v>5</v>
      </c>
      <c r="F121" s="197" t="s">
        <v>5245</v>
      </c>
      <c r="H121" s="196" t="s">
        <v>5</v>
      </c>
      <c r="I121" s="198"/>
      <c r="L121" s="194"/>
      <c r="M121" s="199"/>
      <c r="N121" s="200"/>
      <c r="O121" s="200"/>
      <c r="P121" s="200"/>
      <c r="Q121" s="200"/>
      <c r="R121" s="200"/>
      <c r="S121" s="200"/>
      <c r="T121" s="201"/>
      <c r="AT121" s="196" t="s">
        <v>198</v>
      </c>
      <c r="AU121" s="196" t="s">
        <v>80</v>
      </c>
      <c r="AV121" s="12" t="s">
        <v>17</v>
      </c>
      <c r="AW121" s="12" t="s">
        <v>35</v>
      </c>
      <c r="AX121" s="12" t="s">
        <v>72</v>
      </c>
      <c r="AY121" s="196" t="s">
        <v>190</v>
      </c>
    </row>
    <row r="122" spans="2:51" s="13" customFormat="1" ht="13.5">
      <c r="B122" s="202"/>
      <c r="D122" s="195" t="s">
        <v>198</v>
      </c>
      <c r="E122" s="203" t="s">
        <v>5</v>
      </c>
      <c r="F122" s="204" t="s">
        <v>5246</v>
      </c>
      <c r="H122" s="205">
        <v>44.789</v>
      </c>
      <c r="I122" s="206"/>
      <c r="L122" s="202"/>
      <c r="M122" s="207"/>
      <c r="N122" s="208"/>
      <c r="O122" s="208"/>
      <c r="P122" s="208"/>
      <c r="Q122" s="208"/>
      <c r="R122" s="208"/>
      <c r="S122" s="208"/>
      <c r="T122" s="209"/>
      <c r="AT122" s="203" t="s">
        <v>198</v>
      </c>
      <c r="AU122" s="203" t="s">
        <v>80</v>
      </c>
      <c r="AV122" s="13" t="s">
        <v>80</v>
      </c>
      <c r="AW122" s="13" t="s">
        <v>35</v>
      </c>
      <c r="AX122" s="13" t="s">
        <v>17</v>
      </c>
      <c r="AY122" s="203" t="s">
        <v>190</v>
      </c>
    </row>
    <row r="123" spans="2:63" s="11" customFormat="1" ht="29.85" customHeight="1">
      <c r="B123" s="168"/>
      <c r="D123" s="169" t="s">
        <v>71</v>
      </c>
      <c r="E123" s="179" t="s">
        <v>80</v>
      </c>
      <c r="F123" s="179" t="s">
        <v>282</v>
      </c>
      <c r="I123" s="171"/>
      <c r="J123" s="180">
        <f>BK123</f>
        <v>0</v>
      </c>
      <c r="L123" s="168"/>
      <c r="M123" s="173"/>
      <c r="N123" s="174"/>
      <c r="O123" s="174"/>
      <c r="P123" s="175">
        <f>SUM(P124:P156)</f>
        <v>0</v>
      </c>
      <c r="Q123" s="174"/>
      <c r="R123" s="175">
        <f>SUM(R124:R156)</f>
        <v>16.662937890000002</v>
      </c>
      <c r="S123" s="174"/>
      <c r="T123" s="176">
        <f>SUM(T124:T156)</f>
        <v>0</v>
      </c>
      <c r="AR123" s="169" t="s">
        <v>17</v>
      </c>
      <c r="AT123" s="177" t="s">
        <v>71</v>
      </c>
      <c r="AU123" s="177" t="s">
        <v>17</v>
      </c>
      <c r="AY123" s="169" t="s">
        <v>190</v>
      </c>
      <c r="BK123" s="178">
        <f>SUM(BK124:BK156)</f>
        <v>0</v>
      </c>
    </row>
    <row r="124" spans="2:65" s="1" customFormat="1" ht="25.5" customHeight="1">
      <c r="B124" s="181"/>
      <c r="C124" s="182" t="s">
        <v>92</v>
      </c>
      <c r="D124" s="182" t="s">
        <v>192</v>
      </c>
      <c r="E124" s="183" t="s">
        <v>5247</v>
      </c>
      <c r="F124" s="184" t="s">
        <v>5248</v>
      </c>
      <c r="G124" s="185" t="s">
        <v>209</v>
      </c>
      <c r="H124" s="186">
        <v>3.577</v>
      </c>
      <c r="I124" s="187"/>
      <c r="J124" s="188">
        <f>ROUND(I124*H124,2)</f>
        <v>0</v>
      </c>
      <c r="K124" s="184" t="s">
        <v>196</v>
      </c>
      <c r="L124" s="42"/>
      <c r="M124" s="189" t="s">
        <v>5</v>
      </c>
      <c r="N124" s="190" t="s">
        <v>43</v>
      </c>
      <c r="O124" s="43"/>
      <c r="P124" s="191">
        <f>O124*H124</f>
        <v>0</v>
      </c>
      <c r="Q124" s="191">
        <v>2.45329</v>
      </c>
      <c r="R124" s="191">
        <f>Q124*H124</f>
        <v>8.775418329999999</v>
      </c>
      <c r="S124" s="191">
        <v>0</v>
      </c>
      <c r="T124" s="192">
        <f>S124*H124</f>
        <v>0</v>
      </c>
      <c r="AR124" s="25" t="s">
        <v>92</v>
      </c>
      <c r="AT124" s="25" t="s">
        <v>192</v>
      </c>
      <c r="AU124" s="25" t="s">
        <v>80</v>
      </c>
      <c r="AY124" s="25" t="s">
        <v>190</v>
      </c>
      <c r="BE124" s="193">
        <f>IF(N124="základní",J124,0)</f>
        <v>0</v>
      </c>
      <c r="BF124" s="193">
        <f>IF(N124="snížená",J124,0)</f>
        <v>0</v>
      </c>
      <c r="BG124" s="193">
        <f>IF(N124="zákl. přenesená",J124,0)</f>
        <v>0</v>
      </c>
      <c r="BH124" s="193">
        <f>IF(N124="sníž. přenesená",J124,0)</f>
        <v>0</v>
      </c>
      <c r="BI124" s="193">
        <f>IF(N124="nulová",J124,0)</f>
        <v>0</v>
      </c>
      <c r="BJ124" s="25" t="s">
        <v>17</v>
      </c>
      <c r="BK124" s="193">
        <f>ROUND(I124*H124,2)</f>
        <v>0</v>
      </c>
      <c r="BL124" s="25" t="s">
        <v>92</v>
      </c>
      <c r="BM124" s="25" t="s">
        <v>5249</v>
      </c>
    </row>
    <row r="125" spans="2:51" s="12" customFormat="1" ht="13.5">
      <c r="B125" s="194"/>
      <c r="D125" s="195" t="s">
        <v>198</v>
      </c>
      <c r="E125" s="196" t="s">
        <v>5</v>
      </c>
      <c r="F125" s="197" t="s">
        <v>5250</v>
      </c>
      <c r="H125" s="196" t="s">
        <v>5</v>
      </c>
      <c r="I125" s="198"/>
      <c r="L125" s="194"/>
      <c r="M125" s="199"/>
      <c r="N125" s="200"/>
      <c r="O125" s="200"/>
      <c r="P125" s="200"/>
      <c r="Q125" s="200"/>
      <c r="R125" s="200"/>
      <c r="S125" s="200"/>
      <c r="T125" s="201"/>
      <c r="AT125" s="196" t="s">
        <v>198</v>
      </c>
      <c r="AU125" s="196" t="s">
        <v>80</v>
      </c>
      <c r="AV125" s="12" t="s">
        <v>17</v>
      </c>
      <c r="AW125" s="12" t="s">
        <v>35</v>
      </c>
      <c r="AX125" s="12" t="s">
        <v>72</v>
      </c>
      <c r="AY125" s="196" t="s">
        <v>190</v>
      </c>
    </row>
    <row r="126" spans="2:51" s="12" customFormat="1" ht="13.5">
      <c r="B126" s="194"/>
      <c r="D126" s="195" t="s">
        <v>198</v>
      </c>
      <c r="E126" s="196" t="s">
        <v>5</v>
      </c>
      <c r="F126" s="197" t="s">
        <v>5231</v>
      </c>
      <c r="H126" s="196" t="s">
        <v>5</v>
      </c>
      <c r="I126" s="198"/>
      <c r="L126" s="194"/>
      <c r="M126" s="199"/>
      <c r="N126" s="200"/>
      <c r="O126" s="200"/>
      <c r="P126" s="200"/>
      <c r="Q126" s="200"/>
      <c r="R126" s="200"/>
      <c r="S126" s="200"/>
      <c r="T126" s="201"/>
      <c r="AT126" s="196" t="s">
        <v>198</v>
      </c>
      <c r="AU126" s="196" t="s">
        <v>80</v>
      </c>
      <c r="AV126" s="12" t="s">
        <v>17</v>
      </c>
      <c r="AW126" s="12" t="s">
        <v>35</v>
      </c>
      <c r="AX126" s="12" t="s">
        <v>72</v>
      </c>
      <c r="AY126" s="196" t="s">
        <v>190</v>
      </c>
    </row>
    <row r="127" spans="2:51" s="13" customFormat="1" ht="13.5">
      <c r="B127" s="202"/>
      <c r="D127" s="195" t="s">
        <v>198</v>
      </c>
      <c r="E127" s="203" t="s">
        <v>5</v>
      </c>
      <c r="F127" s="204" t="s">
        <v>5251</v>
      </c>
      <c r="H127" s="205">
        <v>0.502</v>
      </c>
      <c r="I127" s="206"/>
      <c r="L127" s="202"/>
      <c r="M127" s="207"/>
      <c r="N127" s="208"/>
      <c r="O127" s="208"/>
      <c r="P127" s="208"/>
      <c r="Q127" s="208"/>
      <c r="R127" s="208"/>
      <c r="S127" s="208"/>
      <c r="T127" s="209"/>
      <c r="AT127" s="203" t="s">
        <v>198</v>
      </c>
      <c r="AU127" s="203" t="s">
        <v>80</v>
      </c>
      <c r="AV127" s="13" t="s">
        <v>80</v>
      </c>
      <c r="AW127" s="13" t="s">
        <v>35</v>
      </c>
      <c r="AX127" s="13" t="s">
        <v>72</v>
      </c>
      <c r="AY127" s="203" t="s">
        <v>190</v>
      </c>
    </row>
    <row r="128" spans="2:51" s="12" customFormat="1" ht="13.5">
      <c r="B128" s="194"/>
      <c r="D128" s="195" t="s">
        <v>198</v>
      </c>
      <c r="E128" s="196" t="s">
        <v>5</v>
      </c>
      <c r="F128" s="197" t="s">
        <v>5233</v>
      </c>
      <c r="H128" s="196" t="s">
        <v>5</v>
      </c>
      <c r="I128" s="198"/>
      <c r="L128" s="194"/>
      <c r="M128" s="199"/>
      <c r="N128" s="200"/>
      <c r="O128" s="200"/>
      <c r="P128" s="200"/>
      <c r="Q128" s="200"/>
      <c r="R128" s="200"/>
      <c r="S128" s="200"/>
      <c r="T128" s="201"/>
      <c r="AT128" s="196" t="s">
        <v>198</v>
      </c>
      <c r="AU128" s="196" t="s">
        <v>80</v>
      </c>
      <c r="AV128" s="12" t="s">
        <v>17</v>
      </c>
      <c r="AW128" s="12" t="s">
        <v>35</v>
      </c>
      <c r="AX128" s="12" t="s">
        <v>72</v>
      </c>
      <c r="AY128" s="196" t="s">
        <v>190</v>
      </c>
    </row>
    <row r="129" spans="2:51" s="13" customFormat="1" ht="13.5">
      <c r="B129" s="202"/>
      <c r="D129" s="195" t="s">
        <v>198</v>
      </c>
      <c r="E129" s="203" t="s">
        <v>5</v>
      </c>
      <c r="F129" s="204" t="s">
        <v>5252</v>
      </c>
      <c r="H129" s="205">
        <v>1.661</v>
      </c>
      <c r="I129" s="206"/>
      <c r="L129" s="202"/>
      <c r="M129" s="207"/>
      <c r="N129" s="208"/>
      <c r="O129" s="208"/>
      <c r="P129" s="208"/>
      <c r="Q129" s="208"/>
      <c r="R129" s="208"/>
      <c r="S129" s="208"/>
      <c r="T129" s="209"/>
      <c r="AT129" s="203" t="s">
        <v>198</v>
      </c>
      <c r="AU129" s="203" t="s">
        <v>80</v>
      </c>
      <c r="AV129" s="13" t="s">
        <v>80</v>
      </c>
      <c r="AW129" s="13" t="s">
        <v>35</v>
      </c>
      <c r="AX129" s="13" t="s">
        <v>72</v>
      </c>
      <c r="AY129" s="203" t="s">
        <v>190</v>
      </c>
    </row>
    <row r="130" spans="2:51" s="12" customFormat="1" ht="13.5">
      <c r="B130" s="194"/>
      <c r="D130" s="195" t="s">
        <v>198</v>
      </c>
      <c r="E130" s="196" t="s">
        <v>5</v>
      </c>
      <c r="F130" s="197" t="s">
        <v>5235</v>
      </c>
      <c r="H130" s="196" t="s">
        <v>5</v>
      </c>
      <c r="I130" s="198"/>
      <c r="L130" s="194"/>
      <c r="M130" s="199"/>
      <c r="N130" s="200"/>
      <c r="O130" s="200"/>
      <c r="P130" s="200"/>
      <c r="Q130" s="200"/>
      <c r="R130" s="200"/>
      <c r="S130" s="200"/>
      <c r="T130" s="201"/>
      <c r="AT130" s="196" t="s">
        <v>198</v>
      </c>
      <c r="AU130" s="196" t="s">
        <v>80</v>
      </c>
      <c r="AV130" s="12" t="s">
        <v>17</v>
      </c>
      <c r="AW130" s="12" t="s">
        <v>35</v>
      </c>
      <c r="AX130" s="12" t="s">
        <v>72</v>
      </c>
      <c r="AY130" s="196" t="s">
        <v>190</v>
      </c>
    </row>
    <row r="131" spans="2:51" s="13" customFormat="1" ht="13.5">
      <c r="B131" s="202"/>
      <c r="D131" s="195" t="s">
        <v>198</v>
      </c>
      <c r="E131" s="203" t="s">
        <v>5</v>
      </c>
      <c r="F131" s="204" t="s">
        <v>5253</v>
      </c>
      <c r="H131" s="205">
        <v>1.095</v>
      </c>
      <c r="I131" s="206"/>
      <c r="L131" s="202"/>
      <c r="M131" s="207"/>
      <c r="N131" s="208"/>
      <c r="O131" s="208"/>
      <c r="P131" s="208"/>
      <c r="Q131" s="208"/>
      <c r="R131" s="208"/>
      <c r="S131" s="208"/>
      <c r="T131" s="209"/>
      <c r="AT131" s="203" t="s">
        <v>198</v>
      </c>
      <c r="AU131" s="203" t="s">
        <v>80</v>
      </c>
      <c r="AV131" s="13" t="s">
        <v>80</v>
      </c>
      <c r="AW131" s="13" t="s">
        <v>35</v>
      </c>
      <c r="AX131" s="13" t="s">
        <v>72</v>
      </c>
      <c r="AY131" s="203" t="s">
        <v>190</v>
      </c>
    </row>
    <row r="132" spans="2:51" s="12" customFormat="1" ht="13.5">
      <c r="B132" s="194"/>
      <c r="D132" s="195" t="s">
        <v>198</v>
      </c>
      <c r="E132" s="196" t="s">
        <v>5</v>
      </c>
      <c r="F132" s="197" t="s">
        <v>5237</v>
      </c>
      <c r="H132" s="196" t="s">
        <v>5</v>
      </c>
      <c r="I132" s="198"/>
      <c r="L132" s="194"/>
      <c r="M132" s="199"/>
      <c r="N132" s="200"/>
      <c r="O132" s="200"/>
      <c r="P132" s="200"/>
      <c r="Q132" s="200"/>
      <c r="R132" s="200"/>
      <c r="S132" s="200"/>
      <c r="T132" s="201"/>
      <c r="AT132" s="196" t="s">
        <v>198</v>
      </c>
      <c r="AU132" s="196" t="s">
        <v>80</v>
      </c>
      <c r="AV132" s="12" t="s">
        <v>17</v>
      </c>
      <c r="AW132" s="12" t="s">
        <v>35</v>
      </c>
      <c r="AX132" s="12" t="s">
        <v>72</v>
      </c>
      <c r="AY132" s="196" t="s">
        <v>190</v>
      </c>
    </row>
    <row r="133" spans="2:51" s="13" customFormat="1" ht="13.5">
      <c r="B133" s="202"/>
      <c r="D133" s="195" t="s">
        <v>198</v>
      </c>
      <c r="E133" s="203" t="s">
        <v>5</v>
      </c>
      <c r="F133" s="204" t="s">
        <v>5254</v>
      </c>
      <c r="H133" s="205">
        <v>0.168</v>
      </c>
      <c r="I133" s="206"/>
      <c r="L133" s="202"/>
      <c r="M133" s="207"/>
      <c r="N133" s="208"/>
      <c r="O133" s="208"/>
      <c r="P133" s="208"/>
      <c r="Q133" s="208"/>
      <c r="R133" s="208"/>
      <c r="S133" s="208"/>
      <c r="T133" s="209"/>
      <c r="AT133" s="203" t="s">
        <v>198</v>
      </c>
      <c r="AU133" s="203" t="s">
        <v>80</v>
      </c>
      <c r="AV133" s="13" t="s">
        <v>80</v>
      </c>
      <c r="AW133" s="13" t="s">
        <v>35</v>
      </c>
      <c r="AX133" s="13" t="s">
        <v>72</v>
      </c>
      <c r="AY133" s="203" t="s">
        <v>190</v>
      </c>
    </row>
    <row r="134" spans="2:51" s="12" customFormat="1" ht="13.5">
      <c r="B134" s="194"/>
      <c r="D134" s="195" t="s">
        <v>198</v>
      </c>
      <c r="E134" s="196" t="s">
        <v>5</v>
      </c>
      <c r="F134" s="197" t="s">
        <v>5239</v>
      </c>
      <c r="H134" s="196" t="s">
        <v>5</v>
      </c>
      <c r="I134" s="198"/>
      <c r="L134" s="194"/>
      <c r="M134" s="199"/>
      <c r="N134" s="200"/>
      <c r="O134" s="200"/>
      <c r="P134" s="200"/>
      <c r="Q134" s="200"/>
      <c r="R134" s="200"/>
      <c r="S134" s="200"/>
      <c r="T134" s="201"/>
      <c r="AT134" s="196" t="s">
        <v>198</v>
      </c>
      <c r="AU134" s="196" t="s">
        <v>80</v>
      </c>
      <c r="AV134" s="12" t="s">
        <v>17</v>
      </c>
      <c r="AW134" s="12" t="s">
        <v>35</v>
      </c>
      <c r="AX134" s="12" t="s">
        <v>72</v>
      </c>
      <c r="AY134" s="196" t="s">
        <v>190</v>
      </c>
    </row>
    <row r="135" spans="2:51" s="13" customFormat="1" ht="13.5">
      <c r="B135" s="202"/>
      <c r="D135" s="195" t="s">
        <v>198</v>
      </c>
      <c r="E135" s="203" t="s">
        <v>5</v>
      </c>
      <c r="F135" s="204" t="s">
        <v>5255</v>
      </c>
      <c r="H135" s="205">
        <v>0.151</v>
      </c>
      <c r="I135" s="206"/>
      <c r="L135" s="202"/>
      <c r="M135" s="207"/>
      <c r="N135" s="208"/>
      <c r="O135" s="208"/>
      <c r="P135" s="208"/>
      <c r="Q135" s="208"/>
      <c r="R135" s="208"/>
      <c r="S135" s="208"/>
      <c r="T135" s="209"/>
      <c r="AT135" s="203" t="s">
        <v>198</v>
      </c>
      <c r="AU135" s="203" t="s">
        <v>80</v>
      </c>
      <c r="AV135" s="13" t="s">
        <v>80</v>
      </c>
      <c r="AW135" s="13" t="s">
        <v>35</v>
      </c>
      <c r="AX135" s="13" t="s">
        <v>72</v>
      </c>
      <c r="AY135" s="203" t="s">
        <v>190</v>
      </c>
    </row>
    <row r="136" spans="2:51" s="13" customFormat="1" ht="13.5">
      <c r="B136" s="202"/>
      <c r="D136" s="195" t="s">
        <v>198</v>
      </c>
      <c r="E136" s="203" t="s">
        <v>5</v>
      </c>
      <c r="F136" s="204" t="s">
        <v>5</v>
      </c>
      <c r="H136" s="205">
        <v>0</v>
      </c>
      <c r="I136" s="206"/>
      <c r="L136" s="202"/>
      <c r="M136" s="207"/>
      <c r="N136" s="208"/>
      <c r="O136" s="208"/>
      <c r="P136" s="208"/>
      <c r="Q136" s="208"/>
      <c r="R136" s="208"/>
      <c r="S136" s="208"/>
      <c r="T136" s="209"/>
      <c r="AT136" s="203" t="s">
        <v>198</v>
      </c>
      <c r="AU136" s="203" t="s">
        <v>80</v>
      </c>
      <c r="AV136" s="13" t="s">
        <v>80</v>
      </c>
      <c r="AW136" s="13" t="s">
        <v>35</v>
      </c>
      <c r="AX136" s="13" t="s">
        <v>72</v>
      </c>
      <c r="AY136" s="203" t="s">
        <v>190</v>
      </c>
    </row>
    <row r="137" spans="2:51" s="14" customFormat="1" ht="13.5">
      <c r="B137" s="210"/>
      <c r="D137" s="195" t="s">
        <v>198</v>
      </c>
      <c r="E137" s="211" t="s">
        <v>5</v>
      </c>
      <c r="F137" s="212" t="s">
        <v>221</v>
      </c>
      <c r="H137" s="213">
        <v>3.577</v>
      </c>
      <c r="I137" s="214"/>
      <c r="L137" s="210"/>
      <c r="M137" s="215"/>
      <c r="N137" s="216"/>
      <c r="O137" s="216"/>
      <c r="P137" s="216"/>
      <c r="Q137" s="216"/>
      <c r="R137" s="216"/>
      <c r="S137" s="216"/>
      <c r="T137" s="217"/>
      <c r="AT137" s="211" t="s">
        <v>198</v>
      </c>
      <c r="AU137" s="211" t="s">
        <v>80</v>
      </c>
      <c r="AV137" s="14" t="s">
        <v>92</v>
      </c>
      <c r="AW137" s="14" t="s">
        <v>35</v>
      </c>
      <c r="AX137" s="14" t="s">
        <v>17</v>
      </c>
      <c r="AY137" s="211" t="s">
        <v>190</v>
      </c>
    </row>
    <row r="138" spans="2:65" s="1" customFormat="1" ht="38.25" customHeight="1">
      <c r="B138" s="181"/>
      <c r="C138" s="182" t="s">
        <v>95</v>
      </c>
      <c r="D138" s="182" t="s">
        <v>192</v>
      </c>
      <c r="E138" s="183" t="s">
        <v>5256</v>
      </c>
      <c r="F138" s="184" t="s">
        <v>5257</v>
      </c>
      <c r="G138" s="185" t="s">
        <v>275</v>
      </c>
      <c r="H138" s="186">
        <v>9.68</v>
      </c>
      <c r="I138" s="187"/>
      <c r="J138" s="188">
        <f>ROUND(I138*H138,2)</f>
        <v>0</v>
      </c>
      <c r="K138" s="184" t="s">
        <v>196</v>
      </c>
      <c r="L138" s="42"/>
      <c r="M138" s="189" t="s">
        <v>5</v>
      </c>
      <c r="N138" s="190" t="s">
        <v>43</v>
      </c>
      <c r="O138" s="43"/>
      <c r="P138" s="191">
        <f>O138*H138</f>
        <v>0</v>
      </c>
      <c r="Q138" s="191">
        <v>0.00103</v>
      </c>
      <c r="R138" s="191">
        <f>Q138*H138</f>
        <v>0.0099704</v>
      </c>
      <c r="S138" s="191">
        <v>0</v>
      </c>
      <c r="T138" s="192">
        <f>S138*H138</f>
        <v>0</v>
      </c>
      <c r="AR138" s="25" t="s">
        <v>92</v>
      </c>
      <c r="AT138" s="25" t="s">
        <v>192</v>
      </c>
      <c r="AU138" s="25" t="s">
        <v>80</v>
      </c>
      <c r="AY138" s="25" t="s">
        <v>190</v>
      </c>
      <c r="BE138" s="193">
        <f>IF(N138="základní",J138,0)</f>
        <v>0</v>
      </c>
      <c r="BF138" s="193">
        <f>IF(N138="snížená",J138,0)</f>
        <v>0</v>
      </c>
      <c r="BG138" s="193">
        <f>IF(N138="zákl. přenesená",J138,0)</f>
        <v>0</v>
      </c>
      <c r="BH138" s="193">
        <f>IF(N138="sníž. přenesená",J138,0)</f>
        <v>0</v>
      </c>
      <c r="BI138" s="193">
        <f>IF(N138="nulová",J138,0)</f>
        <v>0</v>
      </c>
      <c r="BJ138" s="25" t="s">
        <v>17</v>
      </c>
      <c r="BK138" s="193">
        <f>ROUND(I138*H138,2)</f>
        <v>0</v>
      </c>
      <c r="BL138" s="25" t="s">
        <v>92</v>
      </c>
      <c r="BM138" s="25" t="s">
        <v>5258</v>
      </c>
    </row>
    <row r="139" spans="2:51" s="12" customFormat="1" ht="13.5">
      <c r="B139" s="194"/>
      <c r="D139" s="195" t="s">
        <v>198</v>
      </c>
      <c r="E139" s="196" t="s">
        <v>5</v>
      </c>
      <c r="F139" s="197" t="s">
        <v>5237</v>
      </c>
      <c r="H139" s="196" t="s">
        <v>5</v>
      </c>
      <c r="I139" s="198"/>
      <c r="L139" s="194"/>
      <c r="M139" s="199"/>
      <c r="N139" s="200"/>
      <c r="O139" s="200"/>
      <c r="P139" s="200"/>
      <c r="Q139" s="200"/>
      <c r="R139" s="200"/>
      <c r="S139" s="200"/>
      <c r="T139" s="201"/>
      <c r="AT139" s="196" t="s">
        <v>198</v>
      </c>
      <c r="AU139" s="196" t="s">
        <v>80</v>
      </c>
      <c r="AV139" s="12" t="s">
        <v>17</v>
      </c>
      <c r="AW139" s="12" t="s">
        <v>35</v>
      </c>
      <c r="AX139" s="12" t="s">
        <v>72</v>
      </c>
      <c r="AY139" s="196" t="s">
        <v>190</v>
      </c>
    </row>
    <row r="140" spans="2:51" s="13" customFormat="1" ht="13.5">
      <c r="B140" s="202"/>
      <c r="D140" s="195" t="s">
        <v>198</v>
      </c>
      <c r="E140" s="203" t="s">
        <v>5</v>
      </c>
      <c r="F140" s="204" t="s">
        <v>5259</v>
      </c>
      <c r="H140" s="205">
        <v>5.36</v>
      </c>
      <c r="I140" s="206"/>
      <c r="L140" s="202"/>
      <c r="M140" s="207"/>
      <c r="N140" s="208"/>
      <c r="O140" s="208"/>
      <c r="P140" s="208"/>
      <c r="Q140" s="208"/>
      <c r="R140" s="208"/>
      <c r="S140" s="208"/>
      <c r="T140" s="209"/>
      <c r="AT140" s="203" t="s">
        <v>198</v>
      </c>
      <c r="AU140" s="203" t="s">
        <v>80</v>
      </c>
      <c r="AV140" s="13" t="s">
        <v>80</v>
      </c>
      <c r="AW140" s="13" t="s">
        <v>35</v>
      </c>
      <c r="AX140" s="13" t="s">
        <v>72</v>
      </c>
      <c r="AY140" s="203" t="s">
        <v>190</v>
      </c>
    </row>
    <row r="141" spans="2:51" s="12" customFormat="1" ht="13.5">
      <c r="B141" s="194"/>
      <c r="D141" s="195" t="s">
        <v>198</v>
      </c>
      <c r="E141" s="196" t="s">
        <v>5</v>
      </c>
      <c r="F141" s="197" t="s">
        <v>5239</v>
      </c>
      <c r="H141" s="196" t="s">
        <v>5</v>
      </c>
      <c r="I141" s="198"/>
      <c r="L141" s="194"/>
      <c r="M141" s="199"/>
      <c r="N141" s="200"/>
      <c r="O141" s="200"/>
      <c r="P141" s="200"/>
      <c r="Q141" s="200"/>
      <c r="R141" s="200"/>
      <c r="S141" s="200"/>
      <c r="T141" s="201"/>
      <c r="AT141" s="196" t="s">
        <v>198</v>
      </c>
      <c r="AU141" s="196" t="s">
        <v>80</v>
      </c>
      <c r="AV141" s="12" t="s">
        <v>17</v>
      </c>
      <c r="AW141" s="12" t="s">
        <v>35</v>
      </c>
      <c r="AX141" s="12" t="s">
        <v>72</v>
      </c>
      <c r="AY141" s="196" t="s">
        <v>190</v>
      </c>
    </row>
    <row r="142" spans="2:51" s="13" customFormat="1" ht="13.5">
      <c r="B142" s="202"/>
      <c r="D142" s="195" t="s">
        <v>198</v>
      </c>
      <c r="E142" s="203" t="s">
        <v>5</v>
      </c>
      <c r="F142" s="204" t="s">
        <v>5260</v>
      </c>
      <c r="H142" s="205">
        <v>4.32</v>
      </c>
      <c r="I142" s="206"/>
      <c r="L142" s="202"/>
      <c r="M142" s="207"/>
      <c r="N142" s="208"/>
      <c r="O142" s="208"/>
      <c r="P142" s="208"/>
      <c r="Q142" s="208"/>
      <c r="R142" s="208"/>
      <c r="S142" s="208"/>
      <c r="T142" s="209"/>
      <c r="AT142" s="203" t="s">
        <v>198</v>
      </c>
      <c r="AU142" s="203" t="s">
        <v>80</v>
      </c>
      <c r="AV142" s="13" t="s">
        <v>80</v>
      </c>
      <c r="AW142" s="13" t="s">
        <v>35</v>
      </c>
      <c r="AX142" s="13" t="s">
        <v>72</v>
      </c>
      <c r="AY142" s="203" t="s">
        <v>190</v>
      </c>
    </row>
    <row r="143" spans="2:51" s="14" customFormat="1" ht="13.5">
      <c r="B143" s="210"/>
      <c r="D143" s="195" t="s">
        <v>198</v>
      </c>
      <c r="E143" s="211" t="s">
        <v>5</v>
      </c>
      <c r="F143" s="212" t="s">
        <v>221</v>
      </c>
      <c r="H143" s="213">
        <v>9.68</v>
      </c>
      <c r="I143" s="214"/>
      <c r="L143" s="210"/>
      <c r="M143" s="215"/>
      <c r="N143" s="216"/>
      <c r="O143" s="216"/>
      <c r="P143" s="216"/>
      <c r="Q143" s="216"/>
      <c r="R143" s="216"/>
      <c r="S143" s="216"/>
      <c r="T143" s="217"/>
      <c r="AT143" s="211" t="s">
        <v>198</v>
      </c>
      <c r="AU143" s="211" t="s">
        <v>80</v>
      </c>
      <c r="AV143" s="14" t="s">
        <v>92</v>
      </c>
      <c r="AW143" s="14" t="s">
        <v>35</v>
      </c>
      <c r="AX143" s="14" t="s">
        <v>17</v>
      </c>
      <c r="AY143" s="211" t="s">
        <v>190</v>
      </c>
    </row>
    <row r="144" spans="2:65" s="1" customFormat="1" ht="38.25" customHeight="1">
      <c r="B144" s="181"/>
      <c r="C144" s="182" t="s">
        <v>98</v>
      </c>
      <c r="D144" s="182" t="s">
        <v>192</v>
      </c>
      <c r="E144" s="183" t="s">
        <v>5261</v>
      </c>
      <c r="F144" s="184" t="s">
        <v>5262</v>
      </c>
      <c r="G144" s="185" t="s">
        <v>275</v>
      </c>
      <c r="H144" s="186">
        <v>9.68</v>
      </c>
      <c r="I144" s="187"/>
      <c r="J144" s="188">
        <f>ROUND(I144*H144,2)</f>
        <v>0</v>
      </c>
      <c r="K144" s="184" t="s">
        <v>196</v>
      </c>
      <c r="L144" s="42"/>
      <c r="M144" s="189" t="s">
        <v>5</v>
      </c>
      <c r="N144" s="190" t="s">
        <v>43</v>
      </c>
      <c r="O144" s="43"/>
      <c r="P144" s="191">
        <f>O144*H144</f>
        <v>0</v>
      </c>
      <c r="Q144" s="191">
        <v>0</v>
      </c>
      <c r="R144" s="191">
        <f>Q144*H144</f>
        <v>0</v>
      </c>
      <c r="S144" s="191">
        <v>0</v>
      </c>
      <c r="T144" s="192">
        <f>S144*H144</f>
        <v>0</v>
      </c>
      <c r="AR144" s="25" t="s">
        <v>92</v>
      </c>
      <c r="AT144" s="25" t="s">
        <v>192</v>
      </c>
      <c r="AU144" s="25" t="s">
        <v>80</v>
      </c>
      <c r="AY144" s="25" t="s">
        <v>190</v>
      </c>
      <c r="BE144" s="193">
        <f>IF(N144="základní",J144,0)</f>
        <v>0</v>
      </c>
      <c r="BF144" s="193">
        <f>IF(N144="snížená",J144,0)</f>
        <v>0</v>
      </c>
      <c r="BG144" s="193">
        <f>IF(N144="zákl. přenesená",J144,0)</f>
        <v>0</v>
      </c>
      <c r="BH144" s="193">
        <f>IF(N144="sníž. přenesená",J144,0)</f>
        <v>0</v>
      </c>
      <c r="BI144" s="193">
        <f>IF(N144="nulová",J144,0)</f>
        <v>0</v>
      </c>
      <c r="BJ144" s="25" t="s">
        <v>17</v>
      </c>
      <c r="BK144" s="193">
        <f>ROUND(I144*H144,2)</f>
        <v>0</v>
      </c>
      <c r="BL144" s="25" t="s">
        <v>92</v>
      </c>
      <c r="BM144" s="25" t="s">
        <v>5263</v>
      </c>
    </row>
    <row r="145" spans="2:51" s="12" customFormat="1" ht="13.5">
      <c r="B145" s="194"/>
      <c r="D145" s="195" t="s">
        <v>198</v>
      </c>
      <c r="E145" s="196" t="s">
        <v>5</v>
      </c>
      <c r="F145" s="197" t="s">
        <v>5264</v>
      </c>
      <c r="H145" s="196" t="s">
        <v>5</v>
      </c>
      <c r="I145" s="198"/>
      <c r="L145" s="194"/>
      <c r="M145" s="199"/>
      <c r="N145" s="200"/>
      <c r="O145" s="200"/>
      <c r="P145" s="200"/>
      <c r="Q145" s="200"/>
      <c r="R145" s="200"/>
      <c r="S145" s="200"/>
      <c r="T145" s="201"/>
      <c r="AT145" s="196" t="s">
        <v>198</v>
      </c>
      <c r="AU145" s="196" t="s">
        <v>80</v>
      </c>
      <c r="AV145" s="12" t="s">
        <v>17</v>
      </c>
      <c r="AW145" s="12" t="s">
        <v>35</v>
      </c>
      <c r="AX145" s="12" t="s">
        <v>72</v>
      </c>
      <c r="AY145" s="196" t="s">
        <v>190</v>
      </c>
    </row>
    <row r="146" spans="2:51" s="13" customFormat="1" ht="13.5">
      <c r="B146" s="202"/>
      <c r="D146" s="195" t="s">
        <v>198</v>
      </c>
      <c r="E146" s="203" t="s">
        <v>5</v>
      </c>
      <c r="F146" s="204" t="s">
        <v>5265</v>
      </c>
      <c r="H146" s="205">
        <v>9.68</v>
      </c>
      <c r="I146" s="206"/>
      <c r="L146" s="202"/>
      <c r="M146" s="207"/>
      <c r="N146" s="208"/>
      <c r="O146" s="208"/>
      <c r="P146" s="208"/>
      <c r="Q146" s="208"/>
      <c r="R146" s="208"/>
      <c r="S146" s="208"/>
      <c r="T146" s="209"/>
      <c r="AT146" s="203" t="s">
        <v>198</v>
      </c>
      <c r="AU146" s="203" t="s">
        <v>80</v>
      </c>
      <c r="AV146" s="13" t="s">
        <v>80</v>
      </c>
      <c r="AW146" s="13" t="s">
        <v>35</v>
      </c>
      <c r="AX146" s="13" t="s">
        <v>17</v>
      </c>
      <c r="AY146" s="203" t="s">
        <v>190</v>
      </c>
    </row>
    <row r="147" spans="2:65" s="1" customFormat="1" ht="16.5" customHeight="1">
      <c r="B147" s="181"/>
      <c r="C147" s="182" t="s">
        <v>232</v>
      </c>
      <c r="D147" s="182" t="s">
        <v>192</v>
      </c>
      <c r="E147" s="183" t="s">
        <v>5266</v>
      </c>
      <c r="F147" s="184" t="s">
        <v>5267</v>
      </c>
      <c r="G147" s="185" t="s">
        <v>316</v>
      </c>
      <c r="H147" s="186">
        <v>0.044</v>
      </c>
      <c r="I147" s="187"/>
      <c r="J147" s="188">
        <f>ROUND(I147*H147,2)</f>
        <v>0</v>
      </c>
      <c r="K147" s="184" t="s">
        <v>196</v>
      </c>
      <c r="L147" s="42"/>
      <c r="M147" s="189" t="s">
        <v>5</v>
      </c>
      <c r="N147" s="190" t="s">
        <v>43</v>
      </c>
      <c r="O147" s="43"/>
      <c r="P147" s="191">
        <f>O147*H147</f>
        <v>0</v>
      </c>
      <c r="Q147" s="191">
        <v>1.06017</v>
      </c>
      <c r="R147" s="191">
        <f>Q147*H147</f>
        <v>0.04664748</v>
      </c>
      <c r="S147" s="191">
        <v>0</v>
      </c>
      <c r="T147" s="192">
        <f>S147*H147</f>
        <v>0</v>
      </c>
      <c r="AR147" s="25" t="s">
        <v>92</v>
      </c>
      <c r="AT147" s="25" t="s">
        <v>192</v>
      </c>
      <c r="AU147" s="25" t="s">
        <v>80</v>
      </c>
      <c r="AY147" s="25" t="s">
        <v>190</v>
      </c>
      <c r="BE147" s="193">
        <f>IF(N147="základní",J147,0)</f>
        <v>0</v>
      </c>
      <c r="BF147" s="193">
        <f>IF(N147="snížená",J147,0)</f>
        <v>0</v>
      </c>
      <c r="BG147" s="193">
        <f>IF(N147="zákl. přenesená",J147,0)</f>
        <v>0</v>
      </c>
      <c r="BH147" s="193">
        <f>IF(N147="sníž. přenesená",J147,0)</f>
        <v>0</v>
      </c>
      <c r="BI147" s="193">
        <f>IF(N147="nulová",J147,0)</f>
        <v>0</v>
      </c>
      <c r="BJ147" s="25" t="s">
        <v>17</v>
      </c>
      <c r="BK147" s="193">
        <f>ROUND(I147*H147,2)</f>
        <v>0</v>
      </c>
      <c r="BL147" s="25" t="s">
        <v>92</v>
      </c>
      <c r="BM147" s="25" t="s">
        <v>5268</v>
      </c>
    </row>
    <row r="148" spans="2:51" s="12" customFormat="1" ht="13.5">
      <c r="B148" s="194"/>
      <c r="D148" s="195" t="s">
        <v>198</v>
      </c>
      <c r="E148" s="196" t="s">
        <v>5</v>
      </c>
      <c r="F148" s="197" t="s">
        <v>590</v>
      </c>
      <c r="H148" s="196" t="s">
        <v>5</v>
      </c>
      <c r="I148" s="198"/>
      <c r="L148" s="194"/>
      <c r="M148" s="199"/>
      <c r="N148" s="200"/>
      <c r="O148" s="200"/>
      <c r="P148" s="200"/>
      <c r="Q148" s="200"/>
      <c r="R148" s="200"/>
      <c r="S148" s="200"/>
      <c r="T148" s="201"/>
      <c r="AT148" s="196" t="s">
        <v>198</v>
      </c>
      <c r="AU148" s="196" t="s">
        <v>80</v>
      </c>
      <c r="AV148" s="12" t="s">
        <v>17</v>
      </c>
      <c r="AW148" s="12" t="s">
        <v>35</v>
      </c>
      <c r="AX148" s="12" t="s">
        <v>72</v>
      </c>
      <c r="AY148" s="196" t="s">
        <v>190</v>
      </c>
    </row>
    <row r="149" spans="2:51" s="13" customFormat="1" ht="13.5">
      <c r="B149" s="202"/>
      <c r="D149" s="195" t="s">
        <v>198</v>
      </c>
      <c r="E149" s="203" t="s">
        <v>5</v>
      </c>
      <c r="F149" s="204" t="s">
        <v>5269</v>
      </c>
      <c r="H149" s="205">
        <v>0.041</v>
      </c>
      <c r="I149" s="206"/>
      <c r="L149" s="202"/>
      <c r="M149" s="207"/>
      <c r="N149" s="208"/>
      <c r="O149" s="208"/>
      <c r="P149" s="208"/>
      <c r="Q149" s="208"/>
      <c r="R149" s="208"/>
      <c r="S149" s="208"/>
      <c r="T149" s="209"/>
      <c r="AT149" s="203" t="s">
        <v>198</v>
      </c>
      <c r="AU149" s="203" t="s">
        <v>80</v>
      </c>
      <c r="AV149" s="13" t="s">
        <v>80</v>
      </c>
      <c r="AW149" s="13" t="s">
        <v>35</v>
      </c>
      <c r="AX149" s="13" t="s">
        <v>17</v>
      </c>
      <c r="AY149" s="203" t="s">
        <v>190</v>
      </c>
    </row>
    <row r="150" spans="2:51" s="13" customFormat="1" ht="13.5">
      <c r="B150" s="202"/>
      <c r="D150" s="195" t="s">
        <v>198</v>
      </c>
      <c r="F150" s="204" t="s">
        <v>5270</v>
      </c>
      <c r="H150" s="205">
        <v>0.044</v>
      </c>
      <c r="I150" s="206"/>
      <c r="L150" s="202"/>
      <c r="M150" s="207"/>
      <c r="N150" s="208"/>
      <c r="O150" s="208"/>
      <c r="P150" s="208"/>
      <c r="Q150" s="208"/>
      <c r="R150" s="208"/>
      <c r="S150" s="208"/>
      <c r="T150" s="209"/>
      <c r="AT150" s="203" t="s">
        <v>198</v>
      </c>
      <c r="AU150" s="203" t="s">
        <v>80</v>
      </c>
      <c r="AV150" s="13" t="s">
        <v>80</v>
      </c>
      <c r="AW150" s="13" t="s">
        <v>6</v>
      </c>
      <c r="AX150" s="13" t="s">
        <v>17</v>
      </c>
      <c r="AY150" s="203" t="s">
        <v>190</v>
      </c>
    </row>
    <row r="151" spans="2:65" s="1" customFormat="1" ht="25.5" customHeight="1">
      <c r="B151" s="181"/>
      <c r="C151" s="182" t="s">
        <v>238</v>
      </c>
      <c r="D151" s="182" t="s">
        <v>192</v>
      </c>
      <c r="E151" s="183" t="s">
        <v>5271</v>
      </c>
      <c r="F151" s="184" t="s">
        <v>5272</v>
      </c>
      <c r="G151" s="185" t="s">
        <v>209</v>
      </c>
      <c r="H151" s="186">
        <v>3.192</v>
      </c>
      <c r="I151" s="187"/>
      <c r="J151" s="188">
        <f>ROUND(I151*H151,2)</f>
        <v>0</v>
      </c>
      <c r="K151" s="184" t="s">
        <v>5</v>
      </c>
      <c r="L151" s="42"/>
      <c r="M151" s="189" t="s">
        <v>5</v>
      </c>
      <c r="N151" s="190" t="s">
        <v>43</v>
      </c>
      <c r="O151" s="43"/>
      <c r="P151" s="191">
        <f>O151*H151</f>
        <v>0</v>
      </c>
      <c r="Q151" s="191">
        <v>2.45329</v>
      </c>
      <c r="R151" s="191">
        <f>Q151*H151</f>
        <v>7.83090168</v>
      </c>
      <c r="S151" s="191">
        <v>0</v>
      </c>
      <c r="T151" s="192">
        <f>S151*H151</f>
        <v>0</v>
      </c>
      <c r="AR151" s="25" t="s">
        <v>92</v>
      </c>
      <c r="AT151" s="25" t="s">
        <v>192</v>
      </c>
      <c r="AU151" s="25" t="s">
        <v>80</v>
      </c>
      <c r="AY151" s="25" t="s">
        <v>190</v>
      </c>
      <c r="BE151" s="193">
        <f>IF(N151="základní",J151,0)</f>
        <v>0</v>
      </c>
      <c r="BF151" s="193">
        <f>IF(N151="snížená",J151,0)</f>
        <v>0</v>
      </c>
      <c r="BG151" s="193">
        <f>IF(N151="zákl. přenesená",J151,0)</f>
        <v>0</v>
      </c>
      <c r="BH151" s="193">
        <f>IF(N151="sníž. přenesená",J151,0)</f>
        <v>0</v>
      </c>
      <c r="BI151" s="193">
        <f>IF(N151="nulová",J151,0)</f>
        <v>0</v>
      </c>
      <c r="BJ151" s="25" t="s">
        <v>17</v>
      </c>
      <c r="BK151" s="193">
        <f>ROUND(I151*H151,2)</f>
        <v>0</v>
      </c>
      <c r="BL151" s="25" t="s">
        <v>92</v>
      </c>
      <c r="BM151" s="25" t="s">
        <v>5273</v>
      </c>
    </row>
    <row r="152" spans="2:51" s="12" customFormat="1" ht="13.5">
      <c r="B152" s="194"/>
      <c r="D152" s="195" t="s">
        <v>198</v>
      </c>
      <c r="E152" s="196" t="s">
        <v>5</v>
      </c>
      <c r="F152" s="197" t="s">
        <v>5237</v>
      </c>
      <c r="H152" s="196" t="s">
        <v>5</v>
      </c>
      <c r="I152" s="198"/>
      <c r="L152" s="194"/>
      <c r="M152" s="199"/>
      <c r="N152" s="200"/>
      <c r="O152" s="200"/>
      <c r="P152" s="200"/>
      <c r="Q152" s="200"/>
      <c r="R152" s="200"/>
      <c r="S152" s="200"/>
      <c r="T152" s="201"/>
      <c r="AT152" s="196" t="s">
        <v>198</v>
      </c>
      <c r="AU152" s="196" t="s">
        <v>80</v>
      </c>
      <c r="AV152" s="12" t="s">
        <v>17</v>
      </c>
      <c r="AW152" s="12" t="s">
        <v>35</v>
      </c>
      <c r="AX152" s="12" t="s">
        <v>72</v>
      </c>
      <c r="AY152" s="196" t="s">
        <v>190</v>
      </c>
    </row>
    <row r="153" spans="2:51" s="13" customFormat="1" ht="13.5">
      <c r="B153" s="202"/>
      <c r="D153" s="195" t="s">
        <v>198</v>
      </c>
      <c r="E153" s="203" t="s">
        <v>5</v>
      </c>
      <c r="F153" s="204" t="s">
        <v>5274</v>
      </c>
      <c r="H153" s="205">
        <v>1.68</v>
      </c>
      <c r="I153" s="206"/>
      <c r="L153" s="202"/>
      <c r="M153" s="207"/>
      <c r="N153" s="208"/>
      <c r="O153" s="208"/>
      <c r="P153" s="208"/>
      <c r="Q153" s="208"/>
      <c r="R153" s="208"/>
      <c r="S153" s="208"/>
      <c r="T153" s="209"/>
      <c r="AT153" s="203" t="s">
        <v>198</v>
      </c>
      <c r="AU153" s="203" t="s">
        <v>80</v>
      </c>
      <c r="AV153" s="13" t="s">
        <v>80</v>
      </c>
      <c r="AW153" s="13" t="s">
        <v>35</v>
      </c>
      <c r="AX153" s="13" t="s">
        <v>72</v>
      </c>
      <c r="AY153" s="203" t="s">
        <v>190</v>
      </c>
    </row>
    <row r="154" spans="2:51" s="12" customFormat="1" ht="13.5">
      <c r="B154" s="194"/>
      <c r="D154" s="195" t="s">
        <v>198</v>
      </c>
      <c r="E154" s="196" t="s">
        <v>5</v>
      </c>
      <c r="F154" s="197" t="s">
        <v>5239</v>
      </c>
      <c r="H154" s="196" t="s">
        <v>5</v>
      </c>
      <c r="I154" s="198"/>
      <c r="L154" s="194"/>
      <c r="M154" s="199"/>
      <c r="N154" s="200"/>
      <c r="O154" s="200"/>
      <c r="P154" s="200"/>
      <c r="Q154" s="200"/>
      <c r="R154" s="200"/>
      <c r="S154" s="200"/>
      <c r="T154" s="201"/>
      <c r="AT154" s="196" t="s">
        <v>198</v>
      </c>
      <c r="AU154" s="196" t="s">
        <v>80</v>
      </c>
      <c r="AV154" s="12" t="s">
        <v>17</v>
      </c>
      <c r="AW154" s="12" t="s">
        <v>35</v>
      </c>
      <c r="AX154" s="12" t="s">
        <v>72</v>
      </c>
      <c r="AY154" s="196" t="s">
        <v>190</v>
      </c>
    </row>
    <row r="155" spans="2:51" s="13" customFormat="1" ht="13.5">
      <c r="B155" s="202"/>
      <c r="D155" s="195" t="s">
        <v>198</v>
      </c>
      <c r="E155" s="203" t="s">
        <v>5</v>
      </c>
      <c r="F155" s="204" t="s">
        <v>5275</v>
      </c>
      <c r="H155" s="205">
        <v>1.512</v>
      </c>
      <c r="I155" s="206"/>
      <c r="L155" s="202"/>
      <c r="M155" s="207"/>
      <c r="N155" s="208"/>
      <c r="O155" s="208"/>
      <c r="P155" s="208"/>
      <c r="Q155" s="208"/>
      <c r="R155" s="208"/>
      <c r="S155" s="208"/>
      <c r="T155" s="209"/>
      <c r="AT155" s="203" t="s">
        <v>198</v>
      </c>
      <c r="AU155" s="203" t="s">
        <v>80</v>
      </c>
      <c r="AV155" s="13" t="s">
        <v>80</v>
      </c>
      <c r="AW155" s="13" t="s">
        <v>35</v>
      </c>
      <c r="AX155" s="13" t="s">
        <v>72</v>
      </c>
      <c r="AY155" s="203" t="s">
        <v>190</v>
      </c>
    </row>
    <row r="156" spans="2:51" s="14" customFormat="1" ht="13.5">
      <c r="B156" s="210"/>
      <c r="D156" s="195" t="s">
        <v>198</v>
      </c>
      <c r="E156" s="211" t="s">
        <v>5</v>
      </c>
      <c r="F156" s="212" t="s">
        <v>221</v>
      </c>
      <c r="H156" s="213">
        <v>3.192</v>
      </c>
      <c r="I156" s="214"/>
      <c r="L156" s="210"/>
      <c r="M156" s="215"/>
      <c r="N156" s="216"/>
      <c r="O156" s="216"/>
      <c r="P156" s="216"/>
      <c r="Q156" s="216"/>
      <c r="R156" s="216"/>
      <c r="S156" s="216"/>
      <c r="T156" s="217"/>
      <c r="AT156" s="211" t="s">
        <v>198</v>
      </c>
      <c r="AU156" s="211" t="s">
        <v>80</v>
      </c>
      <c r="AV156" s="14" t="s">
        <v>92</v>
      </c>
      <c r="AW156" s="14" t="s">
        <v>35</v>
      </c>
      <c r="AX156" s="14" t="s">
        <v>17</v>
      </c>
      <c r="AY156" s="211" t="s">
        <v>190</v>
      </c>
    </row>
    <row r="157" spans="2:63" s="11" customFormat="1" ht="29.85" customHeight="1">
      <c r="B157" s="168"/>
      <c r="D157" s="169" t="s">
        <v>71</v>
      </c>
      <c r="E157" s="179" t="s">
        <v>86</v>
      </c>
      <c r="F157" s="179" t="s">
        <v>367</v>
      </c>
      <c r="I157" s="171"/>
      <c r="J157" s="180">
        <f>BK157</f>
        <v>0</v>
      </c>
      <c r="L157" s="168"/>
      <c r="M157" s="173"/>
      <c r="N157" s="174"/>
      <c r="O157" s="174"/>
      <c r="P157" s="175">
        <f>SUM(P158:P210)</f>
        <v>0</v>
      </c>
      <c r="Q157" s="174"/>
      <c r="R157" s="175">
        <f>SUM(R158:R210)</f>
        <v>7.877350320000001</v>
      </c>
      <c r="S157" s="174"/>
      <c r="T157" s="176">
        <f>SUM(T158:T210)</f>
        <v>0</v>
      </c>
      <c r="AR157" s="169" t="s">
        <v>17</v>
      </c>
      <c r="AT157" s="177" t="s">
        <v>71</v>
      </c>
      <c r="AU157" s="177" t="s">
        <v>17</v>
      </c>
      <c r="AY157" s="169" t="s">
        <v>190</v>
      </c>
      <c r="BK157" s="178">
        <f>SUM(BK158:BK210)</f>
        <v>0</v>
      </c>
    </row>
    <row r="158" spans="2:65" s="1" customFormat="1" ht="25.5" customHeight="1">
      <c r="B158" s="181"/>
      <c r="C158" s="182" t="s">
        <v>244</v>
      </c>
      <c r="D158" s="182" t="s">
        <v>192</v>
      </c>
      <c r="E158" s="183" t="s">
        <v>5276</v>
      </c>
      <c r="F158" s="184" t="s">
        <v>5277</v>
      </c>
      <c r="G158" s="185" t="s">
        <v>209</v>
      </c>
      <c r="H158" s="186">
        <v>57.16</v>
      </c>
      <c r="I158" s="187"/>
      <c r="J158" s="188">
        <f>ROUND(I158*H158,2)</f>
        <v>0</v>
      </c>
      <c r="K158" s="184" t="s">
        <v>196</v>
      </c>
      <c r="L158" s="42"/>
      <c r="M158" s="189" t="s">
        <v>5</v>
      </c>
      <c r="N158" s="190" t="s">
        <v>43</v>
      </c>
      <c r="O158" s="43"/>
      <c r="P158" s="191">
        <f>O158*H158</f>
        <v>0</v>
      </c>
      <c r="Q158" s="191">
        <v>0</v>
      </c>
      <c r="R158" s="191">
        <f>Q158*H158</f>
        <v>0</v>
      </c>
      <c r="S158" s="191">
        <v>0</v>
      </c>
      <c r="T158" s="192">
        <f>S158*H158</f>
        <v>0</v>
      </c>
      <c r="AR158" s="25" t="s">
        <v>92</v>
      </c>
      <c r="AT158" s="25" t="s">
        <v>192</v>
      </c>
      <c r="AU158" s="25" t="s">
        <v>80</v>
      </c>
      <c r="AY158" s="25" t="s">
        <v>190</v>
      </c>
      <c r="BE158" s="193">
        <f>IF(N158="základní",J158,0)</f>
        <v>0</v>
      </c>
      <c r="BF158" s="193">
        <f>IF(N158="snížená",J158,0)</f>
        <v>0</v>
      </c>
      <c r="BG158" s="193">
        <f>IF(N158="zákl. přenesená",J158,0)</f>
        <v>0</v>
      </c>
      <c r="BH158" s="193">
        <f>IF(N158="sníž. přenesená",J158,0)</f>
        <v>0</v>
      </c>
      <c r="BI158" s="193">
        <f>IF(N158="nulová",J158,0)</f>
        <v>0</v>
      </c>
      <c r="BJ158" s="25" t="s">
        <v>17</v>
      </c>
      <c r="BK158" s="193">
        <f>ROUND(I158*H158,2)</f>
        <v>0</v>
      </c>
      <c r="BL158" s="25" t="s">
        <v>92</v>
      </c>
      <c r="BM158" s="25" t="s">
        <v>5278</v>
      </c>
    </row>
    <row r="159" spans="2:51" s="12" customFormat="1" ht="13.5">
      <c r="B159" s="194"/>
      <c r="D159" s="195" t="s">
        <v>198</v>
      </c>
      <c r="E159" s="196" t="s">
        <v>5</v>
      </c>
      <c r="F159" s="197" t="s">
        <v>5231</v>
      </c>
      <c r="H159" s="196" t="s">
        <v>5</v>
      </c>
      <c r="I159" s="198"/>
      <c r="L159" s="194"/>
      <c r="M159" s="199"/>
      <c r="N159" s="200"/>
      <c r="O159" s="200"/>
      <c r="P159" s="200"/>
      <c r="Q159" s="200"/>
      <c r="R159" s="200"/>
      <c r="S159" s="200"/>
      <c r="T159" s="201"/>
      <c r="AT159" s="196" t="s">
        <v>198</v>
      </c>
      <c r="AU159" s="196" t="s">
        <v>80</v>
      </c>
      <c r="AV159" s="12" t="s">
        <v>17</v>
      </c>
      <c r="AW159" s="12" t="s">
        <v>35</v>
      </c>
      <c r="AX159" s="12" t="s">
        <v>72</v>
      </c>
      <c r="AY159" s="196" t="s">
        <v>190</v>
      </c>
    </row>
    <row r="160" spans="2:51" s="13" customFormat="1" ht="13.5">
      <c r="B160" s="202"/>
      <c r="D160" s="195" t="s">
        <v>198</v>
      </c>
      <c r="E160" s="203" t="s">
        <v>5</v>
      </c>
      <c r="F160" s="204" t="s">
        <v>5279</v>
      </c>
      <c r="H160" s="205">
        <v>4.703</v>
      </c>
      <c r="I160" s="206"/>
      <c r="L160" s="202"/>
      <c r="M160" s="207"/>
      <c r="N160" s="208"/>
      <c r="O160" s="208"/>
      <c r="P160" s="208"/>
      <c r="Q160" s="208"/>
      <c r="R160" s="208"/>
      <c r="S160" s="208"/>
      <c r="T160" s="209"/>
      <c r="AT160" s="203" t="s">
        <v>198</v>
      </c>
      <c r="AU160" s="203" t="s">
        <v>80</v>
      </c>
      <c r="AV160" s="13" t="s">
        <v>80</v>
      </c>
      <c r="AW160" s="13" t="s">
        <v>35</v>
      </c>
      <c r="AX160" s="13" t="s">
        <v>72</v>
      </c>
      <c r="AY160" s="203" t="s">
        <v>190</v>
      </c>
    </row>
    <row r="161" spans="2:51" s="13" customFormat="1" ht="13.5">
      <c r="B161" s="202"/>
      <c r="D161" s="195" t="s">
        <v>198</v>
      </c>
      <c r="E161" s="203" t="s">
        <v>5</v>
      </c>
      <c r="F161" s="204" t="s">
        <v>5280</v>
      </c>
      <c r="H161" s="205">
        <v>6.27</v>
      </c>
      <c r="I161" s="206"/>
      <c r="L161" s="202"/>
      <c r="M161" s="207"/>
      <c r="N161" s="208"/>
      <c r="O161" s="208"/>
      <c r="P161" s="208"/>
      <c r="Q161" s="208"/>
      <c r="R161" s="208"/>
      <c r="S161" s="208"/>
      <c r="T161" s="209"/>
      <c r="AT161" s="203" t="s">
        <v>198</v>
      </c>
      <c r="AU161" s="203" t="s">
        <v>80</v>
      </c>
      <c r="AV161" s="13" t="s">
        <v>80</v>
      </c>
      <c r="AW161" s="13" t="s">
        <v>35</v>
      </c>
      <c r="AX161" s="13" t="s">
        <v>72</v>
      </c>
      <c r="AY161" s="203" t="s">
        <v>190</v>
      </c>
    </row>
    <row r="162" spans="2:51" s="12" customFormat="1" ht="13.5">
      <c r="B162" s="194"/>
      <c r="D162" s="195" t="s">
        <v>198</v>
      </c>
      <c r="E162" s="196" t="s">
        <v>5</v>
      </c>
      <c r="F162" s="197" t="s">
        <v>5233</v>
      </c>
      <c r="H162" s="196" t="s">
        <v>5</v>
      </c>
      <c r="I162" s="198"/>
      <c r="L162" s="194"/>
      <c r="M162" s="199"/>
      <c r="N162" s="200"/>
      <c r="O162" s="200"/>
      <c r="P162" s="200"/>
      <c r="Q162" s="200"/>
      <c r="R162" s="200"/>
      <c r="S162" s="200"/>
      <c r="T162" s="201"/>
      <c r="AT162" s="196" t="s">
        <v>198</v>
      </c>
      <c r="AU162" s="196" t="s">
        <v>80</v>
      </c>
      <c r="AV162" s="12" t="s">
        <v>17</v>
      </c>
      <c r="AW162" s="12" t="s">
        <v>35</v>
      </c>
      <c r="AX162" s="12" t="s">
        <v>72</v>
      </c>
      <c r="AY162" s="196" t="s">
        <v>190</v>
      </c>
    </row>
    <row r="163" spans="2:51" s="13" customFormat="1" ht="13.5">
      <c r="B163" s="202"/>
      <c r="D163" s="195" t="s">
        <v>198</v>
      </c>
      <c r="E163" s="203" t="s">
        <v>5</v>
      </c>
      <c r="F163" s="204" t="s">
        <v>5281</v>
      </c>
      <c r="H163" s="205">
        <v>8.303</v>
      </c>
      <c r="I163" s="206"/>
      <c r="L163" s="202"/>
      <c r="M163" s="207"/>
      <c r="N163" s="208"/>
      <c r="O163" s="208"/>
      <c r="P163" s="208"/>
      <c r="Q163" s="208"/>
      <c r="R163" s="208"/>
      <c r="S163" s="208"/>
      <c r="T163" s="209"/>
      <c r="AT163" s="203" t="s">
        <v>198</v>
      </c>
      <c r="AU163" s="203" t="s">
        <v>80</v>
      </c>
      <c r="AV163" s="13" t="s">
        <v>80</v>
      </c>
      <c r="AW163" s="13" t="s">
        <v>35</v>
      </c>
      <c r="AX163" s="13" t="s">
        <v>72</v>
      </c>
      <c r="AY163" s="203" t="s">
        <v>190</v>
      </c>
    </row>
    <row r="164" spans="2:51" s="13" customFormat="1" ht="13.5">
      <c r="B164" s="202"/>
      <c r="D164" s="195" t="s">
        <v>198</v>
      </c>
      <c r="E164" s="203" t="s">
        <v>5</v>
      </c>
      <c r="F164" s="204" t="s">
        <v>5282</v>
      </c>
      <c r="H164" s="205">
        <v>25.372</v>
      </c>
      <c r="I164" s="206"/>
      <c r="L164" s="202"/>
      <c r="M164" s="207"/>
      <c r="N164" s="208"/>
      <c r="O164" s="208"/>
      <c r="P164" s="208"/>
      <c r="Q164" s="208"/>
      <c r="R164" s="208"/>
      <c r="S164" s="208"/>
      <c r="T164" s="209"/>
      <c r="AT164" s="203" t="s">
        <v>198</v>
      </c>
      <c r="AU164" s="203" t="s">
        <v>80</v>
      </c>
      <c r="AV164" s="13" t="s">
        <v>80</v>
      </c>
      <c r="AW164" s="13" t="s">
        <v>35</v>
      </c>
      <c r="AX164" s="13" t="s">
        <v>72</v>
      </c>
      <c r="AY164" s="203" t="s">
        <v>190</v>
      </c>
    </row>
    <row r="165" spans="2:51" s="12" customFormat="1" ht="13.5">
      <c r="B165" s="194"/>
      <c r="D165" s="195" t="s">
        <v>198</v>
      </c>
      <c r="E165" s="196" t="s">
        <v>5</v>
      </c>
      <c r="F165" s="197" t="s">
        <v>5235</v>
      </c>
      <c r="H165" s="196" t="s">
        <v>5</v>
      </c>
      <c r="I165" s="198"/>
      <c r="L165" s="194"/>
      <c r="M165" s="199"/>
      <c r="N165" s="200"/>
      <c r="O165" s="200"/>
      <c r="P165" s="200"/>
      <c r="Q165" s="200"/>
      <c r="R165" s="200"/>
      <c r="S165" s="200"/>
      <c r="T165" s="201"/>
      <c r="AT165" s="196" t="s">
        <v>198</v>
      </c>
      <c r="AU165" s="196" t="s">
        <v>80</v>
      </c>
      <c r="AV165" s="12" t="s">
        <v>17</v>
      </c>
      <c r="AW165" s="12" t="s">
        <v>35</v>
      </c>
      <c r="AX165" s="12" t="s">
        <v>72</v>
      </c>
      <c r="AY165" s="196" t="s">
        <v>190</v>
      </c>
    </row>
    <row r="166" spans="2:51" s="13" customFormat="1" ht="13.5">
      <c r="B166" s="202"/>
      <c r="D166" s="195" t="s">
        <v>198</v>
      </c>
      <c r="E166" s="203" t="s">
        <v>5</v>
      </c>
      <c r="F166" s="204" t="s">
        <v>5283</v>
      </c>
      <c r="H166" s="205">
        <v>5.476</v>
      </c>
      <c r="I166" s="206"/>
      <c r="L166" s="202"/>
      <c r="M166" s="207"/>
      <c r="N166" s="208"/>
      <c r="O166" s="208"/>
      <c r="P166" s="208"/>
      <c r="Q166" s="208"/>
      <c r="R166" s="208"/>
      <c r="S166" s="208"/>
      <c r="T166" s="209"/>
      <c r="AT166" s="203" t="s">
        <v>198</v>
      </c>
      <c r="AU166" s="203" t="s">
        <v>80</v>
      </c>
      <c r="AV166" s="13" t="s">
        <v>80</v>
      </c>
      <c r="AW166" s="13" t="s">
        <v>35</v>
      </c>
      <c r="AX166" s="13" t="s">
        <v>72</v>
      </c>
      <c r="AY166" s="203" t="s">
        <v>190</v>
      </c>
    </row>
    <row r="167" spans="2:51" s="13" customFormat="1" ht="13.5">
      <c r="B167" s="202"/>
      <c r="D167" s="195" t="s">
        <v>198</v>
      </c>
      <c r="E167" s="203" t="s">
        <v>5</v>
      </c>
      <c r="F167" s="204" t="s">
        <v>5284</v>
      </c>
      <c r="H167" s="205">
        <v>6.936</v>
      </c>
      <c r="I167" s="206"/>
      <c r="L167" s="202"/>
      <c r="M167" s="207"/>
      <c r="N167" s="208"/>
      <c r="O167" s="208"/>
      <c r="P167" s="208"/>
      <c r="Q167" s="208"/>
      <c r="R167" s="208"/>
      <c r="S167" s="208"/>
      <c r="T167" s="209"/>
      <c r="AT167" s="203" t="s">
        <v>198</v>
      </c>
      <c r="AU167" s="203" t="s">
        <v>80</v>
      </c>
      <c r="AV167" s="13" t="s">
        <v>80</v>
      </c>
      <c r="AW167" s="13" t="s">
        <v>35</v>
      </c>
      <c r="AX167" s="13" t="s">
        <v>72</v>
      </c>
      <c r="AY167" s="203" t="s">
        <v>190</v>
      </c>
    </row>
    <row r="168" spans="2:51" s="12" customFormat="1" ht="13.5">
      <c r="B168" s="194"/>
      <c r="D168" s="195" t="s">
        <v>198</v>
      </c>
      <c r="E168" s="196" t="s">
        <v>5</v>
      </c>
      <c r="F168" s="197" t="s">
        <v>579</v>
      </c>
      <c r="H168" s="196" t="s">
        <v>5</v>
      </c>
      <c r="I168" s="198"/>
      <c r="L168" s="194"/>
      <c r="M168" s="199"/>
      <c r="N168" s="200"/>
      <c r="O168" s="200"/>
      <c r="P168" s="200"/>
      <c r="Q168" s="200"/>
      <c r="R168" s="200"/>
      <c r="S168" s="200"/>
      <c r="T168" s="201"/>
      <c r="AT168" s="196" t="s">
        <v>198</v>
      </c>
      <c r="AU168" s="196" t="s">
        <v>80</v>
      </c>
      <c r="AV168" s="12" t="s">
        <v>17</v>
      </c>
      <c r="AW168" s="12" t="s">
        <v>35</v>
      </c>
      <c r="AX168" s="12" t="s">
        <v>72</v>
      </c>
      <c r="AY168" s="196" t="s">
        <v>190</v>
      </c>
    </row>
    <row r="169" spans="2:51" s="13" customFormat="1" ht="13.5">
      <c r="B169" s="202"/>
      <c r="D169" s="195" t="s">
        <v>198</v>
      </c>
      <c r="E169" s="203" t="s">
        <v>5</v>
      </c>
      <c r="F169" s="204" t="s">
        <v>5285</v>
      </c>
      <c r="H169" s="205">
        <v>0.1</v>
      </c>
      <c r="I169" s="206"/>
      <c r="L169" s="202"/>
      <c r="M169" s="207"/>
      <c r="N169" s="208"/>
      <c r="O169" s="208"/>
      <c r="P169" s="208"/>
      <c r="Q169" s="208"/>
      <c r="R169" s="208"/>
      <c r="S169" s="208"/>
      <c r="T169" s="209"/>
      <c r="AT169" s="203" t="s">
        <v>198</v>
      </c>
      <c r="AU169" s="203" t="s">
        <v>80</v>
      </c>
      <c r="AV169" s="13" t="s">
        <v>80</v>
      </c>
      <c r="AW169" s="13" t="s">
        <v>35</v>
      </c>
      <c r="AX169" s="13" t="s">
        <v>72</v>
      </c>
      <c r="AY169" s="203" t="s">
        <v>190</v>
      </c>
    </row>
    <row r="170" spans="2:51" s="14" customFormat="1" ht="13.5">
      <c r="B170" s="210"/>
      <c r="D170" s="195" t="s">
        <v>198</v>
      </c>
      <c r="E170" s="211" t="s">
        <v>5</v>
      </c>
      <c r="F170" s="212" t="s">
        <v>221</v>
      </c>
      <c r="H170" s="213">
        <v>57.16</v>
      </c>
      <c r="I170" s="214"/>
      <c r="L170" s="210"/>
      <c r="M170" s="215"/>
      <c r="N170" s="216"/>
      <c r="O170" s="216"/>
      <c r="P170" s="216"/>
      <c r="Q170" s="216"/>
      <c r="R170" s="216"/>
      <c r="S170" s="216"/>
      <c r="T170" s="217"/>
      <c r="AT170" s="211" t="s">
        <v>198</v>
      </c>
      <c r="AU170" s="211" t="s">
        <v>80</v>
      </c>
      <c r="AV170" s="14" t="s">
        <v>92</v>
      </c>
      <c r="AW170" s="14" t="s">
        <v>35</v>
      </c>
      <c r="AX170" s="14" t="s">
        <v>17</v>
      </c>
      <c r="AY170" s="211" t="s">
        <v>190</v>
      </c>
    </row>
    <row r="171" spans="2:65" s="1" customFormat="1" ht="16.5" customHeight="1">
      <c r="B171" s="181"/>
      <c r="C171" s="182" t="s">
        <v>250</v>
      </c>
      <c r="D171" s="182" t="s">
        <v>192</v>
      </c>
      <c r="E171" s="183" t="s">
        <v>5286</v>
      </c>
      <c r="F171" s="184" t="s">
        <v>5287</v>
      </c>
      <c r="G171" s="185" t="s">
        <v>275</v>
      </c>
      <c r="H171" s="186">
        <v>251.098</v>
      </c>
      <c r="I171" s="187"/>
      <c r="J171" s="188">
        <f>ROUND(I171*H171,2)</f>
        <v>0</v>
      </c>
      <c r="K171" s="184" t="s">
        <v>196</v>
      </c>
      <c r="L171" s="42"/>
      <c r="M171" s="189" t="s">
        <v>5</v>
      </c>
      <c r="N171" s="190" t="s">
        <v>43</v>
      </c>
      <c r="O171" s="43"/>
      <c r="P171" s="191">
        <f>O171*H171</f>
        <v>0</v>
      </c>
      <c r="Q171" s="191">
        <v>0.00251</v>
      </c>
      <c r="R171" s="191">
        <f>Q171*H171</f>
        <v>0.63025598</v>
      </c>
      <c r="S171" s="191">
        <v>0</v>
      </c>
      <c r="T171" s="192">
        <f>S171*H171</f>
        <v>0</v>
      </c>
      <c r="AR171" s="25" t="s">
        <v>92</v>
      </c>
      <c r="AT171" s="25" t="s">
        <v>192</v>
      </c>
      <c r="AU171" s="25" t="s">
        <v>80</v>
      </c>
      <c r="AY171" s="25" t="s">
        <v>190</v>
      </c>
      <c r="BE171" s="193">
        <f>IF(N171="základní",J171,0)</f>
        <v>0</v>
      </c>
      <c r="BF171" s="193">
        <f>IF(N171="snížená",J171,0)</f>
        <v>0</v>
      </c>
      <c r="BG171" s="193">
        <f>IF(N171="zákl. přenesená",J171,0)</f>
        <v>0</v>
      </c>
      <c r="BH171" s="193">
        <f>IF(N171="sníž. přenesená",J171,0)</f>
        <v>0</v>
      </c>
      <c r="BI171" s="193">
        <f>IF(N171="nulová",J171,0)</f>
        <v>0</v>
      </c>
      <c r="BJ171" s="25" t="s">
        <v>17</v>
      </c>
      <c r="BK171" s="193">
        <f>ROUND(I171*H171,2)</f>
        <v>0</v>
      </c>
      <c r="BL171" s="25" t="s">
        <v>92</v>
      </c>
      <c r="BM171" s="25" t="s">
        <v>5288</v>
      </c>
    </row>
    <row r="172" spans="2:51" s="12" customFormat="1" ht="13.5">
      <c r="B172" s="194"/>
      <c r="D172" s="195" t="s">
        <v>198</v>
      </c>
      <c r="E172" s="196" t="s">
        <v>5</v>
      </c>
      <c r="F172" s="197" t="s">
        <v>5231</v>
      </c>
      <c r="H172" s="196" t="s">
        <v>5</v>
      </c>
      <c r="I172" s="198"/>
      <c r="L172" s="194"/>
      <c r="M172" s="199"/>
      <c r="N172" s="200"/>
      <c r="O172" s="200"/>
      <c r="P172" s="200"/>
      <c r="Q172" s="200"/>
      <c r="R172" s="200"/>
      <c r="S172" s="200"/>
      <c r="T172" s="201"/>
      <c r="AT172" s="196" t="s">
        <v>198</v>
      </c>
      <c r="AU172" s="196" t="s">
        <v>80</v>
      </c>
      <c r="AV172" s="12" t="s">
        <v>17</v>
      </c>
      <c r="AW172" s="12" t="s">
        <v>35</v>
      </c>
      <c r="AX172" s="12" t="s">
        <v>72</v>
      </c>
      <c r="AY172" s="196" t="s">
        <v>190</v>
      </c>
    </row>
    <row r="173" spans="2:51" s="13" customFormat="1" ht="13.5">
      <c r="B173" s="202"/>
      <c r="D173" s="195" t="s">
        <v>198</v>
      </c>
      <c r="E173" s="203" t="s">
        <v>5</v>
      </c>
      <c r="F173" s="204" t="s">
        <v>5289</v>
      </c>
      <c r="H173" s="205">
        <v>41.825</v>
      </c>
      <c r="I173" s="206"/>
      <c r="L173" s="202"/>
      <c r="M173" s="207"/>
      <c r="N173" s="208"/>
      <c r="O173" s="208"/>
      <c r="P173" s="208"/>
      <c r="Q173" s="208"/>
      <c r="R173" s="208"/>
      <c r="S173" s="208"/>
      <c r="T173" s="209"/>
      <c r="AT173" s="203" t="s">
        <v>198</v>
      </c>
      <c r="AU173" s="203" t="s">
        <v>80</v>
      </c>
      <c r="AV173" s="13" t="s">
        <v>80</v>
      </c>
      <c r="AW173" s="13" t="s">
        <v>35</v>
      </c>
      <c r="AX173" s="13" t="s">
        <v>72</v>
      </c>
      <c r="AY173" s="203" t="s">
        <v>190</v>
      </c>
    </row>
    <row r="174" spans="2:51" s="12" customFormat="1" ht="13.5">
      <c r="B174" s="194"/>
      <c r="D174" s="195" t="s">
        <v>198</v>
      </c>
      <c r="E174" s="196" t="s">
        <v>5</v>
      </c>
      <c r="F174" s="197" t="s">
        <v>5233</v>
      </c>
      <c r="H174" s="196" t="s">
        <v>5</v>
      </c>
      <c r="I174" s="198"/>
      <c r="L174" s="194"/>
      <c r="M174" s="199"/>
      <c r="N174" s="200"/>
      <c r="O174" s="200"/>
      <c r="P174" s="200"/>
      <c r="Q174" s="200"/>
      <c r="R174" s="200"/>
      <c r="S174" s="200"/>
      <c r="T174" s="201"/>
      <c r="AT174" s="196" t="s">
        <v>198</v>
      </c>
      <c r="AU174" s="196" t="s">
        <v>80</v>
      </c>
      <c r="AV174" s="12" t="s">
        <v>17</v>
      </c>
      <c r="AW174" s="12" t="s">
        <v>35</v>
      </c>
      <c r="AX174" s="12" t="s">
        <v>72</v>
      </c>
      <c r="AY174" s="196" t="s">
        <v>190</v>
      </c>
    </row>
    <row r="175" spans="2:51" s="13" customFormat="1" ht="13.5">
      <c r="B175" s="202"/>
      <c r="D175" s="195" t="s">
        <v>198</v>
      </c>
      <c r="E175" s="203" t="s">
        <v>5</v>
      </c>
      <c r="F175" s="204" t="s">
        <v>5290</v>
      </c>
      <c r="H175" s="205">
        <v>145.31</v>
      </c>
      <c r="I175" s="206"/>
      <c r="L175" s="202"/>
      <c r="M175" s="207"/>
      <c r="N175" s="208"/>
      <c r="O175" s="208"/>
      <c r="P175" s="208"/>
      <c r="Q175" s="208"/>
      <c r="R175" s="208"/>
      <c r="S175" s="208"/>
      <c r="T175" s="209"/>
      <c r="AT175" s="203" t="s">
        <v>198</v>
      </c>
      <c r="AU175" s="203" t="s">
        <v>80</v>
      </c>
      <c r="AV175" s="13" t="s">
        <v>80</v>
      </c>
      <c r="AW175" s="13" t="s">
        <v>35</v>
      </c>
      <c r="AX175" s="13" t="s">
        <v>72</v>
      </c>
      <c r="AY175" s="203" t="s">
        <v>190</v>
      </c>
    </row>
    <row r="176" spans="2:51" s="12" customFormat="1" ht="13.5">
      <c r="B176" s="194"/>
      <c r="D176" s="195" t="s">
        <v>198</v>
      </c>
      <c r="E176" s="196" t="s">
        <v>5</v>
      </c>
      <c r="F176" s="197" t="s">
        <v>5235</v>
      </c>
      <c r="H176" s="196" t="s">
        <v>5</v>
      </c>
      <c r="I176" s="198"/>
      <c r="L176" s="194"/>
      <c r="M176" s="199"/>
      <c r="N176" s="200"/>
      <c r="O176" s="200"/>
      <c r="P176" s="200"/>
      <c r="Q176" s="200"/>
      <c r="R176" s="200"/>
      <c r="S176" s="200"/>
      <c r="T176" s="201"/>
      <c r="AT176" s="196" t="s">
        <v>198</v>
      </c>
      <c r="AU176" s="196" t="s">
        <v>80</v>
      </c>
      <c r="AV176" s="12" t="s">
        <v>17</v>
      </c>
      <c r="AW176" s="12" t="s">
        <v>35</v>
      </c>
      <c r="AX176" s="12" t="s">
        <v>72</v>
      </c>
      <c r="AY176" s="196" t="s">
        <v>190</v>
      </c>
    </row>
    <row r="177" spans="2:51" s="13" customFormat="1" ht="13.5">
      <c r="B177" s="202"/>
      <c r="D177" s="195" t="s">
        <v>198</v>
      </c>
      <c r="E177" s="203" t="s">
        <v>5</v>
      </c>
      <c r="F177" s="204" t="s">
        <v>5291</v>
      </c>
      <c r="H177" s="205">
        <v>47.663</v>
      </c>
      <c r="I177" s="206"/>
      <c r="L177" s="202"/>
      <c r="M177" s="207"/>
      <c r="N177" s="208"/>
      <c r="O177" s="208"/>
      <c r="P177" s="208"/>
      <c r="Q177" s="208"/>
      <c r="R177" s="208"/>
      <c r="S177" s="208"/>
      <c r="T177" s="209"/>
      <c r="AT177" s="203" t="s">
        <v>198</v>
      </c>
      <c r="AU177" s="203" t="s">
        <v>80</v>
      </c>
      <c r="AV177" s="13" t="s">
        <v>80</v>
      </c>
      <c r="AW177" s="13" t="s">
        <v>35</v>
      </c>
      <c r="AX177" s="13" t="s">
        <v>72</v>
      </c>
      <c r="AY177" s="203" t="s">
        <v>190</v>
      </c>
    </row>
    <row r="178" spans="2:51" s="12" customFormat="1" ht="13.5">
      <c r="B178" s="194"/>
      <c r="D178" s="195" t="s">
        <v>198</v>
      </c>
      <c r="E178" s="196" t="s">
        <v>5</v>
      </c>
      <c r="F178" s="197" t="s">
        <v>579</v>
      </c>
      <c r="H178" s="196" t="s">
        <v>5</v>
      </c>
      <c r="I178" s="198"/>
      <c r="L178" s="194"/>
      <c r="M178" s="199"/>
      <c r="N178" s="200"/>
      <c r="O178" s="200"/>
      <c r="P178" s="200"/>
      <c r="Q178" s="200"/>
      <c r="R178" s="200"/>
      <c r="S178" s="200"/>
      <c r="T178" s="201"/>
      <c r="AT178" s="196" t="s">
        <v>198</v>
      </c>
      <c r="AU178" s="196" t="s">
        <v>80</v>
      </c>
      <c r="AV178" s="12" t="s">
        <v>17</v>
      </c>
      <c r="AW178" s="12" t="s">
        <v>35</v>
      </c>
      <c r="AX178" s="12" t="s">
        <v>72</v>
      </c>
      <c r="AY178" s="196" t="s">
        <v>190</v>
      </c>
    </row>
    <row r="179" spans="2:51" s="13" customFormat="1" ht="13.5">
      <c r="B179" s="202"/>
      <c r="D179" s="195" t="s">
        <v>198</v>
      </c>
      <c r="E179" s="203" t="s">
        <v>5</v>
      </c>
      <c r="F179" s="204" t="s">
        <v>5292</v>
      </c>
      <c r="H179" s="205">
        <v>1.3</v>
      </c>
      <c r="I179" s="206"/>
      <c r="L179" s="202"/>
      <c r="M179" s="207"/>
      <c r="N179" s="208"/>
      <c r="O179" s="208"/>
      <c r="P179" s="208"/>
      <c r="Q179" s="208"/>
      <c r="R179" s="208"/>
      <c r="S179" s="208"/>
      <c r="T179" s="209"/>
      <c r="AT179" s="203" t="s">
        <v>198</v>
      </c>
      <c r="AU179" s="203" t="s">
        <v>80</v>
      </c>
      <c r="AV179" s="13" t="s">
        <v>80</v>
      </c>
      <c r="AW179" s="13" t="s">
        <v>35</v>
      </c>
      <c r="AX179" s="13" t="s">
        <v>72</v>
      </c>
      <c r="AY179" s="203" t="s">
        <v>190</v>
      </c>
    </row>
    <row r="180" spans="2:51" s="12" customFormat="1" ht="13.5">
      <c r="B180" s="194"/>
      <c r="D180" s="195" t="s">
        <v>198</v>
      </c>
      <c r="E180" s="196" t="s">
        <v>5</v>
      </c>
      <c r="F180" s="197" t="s">
        <v>1072</v>
      </c>
      <c r="H180" s="196" t="s">
        <v>5</v>
      </c>
      <c r="I180" s="198"/>
      <c r="L180" s="194"/>
      <c r="M180" s="199"/>
      <c r="N180" s="200"/>
      <c r="O180" s="200"/>
      <c r="P180" s="200"/>
      <c r="Q180" s="200"/>
      <c r="R180" s="200"/>
      <c r="S180" s="200"/>
      <c r="T180" s="201"/>
      <c r="AT180" s="196" t="s">
        <v>198</v>
      </c>
      <c r="AU180" s="196" t="s">
        <v>80</v>
      </c>
      <c r="AV180" s="12" t="s">
        <v>17</v>
      </c>
      <c r="AW180" s="12" t="s">
        <v>35</v>
      </c>
      <c r="AX180" s="12" t="s">
        <v>72</v>
      </c>
      <c r="AY180" s="196" t="s">
        <v>190</v>
      </c>
    </row>
    <row r="181" spans="2:51" s="13" customFormat="1" ht="13.5">
      <c r="B181" s="202"/>
      <c r="D181" s="195" t="s">
        <v>198</v>
      </c>
      <c r="E181" s="203" t="s">
        <v>5</v>
      </c>
      <c r="F181" s="204" t="s">
        <v>2404</v>
      </c>
      <c r="H181" s="205">
        <v>15</v>
      </c>
      <c r="I181" s="206"/>
      <c r="L181" s="202"/>
      <c r="M181" s="207"/>
      <c r="N181" s="208"/>
      <c r="O181" s="208"/>
      <c r="P181" s="208"/>
      <c r="Q181" s="208"/>
      <c r="R181" s="208"/>
      <c r="S181" s="208"/>
      <c r="T181" s="209"/>
      <c r="AT181" s="203" t="s">
        <v>198</v>
      </c>
      <c r="AU181" s="203" t="s">
        <v>80</v>
      </c>
      <c r="AV181" s="13" t="s">
        <v>80</v>
      </c>
      <c r="AW181" s="13" t="s">
        <v>35</v>
      </c>
      <c r="AX181" s="13" t="s">
        <v>72</v>
      </c>
      <c r="AY181" s="203" t="s">
        <v>190</v>
      </c>
    </row>
    <row r="182" spans="2:51" s="14" customFormat="1" ht="13.5">
      <c r="B182" s="210"/>
      <c r="D182" s="195" t="s">
        <v>198</v>
      </c>
      <c r="E182" s="211" t="s">
        <v>5</v>
      </c>
      <c r="F182" s="212" t="s">
        <v>221</v>
      </c>
      <c r="H182" s="213">
        <v>251.098</v>
      </c>
      <c r="I182" s="214"/>
      <c r="L182" s="210"/>
      <c r="M182" s="215"/>
      <c r="N182" s="216"/>
      <c r="O182" s="216"/>
      <c r="P182" s="216"/>
      <c r="Q182" s="216"/>
      <c r="R182" s="216"/>
      <c r="S182" s="216"/>
      <c r="T182" s="217"/>
      <c r="AT182" s="211" t="s">
        <v>198</v>
      </c>
      <c r="AU182" s="211" t="s">
        <v>80</v>
      </c>
      <c r="AV182" s="14" t="s">
        <v>92</v>
      </c>
      <c r="AW182" s="14" t="s">
        <v>35</v>
      </c>
      <c r="AX182" s="14" t="s">
        <v>17</v>
      </c>
      <c r="AY182" s="211" t="s">
        <v>190</v>
      </c>
    </row>
    <row r="183" spans="2:65" s="1" customFormat="1" ht="25.5" customHeight="1">
      <c r="B183" s="181"/>
      <c r="C183" s="182" t="s">
        <v>76</v>
      </c>
      <c r="D183" s="182" t="s">
        <v>192</v>
      </c>
      <c r="E183" s="183" t="s">
        <v>5293</v>
      </c>
      <c r="F183" s="184" t="s">
        <v>5294</v>
      </c>
      <c r="G183" s="185" t="s">
        <v>275</v>
      </c>
      <c r="H183" s="186">
        <v>251.098</v>
      </c>
      <c r="I183" s="187"/>
      <c r="J183" s="188">
        <f>ROUND(I183*H183,2)</f>
        <v>0</v>
      </c>
      <c r="K183" s="184" t="s">
        <v>196</v>
      </c>
      <c r="L183" s="42"/>
      <c r="M183" s="189" t="s">
        <v>5</v>
      </c>
      <c r="N183" s="190" t="s">
        <v>43</v>
      </c>
      <c r="O183" s="43"/>
      <c r="P183" s="191">
        <f>O183*H183</f>
        <v>0</v>
      </c>
      <c r="Q183" s="191">
        <v>0</v>
      </c>
      <c r="R183" s="191">
        <f>Q183*H183</f>
        <v>0</v>
      </c>
      <c r="S183" s="191">
        <v>0</v>
      </c>
      <c r="T183" s="192">
        <f>S183*H183</f>
        <v>0</v>
      </c>
      <c r="AR183" s="25" t="s">
        <v>92</v>
      </c>
      <c r="AT183" s="25" t="s">
        <v>192</v>
      </c>
      <c r="AU183" s="25" t="s">
        <v>80</v>
      </c>
      <c r="AY183" s="25" t="s">
        <v>190</v>
      </c>
      <c r="BE183" s="193">
        <f>IF(N183="základní",J183,0)</f>
        <v>0</v>
      </c>
      <c r="BF183" s="193">
        <f>IF(N183="snížená",J183,0)</f>
        <v>0</v>
      </c>
      <c r="BG183" s="193">
        <f>IF(N183="zákl. přenesená",J183,0)</f>
        <v>0</v>
      </c>
      <c r="BH183" s="193">
        <f>IF(N183="sníž. přenesená",J183,0)</f>
        <v>0</v>
      </c>
      <c r="BI183" s="193">
        <f>IF(N183="nulová",J183,0)</f>
        <v>0</v>
      </c>
      <c r="BJ183" s="25" t="s">
        <v>17</v>
      </c>
      <c r="BK183" s="193">
        <f>ROUND(I183*H183,2)</f>
        <v>0</v>
      </c>
      <c r="BL183" s="25" t="s">
        <v>92</v>
      </c>
      <c r="BM183" s="25" t="s">
        <v>5295</v>
      </c>
    </row>
    <row r="184" spans="2:51" s="12" customFormat="1" ht="13.5">
      <c r="B184" s="194"/>
      <c r="D184" s="195" t="s">
        <v>198</v>
      </c>
      <c r="E184" s="196" t="s">
        <v>5</v>
      </c>
      <c r="F184" s="197" t="s">
        <v>312</v>
      </c>
      <c r="H184" s="196" t="s">
        <v>5</v>
      </c>
      <c r="I184" s="198"/>
      <c r="L184" s="194"/>
      <c r="M184" s="199"/>
      <c r="N184" s="200"/>
      <c r="O184" s="200"/>
      <c r="P184" s="200"/>
      <c r="Q184" s="200"/>
      <c r="R184" s="200"/>
      <c r="S184" s="200"/>
      <c r="T184" s="201"/>
      <c r="AT184" s="196" t="s">
        <v>198</v>
      </c>
      <c r="AU184" s="196" t="s">
        <v>80</v>
      </c>
      <c r="AV184" s="12" t="s">
        <v>17</v>
      </c>
      <c r="AW184" s="12" t="s">
        <v>35</v>
      </c>
      <c r="AX184" s="12" t="s">
        <v>72</v>
      </c>
      <c r="AY184" s="196" t="s">
        <v>190</v>
      </c>
    </row>
    <row r="185" spans="2:51" s="13" customFormat="1" ht="13.5">
      <c r="B185" s="202"/>
      <c r="D185" s="195" t="s">
        <v>198</v>
      </c>
      <c r="E185" s="203" t="s">
        <v>5</v>
      </c>
      <c r="F185" s="204" t="s">
        <v>5296</v>
      </c>
      <c r="H185" s="205">
        <v>251.098</v>
      </c>
      <c r="I185" s="206"/>
      <c r="L185" s="202"/>
      <c r="M185" s="207"/>
      <c r="N185" s="208"/>
      <c r="O185" s="208"/>
      <c r="P185" s="208"/>
      <c r="Q185" s="208"/>
      <c r="R185" s="208"/>
      <c r="S185" s="208"/>
      <c r="T185" s="209"/>
      <c r="AT185" s="203" t="s">
        <v>198</v>
      </c>
      <c r="AU185" s="203" t="s">
        <v>80</v>
      </c>
      <c r="AV185" s="13" t="s">
        <v>80</v>
      </c>
      <c r="AW185" s="13" t="s">
        <v>35</v>
      </c>
      <c r="AX185" s="13" t="s">
        <v>17</v>
      </c>
      <c r="AY185" s="203" t="s">
        <v>190</v>
      </c>
    </row>
    <row r="186" spans="2:65" s="1" customFormat="1" ht="25.5" customHeight="1">
      <c r="B186" s="181"/>
      <c r="C186" s="182" t="s">
        <v>261</v>
      </c>
      <c r="D186" s="182" t="s">
        <v>192</v>
      </c>
      <c r="E186" s="183" t="s">
        <v>5297</v>
      </c>
      <c r="F186" s="184" t="s">
        <v>5298</v>
      </c>
      <c r="G186" s="185" t="s">
        <v>316</v>
      </c>
      <c r="H186" s="186">
        <v>2.814</v>
      </c>
      <c r="I186" s="187"/>
      <c r="J186" s="188">
        <f>ROUND(I186*H186,2)</f>
        <v>0</v>
      </c>
      <c r="K186" s="184" t="s">
        <v>196</v>
      </c>
      <c r="L186" s="42"/>
      <c r="M186" s="189" t="s">
        <v>5</v>
      </c>
      <c r="N186" s="190" t="s">
        <v>43</v>
      </c>
      <c r="O186" s="43"/>
      <c r="P186" s="191">
        <f>O186*H186</f>
        <v>0</v>
      </c>
      <c r="Q186" s="191">
        <v>1.04331</v>
      </c>
      <c r="R186" s="191">
        <f>Q186*H186</f>
        <v>2.93587434</v>
      </c>
      <c r="S186" s="191">
        <v>0</v>
      </c>
      <c r="T186" s="192">
        <f>S186*H186</f>
        <v>0</v>
      </c>
      <c r="AR186" s="25" t="s">
        <v>92</v>
      </c>
      <c r="AT186" s="25" t="s">
        <v>192</v>
      </c>
      <c r="AU186" s="25" t="s">
        <v>80</v>
      </c>
      <c r="AY186" s="25" t="s">
        <v>190</v>
      </c>
      <c r="BE186" s="193">
        <f>IF(N186="základní",J186,0)</f>
        <v>0</v>
      </c>
      <c r="BF186" s="193">
        <f>IF(N186="snížená",J186,0)</f>
        <v>0</v>
      </c>
      <c r="BG186" s="193">
        <f>IF(N186="zákl. přenesená",J186,0)</f>
        <v>0</v>
      </c>
      <c r="BH186" s="193">
        <f>IF(N186="sníž. přenesená",J186,0)</f>
        <v>0</v>
      </c>
      <c r="BI186" s="193">
        <f>IF(N186="nulová",J186,0)</f>
        <v>0</v>
      </c>
      <c r="BJ186" s="25" t="s">
        <v>17</v>
      </c>
      <c r="BK186" s="193">
        <f>ROUND(I186*H186,2)</f>
        <v>0</v>
      </c>
      <c r="BL186" s="25" t="s">
        <v>92</v>
      </c>
      <c r="BM186" s="25" t="s">
        <v>5299</v>
      </c>
    </row>
    <row r="187" spans="2:51" s="12" customFormat="1" ht="13.5">
      <c r="B187" s="194"/>
      <c r="D187" s="195" t="s">
        <v>198</v>
      </c>
      <c r="E187" s="196" t="s">
        <v>5</v>
      </c>
      <c r="F187" s="197" t="s">
        <v>449</v>
      </c>
      <c r="H187" s="196" t="s">
        <v>5</v>
      </c>
      <c r="I187" s="198"/>
      <c r="L187" s="194"/>
      <c r="M187" s="199"/>
      <c r="N187" s="200"/>
      <c r="O187" s="200"/>
      <c r="P187" s="200"/>
      <c r="Q187" s="200"/>
      <c r="R187" s="200"/>
      <c r="S187" s="200"/>
      <c r="T187" s="201"/>
      <c r="AT187" s="196" t="s">
        <v>198</v>
      </c>
      <c r="AU187" s="196" t="s">
        <v>80</v>
      </c>
      <c r="AV187" s="12" t="s">
        <v>17</v>
      </c>
      <c r="AW187" s="12" t="s">
        <v>35</v>
      </c>
      <c r="AX187" s="12" t="s">
        <v>72</v>
      </c>
      <c r="AY187" s="196" t="s">
        <v>190</v>
      </c>
    </row>
    <row r="188" spans="2:51" s="13" customFormat="1" ht="13.5">
      <c r="B188" s="202"/>
      <c r="D188" s="195" t="s">
        <v>198</v>
      </c>
      <c r="E188" s="203" t="s">
        <v>5</v>
      </c>
      <c r="F188" s="204" t="s">
        <v>5300</v>
      </c>
      <c r="H188" s="205">
        <v>2.606</v>
      </c>
      <c r="I188" s="206"/>
      <c r="L188" s="202"/>
      <c r="M188" s="207"/>
      <c r="N188" s="208"/>
      <c r="O188" s="208"/>
      <c r="P188" s="208"/>
      <c r="Q188" s="208"/>
      <c r="R188" s="208"/>
      <c r="S188" s="208"/>
      <c r="T188" s="209"/>
      <c r="AT188" s="203" t="s">
        <v>198</v>
      </c>
      <c r="AU188" s="203" t="s">
        <v>80</v>
      </c>
      <c r="AV188" s="13" t="s">
        <v>80</v>
      </c>
      <c r="AW188" s="13" t="s">
        <v>35</v>
      </c>
      <c r="AX188" s="13" t="s">
        <v>17</v>
      </c>
      <c r="AY188" s="203" t="s">
        <v>190</v>
      </c>
    </row>
    <row r="189" spans="2:51" s="13" customFormat="1" ht="13.5">
      <c r="B189" s="202"/>
      <c r="D189" s="195" t="s">
        <v>198</v>
      </c>
      <c r="F189" s="204" t="s">
        <v>5301</v>
      </c>
      <c r="H189" s="205">
        <v>2.814</v>
      </c>
      <c r="I189" s="206"/>
      <c r="L189" s="202"/>
      <c r="M189" s="207"/>
      <c r="N189" s="208"/>
      <c r="O189" s="208"/>
      <c r="P189" s="208"/>
      <c r="Q189" s="208"/>
      <c r="R189" s="208"/>
      <c r="S189" s="208"/>
      <c r="T189" s="209"/>
      <c r="AT189" s="203" t="s">
        <v>198</v>
      </c>
      <c r="AU189" s="203" t="s">
        <v>80</v>
      </c>
      <c r="AV189" s="13" t="s">
        <v>80</v>
      </c>
      <c r="AW189" s="13" t="s">
        <v>6</v>
      </c>
      <c r="AX189" s="13" t="s">
        <v>17</v>
      </c>
      <c r="AY189" s="203" t="s">
        <v>190</v>
      </c>
    </row>
    <row r="190" spans="2:65" s="1" customFormat="1" ht="25.5" customHeight="1">
      <c r="B190" s="181"/>
      <c r="C190" s="182" t="s">
        <v>266</v>
      </c>
      <c r="D190" s="182" t="s">
        <v>192</v>
      </c>
      <c r="E190" s="183" t="s">
        <v>5302</v>
      </c>
      <c r="F190" s="184" t="s">
        <v>5303</v>
      </c>
      <c r="G190" s="185" t="s">
        <v>410</v>
      </c>
      <c r="H190" s="186">
        <v>46</v>
      </c>
      <c r="I190" s="187"/>
      <c r="J190" s="188">
        <f>ROUND(I190*H190,2)</f>
        <v>0</v>
      </c>
      <c r="K190" s="184" t="s">
        <v>196</v>
      </c>
      <c r="L190" s="42"/>
      <c r="M190" s="189" t="s">
        <v>5</v>
      </c>
      <c r="N190" s="190" t="s">
        <v>43</v>
      </c>
      <c r="O190" s="43"/>
      <c r="P190" s="191">
        <f>O190*H190</f>
        <v>0</v>
      </c>
      <c r="Q190" s="191">
        <v>0.001</v>
      </c>
      <c r="R190" s="191">
        <f>Q190*H190</f>
        <v>0.046</v>
      </c>
      <c r="S190" s="191">
        <v>0</v>
      </c>
      <c r="T190" s="192">
        <f>S190*H190</f>
        <v>0</v>
      </c>
      <c r="AR190" s="25" t="s">
        <v>92</v>
      </c>
      <c r="AT190" s="25" t="s">
        <v>192</v>
      </c>
      <c r="AU190" s="25" t="s">
        <v>80</v>
      </c>
      <c r="AY190" s="25" t="s">
        <v>190</v>
      </c>
      <c r="BE190" s="193">
        <f>IF(N190="základní",J190,0)</f>
        <v>0</v>
      </c>
      <c r="BF190" s="193">
        <f>IF(N190="snížená",J190,0)</f>
        <v>0</v>
      </c>
      <c r="BG190" s="193">
        <f>IF(N190="zákl. přenesená",J190,0)</f>
        <v>0</v>
      </c>
      <c r="BH190" s="193">
        <f>IF(N190="sníž. přenesená",J190,0)</f>
        <v>0</v>
      </c>
      <c r="BI190" s="193">
        <f>IF(N190="nulová",J190,0)</f>
        <v>0</v>
      </c>
      <c r="BJ190" s="25" t="s">
        <v>17</v>
      </c>
      <c r="BK190" s="193">
        <f>ROUND(I190*H190,2)</f>
        <v>0</v>
      </c>
      <c r="BL190" s="25" t="s">
        <v>92</v>
      </c>
      <c r="BM190" s="25" t="s">
        <v>5304</v>
      </c>
    </row>
    <row r="191" spans="2:51" s="12" customFormat="1" ht="13.5">
      <c r="B191" s="194"/>
      <c r="D191" s="195" t="s">
        <v>198</v>
      </c>
      <c r="E191" s="196" t="s">
        <v>5</v>
      </c>
      <c r="F191" s="197" t="s">
        <v>5305</v>
      </c>
      <c r="H191" s="196" t="s">
        <v>5</v>
      </c>
      <c r="I191" s="198"/>
      <c r="L191" s="194"/>
      <c r="M191" s="199"/>
      <c r="N191" s="200"/>
      <c r="O191" s="200"/>
      <c r="P191" s="200"/>
      <c r="Q191" s="200"/>
      <c r="R191" s="200"/>
      <c r="S191" s="200"/>
      <c r="T191" s="201"/>
      <c r="AT191" s="196" t="s">
        <v>198</v>
      </c>
      <c r="AU191" s="196" t="s">
        <v>80</v>
      </c>
      <c r="AV191" s="12" t="s">
        <v>17</v>
      </c>
      <c r="AW191" s="12" t="s">
        <v>35</v>
      </c>
      <c r="AX191" s="12" t="s">
        <v>72</v>
      </c>
      <c r="AY191" s="196" t="s">
        <v>190</v>
      </c>
    </row>
    <row r="192" spans="2:51" s="13" customFormat="1" ht="13.5">
      <c r="B192" s="202"/>
      <c r="D192" s="195" t="s">
        <v>198</v>
      </c>
      <c r="E192" s="203" t="s">
        <v>5</v>
      </c>
      <c r="F192" s="204" t="s">
        <v>464</v>
      </c>
      <c r="H192" s="205">
        <v>38</v>
      </c>
      <c r="I192" s="206"/>
      <c r="L192" s="202"/>
      <c r="M192" s="207"/>
      <c r="N192" s="208"/>
      <c r="O192" s="208"/>
      <c r="P192" s="208"/>
      <c r="Q192" s="208"/>
      <c r="R192" s="208"/>
      <c r="S192" s="208"/>
      <c r="T192" s="209"/>
      <c r="AT192" s="203" t="s">
        <v>198</v>
      </c>
      <c r="AU192" s="203" t="s">
        <v>80</v>
      </c>
      <c r="AV192" s="13" t="s">
        <v>80</v>
      </c>
      <c r="AW192" s="13" t="s">
        <v>35</v>
      </c>
      <c r="AX192" s="13" t="s">
        <v>72</v>
      </c>
      <c r="AY192" s="203" t="s">
        <v>190</v>
      </c>
    </row>
    <row r="193" spans="2:51" s="12" customFormat="1" ht="13.5">
      <c r="B193" s="194"/>
      <c r="D193" s="195" t="s">
        <v>198</v>
      </c>
      <c r="E193" s="196" t="s">
        <v>5</v>
      </c>
      <c r="F193" s="197" t="s">
        <v>5306</v>
      </c>
      <c r="H193" s="196" t="s">
        <v>5</v>
      </c>
      <c r="I193" s="198"/>
      <c r="L193" s="194"/>
      <c r="M193" s="199"/>
      <c r="N193" s="200"/>
      <c r="O193" s="200"/>
      <c r="P193" s="200"/>
      <c r="Q193" s="200"/>
      <c r="R193" s="200"/>
      <c r="S193" s="200"/>
      <c r="T193" s="201"/>
      <c r="AT193" s="196" t="s">
        <v>198</v>
      </c>
      <c r="AU193" s="196" t="s">
        <v>80</v>
      </c>
      <c r="AV193" s="12" t="s">
        <v>17</v>
      </c>
      <c r="AW193" s="12" t="s">
        <v>35</v>
      </c>
      <c r="AX193" s="12" t="s">
        <v>72</v>
      </c>
      <c r="AY193" s="196" t="s">
        <v>190</v>
      </c>
    </row>
    <row r="194" spans="2:51" s="13" customFormat="1" ht="13.5">
      <c r="B194" s="202"/>
      <c r="D194" s="195" t="s">
        <v>198</v>
      </c>
      <c r="E194" s="203" t="s">
        <v>5</v>
      </c>
      <c r="F194" s="204" t="s">
        <v>238</v>
      </c>
      <c r="H194" s="205">
        <v>8</v>
      </c>
      <c r="I194" s="206"/>
      <c r="L194" s="202"/>
      <c r="M194" s="207"/>
      <c r="N194" s="208"/>
      <c r="O194" s="208"/>
      <c r="P194" s="208"/>
      <c r="Q194" s="208"/>
      <c r="R194" s="208"/>
      <c r="S194" s="208"/>
      <c r="T194" s="209"/>
      <c r="AT194" s="203" t="s">
        <v>198</v>
      </c>
      <c r="AU194" s="203" t="s">
        <v>80</v>
      </c>
      <c r="AV194" s="13" t="s">
        <v>80</v>
      </c>
      <c r="AW194" s="13" t="s">
        <v>35</v>
      </c>
      <c r="AX194" s="13" t="s">
        <v>72</v>
      </c>
      <c r="AY194" s="203" t="s">
        <v>190</v>
      </c>
    </row>
    <row r="195" spans="2:51" s="14" customFormat="1" ht="13.5">
      <c r="B195" s="210"/>
      <c r="D195" s="195" t="s">
        <v>198</v>
      </c>
      <c r="E195" s="211" t="s">
        <v>5</v>
      </c>
      <c r="F195" s="212" t="s">
        <v>221</v>
      </c>
      <c r="H195" s="213">
        <v>46</v>
      </c>
      <c r="I195" s="214"/>
      <c r="L195" s="210"/>
      <c r="M195" s="215"/>
      <c r="N195" s="216"/>
      <c r="O195" s="216"/>
      <c r="P195" s="216"/>
      <c r="Q195" s="216"/>
      <c r="R195" s="216"/>
      <c r="S195" s="216"/>
      <c r="T195" s="217"/>
      <c r="AT195" s="211" t="s">
        <v>198</v>
      </c>
      <c r="AU195" s="211" t="s">
        <v>80</v>
      </c>
      <c r="AV195" s="14" t="s">
        <v>92</v>
      </c>
      <c r="AW195" s="14" t="s">
        <v>35</v>
      </c>
      <c r="AX195" s="14" t="s">
        <v>17</v>
      </c>
      <c r="AY195" s="211" t="s">
        <v>190</v>
      </c>
    </row>
    <row r="196" spans="2:65" s="1" customFormat="1" ht="16.5" customHeight="1">
      <c r="B196" s="181"/>
      <c r="C196" s="218" t="s">
        <v>206</v>
      </c>
      <c r="D196" s="218" t="s">
        <v>465</v>
      </c>
      <c r="E196" s="219" t="s">
        <v>5307</v>
      </c>
      <c r="F196" s="220" t="s">
        <v>5308</v>
      </c>
      <c r="G196" s="221" t="s">
        <v>410</v>
      </c>
      <c r="H196" s="222">
        <v>38</v>
      </c>
      <c r="I196" s="223"/>
      <c r="J196" s="224">
        <f aca="true" t="shared" si="0" ref="J196:J205">ROUND(I196*H196,2)</f>
        <v>0</v>
      </c>
      <c r="K196" s="220" t="s">
        <v>5</v>
      </c>
      <c r="L196" s="225"/>
      <c r="M196" s="226" t="s">
        <v>5</v>
      </c>
      <c r="N196" s="227" t="s">
        <v>43</v>
      </c>
      <c r="O196" s="43"/>
      <c r="P196" s="191">
        <f aca="true" t="shared" si="1" ref="P196:P205">O196*H196</f>
        <v>0</v>
      </c>
      <c r="Q196" s="191">
        <v>0</v>
      </c>
      <c r="R196" s="191">
        <f aca="true" t="shared" si="2" ref="R196:R205">Q196*H196</f>
        <v>0</v>
      </c>
      <c r="S196" s="191">
        <v>0</v>
      </c>
      <c r="T196" s="192">
        <f aca="true" t="shared" si="3" ref="T196:T205">S196*H196</f>
        <v>0</v>
      </c>
      <c r="AR196" s="25" t="s">
        <v>238</v>
      </c>
      <c r="AT196" s="25" t="s">
        <v>465</v>
      </c>
      <c r="AU196" s="25" t="s">
        <v>80</v>
      </c>
      <c r="AY196" s="25" t="s">
        <v>190</v>
      </c>
      <c r="BE196" s="193">
        <f aca="true" t="shared" si="4" ref="BE196:BE205">IF(N196="základní",J196,0)</f>
        <v>0</v>
      </c>
      <c r="BF196" s="193">
        <f aca="true" t="shared" si="5" ref="BF196:BF205">IF(N196="snížená",J196,0)</f>
        <v>0</v>
      </c>
      <c r="BG196" s="193">
        <f aca="true" t="shared" si="6" ref="BG196:BG205">IF(N196="zákl. přenesená",J196,0)</f>
        <v>0</v>
      </c>
      <c r="BH196" s="193">
        <f aca="true" t="shared" si="7" ref="BH196:BH205">IF(N196="sníž. přenesená",J196,0)</f>
        <v>0</v>
      </c>
      <c r="BI196" s="193">
        <f aca="true" t="shared" si="8" ref="BI196:BI205">IF(N196="nulová",J196,0)</f>
        <v>0</v>
      </c>
      <c r="BJ196" s="25" t="s">
        <v>17</v>
      </c>
      <c r="BK196" s="193">
        <f aca="true" t="shared" si="9" ref="BK196:BK205">ROUND(I196*H196,2)</f>
        <v>0</v>
      </c>
      <c r="BL196" s="25" t="s">
        <v>92</v>
      </c>
      <c r="BM196" s="25" t="s">
        <v>5309</v>
      </c>
    </row>
    <row r="197" spans="2:65" s="1" customFormat="1" ht="16.5" customHeight="1">
      <c r="B197" s="181"/>
      <c r="C197" s="218" t="s">
        <v>11</v>
      </c>
      <c r="D197" s="218" t="s">
        <v>465</v>
      </c>
      <c r="E197" s="219" t="s">
        <v>5310</v>
      </c>
      <c r="F197" s="220" t="s">
        <v>5311</v>
      </c>
      <c r="G197" s="221" t="s">
        <v>410</v>
      </c>
      <c r="H197" s="222">
        <v>8</v>
      </c>
      <c r="I197" s="223"/>
      <c r="J197" s="224">
        <f t="shared" si="0"/>
        <v>0</v>
      </c>
      <c r="K197" s="220" t="s">
        <v>5</v>
      </c>
      <c r="L197" s="225"/>
      <c r="M197" s="226" t="s">
        <v>5</v>
      </c>
      <c r="N197" s="227" t="s">
        <v>43</v>
      </c>
      <c r="O197" s="43"/>
      <c r="P197" s="191">
        <f t="shared" si="1"/>
        <v>0</v>
      </c>
      <c r="Q197" s="191">
        <v>0</v>
      </c>
      <c r="R197" s="191">
        <f t="shared" si="2"/>
        <v>0</v>
      </c>
      <c r="S197" s="191">
        <v>0</v>
      </c>
      <c r="T197" s="192">
        <f t="shared" si="3"/>
        <v>0</v>
      </c>
      <c r="AR197" s="25" t="s">
        <v>238</v>
      </c>
      <c r="AT197" s="25" t="s">
        <v>465</v>
      </c>
      <c r="AU197" s="25" t="s">
        <v>80</v>
      </c>
      <c r="AY197" s="25" t="s">
        <v>190</v>
      </c>
      <c r="BE197" s="193">
        <f t="shared" si="4"/>
        <v>0</v>
      </c>
      <c r="BF197" s="193">
        <f t="shared" si="5"/>
        <v>0</v>
      </c>
      <c r="BG197" s="193">
        <f t="shared" si="6"/>
        <v>0</v>
      </c>
      <c r="BH197" s="193">
        <f t="shared" si="7"/>
        <v>0</v>
      </c>
      <c r="BI197" s="193">
        <f t="shared" si="8"/>
        <v>0</v>
      </c>
      <c r="BJ197" s="25" t="s">
        <v>17</v>
      </c>
      <c r="BK197" s="193">
        <f t="shared" si="9"/>
        <v>0</v>
      </c>
      <c r="BL197" s="25" t="s">
        <v>92</v>
      </c>
      <c r="BM197" s="25" t="s">
        <v>5312</v>
      </c>
    </row>
    <row r="198" spans="2:65" s="1" customFormat="1" ht="16.5" customHeight="1">
      <c r="B198" s="181"/>
      <c r="C198" s="218" t="s">
        <v>283</v>
      </c>
      <c r="D198" s="218" t="s">
        <v>465</v>
      </c>
      <c r="E198" s="219" t="s">
        <v>5313</v>
      </c>
      <c r="F198" s="220" t="s">
        <v>5314</v>
      </c>
      <c r="G198" s="221" t="s">
        <v>410</v>
      </c>
      <c r="H198" s="222">
        <v>46</v>
      </c>
      <c r="I198" s="223"/>
      <c r="J198" s="224">
        <f t="shared" si="0"/>
        <v>0</v>
      </c>
      <c r="K198" s="220" t="s">
        <v>5</v>
      </c>
      <c r="L198" s="225"/>
      <c r="M198" s="226" t="s">
        <v>5</v>
      </c>
      <c r="N198" s="227" t="s">
        <v>43</v>
      </c>
      <c r="O198" s="43"/>
      <c r="P198" s="191">
        <f t="shared" si="1"/>
        <v>0</v>
      </c>
      <c r="Q198" s="191">
        <v>0.0028</v>
      </c>
      <c r="R198" s="191">
        <f t="shared" si="2"/>
        <v>0.1288</v>
      </c>
      <c r="S198" s="191">
        <v>0</v>
      </c>
      <c r="T198" s="192">
        <f t="shared" si="3"/>
        <v>0</v>
      </c>
      <c r="AR198" s="25" t="s">
        <v>238</v>
      </c>
      <c r="AT198" s="25" t="s">
        <v>465</v>
      </c>
      <c r="AU198" s="25" t="s">
        <v>80</v>
      </c>
      <c r="AY198" s="25" t="s">
        <v>190</v>
      </c>
      <c r="BE198" s="193">
        <f t="shared" si="4"/>
        <v>0</v>
      </c>
      <c r="BF198" s="193">
        <f t="shared" si="5"/>
        <v>0</v>
      </c>
      <c r="BG198" s="193">
        <f t="shared" si="6"/>
        <v>0</v>
      </c>
      <c r="BH198" s="193">
        <f t="shared" si="7"/>
        <v>0</v>
      </c>
      <c r="BI198" s="193">
        <f t="shared" si="8"/>
        <v>0</v>
      </c>
      <c r="BJ198" s="25" t="s">
        <v>17</v>
      </c>
      <c r="BK198" s="193">
        <f t="shared" si="9"/>
        <v>0</v>
      </c>
      <c r="BL198" s="25" t="s">
        <v>92</v>
      </c>
      <c r="BM198" s="25" t="s">
        <v>5315</v>
      </c>
    </row>
    <row r="199" spans="2:65" s="1" customFormat="1" ht="25.5" customHeight="1">
      <c r="B199" s="181"/>
      <c r="C199" s="182" t="s">
        <v>289</v>
      </c>
      <c r="D199" s="182" t="s">
        <v>192</v>
      </c>
      <c r="E199" s="183" t="s">
        <v>5316</v>
      </c>
      <c r="F199" s="184" t="s">
        <v>5317</v>
      </c>
      <c r="G199" s="185" t="s">
        <v>410</v>
      </c>
      <c r="H199" s="186">
        <v>37</v>
      </c>
      <c r="I199" s="187"/>
      <c r="J199" s="188">
        <f t="shared" si="0"/>
        <v>0</v>
      </c>
      <c r="K199" s="184" t="s">
        <v>196</v>
      </c>
      <c r="L199" s="42"/>
      <c r="M199" s="189" t="s">
        <v>5</v>
      </c>
      <c r="N199" s="190" t="s">
        <v>43</v>
      </c>
      <c r="O199" s="43"/>
      <c r="P199" s="191">
        <f t="shared" si="1"/>
        <v>0</v>
      </c>
      <c r="Q199" s="191">
        <v>0.0004</v>
      </c>
      <c r="R199" s="191">
        <f t="shared" si="2"/>
        <v>0.0148</v>
      </c>
      <c r="S199" s="191">
        <v>0</v>
      </c>
      <c r="T199" s="192">
        <f t="shared" si="3"/>
        <v>0</v>
      </c>
      <c r="AR199" s="25" t="s">
        <v>92</v>
      </c>
      <c r="AT199" s="25" t="s">
        <v>192</v>
      </c>
      <c r="AU199" s="25" t="s">
        <v>80</v>
      </c>
      <c r="AY199" s="25" t="s">
        <v>190</v>
      </c>
      <c r="BE199" s="193">
        <f t="shared" si="4"/>
        <v>0</v>
      </c>
      <c r="BF199" s="193">
        <f t="shared" si="5"/>
        <v>0</v>
      </c>
      <c r="BG199" s="193">
        <f t="shared" si="6"/>
        <v>0</v>
      </c>
      <c r="BH199" s="193">
        <f t="shared" si="7"/>
        <v>0</v>
      </c>
      <c r="BI199" s="193">
        <f t="shared" si="8"/>
        <v>0</v>
      </c>
      <c r="BJ199" s="25" t="s">
        <v>17</v>
      </c>
      <c r="BK199" s="193">
        <f t="shared" si="9"/>
        <v>0</v>
      </c>
      <c r="BL199" s="25" t="s">
        <v>92</v>
      </c>
      <c r="BM199" s="25" t="s">
        <v>5318</v>
      </c>
    </row>
    <row r="200" spans="2:65" s="1" customFormat="1" ht="16.5" customHeight="1">
      <c r="B200" s="181"/>
      <c r="C200" s="218" t="s">
        <v>295</v>
      </c>
      <c r="D200" s="218" t="s">
        <v>465</v>
      </c>
      <c r="E200" s="219" t="s">
        <v>5319</v>
      </c>
      <c r="F200" s="220" t="s">
        <v>5320</v>
      </c>
      <c r="G200" s="221" t="s">
        <v>410</v>
      </c>
      <c r="H200" s="222">
        <v>37</v>
      </c>
      <c r="I200" s="223"/>
      <c r="J200" s="224">
        <f t="shared" si="0"/>
        <v>0</v>
      </c>
      <c r="K200" s="220" t="s">
        <v>196</v>
      </c>
      <c r="L200" s="225"/>
      <c r="M200" s="226" t="s">
        <v>5</v>
      </c>
      <c r="N200" s="227" t="s">
        <v>43</v>
      </c>
      <c r="O200" s="43"/>
      <c r="P200" s="191">
        <f t="shared" si="1"/>
        <v>0</v>
      </c>
      <c r="Q200" s="191">
        <v>0.109</v>
      </c>
      <c r="R200" s="191">
        <f t="shared" si="2"/>
        <v>4.033</v>
      </c>
      <c r="S200" s="191">
        <v>0</v>
      </c>
      <c r="T200" s="192">
        <f t="shared" si="3"/>
        <v>0</v>
      </c>
      <c r="AR200" s="25" t="s">
        <v>238</v>
      </c>
      <c r="AT200" s="25" t="s">
        <v>465</v>
      </c>
      <c r="AU200" s="25" t="s">
        <v>80</v>
      </c>
      <c r="AY200" s="25" t="s">
        <v>190</v>
      </c>
      <c r="BE200" s="193">
        <f t="shared" si="4"/>
        <v>0</v>
      </c>
      <c r="BF200" s="193">
        <f t="shared" si="5"/>
        <v>0</v>
      </c>
      <c r="BG200" s="193">
        <f t="shared" si="6"/>
        <v>0</v>
      </c>
      <c r="BH200" s="193">
        <f t="shared" si="7"/>
        <v>0</v>
      </c>
      <c r="BI200" s="193">
        <f t="shared" si="8"/>
        <v>0</v>
      </c>
      <c r="BJ200" s="25" t="s">
        <v>17</v>
      </c>
      <c r="BK200" s="193">
        <f t="shared" si="9"/>
        <v>0</v>
      </c>
      <c r="BL200" s="25" t="s">
        <v>92</v>
      </c>
      <c r="BM200" s="25" t="s">
        <v>5321</v>
      </c>
    </row>
    <row r="201" spans="2:65" s="1" customFormat="1" ht="16.5" customHeight="1">
      <c r="B201" s="181"/>
      <c r="C201" s="218" t="s">
        <v>301</v>
      </c>
      <c r="D201" s="218" t="s">
        <v>465</v>
      </c>
      <c r="E201" s="219" t="s">
        <v>5322</v>
      </c>
      <c r="F201" s="220" t="s">
        <v>5323</v>
      </c>
      <c r="G201" s="221" t="s">
        <v>410</v>
      </c>
      <c r="H201" s="222">
        <v>36</v>
      </c>
      <c r="I201" s="223"/>
      <c r="J201" s="224">
        <f t="shared" si="0"/>
        <v>0</v>
      </c>
      <c r="K201" s="220" t="s">
        <v>5</v>
      </c>
      <c r="L201" s="225"/>
      <c r="M201" s="226" t="s">
        <v>5</v>
      </c>
      <c r="N201" s="227" t="s">
        <v>43</v>
      </c>
      <c r="O201" s="43"/>
      <c r="P201" s="191">
        <f t="shared" si="1"/>
        <v>0</v>
      </c>
      <c r="Q201" s="191">
        <v>0</v>
      </c>
      <c r="R201" s="191">
        <f t="shared" si="2"/>
        <v>0</v>
      </c>
      <c r="S201" s="191">
        <v>0</v>
      </c>
      <c r="T201" s="192">
        <f t="shared" si="3"/>
        <v>0</v>
      </c>
      <c r="AR201" s="25" t="s">
        <v>238</v>
      </c>
      <c r="AT201" s="25" t="s">
        <v>465</v>
      </c>
      <c r="AU201" s="25" t="s">
        <v>80</v>
      </c>
      <c r="AY201" s="25" t="s">
        <v>190</v>
      </c>
      <c r="BE201" s="193">
        <f t="shared" si="4"/>
        <v>0</v>
      </c>
      <c r="BF201" s="193">
        <f t="shared" si="5"/>
        <v>0</v>
      </c>
      <c r="BG201" s="193">
        <f t="shared" si="6"/>
        <v>0</v>
      </c>
      <c r="BH201" s="193">
        <f t="shared" si="7"/>
        <v>0</v>
      </c>
      <c r="BI201" s="193">
        <f t="shared" si="8"/>
        <v>0</v>
      </c>
      <c r="BJ201" s="25" t="s">
        <v>17</v>
      </c>
      <c r="BK201" s="193">
        <f t="shared" si="9"/>
        <v>0</v>
      </c>
      <c r="BL201" s="25" t="s">
        <v>92</v>
      </c>
      <c r="BM201" s="25" t="s">
        <v>5324</v>
      </c>
    </row>
    <row r="202" spans="2:65" s="1" customFormat="1" ht="16.5" customHeight="1">
      <c r="B202" s="181"/>
      <c r="C202" s="218" t="s">
        <v>308</v>
      </c>
      <c r="D202" s="218" t="s">
        <v>465</v>
      </c>
      <c r="E202" s="219" t="s">
        <v>5325</v>
      </c>
      <c r="F202" s="220" t="s">
        <v>5326</v>
      </c>
      <c r="G202" s="221" t="s">
        <v>410</v>
      </c>
      <c r="H202" s="222">
        <v>2</v>
      </c>
      <c r="I202" s="223"/>
      <c r="J202" s="224">
        <f t="shared" si="0"/>
        <v>0</v>
      </c>
      <c r="K202" s="220" t="s">
        <v>5</v>
      </c>
      <c r="L202" s="225"/>
      <c r="M202" s="226" t="s">
        <v>5</v>
      </c>
      <c r="N202" s="227" t="s">
        <v>43</v>
      </c>
      <c r="O202" s="43"/>
      <c r="P202" s="191">
        <f t="shared" si="1"/>
        <v>0</v>
      </c>
      <c r="Q202" s="191">
        <v>0</v>
      </c>
      <c r="R202" s="191">
        <f t="shared" si="2"/>
        <v>0</v>
      </c>
      <c r="S202" s="191">
        <v>0</v>
      </c>
      <c r="T202" s="192">
        <f t="shared" si="3"/>
        <v>0</v>
      </c>
      <c r="AR202" s="25" t="s">
        <v>238</v>
      </c>
      <c r="AT202" s="25" t="s">
        <v>465</v>
      </c>
      <c r="AU202" s="25" t="s">
        <v>80</v>
      </c>
      <c r="AY202" s="25" t="s">
        <v>190</v>
      </c>
      <c r="BE202" s="193">
        <f t="shared" si="4"/>
        <v>0</v>
      </c>
      <c r="BF202" s="193">
        <f t="shared" si="5"/>
        <v>0</v>
      </c>
      <c r="BG202" s="193">
        <f t="shared" si="6"/>
        <v>0</v>
      </c>
      <c r="BH202" s="193">
        <f t="shared" si="7"/>
        <v>0</v>
      </c>
      <c r="BI202" s="193">
        <f t="shared" si="8"/>
        <v>0</v>
      </c>
      <c r="BJ202" s="25" t="s">
        <v>17</v>
      </c>
      <c r="BK202" s="193">
        <f t="shared" si="9"/>
        <v>0</v>
      </c>
      <c r="BL202" s="25" t="s">
        <v>92</v>
      </c>
      <c r="BM202" s="25" t="s">
        <v>5327</v>
      </c>
    </row>
    <row r="203" spans="2:65" s="1" customFormat="1" ht="16.5" customHeight="1">
      <c r="B203" s="181"/>
      <c r="C203" s="218" t="s">
        <v>10</v>
      </c>
      <c r="D203" s="218" t="s">
        <v>465</v>
      </c>
      <c r="E203" s="219" t="s">
        <v>5328</v>
      </c>
      <c r="F203" s="220" t="s">
        <v>5329</v>
      </c>
      <c r="G203" s="221" t="s">
        <v>410</v>
      </c>
      <c r="H203" s="222">
        <v>76</v>
      </c>
      <c r="I203" s="223"/>
      <c r="J203" s="224">
        <f t="shared" si="0"/>
        <v>0</v>
      </c>
      <c r="K203" s="220" t="s">
        <v>5</v>
      </c>
      <c r="L203" s="225"/>
      <c r="M203" s="226" t="s">
        <v>5</v>
      </c>
      <c r="N203" s="227" t="s">
        <v>43</v>
      </c>
      <c r="O203" s="43"/>
      <c r="P203" s="191">
        <f t="shared" si="1"/>
        <v>0</v>
      </c>
      <c r="Q203" s="191">
        <v>0</v>
      </c>
      <c r="R203" s="191">
        <f t="shared" si="2"/>
        <v>0</v>
      </c>
      <c r="S203" s="191">
        <v>0</v>
      </c>
      <c r="T203" s="192">
        <f t="shared" si="3"/>
        <v>0</v>
      </c>
      <c r="AR203" s="25" t="s">
        <v>238</v>
      </c>
      <c r="AT203" s="25" t="s">
        <v>465</v>
      </c>
      <c r="AU203" s="25" t="s">
        <v>80</v>
      </c>
      <c r="AY203" s="25" t="s">
        <v>190</v>
      </c>
      <c r="BE203" s="193">
        <f t="shared" si="4"/>
        <v>0</v>
      </c>
      <c r="BF203" s="193">
        <f t="shared" si="5"/>
        <v>0</v>
      </c>
      <c r="BG203" s="193">
        <f t="shared" si="6"/>
        <v>0</v>
      </c>
      <c r="BH203" s="193">
        <f t="shared" si="7"/>
        <v>0</v>
      </c>
      <c r="BI203" s="193">
        <f t="shared" si="8"/>
        <v>0</v>
      </c>
      <c r="BJ203" s="25" t="s">
        <v>17</v>
      </c>
      <c r="BK203" s="193">
        <f t="shared" si="9"/>
        <v>0</v>
      </c>
      <c r="BL203" s="25" t="s">
        <v>92</v>
      </c>
      <c r="BM203" s="25" t="s">
        <v>5330</v>
      </c>
    </row>
    <row r="204" spans="2:65" s="1" customFormat="1" ht="25.5" customHeight="1">
      <c r="B204" s="181"/>
      <c r="C204" s="182" t="s">
        <v>321</v>
      </c>
      <c r="D204" s="182" t="s">
        <v>192</v>
      </c>
      <c r="E204" s="183" t="s">
        <v>5331</v>
      </c>
      <c r="F204" s="184" t="s">
        <v>5332</v>
      </c>
      <c r="G204" s="185" t="s">
        <v>625</v>
      </c>
      <c r="H204" s="186">
        <v>84.4</v>
      </c>
      <c r="I204" s="187"/>
      <c r="J204" s="188">
        <f t="shared" si="0"/>
        <v>0</v>
      </c>
      <c r="K204" s="184" t="s">
        <v>196</v>
      </c>
      <c r="L204" s="42"/>
      <c r="M204" s="189" t="s">
        <v>5</v>
      </c>
      <c r="N204" s="190" t="s">
        <v>43</v>
      </c>
      <c r="O204" s="43"/>
      <c r="P204" s="191">
        <f t="shared" si="1"/>
        <v>0</v>
      </c>
      <c r="Q204" s="191">
        <v>0</v>
      </c>
      <c r="R204" s="191">
        <f t="shared" si="2"/>
        <v>0</v>
      </c>
      <c r="S204" s="191">
        <v>0</v>
      </c>
      <c r="T204" s="192">
        <f t="shared" si="3"/>
        <v>0</v>
      </c>
      <c r="AR204" s="25" t="s">
        <v>92</v>
      </c>
      <c r="AT204" s="25" t="s">
        <v>192</v>
      </c>
      <c r="AU204" s="25" t="s">
        <v>80</v>
      </c>
      <c r="AY204" s="25" t="s">
        <v>190</v>
      </c>
      <c r="BE204" s="193">
        <f t="shared" si="4"/>
        <v>0</v>
      </c>
      <c r="BF204" s="193">
        <f t="shared" si="5"/>
        <v>0</v>
      </c>
      <c r="BG204" s="193">
        <f t="shared" si="6"/>
        <v>0</v>
      </c>
      <c r="BH204" s="193">
        <f t="shared" si="7"/>
        <v>0</v>
      </c>
      <c r="BI204" s="193">
        <f t="shared" si="8"/>
        <v>0</v>
      </c>
      <c r="BJ204" s="25" t="s">
        <v>17</v>
      </c>
      <c r="BK204" s="193">
        <f t="shared" si="9"/>
        <v>0</v>
      </c>
      <c r="BL204" s="25" t="s">
        <v>92</v>
      </c>
      <c r="BM204" s="25" t="s">
        <v>5333</v>
      </c>
    </row>
    <row r="205" spans="2:65" s="1" customFormat="1" ht="16.5" customHeight="1">
      <c r="B205" s="181"/>
      <c r="C205" s="218" t="s">
        <v>329</v>
      </c>
      <c r="D205" s="218" t="s">
        <v>465</v>
      </c>
      <c r="E205" s="219" t="s">
        <v>5334</v>
      </c>
      <c r="F205" s="220" t="s">
        <v>5335</v>
      </c>
      <c r="G205" s="221" t="s">
        <v>625</v>
      </c>
      <c r="H205" s="222">
        <v>88.62</v>
      </c>
      <c r="I205" s="223"/>
      <c r="J205" s="224">
        <f t="shared" si="0"/>
        <v>0</v>
      </c>
      <c r="K205" s="220" t="s">
        <v>196</v>
      </c>
      <c r="L205" s="225"/>
      <c r="M205" s="226" t="s">
        <v>5</v>
      </c>
      <c r="N205" s="227" t="s">
        <v>43</v>
      </c>
      <c r="O205" s="43"/>
      <c r="P205" s="191">
        <f t="shared" si="1"/>
        <v>0</v>
      </c>
      <c r="Q205" s="191">
        <v>0.001</v>
      </c>
      <c r="R205" s="191">
        <f t="shared" si="2"/>
        <v>0.08862</v>
      </c>
      <c r="S205" s="191">
        <v>0</v>
      </c>
      <c r="T205" s="192">
        <f t="shared" si="3"/>
        <v>0</v>
      </c>
      <c r="AR205" s="25" t="s">
        <v>238</v>
      </c>
      <c r="AT205" s="25" t="s">
        <v>465</v>
      </c>
      <c r="AU205" s="25" t="s">
        <v>80</v>
      </c>
      <c r="AY205" s="25" t="s">
        <v>190</v>
      </c>
      <c r="BE205" s="193">
        <f t="shared" si="4"/>
        <v>0</v>
      </c>
      <c r="BF205" s="193">
        <f t="shared" si="5"/>
        <v>0</v>
      </c>
      <c r="BG205" s="193">
        <f t="shared" si="6"/>
        <v>0</v>
      </c>
      <c r="BH205" s="193">
        <f t="shared" si="7"/>
        <v>0</v>
      </c>
      <c r="BI205" s="193">
        <f t="shared" si="8"/>
        <v>0</v>
      </c>
      <c r="BJ205" s="25" t="s">
        <v>17</v>
      </c>
      <c r="BK205" s="193">
        <f t="shared" si="9"/>
        <v>0</v>
      </c>
      <c r="BL205" s="25" t="s">
        <v>92</v>
      </c>
      <c r="BM205" s="25" t="s">
        <v>5336</v>
      </c>
    </row>
    <row r="206" spans="2:51" s="13" customFormat="1" ht="13.5">
      <c r="B206" s="202"/>
      <c r="D206" s="195" t="s">
        <v>198</v>
      </c>
      <c r="F206" s="204" t="s">
        <v>5337</v>
      </c>
      <c r="H206" s="205">
        <v>88.62</v>
      </c>
      <c r="I206" s="206"/>
      <c r="L206" s="202"/>
      <c r="M206" s="207"/>
      <c r="N206" s="208"/>
      <c r="O206" s="208"/>
      <c r="P206" s="208"/>
      <c r="Q206" s="208"/>
      <c r="R206" s="208"/>
      <c r="S206" s="208"/>
      <c r="T206" s="209"/>
      <c r="AT206" s="203" t="s">
        <v>198</v>
      </c>
      <c r="AU206" s="203" t="s">
        <v>80</v>
      </c>
      <c r="AV206" s="13" t="s">
        <v>80</v>
      </c>
      <c r="AW206" s="13" t="s">
        <v>6</v>
      </c>
      <c r="AX206" s="13" t="s">
        <v>17</v>
      </c>
      <c r="AY206" s="203" t="s">
        <v>190</v>
      </c>
    </row>
    <row r="207" spans="2:65" s="1" customFormat="1" ht="16.5" customHeight="1">
      <c r="B207" s="181"/>
      <c r="C207" s="218" t="s">
        <v>335</v>
      </c>
      <c r="D207" s="218" t="s">
        <v>465</v>
      </c>
      <c r="E207" s="219" t="s">
        <v>5338</v>
      </c>
      <c r="F207" s="220" t="s">
        <v>5339</v>
      </c>
      <c r="G207" s="221" t="s">
        <v>410</v>
      </c>
      <c r="H207" s="222">
        <v>6</v>
      </c>
      <c r="I207" s="223"/>
      <c r="J207" s="224">
        <f>ROUND(I207*H207,2)</f>
        <v>0</v>
      </c>
      <c r="K207" s="220" t="s">
        <v>5</v>
      </c>
      <c r="L207" s="225"/>
      <c r="M207" s="226" t="s">
        <v>5</v>
      </c>
      <c r="N207" s="227" t="s">
        <v>43</v>
      </c>
      <c r="O207" s="43"/>
      <c r="P207" s="191">
        <f>O207*H207</f>
        <v>0</v>
      </c>
      <c r="Q207" s="191">
        <v>0</v>
      </c>
      <c r="R207" s="191">
        <f>Q207*H207</f>
        <v>0</v>
      </c>
      <c r="S207" s="191">
        <v>0</v>
      </c>
      <c r="T207" s="192">
        <f>S207*H207</f>
        <v>0</v>
      </c>
      <c r="AR207" s="25" t="s">
        <v>238</v>
      </c>
      <c r="AT207" s="25" t="s">
        <v>465</v>
      </c>
      <c r="AU207" s="25" t="s">
        <v>80</v>
      </c>
      <c r="AY207" s="25" t="s">
        <v>190</v>
      </c>
      <c r="BE207" s="193">
        <f>IF(N207="základní",J207,0)</f>
        <v>0</v>
      </c>
      <c r="BF207" s="193">
        <f>IF(N207="snížená",J207,0)</f>
        <v>0</v>
      </c>
      <c r="BG207" s="193">
        <f>IF(N207="zákl. přenesená",J207,0)</f>
        <v>0</v>
      </c>
      <c r="BH207" s="193">
        <f>IF(N207="sníž. přenesená",J207,0)</f>
        <v>0</v>
      </c>
      <c r="BI207" s="193">
        <f>IF(N207="nulová",J207,0)</f>
        <v>0</v>
      </c>
      <c r="BJ207" s="25" t="s">
        <v>17</v>
      </c>
      <c r="BK207" s="193">
        <f>ROUND(I207*H207,2)</f>
        <v>0</v>
      </c>
      <c r="BL207" s="25" t="s">
        <v>92</v>
      </c>
      <c r="BM207" s="25" t="s">
        <v>5340</v>
      </c>
    </row>
    <row r="208" spans="2:65" s="1" customFormat="1" ht="16.5" customHeight="1">
      <c r="B208" s="181"/>
      <c r="C208" s="218" t="s">
        <v>339</v>
      </c>
      <c r="D208" s="218" t="s">
        <v>465</v>
      </c>
      <c r="E208" s="219" t="s">
        <v>5341</v>
      </c>
      <c r="F208" s="220" t="s">
        <v>5342</v>
      </c>
      <c r="G208" s="221" t="s">
        <v>410</v>
      </c>
      <c r="H208" s="222">
        <v>2</v>
      </c>
      <c r="I208" s="223"/>
      <c r="J208" s="224">
        <f>ROUND(I208*H208,2)</f>
        <v>0</v>
      </c>
      <c r="K208" s="220" t="s">
        <v>5</v>
      </c>
      <c r="L208" s="225"/>
      <c r="M208" s="226" t="s">
        <v>5</v>
      </c>
      <c r="N208" s="227" t="s">
        <v>43</v>
      </c>
      <c r="O208" s="43"/>
      <c r="P208" s="191">
        <f>O208*H208</f>
        <v>0</v>
      </c>
      <c r="Q208" s="191">
        <v>0</v>
      </c>
      <c r="R208" s="191">
        <f>Q208*H208</f>
        <v>0</v>
      </c>
      <c r="S208" s="191">
        <v>0</v>
      </c>
      <c r="T208" s="192">
        <f>S208*H208</f>
        <v>0</v>
      </c>
      <c r="AR208" s="25" t="s">
        <v>238</v>
      </c>
      <c r="AT208" s="25" t="s">
        <v>465</v>
      </c>
      <c r="AU208" s="25" t="s">
        <v>80</v>
      </c>
      <c r="AY208" s="25" t="s">
        <v>190</v>
      </c>
      <c r="BE208" s="193">
        <f>IF(N208="základní",J208,0)</f>
        <v>0</v>
      </c>
      <c r="BF208" s="193">
        <f>IF(N208="snížená",J208,0)</f>
        <v>0</v>
      </c>
      <c r="BG208" s="193">
        <f>IF(N208="zákl. přenesená",J208,0)</f>
        <v>0</v>
      </c>
      <c r="BH208" s="193">
        <f>IF(N208="sníž. přenesená",J208,0)</f>
        <v>0</v>
      </c>
      <c r="BI208" s="193">
        <f>IF(N208="nulová",J208,0)</f>
        <v>0</v>
      </c>
      <c r="BJ208" s="25" t="s">
        <v>17</v>
      </c>
      <c r="BK208" s="193">
        <f>ROUND(I208*H208,2)</f>
        <v>0</v>
      </c>
      <c r="BL208" s="25" t="s">
        <v>92</v>
      </c>
      <c r="BM208" s="25" t="s">
        <v>5343</v>
      </c>
    </row>
    <row r="209" spans="2:65" s="1" customFormat="1" ht="16.5" customHeight="1">
      <c r="B209" s="181"/>
      <c r="C209" s="218" t="s">
        <v>350</v>
      </c>
      <c r="D209" s="218" t="s">
        <v>465</v>
      </c>
      <c r="E209" s="219" t="s">
        <v>5344</v>
      </c>
      <c r="F209" s="220" t="s">
        <v>5345</v>
      </c>
      <c r="G209" s="221" t="s">
        <v>410</v>
      </c>
      <c r="H209" s="222">
        <v>8</v>
      </c>
      <c r="I209" s="223"/>
      <c r="J209" s="224">
        <f>ROUND(I209*H209,2)</f>
        <v>0</v>
      </c>
      <c r="K209" s="220" t="s">
        <v>5</v>
      </c>
      <c r="L209" s="225"/>
      <c r="M209" s="226" t="s">
        <v>5</v>
      </c>
      <c r="N209" s="227" t="s">
        <v>43</v>
      </c>
      <c r="O209" s="43"/>
      <c r="P209" s="191">
        <f>O209*H209</f>
        <v>0</v>
      </c>
      <c r="Q209" s="191">
        <v>0</v>
      </c>
      <c r="R209" s="191">
        <f>Q209*H209</f>
        <v>0</v>
      </c>
      <c r="S209" s="191">
        <v>0</v>
      </c>
      <c r="T209" s="192">
        <f>S209*H209</f>
        <v>0</v>
      </c>
      <c r="AR209" s="25" t="s">
        <v>238</v>
      </c>
      <c r="AT209" s="25" t="s">
        <v>465</v>
      </c>
      <c r="AU209" s="25" t="s">
        <v>80</v>
      </c>
      <c r="AY209" s="25" t="s">
        <v>190</v>
      </c>
      <c r="BE209" s="193">
        <f>IF(N209="základní",J209,0)</f>
        <v>0</v>
      </c>
      <c r="BF209" s="193">
        <f>IF(N209="snížená",J209,0)</f>
        <v>0</v>
      </c>
      <c r="BG209" s="193">
        <f>IF(N209="zákl. přenesená",J209,0)</f>
        <v>0</v>
      </c>
      <c r="BH209" s="193">
        <f>IF(N209="sníž. přenesená",J209,0)</f>
        <v>0</v>
      </c>
      <c r="BI209" s="193">
        <f>IF(N209="nulová",J209,0)</f>
        <v>0</v>
      </c>
      <c r="BJ209" s="25" t="s">
        <v>17</v>
      </c>
      <c r="BK209" s="193">
        <f>ROUND(I209*H209,2)</f>
        <v>0</v>
      </c>
      <c r="BL209" s="25" t="s">
        <v>92</v>
      </c>
      <c r="BM209" s="25" t="s">
        <v>5346</v>
      </c>
    </row>
    <row r="210" spans="2:65" s="1" customFormat="1" ht="16.5" customHeight="1">
      <c r="B210" s="181"/>
      <c r="C210" s="182" t="s">
        <v>362</v>
      </c>
      <c r="D210" s="182" t="s">
        <v>192</v>
      </c>
      <c r="E210" s="183" t="s">
        <v>5347</v>
      </c>
      <c r="F210" s="184" t="s">
        <v>5348</v>
      </c>
      <c r="G210" s="185" t="s">
        <v>410</v>
      </c>
      <c r="H210" s="186">
        <v>1</v>
      </c>
      <c r="I210" s="187"/>
      <c r="J210" s="188">
        <f>ROUND(I210*H210,2)</f>
        <v>0</v>
      </c>
      <c r="K210" s="184" t="s">
        <v>5</v>
      </c>
      <c r="L210" s="42"/>
      <c r="M210" s="189" t="s">
        <v>5</v>
      </c>
      <c r="N210" s="190" t="s">
        <v>43</v>
      </c>
      <c r="O210" s="43"/>
      <c r="P210" s="191">
        <f>O210*H210</f>
        <v>0</v>
      </c>
      <c r="Q210" s="191">
        <v>0</v>
      </c>
      <c r="R210" s="191">
        <f>Q210*H210</f>
        <v>0</v>
      </c>
      <c r="S210" s="191">
        <v>0</v>
      </c>
      <c r="T210" s="192">
        <f>S210*H210</f>
        <v>0</v>
      </c>
      <c r="AR210" s="25" t="s">
        <v>92</v>
      </c>
      <c r="AT210" s="25" t="s">
        <v>192</v>
      </c>
      <c r="AU210" s="25" t="s">
        <v>80</v>
      </c>
      <c r="AY210" s="25" t="s">
        <v>190</v>
      </c>
      <c r="BE210" s="193">
        <f>IF(N210="základní",J210,0)</f>
        <v>0</v>
      </c>
      <c r="BF210" s="193">
        <f>IF(N210="snížená",J210,0)</f>
        <v>0</v>
      </c>
      <c r="BG210" s="193">
        <f>IF(N210="zákl. přenesená",J210,0)</f>
        <v>0</v>
      </c>
      <c r="BH210" s="193">
        <f>IF(N210="sníž. přenesená",J210,0)</f>
        <v>0</v>
      </c>
      <c r="BI210" s="193">
        <f>IF(N210="nulová",J210,0)</f>
        <v>0</v>
      </c>
      <c r="BJ210" s="25" t="s">
        <v>17</v>
      </c>
      <c r="BK210" s="193">
        <f>ROUND(I210*H210,2)</f>
        <v>0</v>
      </c>
      <c r="BL210" s="25" t="s">
        <v>92</v>
      </c>
      <c r="BM210" s="25" t="s">
        <v>5349</v>
      </c>
    </row>
    <row r="211" spans="2:63" s="11" customFormat="1" ht="29.85" customHeight="1">
      <c r="B211" s="168"/>
      <c r="D211" s="169" t="s">
        <v>71</v>
      </c>
      <c r="E211" s="179" t="s">
        <v>98</v>
      </c>
      <c r="F211" s="179" t="s">
        <v>877</v>
      </c>
      <c r="I211" s="171"/>
      <c r="J211" s="180">
        <f>BK211</f>
        <v>0</v>
      </c>
      <c r="L211" s="168"/>
      <c r="M211" s="173"/>
      <c r="N211" s="174"/>
      <c r="O211" s="174"/>
      <c r="P211" s="175">
        <f>SUM(P212:P236)</f>
        <v>0</v>
      </c>
      <c r="Q211" s="174"/>
      <c r="R211" s="175">
        <f>SUM(R212:R236)</f>
        <v>3.4155688900000003</v>
      </c>
      <c r="S211" s="174"/>
      <c r="T211" s="176">
        <f>SUM(T212:T236)</f>
        <v>0</v>
      </c>
      <c r="AR211" s="169" t="s">
        <v>17</v>
      </c>
      <c r="AT211" s="177" t="s">
        <v>71</v>
      </c>
      <c r="AU211" s="177" t="s">
        <v>17</v>
      </c>
      <c r="AY211" s="169" t="s">
        <v>190</v>
      </c>
      <c r="BK211" s="178">
        <f>SUM(BK212:BK236)</f>
        <v>0</v>
      </c>
    </row>
    <row r="212" spans="2:65" s="1" customFormat="1" ht="25.5" customHeight="1">
      <c r="B212" s="181"/>
      <c r="C212" s="182" t="s">
        <v>368</v>
      </c>
      <c r="D212" s="182" t="s">
        <v>192</v>
      </c>
      <c r="E212" s="183" t="s">
        <v>5350</v>
      </c>
      <c r="F212" s="184" t="s">
        <v>5351</v>
      </c>
      <c r="G212" s="185" t="s">
        <v>275</v>
      </c>
      <c r="H212" s="186">
        <v>122.935</v>
      </c>
      <c r="I212" s="187"/>
      <c r="J212" s="188">
        <f>ROUND(I212*H212,2)</f>
        <v>0</v>
      </c>
      <c r="K212" s="184" t="s">
        <v>196</v>
      </c>
      <c r="L212" s="42"/>
      <c r="M212" s="189" t="s">
        <v>5</v>
      </c>
      <c r="N212" s="190" t="s">
        <v>43</v>
      </c>
      <c r="O212" s="43"/>
      <c r="P212" s="191">
        <f>O212*H212</f>
        <v>0</v>
      </c>
      <c r="Q212" s="191">
        <v>0.0014</v>
      </c>
      <c r="R212" s="191">
        <f>Q212*H212</f>
        <v>0.172109</v>
      </c>
      <c r="S212" s="191">
        <v>0</v>
      </c>
      <c r="T212" s="192">
        <f>S212*H212</f>
        <v>0</v>
      </c>
      <c r="AR212" s="25" t="s">
        <v>92</v>
      </c>
      <c r="AT212" s="25" t="s">
        <v>192</v>
      </c>
      <c r="AU212" s="25" t="s">
        <v>80</v>
      </c>
      <c r="AY212" s="25" t="s">
        <v>190</v>
      </c>
      <c r="BE212" s="193">
        <f>IF(N212="základní",J212,0)</f>
        <v>0</v>
      </c>
      <c r="BF212" s="193">
        <f>IF(N212="snížená",J212,0)</f>
        <v>0</v>
      </c>
      <c r="BG212" s="193">
        <f>IF(N212="zákl. přenesená",J212,0)</f>
        <v>0</v>
      </c>
      <c r="BH212" s="193">
        <f>IF(N212="sníž. přenesená",J212,0)</f>
        <v>0</v>
      </c>
      <c r="BI212" s="193">
        <f>IF(N212="nulová",J212,0)</f>
        <v>0</v>
      </c>
      <c r="BJ212" s="25" t="s">
        <v>17</v>
      </c>
      <c r="BK212" s="193">
        <f>ROUND(I212*H212,2)</f>
        <v>0</v>
      </c>
      <c r="BL212" s="25" t="s">
        <v>92</v>
      </c>
      <c r="BM212" s="25" t="s">
        <v>5352</v>
      </c>
    </row>
    <row r="213" spans="2:51" s="12" customFormat="1" ht="13.5">
      <c r="B213" s="194"/>
      <c r="D213" s="195" t="s">
        <v>198</v>
      </c>
      <c r="E213" s="196" t="s">
        <v>5</v>
      </c>
      <c r="F213" s="197" t="s">
        <v>5353</v>
      </c>
      <c r="H213" s="196" t="s">
        <v>5</v>
      </c>
      <c r="I213" s="198"/>
      <c r="L213" s="194"/>
      <c r="M213" s="199"/>
      <c r="N213" s="200"/>
      <c r="O213" s="200"/>
      <c r="P213" s="200"/>
      <c r="Q213" s="200"/>
      <c r="R213" s="200"/>
      <c r="S213" s="200"/>
      <c r="T213" s="201"/>
      <c r="AT213" s="196" t="s">
        <v>198</v>
      </c>
      <c r="AU213" s="196" t="s">
        <v>80</v>
      </c>
      <c r="AV213" s="12" t="s">
        <v>17</v>
      </c>
      <c r="AW213" s="12" t="s">
        <v>35</v>
      </c>
      <c r="AX213" s="12" t="s">
        <v>72</v>
      </c>
      <c r="AY213" s="196" t="s">
        <v>190</v>
      </c>
    </row>
    <row r="214" spans="2:51" s="13" customFormat="1" ht="13.5">
      <c r="B214" s="202"/>
      <c r="D214" s="195" t="s">
        <v>198</v>
      </c>
      <c r="E214" s="203" t="s">
        <v>5</v>
      </c>
      <c r="F214" s="204" t="s">
        <v>5354</v>
      </c>
      <c r="H214" s="205">
        <v>57.511</v>
      </c>
      <c r="I214" s="206"/>
      <c r="L214" s="202"/>
      <c r="M214" s="207"/>
      <c r="N214" s="208"/>
      <c r="O214" s="208"/>
      <c r="P214" s="208"/>
      <c r="Q214" s="208"/>
      <c r="R214" s="208"/>
      <c r="S214" s="208"/>
      <c r="T214" s="209"/>
      <c r="AT214" s="203" t="s">
        <v>198</v>
      </c>
      <c r="AU214" s="203" t="s">
        <v>80</v>
      </c>
      <c r="AV214" s="13" t="s">
        <v>80</v>
      </c>
      <c r="AW214" s="13" t="s">
        <v>35</v>
      </c>
      <c r="AX214" s="13" t="s">
        <v>72</v>
      </c>
      <c r="AY214" s="203" t="s">
        <v>190</v>
      </c>
    </row>
    <row r="215" spans="2:51" s="13" customFormat="1" ht="13.5">
      <c r="B215" s="202"/>
      <c r="D215" s="195" t="s">
        <v>198</v>
      </c>
      <c r="E215" s="203" t="s">
        <v>5</v>
      </c>
      <c r="F215" s="204" t="s">
        <v>5355</v>
      </c>
      <c r="H215" s="205">
        <v>39.304</v>
      </c>
      <c r="I215" s="206"/>
      <c r="L215" s="202"/>
      <c r="M215" s="207"/>
      <c r="N215" s="208"/>
      <c r="O215" s="208"/>
      <c r="P215" s="208"/>
      <c r="Q215" s="208"/>
      <c r="R215" s="208"/>
      <c r="S215" s="208"/>
      <c r="T215" s="209"/>
      <c r="AT215" s="203" t="s">
        <v>198</v>
      </c>
      <c r="AU215" s="203" t="s">
        <v>80</v>
      </c>
      <c r="AV215" s="13" t="s">
        <v>80</v>
      </c>
      <c r="AW215" s="13" t="s">
        <v>35</v>
      </c>
      <c r="AX215" s="13" t="s">
        <v>72</v>
      </c>
      <c r="AY215" s="203" t="s">
        <v>190</v>
      </c>
    </row>
    <row r="216" spans="2:51" s="12" customFormat="1" ht="13.5">
      <c r="B216" s="194"/>
      <c r="D216" s="195" t="s">
        <v>198</v>
      </c>
      <c r="E216" s="196" t="s">
        <v>5</v>
      </c>
      <c r="F216" s="197" t="s">
        <v>5356</v>
      </c>
      <c r="H216" s="196" t="s">
        <v>5</v>
      </c>
      <c r="I216" s="198"/>
      <c r="L216" s="194"/>
      <c r="M216" s="199"/>
      <c r="N216" s="200"/>
      <c r="O216" s="200"/>
      <c r="P216" s="200"/>
      <c r="Q216" s="200"/>
      <c r="R216" s="200"/>
      <c r="S216" s="200"/>
      <c r="T216" s="201"/>
      <c r="AT216" s="196" t="s">
        <v>198</v>
      </c>
      <c r="AU216" s="196" t="s">
        <v>80</v>
      </c>
      <c r="AV216" s="12" t="s">
        <v>17</v>
      </c>
      <c r="AW216" s="12" t="s">
        <v>35</v>
      </c>
      <c r="AX216" s="12" t="s">
        <v>72</v>
      </c>
      <c r="AY216" s="196" t="s">
        <v>190</v>
      </c>
    </row>
    <row r="217" spans="2:51" s="13" customFormat="1" ht="13.5">
      <c r="B217" s="202"/>
      <c r="D217" s="195" t="s">
        <v>198</v>
      </c>
      <c r="E217" s="203" t="s">
        <v>5</v>
      </c>
      <c r="F217" s="204" t="s">
        <v>5357</v>
      </c>
      <c r="H217" s="205">
        <v>6.72</v>
      </c>
      <c r="I217" s="206"/>
      <c r="L217" s="202"/>
      <c r="M217" s="207"/>
      <c r="N217" s="208"/>
      <c r="O217" s="208"/>
      <c r="P217" s="208"/>
      <c r="Q217" s="208"/>
      <c r="R217" s="208"/>
      <c r="S217" s="208"/>
      <c r="T217" s="209"/>
      <c r="AT217" s="203" t="s">
        <v>198</v>
      </c>
      <c r="AU217" s="203" t="s">
        <v>80</v>
      </c>
      <c r="AV217" s="13" t="s">
        <v>80</v>
      </c>
      <c r="AW217" s="13" t="s">
        <v>35</v>
      </c>
      <c r="AX217" s="13" t="s">
        <v>72</v>
      </c>
      <c r="AY217" s="203" t="s">
        <v>190</v>
      </c>
    </row>
    <row r="218" spans="2:51" s="13" customFormat="1" ht="13.5">
      <c r="B218" s="202"/>
      <c r="D218" s="195" t="s">
        <v>198</v>
      </c>
      <c r="E218" s="203" t="s">
        <v>5</v>
      </c>
      <c r="F218" s="204" t="s">
        <v>5358</v>
      </c>
      <c r="H218" s="205">
        <v>18</v>
      </c>
      <c r="I218" s="206"/>
      <c r="L218" s="202"/>
      <c r="M218" s="207"/>
      <c r="N218" s="208"/>
      <c r="O218" s="208"/>
      <c r="P218" s="208"/>
      <c r="Q218" s="208"/>
      <c r="R218" s="208"/>
      <c r="S218" s="208"/>
      <c r="T218" s="209"/>
      <c r="AT218" s="203" t="s">
        <v>198</v>
      </c>
      <c r="AU218" s="203" t="s">
        <v>80</v>
      </c>
      <c r="AV218" s="13" t="s">
        <v>80</v>
      </c>
      <c r="AW218" s="13" t="s">
        <v>35</v>
      </c>
      <c r="AX218" s="13" t="s">
        <v>72</v>
      </c>
      <c r="AY218" s="203" t="s">
        <v>190</v>
      </c>
    </row>
    <row r="219" spans="2:51" s="12" customFormat="1" ht="13.5">
      <c r="B219" s="194"/>
      <c r="D219" s="195" t="s">
        <v>198</v>
      </c>
      <c r="E219" s="196" t="s">
        <v>5</v>
      </c>
      <c r="F219" s="197" t="s">
        <v>579</v>
      </c>
      <c r="H219" s="196" t="s">
        <v>5</v>
      </c>
      <c r="I219" s="198"/>
      <c r="L219" s="194"/>
      <c r="M219" s="199"/>
      <c r="N219" s="200"/>
      <c r="O219" s="200"/>
      <c r="P219" s="200"/>
      <c r="Q219" s="200"/>
      <c r="R219" s="200"/>
      <c r="S219" s="200"/>
      <c r="T219" s="201"/>
      <c r="AT219" s="196" t="s">
        <v>198</v>
      </c>
      <c r="AU219" s="196" t="s">
        <v>80</v>
      </c>
      <c r="AV219" s="12" t="s">
        <v>17</v>
      </c>
      <c r="AW219" s="12" t="s">
        <v>35</v>
      </c>
      <c r="AX219" s="12" t="s">
        <v>72</v>
      </c>
      <c r="AY219" s="196" t="s">
        <v>190</v>
      </c>
    </row>
    <row r="220" spans="2:51" s="13" customFormat="1" ht="13.5">
      <c r="B220" s="202"/>
      <c r="D220" s="195" t="s">
        <v>198</v>
      </c>
      <c r="E220" s="203" t="s">
        <v>5</v>
      </c>
      <c r="F220" s="204" t="s">
        <v>5359</v>
      </c>
      <c r="H220" s="205">
        <v>1.4</v>
      </c>
      <c r="I220" s="206"/>
      <c r="L220" s="202"/>
      <c r="M220" s="207"/>
      <c r="N220" s="208"/>
      <c r="O220" s="208"/>
      <c r="P220" s="208"/>
      <c r="Q220" s="208"/>
      <c r="R220" s="208"/>
      <c r="S220" s="208"/>
      <c r="T220" s="209"/>
      <c r="AT220" s="203" t="s">
        <v>198</v>
      </c>
      <c r="AU220" s="203" t="s">
        <v>80</v>
      </c>
      <c r="AV220" s="13" t="s">
        <v>80</v>
      </c>
      <c r="AW220" s="13" t="s">
        <v>35</v>
      </c>
      <c r="AX220" s="13" t="s">
        <v>72</v>
      </c>
      <c r="AY220" s="203" t="s">
        <v>190</v>
      </c>
    </row>
    <row r="221" spans="2:51" s="14" customFormat="1" ht="13.5">
      <c r="B221" s="210"/>
      <c r="D221" s="195" t="s">
        <v>198</v>
      </c>
      <c r="E221" s="211" t="s">
        <v>5</v>
      </c>
      <c r="F221" s="212" t="s">
        <v>221</v>
      </c>
      <c r="H221" s="213">
        <v>122.935</v>
      </c>
      <c r="I221" s="214"/>
      <c r="L221" s="210"/>
      <c r="M221" s="215"/>
      <c r="N221" s="216"/>
      <c r="O221" s="216"/>
      <c r="P221" s="216"/>
      <c r="Q221" s="216"/>
      <c r="R221" s="216"/>
      <c r="S221" s="216"/>
      <c r="T221" s="217"/>
      <c r="AT221" s="211" t="s">
        <v>198</v>
      </c>
      <c r="AU221" s="211" t="s">
        <v>80</v>
      </c>
      <c r="AV221" s="14" t="s">
        <v>92</v>
      </c>
      <c r="AW221" s="14" t="s">
        <v>35</v>
      </c>
      <c r="AX221" s="14" t="s">
        <v>17</v>
      </c>
      <c r="AY221" s="211" t="s">
        <v>190</v>
      </c>
    </row>
    <row r="222" spans="2:65" s="1" customFormat="1" ht="25.5" customHeight="1">
      <c r="B222" s="181"/>
      <c r="C222" s="182" t="s">
        <v>381</v>
      </c>
      <c r="D222" s="182" t="s">
        <v>192</v>
      </c>
      <c r="E222" s="183" t="s">
        <v>989</v>
      </c>
      <c r="F222" s="184" t="s">
        <v>990</v>
      </c>
      <c r="G222" s="185" t="s">
        <v>625</v>
      </c>
      <c r="H222" s="186">
        <v>91.85</v>
      </c>
      <c r="I222" s="187"/>
      <c r="J222" s="188">
        <f>ROUND(I222*H222,2)</f>
        <v>0</v>
      </c>
      <c r="K222" s="184" t="s">
        <v>196</v>
      </c>
      <c r="L222" s="42"/>
      <c r="M222" s="189" t="s">
        <v>5</v>
      </c>
      <c r="N222" s="190" t="s">
        <v>43</v>
      </c>
      <c r="O222" s="43"/>
      <c r="P222" s="191">
        <f>O222*H222</f>
        <v>0</v>
      </c>
      <c r="Q222" s="191">
        <v>0</v>
      </c>
      <c r="R222" s="191">
        <f>Q222*H222</f>
        <v>0</v>
      </c>
      <c r="S222" s="191">
        <v>0</v>
      </c>
      <c r="T222" s="192">
        <f>S222*H222</f>
        <v>0</v>
      </c>
      <c r="AR222" s="25" t="s">
        <v>92</v>
      </c>
      <c r="AT222" s="25" t="s">
        <v>192</v>
      </c>
      <c r="AU222" s="25" t="s">
        <v>80</v>
      </c>
      <c r="AY222" s="25" t="s">
        <v>190</v>
      </c>
      <c r="BE222" s="193">
        <f>IF(N222="základní",J222,0)</f>
        <v>0</v>
      </c>
      <c r="BF222" s="193">
        <f>IF(N222="snížená",J222,0)</f>
        <v>0</v>
      </c>
      <c r="BG222" s="193">
        <f>IF(N222="zákl. přenesená",J222,0)</f>
        <v>0</v>
      </c>
      <c r="BH222" s="193">
        <f>IF(N222="sníž. přenesená",J222,0)</f>
        <v>0</v>
      </c>
      <c r="BI222" s="193">
        <f>IF(N222="nulová",J222,0)</f>
        <v>0</v>
      </c>
      <c r="BJ222" s="25" t="s">
        <v>17</v>
      </c>
      <c r="BK222" s="193">
        <f>ROUND(I222*H222,2)</f>
        <v>0</v>
      </c>
      <c r="BL222" s="25" t="s">
        <v>92</v>
      </c>
      <c r="BM222" s="25" t="s">
        <v>5360</v>
      </c>
    </row>
    <row r="223" spans="2:51" s="12" customFormat="1" ht="13.5">
      <c r="B223" s="194"/>
      <c r="D223" s="195" t="s">
        <v>198</v>
      </c>
      <c r="E223" s="196" t="s">
        <v>5</v>
      </c>
      <c r="F223" s="197" t="s">
        <v>5353</v>
      </c>
      <c r="H223" s="196" t="s">
        <v>5</v>
      </c>
      <c r="I223" s="198"/>
      <c r="L223" s="194"/>
      <c r="M223" s="199"/>
      <c r="N223" s="200"/>
      <c r="O223" s="200"/>
      <c r="P223" s="200"/>
      <c r="Q223" s="200"/>
      <c r="R223" s="200"/>
      <c r="S223" s="200"/>
      <c r="T223" s="201"/>
      <c r="AT223" s="196" t="s">
        <v>198</v>
      </c>
      <c r="AU223" s="196" t="s">
        <v>80</v>
      </c>
      <c r="AV223" s="12" t="s">
        <v>17</v>
      </c>
      <c r="AW223" s="12" t="s">
        <v>35</v>
      </c>
      <c r="AX223" s="12" t="s">
        <v>72</v>
      </c>
      <c r="AY223" s="196" t="s">
        <v>190</v>
      </c>
    </row>
    <row r="224" spans="2:51" s="13" customFormat="1" ht="13.5">
      <c r="B224" s="202"/>
      <c r="D224" s="195" t="s">
        <v>198</v>
      </c>
      <c r="E224" s="203" t="s">
        <v>5</v>
      </c>
      <c r="F224" s="204" t="s">
        <v>5361</v>
      </c>
      <c r="H224" s="205">
        <v>33.83</v>
      </c>
      <c r="I224" s="206"/>
      <c r="L224" s="202"/>
      <c r="M224" s="207"/>
      <c r="N224" s="208"/>
      <c r="O224" s="208"/>
      <c r="P224" s="208"/>
      <c r="Q224" s="208"/>
      <c r="R224" s="208"/>
      <c r="S224" s="208"/>
      <c r="T224" s="209"/>
      <c r="AT224" s="203" t="s">
        <v>198</v>
      </c>
      <c r="AU224" s="203" t="s">
        <v>80</v>
      </c>
      <c r="AV224" s="13" t="s">
        <v>80</v>
      </c>
      <c r="AW224" s="13" t="s">
        <v>35</v>
      </c>
      <c r="AX224" s="13" t="s">
        <v>72</v>
      </c>
      <c r="AY224" s="203" t="s">
        <v>190</v>
      </c>
    </row>
    <row r="225" spans="2:51" s="13" customFormat="1" ht="13.5">
      <c r="B225" s="202"/>
      <c r="D225" s="195" t="s">
        <v>198</v>
      </c>
      <c r="E225" s="203" t="s">
        <v>5</v>
      </c>
      <c r="F225" s="204" t="s">
        <v>5362</v>
      </c>
      <c r="H225" s="205">
        <v>23.12</v>
      </c>
      <c r="I225" s="206"/>
      <c r="L225" s="202"/>
      <c r="M225" s="207"/>
      <c r="N225" s="208"/>
      <c r="O225" s="208"/>
      <c r="P225" s="208"/>
      <c r="Q225" s="208"/>
      <c r="R225" s="208"/>
      <c r="S225" s="208"/>
      <c r="T225" s="209"/>
      <c r="AT225" s="203" t="s">
        <v>198</v>
      </c>
      <c r="AU225" s="203" t="s">
        <v>80</v>
      </c>
      <c r="AV225" s="13" t="s">
        <v>80</v>
      </c>
      <c r="AW225" s="13" t="s">
        <v>35</v>
      </c>
      <c r="AX225" s="13" t="s">
        <v>72</v>
      </c>
      <c r="AY225" s="203" t="s">
        <v>190</v>
      </c>
    </row>
    <row r="226" spans="2:51" s="12" customFormat="1" ht="13.5">
      <c r="B226" s="194"/>
      <c r="D226" s="195" t="s">
        <v>198</v>
      </c>
      <c r="E226" s="196" t="s">
        <v>5</v>
      </c>
      <c r="F226" s="197" t="s">
        <v>5356</v>
      </c>
      <c r="H226" s="196" t="s">
        <v>5</v>
      </c>
      <c r="I226" s="198"/>
      <c r="L226" s="194"/>
      <c r="M226" s="199"/>
      <c r="N226" s="200"/>
      <c r="O226" s="200"/>
      <c r="P226" s="200"/>
      <c r="Q226" s="200"/>
      <c r="R226" s="200"/>
      <c r="S226" s="200"/>
      <c r="T226" s="201"/>
      <c r="AT226" s="196" t="s">
        <v>198</v>
      </c>
      <c r="AU226" s="196" t="s">
        <v>80</v>
      </c>
      <c r="AV226" s="12" t="s">
        <v>17</v>
      </c>
      <c r="AW226" s="12" t="s">
        <v>35</v>
      </c>
      <c r="AX226" s="12" t="s">
        <v>72</v>
      </c>
      <c r="AY226" s="196" t="s">
        <v>190</v>
      </c>
    </row>
    <row r="227" spans="2:51" s="13" customFormat="1" ht="13.5">
      <c r="B227" s="202"/>
      <c r="D227" s="195" t="s">
        <v>198</v>
      </c>
      <c r="E227" s="203" t="s">
        <v>5</v>
      </c>
      <c r="F227" s="204" t="s">
        <v>5363</v>
      </c>
      <c r="H227" s="205">
        <v>8.4</v>
      </c>
      <c r="I227" s="206"/>
      <c r="L227" s="202"/>
      <c r="M227" s="207"/>
      <c r="N227" s="208"/>
      <c r="O227" s="208"/>
      <c r="P227" s="208"/>
      <c r="Q227" s="208"/>
      <c r="R227" s="208"/>
      <c r="S227" s="208"/>
      <c r="T227" s="209"/>
      <c r="AT227" s="203" t="s">
        <v>198</v>
      </c>
      <c r="AU227" s="203" t="s">
        <v>80</v>
      </c>
      <c r="AV227" s="13" t="s">
        <v>80</v>
      </c>
      <c r="AW227" s="13" t="s">
        <v>35</v>
      </c>
      <c r="AX227" s="13" t="s">
        <v>72</v>
      </c>
      <c r="AY227" s="203" t="s">
        <v>190</v>
      </c>
    </row>
    <row r="228" spans="2:51" s="13" customFormat="1" ht="13.5">
      <c r="B228" s="202"/>
      <c r="D228" s="195" t="s">
        <v>198</v>
      </c>
      <c r="E228" s="203" t="s">
        <v>5</v>
      </c>
      <c r="F228" s="204" t="s">
        <v>5364</v>
      </c>
      <c r="H228" s="205">
        <v>22.5</v>
      </c>
      <c r="I228" s="206"/>
      <c r="L228" s="202"/>
      <c r="M228" s="207"/>
      <c r="N228" s="208"/>
      <c r="O228" s="208"/>
      <c r="P228" s="208"/>
      <c r="Q228" s="208"/>
      <c r="R228" s="208"/>
      <c r="S228" s="208"/>
      <c r="T228" s="209"/>
      <c r="AT228" s="203" t="s">
        <v>198</v>
      </c>
      <c r="AU228" s="203" t="s">
        <v>80</v>
      </c>
      <c r="AV228" s="13" t="s">
        <v>80</v>
      </c>
      <c r="AW228" s="13" t="s">
        <v>35</v>
      </c>
      <c r="AX228" s="13" t="s">
        <v>72</v>
      </c>
      <c r="AY228" s="203" t="s">
        <v>190</v>
      </c>
    </row>
    <row r="229" spans="2:51" s="12" customFormat="1" ht="13.5">
      <c r="B229" s="194"/>
      <c r="D229" s="195" t="s">
        <v>198</v>
      </c>
      <c r="E229" s="196" t="s">
        <v>5</v>
      </c>
      <c r="F229" s="197" t="s">
        <v>5365</v>
      </c>
      <c r="H229" s="196" t="s">
        <v>5</v>
      </c>
      <c r="I229" s="198"/>
      <c r="L229" s="194"/>
      <c r="M229" s="199"/>
      <c r="N229" s="200"/>
      <c r="O229" s="200"/>
      <c r="P229" s="200"/>
      <c r="Q229" s="200"/>
      <c r="R229" s="200"/>
      <c r="S229" s="200"/>
      <c r="T229" s="201"/>
      <c r="AT229" s="196" t="s">
        <v>198</v>
      </c>
      <c r="AU229" s="196" t="s">
        <v>80</v>
      </c>
      <c r="AV229" s="12" t="s">
        <v>17</v>
      </c>
      <c r="AW229" s="12" t="s">
        <v>35</v>
      </c>
      <c r="AX229" s="12" t="s">
        <v>72</v>
      </c>
      <c r="AY229" s="196" t="s">
        <v>190</v>
      </c>
    </row>
    <row r="230" spans="2:51" s="13" customFormat="1" ht="13.5">
      <c r="B230" s="202"/>
      <c r="D230" s="195" t="s">
        <v>198</v>
      </c>
      <c r="E230" s="203" t="s">
        <v>5</v>
      </c>
      <c r="F230" s="204" t="s">
        <v>5366</v>
      </c>
      <c r="H230" s="205">
        <v>4</v>
      </c>
      <c r="I230" s="206"/>
      <c r="L230" s="202"/>
      <c r="M230" s="207"/>
      <c r="N230" s="208"/>
      <c r="O230" s="208"/>
      <c r="P230" s="208"/>
      <c r="Q230" s="208"/>
      <c r="R230" s="208"/>
      <c r="S230" s="208"/>
      <c r="T230" s="209"/>
      <c r="AT230" s="203" t="s">
        <v>198</v>
      </c>
      <c r="AU230" s="203" t="s">
        <v>80</v>
      </c>
      <c r="AV230" s="13" t="s">
        <v>80</v>
      </c>
      <c r="AW230" s="13" t="s">
        <v>35</v>
      </c>
      <c r="AX230" s="13" t="s">
        <v>72</v>
      </c>
      <c r="AY230" s="203" t="s">
        <v>190</v>
      </c>
    </row>
    <row r="231" spans="2:51" s="14" customFormat="1" ht="13.5">
      <c r="B231" s="210"/>
      <c r="D231" s="195" t="s">
        <v>198</v>
      </c>
      <c r="E231" s="211" t="s">
        <v>5</v>
      </c>
      <c r="F231" s="212" t="s">
        <v>221</v>
      </c>
      <c r="H231" s="213">
        <v>91.85</v>
      </c>
      <c r="I231" s="214"/>
      <c r="L231" s="210"/>
      <c r="M231" s="215"/>
      <c r="N231" s="216"/>
      <c r="O231" s="216"/>
      <c r="P231" s="216"/>
      <c r="Q231" s="216"/>
      <c r="R231" s="216"/>
      <c r="S231" s="216"/>
      <c r="T231" s="217"/>
      <c r="AT231" s="211" t="s">
        <v>198</v>
      </c>
      <c r="AU231" s="211" t="s">
        <v>80</v>
      </c>
      <c r="AV231" s="14" t="s">
        <v>92</v>
      </c>
      <c r="AW231" s="14" t="s">
        <v>35</v>
      </c>
      <c r="AX231" s="14" t="s">
        <v>17</v>
      </c>
      <c r="AY231" s="211" t="s">
        <v>190</v>
      </c>
    </row>
    <row r="232" spans="2:65" s="1" customFormat="1" ht="16.5" customHeight="1">
      <c r="B232" s="181"/>
      <c r="C232" s="218" t="s">
        <v>390</v>
      </c>
      <c r="D232" s="218" t="s">
        <v>465</v>
      </c>
      <c r="E232" s="219" t="s">
        <v>998</v>
      </c>
      <c r="F232" s="220" t="s">
        <v>999</v>
      </c>
      <c r="G232" s="221" t="s">
        <v>625</v>
      </c>
      <c r="H232" s="222">
        <v>96.443</v>
      </c>
      <c r="I232" s="223"/>
      <c r="J232" s="224">
        <f>ROUND(I232*H232,2)</f>
        <v>0</v>
      </c>
      <c r="K232" s="220" t="s">
        <v>196</v>
      </c>
      <c r="L232" s="225"/>
      <c r="M232" s="226" t="s">
        <v>5</v>
      </c>
      <c r="N232" s="227" t="s">
        <v>43</v>
      </c>
      <c r="O232" s="43"/>
      <c r="P232" s="191">
        <f>O232*H232</f>
        <v>0</v>
      </c>
      <c r="Q232" s="191">
        <v>3E-05</v>
      </c>
      <c r="R232" s="191">
        <f>Q232*H232</f>
        <v>0.00289329</v>
      </c>
      <c r="S232" s="191">
        <v>0</v>
      </c>
      <c r="T232" s="192">
        <f>S232*H232</f>
        <v>0</v>
      </c>
      <c r="AR232" s="25" t="s">
        <v>238</v>
      </c>
      <c r="AT232" s="25" t="s">
        <v>465</v>
      </c>
      <c r="AU232" s="25" t="s">
        <v>80</v>
      </c>
      <c r="AY232" s="25" t="s">
        <v>190</v>
      </c>
      <c r="BE232" s="193">
        <f>IF(N232="základní",J232,0)</f>
        <v>0</v>
      </c>
      <c r="BF232" s="193">
        <f>IF(N232="snížená",J232,0)</f>
        <v>0</v>
      </c>
      <c r="BG232" s="193">
        <f>IF(N232="zákl. přenesená",J232,0)</f>
        <v>0</v>
      </c>
      <c r="BH232" s="193">
        <f>IF(N232="sníž. přenesená",J232,0)</f>
        <v>0</v>
      </c>
      <c r="BI232" s="193">
        <f>IF(N232="nulová",J232,0)</f>
        <v>0</v>
      </c>
      <c r="BJ232" s="25" t="s">
        <v>17</v>
      </c>
      <c r="BK232" s="193">
        <f>ROUND(I232*H232,2)</f>
        <v>0</v>
      </c>
      <c r="BL232" s="25" t="s">
        <v>92</v>
      </c>
      <c r="BM232" s="25" t="s">
        <v>5367</v>
      </c>
    </row>
    <row r="233" spans="2:51" s="13" customFormat="1" ht="13.5">
      <c r="B233" s="202"/>
      <c r="D233" s="195" t="s">
        <v>198</v>
      </c>
      <c r="F233" s="204" t="s">
        <v>5368</v>
      </c>
      <c r="H233" s="205">
        <v>96.443</v>
      </c>
      <c r="I233" s="206"/>
      <c r="L233" s="202"/>
      <c r="M233" s="207"/>
      <c r="N233" s="208"/>
      <c r="O233" s="208"/>
      <c r="P233" s="208"/>
      <c r="Q233" s="208"/>
      <c r="R233" s="208"/>
      <c r="S233" s="208"/>
      <c r="T233" s="209"/>
      <c r="AT233" s="203" t="s">
        <v>198</v>
      </c>
      <c r="AU233" s="203" t="s">
        <v>80</v>
      </c>
      <c r="AV233" s="13" t="s">
        <v>80</v>
      </c>
      <c r="AW233" s="13" t="s">
        <v>6</v>
      </c>
      <c r="AX233" s="13" t="s">
        <v>17</v>
      </c>
      <c r="AY233" s="203" t="s">
        <v>190</v>
      </c>
    </row>
    <row r="234" spans="2:65" s="1" customFormat="1" ht="25.5" customHeight="1">
      <c r="B234" s="181"/>
      <c r="C234" s="182" t="s">
        <v>399</v>
      </c>
      <c r="D234" s="182" t="s">
        <v>192</v>
      </c>
      <c r="E234" s="183" t="s">
        <v>5369</v>
      </c>
      <c r="F234" s="184" t="s">
        <v>5370</v>
      </c>
      <c r="G234" s="185" t="s">
        <v>275</v>
      </c>
      <c r="H234" s="186">
        <v>122.935</v>
      </c>
      <c r="I234" s="187"/>
      <c r="J234" s="188">
        <f>ROUND(I234*H234,2)</f>
        <v>0</v>
      </c>
      <c r="K234" s="184" t="s">
        <v>196</v>
      </c>
      <c r="L234" s="42"/>
      <c r="M234" s="189" t="s">
        <v>5</v>
      </c>
      <c r="N234" s="190" t="s">
        <v>43</v>
      </c>
      <c r="O234" s="43"/>
      <c r="P234" s="191">
        <f>O234*H234</f>
        <v>0</v>
      </c>
      <c r="Q234" s="191">
        <v>0.02636</v>
      </c>
      <c r="R234" s="191">
        <f>Q234*H234</f>
        <v>3.2405666</v>
      </c>
      <c r="S234" s="191">
        <v>0</v>
      </c>
      <c r="T234" s="192">
        <f>S234*H234</f>
        <v>0</v>
      </c>
      <c r="AR234" s="25" t="s">
        <v>92</v>
      </c>
      <c r="AT234" s="25" t="s">
        <v>192</v>
      </c>
      <c r="AU234" s="25" t="s">
        <v>80</v>
      </c>
      <c r="AY234" s="25" t="s">
        <v>190</v>
      </c>
      <c r="BE234" s="193">
        <f>IF(N234="základní",J234,0)</f>
        <v>0</v>
      </c>
      <c r="BF234" s="193">
        <f>IF(N234="snížená",J234,0)</f>
        <v>0</v>
      </c>
      <c r="BG234" s="193">
        <f>IF(N234="zákl. přenesená",J234,0)</f>
        <v>0</v>
      </c>
      <c r="BH234" s="193">
        <f>IF(N234="sníž. přenesená",J234,0)</f>
        <v>0</v>
      </c>
      <c r="BI234" s="193">
        <f>IF(N234="nulová",J234,0)</f>
        <v>0</v>
      </c>
      <c r="BJ234" s="25" t="s">
        <v>17</v>
      </c>
      <c r="BK234" s="193">
        <f>ROUND(I234*H234,2)</f>
        <v>0</v>
      </c>
      <c r="BL234" s="25" t="s">
        <v>92</v>
      </c>
      <c r="BM234" s="25" t="s">
        <v>5371</v>
      </c>
    </row>
    <row r="235" spans="2:51" s="12" customFormat="1" ht="13.5">
      <c r="B235" s="194"/>
      <c r="D235" s="195" t="s">
        <v>198</v>
      </c>
      <c r="E235" s="196" t="s">
        <v>5</v>
      </c>
      <c r="F235" s="197" t="s">
        <v>5372</v>
      </c>
      <c r="H235" s="196" t="s">
        <v>5</v>
      </c>
      <c r="I235" s="198"/>
      <c r="L235" s="194"/>
      <c r="M235" s="199"/>
      <c r="N235" s="200"/>
      <c r="O235" s="200"/>
      <c r="P235" s="200"/>
      <c r="Q235" s="200"/>
      <c r="R235" s="200"/>
      <c r="S235" s="200"/>
      <c r="T235" s="201"/>
      <c r="AT235" s="196" t="s">
        <v>198</v>
      </c>
      <c r="AU235" s="196" t="s">
        <v>80</v>
      </c>
      <c r="AV235" s="12" t="s">
        <v>17</v>
      </c>
      <c r="AW235" s="12" t="s">
        <v>35</v>
      </c>
      <c r="AX235" s="12" t="s">
        <v>72</v>
      </c>
      <c r="AY235" s="196" t="s">
        <v>190</v>
      </c>
    </row>
    <row r="236" spans="2:51" s="13" customFormat="1" ht="13.5">
      <c r="B236" s="202"/>
      <c r="D236" s="195" t="s">
        <v>198</v>
      </c>
      <c r="E236" s="203" t="s">
        <v>5</v>
      </c>
      <c r="F236" s="204" t="s">
        <v>5373</v>
      </c>
      <c r="H236" s="205">
        <v>122.935</v>
      </c>
      <c r="I236" s="206"/>
      <c r="L236" s="202"/>
      <c r="M236" s="207"/>
      <c r="N236" s="208"/>
      <c r="O236" s="208"/>
      <c r="P236" s="208"/>
      <c r="Q236" s="208"/>
      <c r="R236" s="208"/>
      <c r="S236" s="208"/>
      <c r="T236" s="209"/>
      <c r="AT236" s="203" t="s">
        <v>198</v>
      </c>
      <c r="AU236" s="203" t="s">
        <v>80</v>
      </c>
      <c r="AV236" s="13" t="s">
        <v>80</v>
      </c>
      <c r="AW236" s="13" t="s">
        <v>35</v>
      </c>
      <c r="AX236" s="13" t="s">
        <v>17</v>
      </c>
      <c r="AY236" s="203" t="s">
        <v>190</v>
      </c>
    </row>
    <row r="237" spans="2:63" s="11" customFormat="1" ht="29.85" customHeight="1">
      <c r="B237" s="168"/>
      <c r="D237" s="169" t="s">
        <v>71</v>
      </c>
      <c r="E237" s="179" t="s">
        <v>244</v>
      </c>
      <c r="F237" s="179" t="s">
        <v>1433</v>
      </c>
      <c r="I237" s="171"/>
      <c r="J237" s="180">
        <f>BK237</f>
        <v>0</v>
      </c>
      <c r="L237" s="168"/>
      <c r="M237" s="173"/>
      <c r="N237" s="174"/>
      <c r="O237" s="174"/>
      <c r="P237" s="175">
        <f>SUM(P238:P247)</f>
        <v>0</v>
      </c>
      <c r="Q237" s="174"/>
      <c r="R237" s="175">
        <f>SUM(R238:R247)</f>
        <v>0</v>
      </c>
      <c r="S237" s="174"/>
      <c r="T237" s="176">
        <f>SUM(T238:T247)</f>
        <v>102.91736499999999</v>
      </c>
      <c r="AR237" s="169" t="s">
        <v>17</v>
      </c>
      <c r="AT237" s="177" t="s">
        <v>71</v>
      </c>
      <c r="AU237" s="177" t="s">
        <v>17</v>
      </c>
      <c r="AY237" s="169" t="s">
        <v>190</v>
      </c>
      <c r="BK237" s="178">
        <f>SUM(BK238:BK247)</f>
        <v>0</v>
      </c>
    </row>
    <row r="238" spans="2:65" s="1" customFormat="1" ht="16.5" customHeight="1">
      <c r="B238" s="181"/>
      <c r="C238" s="182" t="s">
        <v>407</v>
      </c>
      <c r="D238" s="182" t="s">
        <v>192</v>
      </c>
      <c r="E238" s="183" t="s">
        <v>5374</v>
      </c>
      <c r="F238" s="184" t="s">
        <v>5375</v>
      </c>
      <c r="G238" s="185" t="s">
        <v>410</v>
      </c>
      <c r="H238" s="186">
        <v>1</v>
      </c>
      <c r="I238" s="187"/>
      <c r="J238" s="188">
        <f>ROUND(I238*H238,2)</f>
        <v>0</v>
      </c>
      <c r="K238" s="184" t="s">
        <v>5</v>
      </c>
      <c r="L238" s="42"/>
      <c r="M238" s="189" t="s">
        <v>5</v>
      </c>
      <c r="N238" s="190" t="s">
        <v>43</v>
      </c>
      <c r="O238" s="43"/>
      <c r="P238" s="191">
        <f>O238*H238</f>
        <v>0</v>
      </c>
      <c r="Q238" s="191">
        <v>0</v>
      </c>
      <c r="R238" s="191">
        <f>Q238*H238</f>
        <v>0</v>
      </c>
      <c r="S238" s="191">
        <v>3</v>
      </c>
      <c r="T238" s="192">
        <f>S238*H238</f>
        <v>3</v>
      </c>
      <c r="AR238" s="25" t="s">
        <v>92</v>
      </c>
      <c r="AT238" s="25" t="s">
        <v>192</v>
      </c>
      <c r="AU238" s="25" t="s">
        <v>80</v>
      </c>
      <c r="AY238" s="25" t="s">
        <v>190</v>
      </c>
      <c r="BE238" s="193">
        <f>IF(N238="základní",J238,0)</f>
        <v>0</v>
      </c>
      <c r="BF238" s="193">
        <f>IF(N238="snížená",J238,0)</f>
        <v>0</v>
      </c>
      <c r="BG238" s="193">
        <f>IF(N238="zákl. přenesená",J238,0)</f>
        <v>0</v>
      </c>
      <c r="BH238" s="193">
        <f>IF(N238="sníž. přenesená",J238,0)</f>
        <v>0</v>
      </c>
      <c r="BI238" s="193">
        <f>IF(N238="nulová",J238,0)</f>
        <v>0</v>
      </c>
      <c r="BJ238" s="25" t="s">
        <v>17</v>
      </c>
      <c r="BK238" s="193">
        <f>ROUND(I238*H238,2)</f>
        <v>0</v>
      </c>
      <c r="BL238" s="25" t="s">
        <v>92</v>
      </c>
      <c r="BM238" s="25" t="s">
        <v>5376</v>
      </c>
    </row>
    <row r="239" spans="2:65" s="1" customFormat="1" ht="16.5" customHeight="1">
      <c r="B239" s="181"/>
      <c r="C239" s="182" t="s">
        <v>414</v>
      </c>
      <c r="D239" s="182" t="s">
        <v>192</v>
      </c>
      <c r="E239" s="183" t="s">
        <v>1543</v>
      </c>
      <c r="F239" s="184" t="s">
        <v>1544</v>
      </c>
      <c r="G239" s="185" t="s">
        <v>209</v>
      </c>
      <c r="H239" s="186">
        <v>41.4</v>
      </c>
      <c r="I239" s="187"/>
      <c r="J239" s="188">
        <f>ROUND(I239*H239,2)</f>
        <v>0</v>
      </c>
      <c r="K239" s="184" t="s">
        <v>196</v>
      </c>
      <c r="L239" s="42"/>
      <c r="M239" s="189" t="s">
        <v>5</v>
      </c>
      <c r="N239" s="190" t="s">
        <v>43</v>
      </c>
      <c r="O239" s="43"/>
      <c r="P239" s="191">
        <f>O239*H239</f>
        <v>0</v>
      </c>
      <c r="Q239" s="191">
        <v>0</v>
      </c>
      <c r="R239" s="191">
        <f>Q239*H239</f>
        <v>0</v>
      </c>
      <c r="S239" s="191">
        <v>2.4</v>
      </c>
      <c r="T239" s="192">
        <f>S239*H239</f>
        <v>99.36</v>
      </c>
      <c r="AR239" s="25" t="s">
        <v>92</v>
      </c>
      <c r="AT239" s="25" t="s">
        <v>192</v>
      </c>
      <c r="AU239" s="25" t="s">
        <v>80</v>
      </c>
      <c r="AY239" s="25" t="s">
        <v>190</v>
      </c>
      <c r="BE239" s="193">
        <f>IF(N239="základní",J239,0)</f>
        <v>0</v>
      </c>
      <c r="BF239" s="193">
        <f>IF(N239="snížená",J239,0)</f>
        <v>0</v>
      </c>
      <c r="BG239" s="193">
        <f>IF(N239="zákl. přenesená",J239,0)</f>
        <v>0</v>
      </c>
      <c r="BH239" s="193">
        <f>IF(N239="sníž. přenesená",J239,0)</f>
        <v>0</v>
      </c>
      <c r="BI239" s="193">
        <f>IF(N239="nulová",J239,0)</f>
        <v>0</v>
      </c>
      <c r="BJ239" s="25" t="s">
        <v>17</v>
      </c>
      <c r="BK239" s="193">
        <f>ROUND(I239*H239,2)</f>
        <v>0</v>
      </c>
      <c r="BL239" s="25" t="s">
        <v>92</v>
      </c>
      <c r="BM239" s="25" t="s">
        <v>5377</v>
      </c>
    </row>
    <row r="240" spans="2:51" s="12" customFormat="1" ht="13.5">
      <c r="B240" s="194"/>
      <c r="D240" s="195" t="s">
        <v>198</v>
      </c>
      <c r="E240" s="196" t="s">
        <v>5</v>
      </c>
      <c r="F240" s="197" t="s">
        <v>5378</v>
      </c>
      <c r="H240" s="196" t="s">
        <v>5</v>
      </c>
      <c r="I240" s="198"/>
      <c r="L240" s="194"/>
      <c r="M240" s="199"/>
      <c r="N240" s="200"/>
      <c r="O240" s="200"/>
      <c r="P240" s="200"/>
      <c r="Q240" s="200"/>
      <c r="R240" s="200"/>
      <c r="S240" s="200"/>
      <c r="T240" s="201"/>
      <c r="AT240" s="196" t="s">
        <v>198</v>
      </c>
      <c r="AU240" s="196" t="s">
        <v>80</v>
      </c>
      <c r="AV240" s="12" t="s">
        <v>17</v>
      </c>
      <c r="AW240" s="12" t="s">
        <v>35</v>
      </c>
      <c r="AX240" s="12" t="s">
        <v>72</v>
      </c>
      <c r="AY240" s="196" t="s">
        <v>190</v>
      </c>
    </row>
    <row r="241" spans="2:51" s="12" customFormat="1" ht="13.5">
      <c r="B241" s="194"/>
      <c r="D241" s="195" t="s">
        <v>198</v>
      </c>
      <c r="E241" s="196" t="s">
        <v>5</v>
      </c>
      <c r="F241" s="197" t="s">
        <v>2221</v>
      </c>
      <c r="H241" s="196" t="s">
        <v>5</v>
      </c>
      <c r="I241" s="198"/>
      <c r="L241" s="194"/>
      <c r="M241" s="199"/>
      <c r="N241" s="200"/>
      <c r="O241" s="200"/>
      <c r="P241" s="200"/>
      <c r="Q241" s="200"/>
      <c r="R241" s="200"/>
      <c r="S241" s="200"/>
      <c r="T241" s="201"/>
      <c r="AT241" s="196" t="s">
        <v>198</v>
      </c>
      <c r="AU241" s="196" t="s">
        <v>80</v>
      </c>
      <c r="AV241" s="12" t="s">
        <v>17</v>
      </c>
      <c r="AW241" s="12" t="s">
        <v>35</v>
      </c>
      <c r="AX241" s="12" t="s">
        <v>72</v>
      </c>
      <c r="AY241" s="196" t="s">
        <v>190</v>
      </c>
    </row>
    <row r="242" spans="2:51" s="13" customFormat="1" ht="13.5">
      <c r="B242" s="202"/>
      <c r="D242" s="195" t="s">
        <v>198</v>
      </c>
      <c r="E242" s="203" t="s">
        <v>5</v>
      </c>
      <c r="F242" s="204" t="s">
        <v>5379</v>
      </c>
      <c r="H242" s="205">
        <v>41.4</v>
      </c>
      <c r="I242" s="206"/>
      <c r="L242" s="202"/>
      <c r="M242" s="207"/>
      <c r="N242" s="208"/>
      <c r="O242" s="208"/>
      <c r="P242" s="208"/>
      <c r="Q242" s="208"/>
      <c r="R242" s="208"/>
      <c r="S242" s="208"/>
      <c r="T242" s="209"/>
      <c r="AT242" s="203" t="s">
        <v>198</v>
      </c>
      <c r="AU242" s="203" t="s">
        <v>80</v>
      </c>
      <c r="AV242" s="13" t="s">
        <v>80</v>
      </c>
      <c r="AW242" s="13" t="s">
        <v>35</v>
      </c>
      <c r="AX242" s="13" t="s">
        <v>17</v>
      </c>
      <c r="AY242" s="203" t="s">
        <v>190</v>
      </c>
    </row>
    <row r="243" spans="2:65" s="1" customFormat="1" ht="25.5" customHeight="1">
      <c r="B243" s="181"/>
      <c r="C243" s="182" t="s">
        <v>420</v>
      </c>
      <c r="D243" s="182" t="s">
        <v>192</v>
      </c>
      <c r="E243" s="183" t="s">
        <v>5380</v>
      </c>
      <c r="F243" s="184" t="s">
        <v>5381</v>
      </c>
      <c r="G243" s="185" t="s">
        <v>625</v>
      </c>
      <c r="H243" s="186">
        <v>138</v>
      </c>
      <c r="I243" s="187"/>
      <c r="J243" s="188">
        <f>ROUND(I243*H243,2)</f>
        <v>0</v>
      </c>
      <c r="K243" s="184" t="s">
        <v>196</v>
      </c>
      <c r="L243" s="42"/>
      <c r="M243" s="189" t="s">
        <v>5</v>
      </c>
      <c r="N243" s="190" t="s">
        <v>43</v>
      </c>
      <c r="O243" s="43"/>
      <c r="P243" s="191">
        <f>O243*H243</f>
        <v>0</v>
      </c>
      <c r="Q243" s="191">
        <v>0</v>
      </c>
      <c r="R243" s="191">
        <f>Q243*H243</f>
        <v>0</v>
      </c>
      <c r="S243" s="191">
        <v>0.00248</v>
      </c>
      <c r="T243" s="192">
        <f>S243*H243</f>
        <v>0.34224</v>
      </c>
      <c r="AR243" s="25" t="s">
        <v>92</v>
      </c>
      <c r="AT243" s="25" t="s">
        <v>192</v>
      </c>
      <c r="AU243" s="25" t="s">
        <v>80</v>
      </c>
      <c r="AY243" s="25" t="s">
        <v>190</v>
      </c>
      <c r="BE243" s="193">
        <f>IF(N243="základní",J243,0)</f>
        <v>0</v>
      </c>
      <c r="BF243" s="193">
        <f>IF(N243="snížená",J243,0)</f>
        <v>0</v>
      </c>
      <c r="BG243" s="193">
        <f>IF(N243="zákl. přenesená",J243,0)</f>
        <v>0</v>
      </c>
      <c r="BH243" s="193">
        <f>IF(N243="sníž. přenesená",J243,0)</f>
        <v>0</v>
      </c>
      <c r="BI243" s="193">
        <f>IF(N243="nulová",J243,0)</f>
        <v>0</v>
      </c>
      <c r="BJ243" s="25" t="s">
        <v>17</v>
      </c>
      <c r="BK243" s="193">
        <f>ROUND(I243*H243,2)</f>
        <v>0</v>
      </c>
      <c r="BL243" s="25" t="s">
        <v>92</v>
      </c>
      <c r="BM243" s="25" t="s">
        <v>5382</v>
      </c>
    </row>
    <row r="244" spans="2:51" s="12" customFormat="1" ht="13.5">
      <c r="B244" s="194"/>
      <c r="D244" s="195" t="s">
        <v>198</v>
      </c>
      <c r="E244" s="196" t="s">
        <v>5</v>
      </c>
      <c r="F244" s="197" t="s">
        <v>2221</v>
      </c>
      <c r="H244" s="196" t="s">
        <v>5</v>
      </c>
      <c r="I244" s="198"/>
      <c r="L244" s="194"/>
      <c r="M244" s="199"/>
      <c r="N244" s="200"/>
      <c r="O244" s="200"/>
      <c r="P244" s="200"/>
      <c r="Q244" s="200"/>
      <c r="R244" s="200"/>
      <c r="S244" s="200"/>
      <c r="T244" s="201"/>
      <c r="AT244" s="196" t="s">
        <v>198</v>
      </c>
      <c r="AU244" s="196" t="s">
        <v>80</v>
      </c>
      <c r="AV244" s="12" t="s">
        <v>17</v>
      </c>
      <c r="AW244" s="12" t="s">
        <v>35</v>
      </c>
      <c r="AX244" s="12" t="s">
        <v>72</v>
      </c>
      <c r="AY244" s="196" t="s">
        <v>190</v>
      </c>
    </row>
    <row r="245" spans="2:51" s="13" customFormat="1" ht="13.5">
      <c r="B245" s="202"/>
      <c r="D245" s="195" t="s">
        <v>198</v>
      </c>
      <c r="E245" s="203" t="s">
        <v>5</v>
      </c>
      <c r="F245" s="204" t="s">
        <v>5383</v>
      </c>
      <c r="H245" s="205">
        <v>138</v>
      </c>
      <c r="I245" s="206"/>
      <c r="L245" s="202"/>
      <c r="M245" s="207"/>
      <c r="N245" s="208"/>
      <c r="O245" s="208"/>
      <c r="P245" s="208"/>
      <c r="Q245" s="208"/>
      <c r="R245" s="208"/>
      <c r="S245" s="208"/>
      <c r="T245" s="209"/>
      <c r="AT245" s="203" t="s">
        <v>198</v>
      </c>
      <c r="AU245" s="203" t="s">
        <v>80</v>
      </c>
      <c r="AV245" s="13" t="s">
        <v>80</v>
      </c>
      <c r="AW245" s="13" t="s">
        <v>35</v>
      </c>
      <c r="AX245" s="13" t="s">
        <v>17</v>
      </c>
      <c r="AY245" s="203" t="s">
        <v>190</v>
      </c>
    </row>
    <row r="246" spans="2:65" s="1" customFormat="1" ht="25.5" customHeight="1">
      <c r="B246" s="181"/>
      <c r="C246" s="182" t="s">
        <v>445</v>
      </c>
      <c r="D246" s="182" t="s">
        <v>192</v>
      </c>
      <c r="E246" s="183" t="s">
        <v>5384</v>
      </c>
      <c r="F246" s="184" t="s">
        <v>5385</v>
      </c>
      <c r="G246" s="185" t="s">
        <v>625</v>
      </c>
      <c r="H246" s="186">
        <v>2.5</v>
      </c>
      <c r="I246" s="187"/>
      <c r="J246" s="188">
        <f>ROUND(I246*H246,2)</f>
        <v>0</v>
      </c>
      <c r="K246" s="184" t="s">
        <v>196</v>
      </c>
      <c r="L246" s="42"/>
      <c r="M246" s="189" t="s">
        <v>5</v>
      </c>
      <c r="N246" s="190" t="s">
        <v>43</v>
      </c>
      <c r="O246" s="43"/>
      <c r="P246" s="191">
        <f>O246*H246</f>
        <v>0</v>
      </c>
      <c r="Q246" s="191">
        <v>0</v>
      </c>
      <c r="R246" s="191">
        <f>Q246*H246</f>
        <v>0</v>
      </c>
      <c r="S246" s="191">
        <v>0.00925</v>
      </c>
      <c r="T246" s="192">
        <f>S246*H246</f>
        <v>0.023125</v>
      </c>
      <c r="AR246" s="25" t="s">
        <v>92</v>
      </c>
      <c r="AT246" s="25" t="s">
        <v>192</v>
      </c>
      <c r="AU246" s="25" t="s">
        <v>80</v>
      </c>
      <c r="AY246" s="25" t="s">
        <v>190</v>
      </c>
      <c r="BE246" s="193">
        <f>IF(N246="základní",J246,0)</f>
        <v>0</v>
      </c>
      <c r="BF246" s="193">
        <f>IF(N246="snížená",J246,0)</f>
        <v>0</v>
      </c>
      <c r="BG246" s="193">
        <f>IF(N246="zákl. přenesená",J246,0)</f>
        <v>0</v>
      </c>
      <c r="BH246" s="193">
        <f>IF(N246="sníž. přenesená",J246,0)</f>
        <v>0</v>
      </c>
      <c r="BI246" s="193">
        <f>IF(N246="nulová",J246,0)</f>
        <v>0</v>
      </c>
      <c r="BJ246" s="25" t="s">
        <v>17</v>
      </c>
      <c r="BK246" s="193">
        <f>ROUND(I246*H246,2)</f>
        <v>0</v>
      </c>
      <c r="BL246" s="25" t="s">
        <v>92</v>
      </c>
      <c r="BM246" s="25" t="s">
        <v>5386</v>
      </c>
    </row>
    <row r="247" spans="2:65" s="1" customFormat="1" ht="16.5" customHeight="1">
      <c r="B247" s="181"/>
      <c r="C247" s="182" t="s">
        <v>453</v>
      </c>
      <c r="D247" s="182" t="s">
        <v>192</v>
      </c>
      <c r="E247" s="183" t="s">
        <v>5387</v>
      </c>
      <c r="F247" s="184" t="s">
        <v>5388</v>
      </c>
      <c r="G247" s="185" t="s">
        <v>410</v>
      </c>
      <c r="H247" s="186">
        <v>1</v>
      </c>
      <c r="I247" s="187"/>
      <c r="J247" s="188">
        <f>ROUND(I247*H247,2)</f>
        <v>0</v>
      </c>
      <c r="K247" s="184" t="s">
        <v>196</v>
      </c>
      <c r="L247" s="42"/>
      <c r="M247" s="189" t="s">
        <v>5</v>
      </c>
      <c r="N247" s="190" t="s">
        <v>43</v>
      </c>
      <c r="O247" s="43"/>
      <c r="P247" s="191">
        <f>O247*H247</f>
        <v>0</v>
      </c>
      <c r="Q247" s="191">
        <v>0</v>
      </c>
      <c r="R247" s="191">
        <f>Q247*H247</f>
        <v>0</v>
      </c>
      <c r="S247" s="191">
        <v>0.192</v>
      </c>
      <c r="T247" s="192">
        <f>S247*H247</f>
        <v>0.192</v>
      </c>
      <c r="AR247" s="25" t="s">
        <v>92</v>
      </c>
      <c r="AT247" s="25" t="s">
        <v>192</v>
      </c>
      <c r="AU247" s="25" t="s">
        <v>80</v>
      </c>
      <c r="AY247" s="25" t="s">
        <v>190</v>
      </c>
      <c r="BE247" s="193">
        <f>IF(N247="základní",J247,0)</f>
        <v>0</v>
      </c>
      <c r="BF247" s="193">
        <f>IF(N247="snížená",J247,0)</f>
        <v>0</v>
      </c>
      <c r="BG247" s="193">
        <f>IF(N247="zákl. přenesená",J247,0)</f>
        <v>0</v>
      </c>
      <c r="BH247" s="193">
        <f>IF(N247="sníž. přenesená",J247,0)</f>
        <v>0</v>
      </c>
      <c r="BI247" s="193">
        <f>IF(N247="nulová",J247,0)</f>
        <v>0</v>
      </c>
      <c r="BJ247" s="25" t="s">
        <v>17</v>
      </c>
      <c r="BK247" s="193">
        <f>ROUND(I247*H247,2)</f>
        <v>0</v>
      </c>
      <c r="BL247" s="25" t="s">
        <v>92</v>
      </c>
      <c r="BM247" s="25" t="s">
        <v>5389</v>
      </c>
    </row>
    <row r="248" spans="2:63" s="11" customFormat="1" ht="29.85" customHeight="1">
      <c r="B248" s="168"/>
      <c r="D248" s="169" t="s">
        <v>71</v>
      </c>
      <c r="E248" s="179" t="s">
        <v>1778</v>
      </c>
      <c r="F248" s="179" t="s">
        <v>1779</v>
      </c>
      <c r="I248" s="171"/>
      <c r="J248" s="180">
        <f>BK248</f>
        <v>0</v>
      </c>
      <c r="L248" s="168"/>
      <c r="M248" s="173"/>
      <c r="N248" s="174"/>
      <c r="O248" s="174"/>
      <c r="P248" s="175">
        <f>SUM(P249:P253)</f>
        <v>0</v>
      </c>
      <c r="Q248" s="174"/>
      <c r="R248" s="175">
        <f>SUM(R249:R253)</f>
        <v>0</v>
      </c>
      <c r="S248" s="174"/>
      <c r="T248" s="176">
        <f>SUM(T249:T253)</f>
        <v>0</v>
      </c>
      <c r="AR248" s="169" t="s">
        <v>17</v>
      </c>
      <c r="AT248" s="177" t="s">
        <v>71</v>
      </c>
      <c r="AU248" s="177" t="s">
        <v>17</v>
      </c>
      <c r="AY248" s="169" t="s">
        <v>190</v>
      </c>
      <c r="BK248" s="178">
        <f>SUM(BK249:BK253)</f>
        <v>0</v>
      </c>
    </row>
    <row r="249" spans="2:65" s="1" customFormat="1" ht="25.5" customHeight="1">
      <c r="B249" s="181"/>
      <c r="C249" s="182" t="s">
        <v>459</v>
      </c>
      <c r="D249" s="182" t="s">
        <v>192</v>
      </c>
      <c r="E249" s="183" t="s">
        <v>5390</v>
      </c>
      <c r="F249" s="184" t="s">
        <v>5391</v>
      </c>
      <c r="G249" s="185" t="s">
        <v>316</v>
      </c>
      <c r="H249" s="186">
        <v>102.917</v>
      </c>
      <c r="I249" s="187"/>
      <c r="J249" s="188">
        <f>ROUND(I249*H249,2)</f>
        <v>0</v>
      </c>
      <c r="K249" s="184" t="s">
        <v>196</v>
      </c>
      <c r="L249" s="42"/>
      <c r="M249" s="189" t="s">
        <v>5</v>
      </c>
      <c r="N249" s="190" t="s">
        <v>43</v>
      </c>
      <c r="O249" s="43"/>
      <c r="P249" s="191">
        <f>O249*H249</f>
        <v>0</v>
      </c>
      <c r="Q249" s="191">
        <v>0</v>
      </c>
      <c r="R249" s="191">
        <f>Q249*H249</f>
        <v>0</v>
      </c>
      <c r="S249" s="191">
        <v>0</v>
      </c>
      <c r="T249" s="192">
        <f>S249*H249</f>
        <v>0</v>
      </c>
      <c r="AR249" s="25" t="s">
        <v>92</v>
      </c>
      <c r="AT249" s="25" t="s">
        <v>192</v>
      </c>
      <c r="AU249" s="25" t="s">
        <v>80</v>
      </c>
      <c r="AY249" s="25" t="s">
        <v>190</v>
      </c>
      <c r="BE249" s="193">
        <f>IF(N249="základní",J249,0)</f>
        <v>0</v>
      </c>
      <c r="BF249" s="193">
        <f>IF(N249="snížená",J249,0)</f>
        <v>0</v>
      </c>
      <c r="BG249" s="193">
        <f>IF(N249="zákl. přenesená",J249,0)</f>
        <v>0</v>
      </c>
      <c r="BH249" s="193">
        <f>IF(N249="sníž. přenesená",J249,0)</f>
        <v>0</v>
      </c>
      <c r="BI249" s="193">
        <f>IF(N249="nulová",J249,0)</f>
        <v>0</v>
      </c>
      <c r="BJ249" s="25" t="s">
        <v>17</v>
      </c>
      <c r="BK249" s="193">
        <f>ROUND(I249*H249,2)</f>
        <v>0</v>
      </c>
      <c r="BL249" s="25" t="s">
        <v>92</v>
      </c>
      <c r="BM249" s="25" t="s">
        <v>5392</v>
      </c>
    </row>
    <row r="250" spans="2:65" s="1" customFormat="1" ht="25.5" customHeight="1">
      <c r="B250" s="181"/>
      <c r="C250" s="182" t="s">
        <v>464</v>
      </c>
      <c r="D250" s="182" t="s">
        <v>192</v>
      </c>
      <c r="E250" s="183" t="s">
        <v>1785</v>
      </c>
      <c r="F250" s="184" t="s">
        <v>1786</v>
      </c>
      <c r="G250" s="185" t="s">
        <v>316</v>
      </c>
      <c r="H250" s="186">
        <v>102.917</v>
      </c>
      <c r="I250" s="187"/>
      <c r="J250" s="188">
        <f>ROUND(I250*H250,2)</f>
        <v>0</v>
      </c>
      <c r="K250" s="184" t="s">
        <v>196</v>
      </c>
      <c r="L250" s="42"/>
      <c r="M250" s="189" t="s">
        <v>5</v>
      </c>
      <c r="N250" s="190" t="s">
        <v>43</v>
      </c>
      <c r="O250" s="43"/>
      <c r="P250" s="191">
        <f>O250*H250</f>
        <v>0</v>
      </c>
      <c r="Q250" s="191">
        <v>0</v>
      </c>
      <c r="R250" s="191">
        <f>Q250*H250</f>
        <v>0</v>
      </c>
      <c r="S250" s="191">
        <v>0</v>
      </c>
      <c r="T250" s="192">
        <f>S250*H250</f>
        <v>0</v>
      </c>
      <c r="AR250" s="25" t="s">
        <v>92</v>
      </c>
      <c r="AT250" s="25" t="s">
        <v>192</v>
      </c>
      <c r="AU250" s="25" t="s">
        <v>80</v>
      </c>
      <c r="AY250" s="25" t="s">
        <v>190</v>
      </c>
      <c r="BE250" s="193">
        <f>IF(N250="základní",J250,0)</f>
        <v>0</v>
      </c>
      <c r="BF250" s="193">
        <f>IF(N250="snížená",J250,0)</f>
        <v>0</v>
      </c>
      <c r="BG250" s="193">
        <f>IF(N250="zákl. přenesená",J250,0)</f>
        <v>0</v>
      </c>
      <c r="BH250" s="193">
        <f>IF(N250="sníž. přenesená",J250,0)</f>
        <v>0</v>
      </c>
      <c r="BI250" s="193">
        <f>IF(N250="nulová",J250,0)</f>
        <v>0</v>
      </c>
      <c r="BJ250" s="25" t="s">
        <v>17</v>
      </c>
      <c r="BK250" s="193">
        <f>ROUND(I250*H250,2)</f>
        <v>0</v>
      </c>
      <c r="BL250" s="25" t="s">
        <v>92</v>
      </c>
      <c r="BM250" s="25" t="s">
        <v>5393</v>
      </c>
    </row>
    <row r="251" spans="2:65" s="1" customFormat="1" ht="25.5" customHeight="1">
      <c r="B251" s="181"/>
      <c r="C251" s="182" t="s">
        <v>471</v>
      </c>
      <c r="D251" s="182" t="s">
        <v>192</v>
      </c>
      <c r="E251" s="183" t="s">
        <v>1789</v>
      </c>
      <c r="F251" s="184" t="s">
        <v>1790</v>
      </c>
      <c r="G251" s="185" t="s">
        <v>316</v>
      </c>
      <c r="H251" s="186">
        <v>2572.925</v>
      </c>
      <c r="I251" s="187"/>
      <c r="J251" s="188">
        <f>ROUND(I251*H251,2)</f>
        <v>0</v>
      </c>
      <c r="K251" s="184" t="s">
        <v>196</v>
      </c>
      <c r="L251" s="42"/>
      <c r="M251" s="189" t="s">
        <v>5</v>
      </c>
      <c r="N251" s="190" t="s">
        <v>43</v>
      </c>
      <c r="O251" s="43"/>
      <c r="P251" s="191">
        <f>O251*H251</f>
        <v>0</v>
      </c>
      <c r="Q251" s="191">
        <v>0</v>
      </c>
      <c r="R251" s="191">
        <f>Q251*H251</f>
        <v>0</v>
      </c>
      <c r="S251" s="191">
        <v>0</v>
      </c>
      <c r="T251" s="192">
        <f>S251*H251</f>
        <v>0</v>
      </c>
      <c r="AR251" s="25" t="s">
        <v>92</v>
      </c>
      <c r="AT251" s="25" t="s">
        <v>192</v>
      </c>
      <c r="AU251" s="25" t="s">
        <v>80</v>
      </c>
      <c r="AY251" s="25" t="s">
        <v>190</v>
      </c>
      <c r="BE251" s="193">
        <f>IF(N251="základní",J251,0)</f>
        <v>0</v>
      </c>
      <c r="BF251" s="193">
        <f>IF(N251="snížená",J251,0)</f>
        <v>0</v>
      </c>
      <c r="BG251" s="193">
        <f>IF(N251="zákl. přenesená",J251,0)</f>
        <v>0</v>
      </c>
      <c r="BH251" s="193">
        <f>IF(N251="sníž. přenesená",J251,0)</f>
        <v>0</v>
      </c>
      <c r="BI251" s="193">
        <f>IF(N251="nulová",J251,0)</f>
        <v>0</v>
      </c>
      <c r="BJ251" s="25" t="s">
        <v>17</v>
      </c>
      <c r="BK251" s="193">
        <f>ROUND(I251*H251,2)</f>
        <v>0</v>
      </c>
      <c r="BL251" s="25" t="s">
        <v>92</v>
      </c>
      <c r="BM251" s="25" t="s">
        <v>5394</v>
      </c>
    </row>
    <row r="252" spans="2:51" s="13" customFormat="1" ht="13.5">
      <c r="B252" s="202"/>
      <c r="D252" s="195" t="s">
        <v>198</v>
      </c>
      <c r="F252" s="204" t="s">
        <v>5395</v>
      </c>
      <c r="H252" s="205">
        <v>2572.925</v>
      </c>
      <c r="I252" s="206"/>
      <c r="L252" s="202"/>
      <c r="M252" s="207"/>
      <c r="N252" s="208"/>
      <c r="O252" s="208"/>
      <c r="P252" s="208"/>
      <c r="Q252" s="208"/>
      <c r="R252" s="208"/>
      <c r="S252" s="208"/>
      <c r="T252" s="209"/>
      <c r="AT252" s="203" t="s">
        <v>198</v>
      </c>
      <c r="AU252" s="203" t="s">
        <v>80</v>
      </c>
      <c r="AV252" s="13" t="s">
        <v>80</v>
      </c>
      <c r="AW252" s="13" t="s">
        <v>6</v>
      </c>
      <c r="AX252" s="13" t="s">
        <v>17</v>
      </c>
      <c r="AY252" s="203" t="s">
        <v>190</v>
      </c>
    </row>
    <row r="253" spans="2:65" s="1" customFormat="1" ht="16.5" customHeight="1">
      <c r="B253" s="181"/>
      <c r="C253" s="182" t="s">
        <v>477</v>
      </c>
      <c r="D253" s="182" t="s">
        <v>192</v>
      </c>
      <c r="E253" s="183" t="s">
        <v>1794</v>
      </c>
      <c r="F253" s="184" t="s">
        <v>1795</v>
      </c>
      <c r="G253" s="185" t="s">
        <v>316</v>
      </c>
      <c r="H253" s="186">
        <v>102.917</v>
      </c>
      <c r="I253" s="187"/>
      <c r="J253" s="188">
        <f>ROUND(I253*H253,2)</f>
        <v>0</v>
      </c>
      <c r="K253" s="184" t="s">
        <v>196</v>
      </c>
      <c r="L253" s="42"/>
      <c r="M253" s="189" t="s">
        <v>5</v>
      </c>
      <c r="N253" s="190" t="s">
        <v>43</v>
      </c>
      <c r="O253" s="43"/>
      <c r="P253" s="191">
        <f>O253*H253</f>
        <v>0</v>
      </c>
      <c r="Q253" s="191">
        <v>0</v>
      </c>
      <c r="R253" s="191">
        <f>Q253*H253</f>
        <v>0</v>
      </c>
      <c r="S253" s="191">
        <v>0</v>
      </c>
      <c r="T253" s="192">
        <f>S253*H253</f>
        <v>0</v>
      </c>
      <c r="AR253" s="25" t="s">
        <v>92</v>
      </c>
      <c r="AT253" s="25" t="s">
        <v>192</v>
      </c>
      <c r="AU253" s="25" t="s">
        <v>80</v>
      </c>
      <c r="AY253" s="25" t="s">
        <v>190</v>
      </c>
      <c r="BE253" s="193">
        <f>IF(N253="základní",J253,0)</f>
        <v>0</v>
      </c>
      <c r="BF253" s="193">
        <f>IF(N253="snížená",J253,0)</f>
        <v>0</v>
      </c>
      <c r="BG253" s="193">
        <f>IF(N253="zákl. přenesená",J253,0)</f>
        <v>0</v>
      </c>
      <c r="BH253" s="193">
        <f>IF(N253="sníž. přenesená",J253,0)</f>
        <v>0</v>
      </c>
      <c r="BI253" s="193">
        <f>IF(N253="nulová",J253,0)</f>
        <v>0</v>
      </c>
      <c r="BJ253" s="25" t="s">
        <v>17</v>
      </c>
      <c r="BK253" s="193">
        <f>ROUND(I253*H253,2)</f>
        <v>0</v>
      </c>
      <c r="BL253" s="25" t="s">
        <v>92</v>
      </c>
      <c r="BM253" s="25" t="s">
        <v>5396</v>
      </c>
    </row>
    <row r="254" spans="2:63" s="11" customFormat="1" ht="29.85" customHeight="1">
      <c r="B254" s="168"/>
      <c r="D254" s="169" t="s">
        <v>71</v>
      </c>
      <c r="E254" s="179" t="s">
        <v>1805</v>
      </c>
      <c r="F254" s="179" t="s">
        <v>1806</v>
      </c>
      <c r="I254" s="171"/>
      <c r="J254" s="180">
        <f>BK254</f>
        <v>0</v>
      </c>
      <c r="L254" s="168"/>
      <c r="M254" s="173"/>
      <c r="N254" s="174"/>
      <c r="O254" s="174"/>
      <c r="P254" s="175">
        <f>P255</f>
        <v>0</v>
      </c>
      <c r="Q254" s="174"/>
      <c r="R254" s="175">
        <f>R255</f>
        <v>0</v>
      </c>
      <c r="S254" s="174"/>
      <c r="T254" s="176">
        <f>T255</f>
        <v>0</v>
      </c>
      <c r="AR254" s="169" t="s">
        <v>17</v>
      </c>
      <c r="AT254" s="177" t="s">
        <v>71</v>
      </c>
      <c r="AU254" s="177" t="s">
        <v>17</v>
      </c>
      <c r="AY254" s="169" t="s">
        <v>190</v>
      </c>
      <c r="BK254" s="178">
        <f>BK255</f>
        <v>0</v>
      </c>
    </row>
    <row r="255" spans="2:65" s="1" customFormat="1" ht="38.25" customHeight="1">
      <c r="B255" s="181"/>
      <c r="C255" s="182" t="s">
        <v>483</v>
      </c>
      <c r="D255" s="182" t="s">
        <v>192</v>
      </c>
      <c r="E255" s="183" t="s">
        <v>5397</v>
      </c>
      <c r="F255" s="184" t="s">
        <v>5398</v>
      </c>
      <c r="G255" s="185" t="s">
        <v>316</v>
      </c>
      <c r="H255" s="186">
        <v>27.956</v>
      </c>
      <c r="I255" s="187"/>
      <c r="J255" s="188">
        <f>ROUND(I255*H255,2)</f>
        <v>0</v>
      </c>
      <c r="K255" s="184" t="s">
        <v>196</v>
      </c>
      <c r="L255" s="42"/>
      <c r="M255" s="189" t="s">
        <v>5</v>
      </c>
      <c r="N255" s="190" t="s">
        <v>43</v>
      </c>
      <c r="O255" s="43"/>
      <c r="P255" s="191">
        <f>O255*H255</f>
        <v>0</v>
      </c>
      <c r="Q255" s="191">
        <v>0</v>
      </c>
      <c r="R255" s="191">
        <f>Q255*H255</f>
        <v>0</v>
      </c>
      <c r="S255" s="191">
        <v>0</v>
      </c>
      <c r="T255" s="192">
        <f>S255*H255</f>
        <v>0</v>
      </c>
      <c r="AR255" s="25" t="s">
        <v>92</v>
      </c>
      <c r="AT255" s="25" t="s">
        <v>192</v>
      </c>
      <c r="AU255" s="25" t="s">
        <v>80</v>
      </c>
      <c r="AY255" s="25" t="s">
        <v>190</v>
      </c>
      <c r="BE255" s="193">
        <f>IF(N255="základní",J255,0)</f>
        <v>0</v>
      </c>
      <c r="BF255" s="193">
        <f>IF(N255="snížená",J255,0)</f>
        <v>0</v>
      </c>
      <c r="BG255" s="193">
        <f>IF(N255="zákl. přenesená",J255,0)</f>
        <v>0</v>
      </c>
      <c r="BH255" s="193">
        <f>IF(N255="sníž. přenesená",J255,0)</f>
        <v>0</v>
      </c>
      <c r="BI255" s="193">
        <f>IF(N255="nulová",J255,0)</f>
        <v>0</v>
      </c>
      <c r="BJ255" s="25" t="s">
        <v>17</v>
      </c>
      <c r="BK255" s="193">
        <f>ROUND(I255*H255,2)</f>
        <v>0</v>
      </c>
      <c r="BL255" s="25" t="s">
        <v>92</v>
      </c>
      <c r="BM255" s="25" t="s">
        <v>5399</v>
      </c>
    </row>
    <row r="256" spans="2:63" s="11" customFormat="1" ht="37.35" customHeight="1">
      <c r="B256" s="168"/>
      <c r="D256" s="169" t="s">
        <v>71</v>
      </c>
      <c r="E256" s="170" t="s">
        <v>1811</v>
      </c>
      <c r="F256" s="170" t="s">
        <v>1812</v>
      </c>
      <c r="I256" s="171"/>
      <c r="J256" s="172">
        <f>BK256</f>
        <v>0</v>
      </c>
      <c r="L256" s="168"/>
      <c r="M256" s="173"/>
      <c r="N256" s="174"/>
      <c r="O256" s="174"/>
      <c r="P256" s="175">
        <f>P257+P265+P275</f>
        <v>0</v>
      </c>
      <c r="Q256" s="174"/>
      <c r="R256" s="175">
        <f>R257+R265+R275</f>
        <v>0.09365470000000001</v>
      </c>
      <c r="S256" s="174"/>
      <c r="T256" s="176">
        <f>T257+T265+T275</f>
        <v>0</v>
      </c>
      <c r="AR256" s="169" t="s">
        <v>80</v>
      </c>
      <c r="AT256" s="177" t="s">
        <v>71</v>
      </c>
      <c r="AU256" s="177" t="s">
        <v>72</v>
      </c>
      <c r="AY256" s="169" t="s">
        <v>190</v>
      </c>
      <c r="BK256" s="178">
        <f>BK257+BK265+BK275</f>
        <v>0</v>
      </c>
    </row>
    <row r="257" spans="2:63" s="11" customFormat="1" ht="19.9" customHeight="1">
      <c r="B257" s="168"/>
      <c r="D257" s="169" t="s">
        <v>71</v>
      </c>
      <c r="E257" s="179" t="s">
        <v>2001</v>
      </c>
      <c r="F257" s="179" t="s">
        <v>2002</v>
      </c>
      <c r="I257" s="171"/>
      <c r="J257" s="180">
        <f>BK257</f>
        <v>0</v>
      </c>
      <c r="L257" s="168"/>
      <c r="M257" s="173"/>
      <c r="N257" s="174"/>
      <c r="O257" s="174"/>
      <c r="P257" s="175">
        <f>SUM(P258:P264)</f>
        <v>0</v>
      </c>
      <c r="Q257" s="174"/>
      <c r="R257" s="175">
        <f>SUM(R258:R264)</f>
        <v>0.0021315</v>
      </c>
      <c r="S257" s="174"/>
      <c r="T257" s="176">
        <f>SUM(T258:T264)</f>
        <v>0</v>
      </c>
      <c r="AR257" s="169" t="s">
        <v>80</v>
      </c>
      <c r="AT257" s="177" t="s">
        <v>71</v>
      </c>
      <c r="AU257" s="177" t="s">
        <v>17</v>
      </c>
      <c r="AY257" s="169" t="s">
        <v>190</v>
      </c>
      <c r="BK257" s="178">
        <f>SUM(BK258:BK264)</f>
        <v>0</v>
      </c>
    </row>
    <row r="258" spans="2:65" s="1" customFormat="1" ht="25.5" customHeight="1">
      <c r="B258" s="181"/>
      <c r="C258" s="182" t="s">
        <v>489</v>
      </c>
      <c r="D258" s="182" t="s">
        <v>192</v>
      </c>
      <c r="E258" s="183" t="s">
        <v>2085</v>
      </c>
      <c r="F258" s="184" t="s">
        <v>2086</v>
      </c>
      <c r="G258" s="185" t="s">
        <v>275</v>
      </c>
      <c r="H258" s="186">
        <v>2.584</v>
      </c>
      <c r="I258" s="187"/>
      <c r="J258" s="188">
        <f>ROUND(I258*H258,2)</f>
        <v>0</v>
      </c>
      <c r="K258" s="184" t="s">
        <v>196</v>
      </c>
      <c r="L258" s="42"/>
      <c r="M258" s="189" t="s">
        <v>5</v>
      </c>
      <c r="N258" s="190" t="s">
        <v>43</v>
      </c>
      <c r="O258" s="43"/>
      <c r="P258" s="191">
        <f>O258*H258</f>
        <v>0</v>
      </c>
      <c r="Q258" s="191">
        <v>0</v>
      </c>
      <c r="R258" s="191">
        <f>Q258*H258</f>
        <v>0</v>
      </c>
      <c r="S258" s="191">
        <v>0</v>
      </c>
      <c r="T258" s="192">
        <f>S258*H258</f>
        <v>0</v>
      </c>
      <c r="AR258" s="25" t="s">
        <v>283</v>
      </c>
      <c r="AT258" s="25" t="s">
        <v>192</v>
      </c>
      <c r="AU258" s="25" t="s">
        <v>80</v>
      </c>
      <c r="AY258" s="25" t="s">
        <v>190</v>
      </c>
      <c r="BE258" s="193">
        <f>IF(N258="základní",J258,0)</f>
        <v>0</v>
      </c>
      <c r="BF258" s="193">
        <f>IF(N258="snížená",J258,0)</f>
        <v>0</v>
      </c>
      <c r="BG258" s="193">
        <f>IF(N258="zákl. přenesená",J258,0)</f>
        <v>0</v>
      </c>
      <c r="BH258" s="193">
        <f>IF(N258="sníž. přenesená",J258,0)</f>
        <v>0</v>
      </c>
      <c r="BI258" s="193">
        <f>IF(N258="nulová",J258,0)</f>
        <v>0</v>
      </c>
      <c r="BJ258" s="25" t="s">
        <v>17</v>
      </c>
      <c r="BK258" s="193">
        <f>ROUND(I258*H258,2)</f>
        <v>0</v>
      </c>
      <c r="BL258" s="25" t="s">
        <v>283</v>
      </c>
      <c r="BM258" s="25" t="s">
        <v>5400</v>
      </c>
    </row>
    <row r="259" spans="2:51" s="12" customFormat="1" ht="13.5">
      <c r="B259" s="194"/>
      <c r="D259" s="195" t="s">
        <v>198</v>
      </c>
      <c r="E259" s="196" t="s">
        <v>5</v>
      </c>
      <c r="F259" s="197" t="s">
        <v>5401</v>
      </c>
      <c r="H259" s="196" t="s">
        <v>5</v>
      </c>
      <c r="I259" s="198"/>
      <c r="L259" s="194"/>
      <c r="M259" s="199"/>
      <c r="N259" s="200"/>
      <c r="O259" s="200"/>
      <c r="P259" s="200"/>
      <c r="Q259" s="200"/>
      <c r="R259" s="200"/>
      <c r="S259" s="200"/>
      <c r="T259" s="201"/>
      <c r="AT259" s="196" t="s">
        <v>198</v>
      </c>
      <c r="AU259" s="196" t="s">
        <v>80</v>
      </c>
      <c r="AV259" s="12" t="s">
        <v>17</v>
      </c>
      <c r="AW259" s="12" t="s">
        <v>35</v>
      </c>
      <c r="AX259" s="12" t="s">
        <v>72</v>
      </c>
      <c r="AY259" s="196" t="s">
        <v>190</v>
      </c>
    </row>
    <row r="260" spans="2:51" s="13" customFormat="1" ht="13.5">
      <c r="B260" s="202"/>
      <c r="D260" s="195" t="s">
        <v>198</v>
      </c>
      <c r="E260" s="203" t="s">
        <v>5</v>
      </c>
      <c r="F260" s="204" t="s">
        <v>5402</v>
      </c>
      <c r="H260" s="205">
        <v>2.584</v>
      </c>
      <c r="I260" s="206"/>
      <c r="L260" s="202"/>
      <c r="M260" s="207"/>
      <c r="N260" s="208"/>
      <c r="O260" s="208"/>
      <c r="P260" s="208"/>
      <c r="Q260" s="208"/>
      <c r="R260" s="208"/>
      <c r="S260" s="208"/>
      <c r="T260" s="209"/>
      <c r="AT260" s="203" t="s">
        <v>198</v>
      </c>
      <c r="AU260" s="203" t="s">
        <v>80</v>
      </c>
      <c r="AV260" s="13" t="s">
        <v>80</v>
      </c>
      <c r="AW260" s="13" t="s">
        <v>35</v>
      </c>
      <c r="AX260" s="13" t="s">
        <v>72</v>
      </c>
      <c r="AY260" s="203" t="s">
        <v>190</v>
      </c>
    </row>
    <row r="261" spans="2:51" s="14" customFormat="1" ht="13.5">
      <c r="B261" s="210"/>
      <c r="D261" s="195" t="s">
        <v>198</v>
      </c>
      <c r="E261" s="211" t="s">
        <v>5</v>
      </c>
      <c r="F261" s="212" t="s">
        <v>221</v>
      </c>
      <c r="H261" s="213">
        <v>2.584</v>
      </c>
      <c r="I261" s="214"/>
      <c r="L261" s="210"/>
      <c r="M261" s="215"/>
      <c r="N261" s="216"/>
      <c r="O261" s="216"/>
      <c r="P261" s="216"/>
      <c r="Q261" s="216"/>
      <c r="R261" s="216"/>
      <c r="S261" s="216"/>
      <c r="T261" s="217"/>
      <c r="AT261" s="211" t="s">
        <v>198</v>
      </c>
      <c r="AU261" s="211" t="s">
        <v>80</v>
      </c>
      <c r="AV261" s="14" t="s">
        <v>92</v>
      </c>
      <c r="AW261" s="14" t="s">
        <v>35</v>
      </c>
      <c r="AX261" s="14" t="s">
        <v>17</v>
      </c>
      <c r="AY261" s="211" t="s">
        <v>190</v>
      </c>
    </row>
    <row r="262" spans="2:65" s="1" customFormat="1" ht="25.5" customHeight="1">
      <c r="B262" s="181"/>
      <c r="C262" s="218" t="s">
        <v>495</v>
      </c>
      <c r="D262" s="218" t="s">
        <v>465</v>
      </c>
      <c r="E262" s="219" t="s">
        <v>5403</v>
      </c>
      <c r="F262" s="220" t="s">
        <v>5404</v>
      </c>
      <c r="G262" s="221" t="s">
        <v>275</v>
      </c>
      <c r="H262" s="222">
        <v>2.842</v>
      </c>
      <c r="I262" s="223"/>
      <c r="J262" s="224">
        <f>ROUND(I262*H262,2)</f>
        <v>0</v>
      </c>
      <c r="K262" s="220" t="s">
        <v>196</v>
      </c>
      <c r="L262" s="225"/>
      <c r="M262" s="226" t="s">
        <v>5</v>
      </c>
      <c r="N262" s="227" t="s">
        <v>43</v>
      </c>
      <c r="O262" s="43"/>
      <c r="P262" s="191">
        <f>O262*H262</f>
        <v>0</v>
      </c>
      <c r="Q262" s="191">
        <v>0.00075</v>
      </c>
      <c r="R262" s="191">
        <f>Q262*H262</f>
        <v>0.0021315</v>
      </c>
      <c r="S262" s="191">
        <v>0</v>
      </c>
      <c r="T262" s="192">
        <f>S262*H262</f>
        <v>0</v>
      </c>
      <c r="AR262" s="25" t="s">
        <v>407</v>
      </c>
      <c r="AT262" s="25" t="s">
        <v>465</v>
      </c>
      <c r="AU262" s="25" t="s">
        <v>80</v>
      </c>
      <c r="AY262" s="25" t="s">
        <v>190</v>
      </c>
      <c r="BE262" s="193">
        <f>IF(N262="základní",J262,0)</f>
        <v>0</v>
      </c>
      <c r="BF262" s="193">
        <f>IF(N262="snížená",J262,0)</f>
        <v>0</v>
      </c>
      <c r="BG262" s="193">
        <f>IF(N262="zákl. přenesená",J262,0)</f>
        <v>0</v>
      </c>
      <c r="BH262" s="193">
        <f>IF(N262="sníž. přenesená",J262,0)</f>
        <v>0</v>
      </c>
      <c r="BI262" s="193">
        <f>IF(N262="nulová",J262,0)</f>
        <v>0</v>
      </c>
      <c r="BJ262" s="25" t="s">
        <v>17</v>
      </c>
      <c r="BK262" s="193">
        <f>ROUND(I262*H262,2)</f>
        <v>0</v>
      </c>
      <c r="BL262" s="25" t="s">
        <v>283</v>
      </c>
      <c r="BM262" s="25" t="s">
        <v>5405</v>
      </c>
    </row>
    <row r="263" spans="2:51" s="13" customFormat="1" ht="13.5">
      <c r="B263" s="202"/>
      <c r="D263" s="195" t="s">
        <v>198</v>
      </c>
      <c r="F263" s="204" t="s">
        <v>5406</v>
      </c>
      <c r="H263" s="205">
        <v>2.842</v>
      </c>
      <c r="I263" s="206"/>
      <c r="L263" s="202"/>
      <c r="M263" s="207"/>
      <c r="N263" s="208"/>
      <c r="O263" s="208"/>
      <c r="P263" s="208"/>
      <c r="Q263" s="208"/>
      <c r="R263" s="208"/>
      <c r="S263" s="208"/>
      <c r="T263" s="209"/>
      <c r="AT263" s="203" t="s">
        <v>198</v>
      </c>
      <c r="AU263" s="203" t="s">
        <v>80</v>
      </c>
      <c r="AV263" s="13" t="s">
        <v>80</v>
      </c>
      <c r="AW263" s="13" t="s">
        <v>6</v>
      </c>
      <c r="AX263" s="13" t="s">
        <v>17</v>
      </c>
      <c r="AY263" s="203" t="s">
        <v>190</v>
      </c>
    </row>
    <row r="264" spans="2:65" s="1" customFormat="1" ht="38.25" customHeight="1">
      <c r="B264" s="181"/>
      <c r="C264" s="182" t="s">
        <v>501</v>
      </c>
      <c r="D264" s="182" t="s">
        <v>192</v>
      </c>
      <c r="E264" s="183" t="s">
        <v>5407</v>
      </c>
      <c r="F264" s="184" t="s">
        <v>5408</v>
      </c>
      <c r="G264" s="185" t="s">
        <v>316</v>
      </c>
      <c r="H264" s="186">
        <v>0.002</v>
      </c>
      <c r="I264" s="187"/>
      <c r="J264" s="188">
        <f>ROUND(I264*H264,2)</f>
        <v>0</v>
      </c>
      <c r="K264" s="184" t="s">
        <v>196</v>
      </c>
      <c r="L264" s="42"/>
      <c r="M264" s="189" t="s">
        <v>5</v>
      </c>
      <c r="N264" s="190" t="s">
        <v>43</v>
      </c>
      <c r="O264" s="43"/>
      <c r="P264" s="191">
        <f>O264*H264</f>
        <v>0</v>
      </c>
      <c r="Q264" s="191">
        <v>0</v>
      </c>
      <c r="R264" s="191">
        <f>Q264*H264</f>
        <v>0</v>
      </c>
      <c r="S264" s="191">
        <v>0</v>
      </c>
      <c r="T264" s="192">
        <f>S264*H264</f>
        <v>0</v>
      </c>
      <c r="AR264" s="25" t="s">
        <v>283</v>
      </c>
      <c r="AT264" s="25" t="s">
        <v>192</v>
      </c>
      <c r="AU264" s="25" t="s">
        <v>80</v>
      </c>
      <c r="AY264" s="25" t="s">
        <v>190</v>
      </c>
      <c r="BE264" s="193">
        <f>IF(N264="základní",J264,0)</f>
        <v>0</v>
      </c>
      <c r="BF264" s="193">
        <f>IF(N264="snížená",J264,0)</f>
        <v>0</v>
      </c>
      <c r="BG264" s="193">
        <f>IF(N264="zákl. přenesená",J264,0)</f>
        <v>0</v>
      </c>
      <c r="BH264" s="193">
        <f>IF(N264="sníž. přenesená",J264,0)</f>
        <v>0</v>
      </c>
      <c r="BI264" s="193">
        <f>IF(N264="nulová",J264,0)</f>
        <v>0</v>
      </c>
      <c r="BJ264" s="25" t="s">
        <v>17</v>
      </c>
      <c r="BK264" s="193">
        <f>ROUND(I264*H264,2)</f>
        <v>0</v>
      </c>
      <c r="BL264" s="25" t="s">
        <v>283</v>
      </c>
      <c r="BM264" s="25" t="s">
        <v>5409</v>
      </c>
    </row>
    <row r="265" spans="2:63" s="11" customFormat="1" ht="29.85" customHeight="1">
      <c r="B265" s="168"/>
      <c r="D265" s="169" t="s">
        <v>71</v>
      </c>
      <c r="E265" s="179" t="s">
        <v>3061</v>
      </c>
      <c r="F265" s="179" t="s">
        <v>3062</v>
      </c>
      <c r="I265" s="171"/>
      <c r="J265" s="180">
        <f>BK265</f>
        <v>0</v>
      </c>
      <c r="L265" s="168"/>
      <c r="M265" s="173"/>
      <c r="N265" s="174"/>
      <c r="O265" s="174"/>
      <c r="P265" s="175">
        <f>SUM(P266:P274)</f>
        <v>0</v>
      </c>
      <c r="Q265" s="174"/>
      <c r="R265" s="175">
        <f>SUM(R266:R274)</f>
        <v>0.00301</v>
      </c>
      <c r="S265" s="174"/>
      <c r="T265" s="176">
        <f>SUM(T266:T274)</f>
        <v>0</v>
      </c>
      <c r="AR265" s="169" t="s">
        <v>80</v>
      </c>
      <c r="AT265" s="177" t="s">
        <v>71</v>
      </c>
      <c r="AU265" s="177" t="s">
        <v>17</v>
      </c>
      <c r="AY265" s="169" t="s">
        <v>190</v>
      </c>
      <c r="BK265" s="178">
        <f>SUM(BK266:BK274)</f>
        <v>0</v>
      </c>
    </row>
    <row r="266" spans="2:65" s="1" customFormat="1" ht="16.5" customHeight="1">
      <c r="B266" s="181"/>
      <c r="C266" s="182" t="s">
        <v>507</v>
      </c>
      <c r="D266" s="182" t="s">
        <v>192</v>
      </c>
      <c r="E266" s="183" t="s">
        <v>5410</v>
      </c>
      <c r="F266" s="184" t="s">
        <v>5411</v>
      </c>
      <c r="G266" s="185" t="s">
        <v>410</v>
      </c>
      <c r="H266" s="186">
        <v>1</v>
      </c>
      <c r="I266" s="187"/>
      <c r="J266" s="188">
        <f>ROUND(I266*H266,2)</f>
        <v>0</v>
      </c>
      <c r="K266" s="184" t="s">
        <v>5</v>
      </c>
      <c r="L266" s="42"/>
      <c r="M266" s="189" t="s">
        <v>5</v>
      </c>
      <c r="N266" s="190" t="s">
        <v>43</v>
      </c>
      <c r="O266" s="43"/>
      <c r="P266" s="191">
        <f>O266*H266</f>
        <v>0</v>
      </c>
      <c r="Q266" s="191">
        <v>0</v>
      </c>
      <c r="R266" s="191">
        <f>Q266*H266</f>
        <v>0</v>
      </c>
      <c r="S266" s="191">
        <v>0</v>
      </c>
      <c r="T266" s="192">
        <f>S266*H266</f>
        <v>0</v>
      </c>
      <c r="AR266" s="25" t="s">
        <v>283</v>
      </c>
      <c r="AT266" s="25" t="s">
        <v>192</v>
      </c>
      <c r="AU266" s="25" t="s">
        <v>80</v>
      </c>
      <c r="AY266" s="25" t="s">
        <v>190</v>
      </c>
      <c r="BE266" s="193">
        <f>IF(N266="základní",J266,0)</f>
        <v>0</v>
      </c>
      <c r="BF266" s="193">
        <f>IF(N266="snížená",J266,0)</f>
        <v>0</v>
      </c>
      <c r="BG266" s="193">
        <f>IF(N266="zákl. přenesená",J266,0)</f>
        <v>0</v>
      </c>
      <c r="BH266" s="193">
        <f>IF(N266="sníž. přenesená",J266,0)</f>
        <v>0</v>
      </c>
      <c r="BI266" s="193">
        <f>IF(N266="nulová",J266,0)</f>
        <v>0</v>
      </c>
      <c r="BJ266" s="25" t="s">
        <v>17</v>
      </c>
      <c r="BK266" s="193">
        <f>ROUND(I266*H266,2)</f>
        <v>0</v>
      </c>
      <c r="BL266" s="25" t="s">
        <v>283</v>
      </c>
      <c r="BM266" s="25" t="s">
        <v>5412</v>
      </c>
    </row>
    <row r="267" spans="2:51" s="12" customFormat="1" ht="13.5">
      <c r="B267" s="194"/>
      <c r="D267" s="195" t="s">
        <v>198</v>
      </c>
      <c r="E267" s="196" t="s">
        <v>5</v>
      </c>
      <c r="F267" s="197" t="s">
        <v>5413</v>
      </c>
      <c r="H267" s="196" t="s">
        <v>5</v>
      </c>
      <c r="I267" s="198"/>
      <c r="L267" s="194"/>
      <c r="M267" s="199"/>
      <c r="N267" s="200"/>
      <c r="O267" s="200"/>
      <c r="P267" s="200"/>
      <c r="Q267" s="200"/>
      <c r="R267" s="200"/>
      <c r="S267" s="200"/>
      <c r="T267" s="201"/>
      <c r="AT267" s="196" t="s">
        <v>198</v>
      </c>
      <c r="AU267" s="196" t="s">
        <v>80</v>
      </c>
      <c r="AV267" s="12" t="s">
        <v>17</v>
      </c>
      <c r="AW267" s="12" t="s">
        <v>35</v>
      </c>
      <c r="AX267" s="12" t="s">
        <v>72</v>
      </c>
      <c r="AY267" s="196" t="s">
        <v>190</v>
      </c>
    </row>
    <row r="268" spans="2:51" s="13" customFormat="1" ht="13.5">
      <c r="B268" s="202"/>
      <c r="D268" s="195" t="s">
        <v>198</v>
      </c>
      <c r="E268" s="203" t="s">
        <v>5</v>
      </c>
      <c r="F268" s="204" t="s">
        <v>17</v>
      </c>
      <c r="H268" s="205">
        <v>1</v>
      </c>
      <c r="I268" s="206"/>
      <c r="L268" s="202"/>
      <c r="M268" s="207"/>
      <c r="N268" s="208"/>
      <c r="O268" s="208"/>
      <c r="P268" s="208"/>
      <c r="Q268" s="208"/>
      <c r="R268" s="208"/>
      <c r="S268" s="208"/>
      <c r="T268" s="209"/>
      <c r="AT268" s="203" t="s">
        <v>198</v>
      </c>
      <c r="AU268" s="203" t="s">
        <v>80</v>
      </c>
      <c r="AV268" s="13" t="s">
        <v>80</v>
      </c>
      <c r="AW268" s="13" t="s">
        <v>35</v>
      </c>
      <c r="AX268" s="13" t="s">
        <v>17</v>
      </c>
      <c r="AY268" s="203" t="s">
        <v>190</v>
      </c>
    </row>
    <row r="269" spans="2:65" s="1" customFormat="1" ht="16.5" customHeight="1">
      <c r="B269" s="181"/>
      <c r="C269" s="218" t="s">
        <v>513</v>
      </c>
      <c r="D269" s="218" t="s">
        <v>465</v>
      </c>
      <c r="E269" s="219" t="s">
        <v>5414</v>
      </c>
      <c r="F269" s="220" t="s">
        <v>5415</v>
      </c>
      <c r="G269" s="221" t="s">
        <v>410</v>
      </c>
      <c r="H269" s="222">
        <v>1</v>
      </c>
      <c r="I269" s="223"/>
      <c r="J269" s="224">
        <f aca="true" t="shared" si="10" ref="J269:J274">ROUND(I269*H269,2)</f>
        <v>0</v>
      </c>
      <c r="K269" s="220" t="s">
        <v>5</v>
      </c>
      <c r="L269" s="225"/>
      <c r="M269" s="226" t="s">
        <v>5</v>
      </c>
      <c r="N269" s="227" t="s">
        <v>43</v>
      </c>
      <c r="O269" s="43"/>
      <c r="P269" s="191">
        <f aca="true" t="shared" si="11" ref="P269:P274">O269*H269</f>
        <v>0</v>
      </c>
      <c r="Q269" s="191">
        <v>0.00301</v>
      </c>
      <c r="R269" s="191">
        <f aca="true" t="shared" si="12" ref="R269:R274">Q269*H269</f>
        <v>0.00301</v>
      </c>
      <c r="S269" s="191">
        <v>0</v>
      </c>
      <c r="T269" s="192">
        <f aca="true" t="shared" si="13" ref="T269:T274">S269*H269</f>
        <v>0</v>
      </c>
      <c r="AR269" s="25" t="s">
        <v>407</v>
      </c>
      <c r="AT269" s="25" t="s">
        <v>465</v>
      </c>
      <c r="AU269" s="25" t="s">
        <v>80</v>
      </c>
      <c r="AY269" s="25" t="s">
        <v>190</v>
      </c>
      <c r="BE269" s="193">
        <f aca="true" t="shared" si="14" ref="BE269:BE274">IF(N269="základní",J269,0)</f>
        <v>0</v>
      </c>
      <c r="BF269" s="193">
        <f aca="true" t="shared" si="15" ref="BF269:BF274">IF(N269="snížená",J269,0)</f>
        <v>0</v>
      </c>
      <c r="BG269" s="193">
        <f aca="true" t="shared" si="16" ref="BG269:BG274">IF(N269="zákl. přenesená",J269,0)</f>
        <v>0</v>
      </c>
      <c r="BH269" s="193">
        <f aca="true" t="shared" si="17" ref="BH269:BH274">IF(N269="sníž. přenesená",J269,0)</f>
        <v>0</v>
      </c>
      <c r="BI269" s="193">
        <f aca="true" t="shared" si="18" ref="BI269:BI274">IF(N269="nulová",J269,0)</f>
        <v>0</v>
      </c>
      <c r="BJ269" s="25" t="s">
        <v>17</v>
      </c>
      <c r="BK269" s="193">
        <f aca="true" t="shared" si="19" ref="BK269:BK274">ROUND(I269*H269,2)</f>
        <v>0</v>
      </c>
      <c r="BL269" s="25" t="s">
        <v>283</v>
      </c>
      <c r="BM269" s="25" t="s">
        <v>5416</v>
      </c>
    </row>
    <row r="270" spans="2:65" s="1" customFormat="1" ht="16.5" customHeight="1">
      <c r="B270" s="181"/>
      <c r="C270" s="182" t="s">
        <v>519</v>
      </c>
      <c r="D270" s="182" t="s">
        <v>192</v>
      </c>
      <c r="E270" s="183" t="s">
        <v>5417</v>
      </c>
      <c r="F270" s="184" t="s">
        <v>5418</v>
      </c>
      <c r="G270" s="185" t="s">
        <v>410</v>
      </c>
      <c r="H270" s="186">
        <v>1</v>
      </c>
      <c r="I270" s="187"/>
      <c r="J270" s="188">
        <f t="shared" si="10"/>
        <v>0</v>
      </c>
      <c r="K270" s="184" t="s">
        <v>5</v>
      </c>
      <c r="L270" s="42"/>
      <c r="M270" s="189" t="s">
        <v>5</v>
      </c>
      <c r="N270" s="190" t="s">
        <v>43</v>
      </c>
      <c r="O270" s="43"/>
      <c r="P270" s="191">
        <f t="shared" si="11"/>
        <v>0</v>
      </c>
      <c r="Q270" s="191">
        <v>0</v>
      </c>
      <c r="R270" s="191">
        <f t="shared" si="12"/>
        <v>0</v>
      </c>
      <c r="S270" s="191">
        <v>0</v>
      </c>
      <c r="T270" s="192">
        <f t="shared" si="13"/>
        <v>0</v>
      </c>
      <c r="AR270" s="25" t="s">
        <v>283</v>
      </c>
      <c r="AT270" s="25" t="s">
        <v>192</v>
      </c>
      <c r="AU270" s="25" t="s">
        <v>80</v>
      </c>
      <c r="AY270" s="25" t="s">
        <v>190</v>
      </c>
      <c r="BE270" s="193">
        <f t="shared" si="14"/>
        <v>0</v>
      </c>
      <c r="BF270" s="193">
        <f t="shared" si="15"/>
        <v>0</v>
      </c>
      <c r="BG270" s="193">
        <f t="shared" si="16"/>
        <v>0</v>
      </c>
      <c r="BH270" s="193">
        <f t="shared" si="17"/>
        <v>0</v>
      </c>
      <c r="BI270" s="193">
        <f t="shared" si="18"/>
        <v>0</v>
      </c>
      <c r="BJ270" s="25" t="s">
        <v>17</v>
      </c>
      <c r="BK270" s="193">
        <f t="shared" si="19"/>
        <v>0</v>
      </c>
      <c r="BL270" s="25" t="s">
        <v>283</v>
      </c>
      <c r="BM270" s="25" t="s">
        <v>5419</v>
      </c>
    </row>
    <row r="271" spans="2:65" s="1" customFormat="1" ht="16.5" customHeight="1">
      <c r="B271" s="181"/>
      <c r="C271" s="182" t="s">
        <v>525</v>
      </c>
      <c r="D271" s="182" t="s">
        <v>192</v>
      </c>
      <c r="E271" s="183" t="s">
        <v>5420</v>
      </c>
      <c r="F271" s="184" t="s">
        <v>5421</v>
      </c>
      <c r="G271" s="185" t="s">
        <v>410</v>
      </c>
      <c r="H271" s="186">
        <v>1</v>
      </c>
      <c r="I271" s="187"/>
      <c r="J271" s="188">
        <f t="shared" si="10"/>
        <v>0</v>
      </c>
      <c r="K271" s="184" t="s">
        <v>5</v>
      </c>
      <c r="L271" s="42"/>
      <c r="M271" s="189" t="s">
        <v>5</v>
      </c>
      <c r="N271" s="190" t="s">
        <v>43</v>
      </c>
      <c r="O271" s="43"/>
      <c r="P271" s="191">
        <f t="shared" si="11"/>
        <v>0</v>
      </c>
      <c r="Q271" s="191">
        <v>0</v>
      </c>
      <c r="R271" s="191">
        <f t="shared" si="12"/>
        <v>0</v>
      </c>
      <c r="S271" s="191">
        <v>0</v>
      </c>
      <c r="T271" s="192">
        <f t="shared" si="13"/>
        <v>0</v>
      </c>
      <c r="AR271" s="25" t="s">
        <v>283</v>
      </c>
      <c r="AT271" s="25" t="s">
        <v>192</v>
      </c>
      <c r="AU271" s="25" t="s">
        <v>80</v>
      </c>
      <c r="AY271" s="25" t="s">
        <v>190</v>
      </c>
      <c r="BE271" s="193">
        <f t="shared" si="14"/>
        <v>0</v>
      </c>
      <c r="BF271" s="193">
        <f t="shared" si="15"/>
        <v>0</v>
      </c>
      <c r="BG271" s="193">
        <f t="shared" si="16"/>
        <v>0</v>
      </c>
      <c r="BH271" s="193">
        <f t="shared" si="17"/>
        <v>0</v>
      </c>
      <c r="BI271" s="193">
        <f t="shared" si="18"/>
        <v>0</v>
      </c>
      <c r="BJ271" s="25" t="s">
        <v>17</v>
      </c>
      <c r="BK271" s="193">
        <f t="shared" si="19"/>
        <v>0</v>
      </c>
      <c r="BL271" s="25" t="s">
        <v>283</v>
      </c>
      <c r="BM271" s="25" t="s">
        <v>5422</v>
      </c>
    </row>
    <row r="272" spans="2:65" s="1" customFormat="1" ht="16.5" customHeight="1">
      <c r="B272" s="181"/>
      <c r="C272" s="182" t="s">
        <v>531</v>
      </c>
      <c r="D272" s="182" t="s">
        <v>192</v>
      </c>
      <c r="E272" s="183" t="s">
        <v>5423</v>
      </c>
      <c r="F272" s="184" t="s">
        <v>5424</v>
      </c>
      <c r="G272" s="185" t="s">
        <v>410</v>
      </c>
      <c r="H272" s="186">
        <v>7</v>
      </c>
      <c r="I272" s="187"/>
      <c r="J272" s="188">
        <f t="shared" si="10"/>
        <v>0</v>
      </c>
      <c r="K272" s="184" t="s">
        <v>5</v>
      </c>
      <c r="L272" s="42"/>
      <c r="M272" s="189" t="s">
        <v>5</v>
      </c>
      <c r="N272" s="190" t="s">
        <v>43</v>
      </c>
      <c r="O272" s="43"/>
      <c r="P272" s="191">
        <f t="shared" si="11"/>
        <v>0</v>
      </c>
      <c r="Q272" s="191">
        <v>0</v>
      </c>
      <c r="R272" s="191">
        <f t="shared" si="12"/>
        <v>0</v>
      </c>
      <c r="S272" s="191">
        <v>0</v>
      </c>
      <c r="T272" s="192">
        <f t="shared" si="13"/>
        <v>0</v>
      </c>
      <c r="AR272" s="25" t="s">
        <v>283</v>
      </c>
      <c r="AT272" s="25" t="s">
        <v>192</v>
      </c>
      <c r="AU272" s="25" t="s">
        <v>80</v>
      </c>
      <c r="AY272" s="25" t="s">
        <v>190</v>
      </c>
      <c r="BE272" s="193">
        <f t="shared" si="14"/>
        <v>0</v>
      </c>
      <c r="BF272" s="193">
        <f t="shared" si="15"/>
        <v>0</v>
      </c>
      <c r="BG272" s="193">
        <f t="shared" si="16"/>
        <v>0</v>
      </c>
      <c r="BH272" s="193">
        <f t="shared" si="17"/>
        <v>0</v>
      </c>
      <c r="BI272" s="193">
        <f t="shared" si="18"/>
        <v>0</v>
      </c>
      <c r="BJ272" s="25" t="s">
        <v>17</v>
      </c>
      <c r="BK272" s="193">
        <f t="shared" si="19"/>
        <v>0</v>
      </c>
      <c r="BL272" s="25" t="s">
        <v>283</v>
      </c>
      <c r="BM272" s="25" t="s">
        <v>5425</v>
      </c>
    </row>
    <row r="273" spans="2:65" s="1" customFormat="1" ht="25.5" customHeight="1">
      <c r="B273" s="181"/>
      <c r="C273" s="182" t="s">
        <v>537</v>
      </c>
      <c r="D273" s="182" t="s">
        <v>192</v>
      </c>
      <c r="E273" s="183" t="s">
        <v>5426</v>
      </c>
      <c r="F273" s="184" t="s">
        <v>5427</v>
      </c>
      <c r="G273" s="185" t="s">
        <v>410</v>
      </c>
      <c r="H273" s="186">
        <v>8</v>
      </c>
      <c r="I273" s="187"/>
      <c r="J273" s="188">
        <f t="shared" si="10"/>
        <v>0</v>
      </c>
      <c r="K273" s="184" t="s">
        <v>5</v>
      </c>
      <c r="L273" s="42"/>
      <c r="M273" s="189" t="s">
        <v>5</v>
      </c>
      <c r="N273" s="190" t="s">
        <v>43</v>
      </c>
      <c r="O273" s="43"/>
      <c r="P273" s="191">
        <f t="shared" si="11"/>
        <v>0</v>
      </c>
      <c r="Q273" s="191">
        <v>0</v>
      </c>
      <c r="R273" s="191">
        <f t="shared" si="12"/>
        <v>0</v>
      </c>
      <c r="S273" s="191">
        <v>0</v>
      </c>
      <c r="T273" s="192">
        <f t="shared" si="13"/>
        <v>0</v>
      </c>
      <c r="AR273" s="25" t="s">
        <v>283</v>
      </c>
      <c r="AT273" s="25" t="s">
        <v>192</v>
      </c>
      <c r="AU273" s="25" t="s">
        <v>80</v>
      </c>
      <c r="AY273" s="25" t="s">
        <v>190</v>
      </c>
      <c r="BE273" s="193">
        <f t="shared" si="14"/>
        <v>0</v>
      </c>
      <c r="BF273" s="193">
        <f t="shared" si="15"/>
        <v>0</v>
      </c>
      <c r="BG273" s="193">
        <f t="shared" si="16"/>
        <v>0</v>
      </c>
      <c r="BH273" s="193">
        <f t="shared" si="17"/>
        <v>0</v>
      </c>
      <c r="BI273" s="193">
        <f t="shared" si="18"/>
        <v>0</v>
      </c>
      <c r="BJ273" s="25" t="s">
        <v>17</v>
      </c>
      <c r="BK273" s="193">
        <f t="shared" si="19"/>
        <v>0</v>
      </c>
      <c r="BL273" s="25" t="s">
        <v>283</v>
      </c>
      <c r="BM273" s="25" t="s">
        <v>5428</v>
      </c>
    </row>
    <row r="274" spans="2:65" s="1" customFormat="1" ht="38.25" customHeight="1">
      <c r="B274" s="181"/>
      <c r="C274" s="182" t="s">
        <v>543</v>
      </c>
      <c r="D274" s="182" t="s">
        <v>192</v>
      </c>
      <c r="E274" s="183" t="s">
        <v>5429</v>
      </c>
      <c r="F274" s="184" t="s">
        <v>5430</v>
      </c>
      <c r="G274" s="185" t="s">
        <v>316</v>
      </c>
      <c r="H274" s="186">
        <v>6.898</v>
      </c>
      <c r="I274" s="187"/>
      <c r="J274" s="188">
        <f t="shared" si="10"/>
        <v>0</v>
      </c>
      <c r="K274" s="184" t="s">
        <v>196</v>
      </c>
      <c r="L274" s="42"/>
      <c r="M274" s="189" t="s">
        <v>5</v>
      </c>
      <c r="N274" s="190" t="s">
        <v>43</v>
      </c>
      <c r="O274" s="43"/>
      <c r="P274" s="191">
        <f t="shared" si="11"/>
        <v>0</v>
      </c>
      <c r="Q274" s="191">
        <v>0</v>
      </c>
      <c r="R274" s="191">
        <f t="shared" si="12"/>
        <v>0</v>
      </c>
      <c r="S274" s="191">
        <v>0</v>
      </c>
      <c r="T274" s="192">
        <f t="shared" si="13"/>
        <v>0</v>
      </c>
      <c r="AR274" s="25" t="s">
        <v>283</v>
      </c>
      <c r="AT274" s="25" t="s">
        <v>192</v>
      </c>
      <c r="AU274" s="25" t="s">
        <v>80</v>
      </c>
      <c r="AY274" s="25" t="s">
        <v>190</v>
      </c>
      <c r="BE274" s="193">
        <f t="shared" si="14"/>
        <v>0</v>
      </c>
      <c r="BF274" s="193">
        <f t="shared" si="15"/>
        <v>0</v>
      </c>
      <c r="BG274" s="193">
        <f t="shared" si="16"/>
        <v>0</v>
      </c>
      <c r="BH274" s="193">
        <f t="shared" si="17"/>
        <v>0</v>
      </c>
      <c r="BI274" s="193">
        <f t="shared" si="18"/>
        <v>0</v>
      </c>
      <c r="BJ274" s="25" t="s">
        <v>17</v>
      </c>
      <c r="BK274" s="193">
        <f t="shared" si="19"/>
        <v>0</v>
      </c>
      <c r="BL274" s="25" t="s">
        <v>283</v>
      </c>
      <c r="BM274" s="25" t="s">
        <v>5431</v>
      </c>
    </row>
    <row r="275" spans="2:63" s="11" customFormat="1" ht="29.85" customHeight="1">
      <c r="B275" s="168"/>
      <c r="D275" s="169" t="s">
        <v>71</v>
      </c>
      <c r="E275" s="179" t="s">
        <v>3577</v>
      </c>
      <c r="F275" s="179" t="s">
        <v>3578</v>
      </c>
      <c r="I275" s="171"/>
      <c r="J275" s="180">
        <f>BK275</f>
        <v>0</v>
      </c>
      <c r="L275" s="168"/>
      <c r="M275" s="173"/>
      <c r="N275" s="174"/>
      <c r="O275" s="174"/>
      <c r="P275" s="175">
        <f>SUM(P276:P285)</f>
        <v>0</v>
      </c>
      <c r="Q275" s="174"/>
      <c r="R275" s="175">
        <f>SUM(R276:R285)</f>
        <v>0.08851320000000001</v>
      </c>
      <c r="S275" s="174"/>
      <c r="T275" s="176">
        <f>SUM(T276:T285)</f>
        <v>0</v>
      </c>
      <c r="AR275" s="169" t="s">
        <v>80</v>
      </c>
      <c r="AT275" s="177" t="s">
        <v>71</v>
      </c>
      <c r="AU275" s="177" t="s">
        <v>17</v>
      </c>
      <c r="AY275" s="169" t="s">
        <v>190</v>
      </c>
      <c r="BK275" s="178">
        <f>SUM(BK276:BK285)</f>
        <v>0</v>
      </c>
    </row>
    <row r="276" spans="2:65" s="1" customFormat="1" ht="25.5" customHeight="1">
      <c r="B276" s="181"/>
      <c r="C276" s="182" t="s">
        <v>549</v>
      </c>
      <c r="D276" s="182" t="s">
        <v>192</v>
      </c>
      <c r="E276" s="183" t="s">
        <v>3603</v>
      </c>
      <c r="F276" s="184" t="s">
        <v>3604</v>
      </c>
      <c r="G276" s="185" t="s">
        <v>275</v>
      </c>
      <c r="H276" s="186">
        <v>122.935</v>
      </c>
      <c r="I276" s="187"/>
      <c r="J276" s="188">
        <f>ROUND(I276*H276,2)</f>
        <v>0</v>
      </c>
      <c r="K276" s="184" t="s">
        <v>196</v>
      </c>
      <c r="L276" s="42"/>
      <c r="M276" s="189" t="s">
        <v>5</v>
      </c>
      <c r="N276" s="190" t="s">
        <v>43</v>
      </c>
      <c r="O276" s="43"/>
      <c r="P276" s="191">
        <f>O276*H276</f>
        <v>0</v>
      </c>
      <c r="Q276" s="191">
        <v>0.00072</v>
      </c>
      <c r="R276" s="191">
        <f>Q276*H276</f>
        <v>0.08851320000000001</v>
      </c>
      <c r="S276" s="191">
        <v>0</v>
      </c>
      <c r="T276" s="192">
        <f>S276*H276</f>
        <v>0</v>
      </c>
      <c r="AR276" s="25" t="s">
        <v>283</v>
      </c>
      <c r="AT276" s="25" t="s">
        <v>192</v>
      </c>
      <c r="AU276" s="25" t="s">
        <v>80</v>
      </c>
      <c r="AY276" s="25" t="s">
        <v>190</v>
      </c>
      <c r="BE276" s="193">
        <f>IF(N276="základní",J276,0)</f>
        <v>0</v>
      </c>
      <c r="BF276" s="193">
        <f>IF(N276="snížená",J276,0)</f>
        <v>0</v>
      </c>
      <c r="BG276" s="193">
        <f>IF(N276="zákl. přenesená",J276,0)</f>
        <v>0</v>
      </c>
      <c r="BH276" s="193">
        <f>IF(N276="sníž. přenesená",J276,0)</f>
        <v>0</v>
      </c>
      <c r="BI276" s="193">
        <f>IF(N276="nulová",J276,0)</f>
        <v>0</v>
      </c>
      <c r="BJ276" s="25" t="s">
        <v>17</v>
      </c>
      <c r="BK276" s="193">
        <f>ROUND(I276*H276,2)</f>
        <v>0</v>
      </c>
      <c r="BL276" s="25" t="s">
        <v>283</v>
      </c>
      <c r="BM276" s="25" t="s">
        <v>5432</v>
      </c>
    </row>
    <row r="277" spans="2:51" s="12" customFormat="1" ht="13.5">
      <c r="B277" s="194"/>
      <c r="D277" s="195" t="s">
        <v>198</v>
      </c>
      <c r="E277" s="196" t="s">
        <v>5</v>
      </c>
      <c r="F277" s="197" t="s">
        <v>5353</v>
      </c>
      <c r="H277" s="196" t="s">
        <v>5</v>
      </c>
      <c r="I277" s="198"/>
      <c r="L277" s="194"/>
      <c r="M277" s="199"/>
      <c r="N277" s="200"/>
      <c r="O277" s="200"/>
      <c r="P277" s="200"/>
      <c r="Q277" s="200"/>
      <c r="R277" s="200"/>
      <c r="S277" s="200"/>
      <c r="T277" s="201"/>
      <c r="AT277" s="196" t="s">
        <v>198</v>
      </c>
      <c r="AU277" s="196" t="s">
        <v>80</v>
      </c>
      <c r="AV277" s="12" t="s">
        <v>17</v>
      </c>
      <c r="AW277" s="12" t="s">
        <v>35</v>
      </c>
      <c r="AX277" s="12" t="s">
        <v>72</v>
      </c>
      <c r="AY277" s="196" t="s">
        <v>190</v>
      </c>
    </row>
    <row r="278" spans="2:51" s="13" customFormat="1" ht="13.5">
      <c r="B278" s="202"/>
      <c r="D278" s="195" t="s">
        <v>198</v>
      </c>
      <c r="E278" s="203" t="s">
        <v>5</v>
      </c>
      <c r="F278" s="204" t="s">
        <v>5354</v>
      </c>
      <c r="H278" s="205">
        <v>57.511</v>
      </c>
      <c r="I278" s="206"/>
      <c r="L278" s="202"/>
      <c r="M278" s="207"/>
      <c r="N278" s="208"/>
      <c r="O278" s="208"/>
      <c r="P278" s="208"/>
      <c r="Q278" s="208"/>
      <c r="R278" s="208"/>
      <c r="S278" s="208"/>
      <c r="T278" s="209"/>
      <c r="AT278" s="203" t="s">
        <v>198</v>
      </c>
      <c r="AU278" s="203" t="s">
        <v>80</v>
      </c>
      <c r="AV278" s="13" t="s">
        <v>80</v>
      </c>
      <c r="AW278" s="13" t="s">
        <v>35</v>
      </c>
      <c r="AX278" s="13" t="s">
        <v>72</v>
      </c>
      <c r="AY278" s="203" t="s">
        <v>190</v>
      </c>
    </row>
    <row r="279" spans="2:51" s="13" customFormat="1" ht="13.5">
      <c r="B279" s="202"/>
      <c r="D279" s="195" t="s">
        <v>198</v>
      </c>
      <c r="E279" s="203" t="s">
        <v>5</v>
      </c>
      <c r="F279" s="204" t="s">
        <v>5355</v>
      </c>
      <c r="H279" s="205">
        <v>39.304</v>
      </c>
      <c r="I279" s="206"/>
      <c r="L279" s="202"/>
      <c r="M279" s="207"/>
      <c r="N279" s="208"/>
      <c r="O279" s="208"/>
      <c r="P279" s="208"/>
      <c r="Q279" s="208"/>
      <c r="R279" s="208"/>
      <c r="S279" s="208"/>
      <c r="T279" s="209"/>
      <c r="AT279" s="203" t="s">
        <v>198</v>
      </c>
      <c r="AU279" s="203" t="s">
        <v>80</v>
      </c>
      <c r="AV279" s="13" t="s">
        <v>80</v>
      </c>
      <c r="AW279" s="13" t="s">
        <v>35</v>
      </c>
      <c r="AX279" s="13" t="s">
        <v>72</v>
      </c>
      <c r="AY279" s="203" t="s">
        <v>190</v>
      </c>
    </row>
    <row r="280" spans="2:51" s="12" customFormat="1" ht="13.5">
      <c r="B280" s="194"/>
      <c r="D280" s="195" t="s">
        <v>198</v>
      </c>
      <c r="E280" s="196" t="s">
        <v>5</v>
      </c>
      <c r="F280" s="197" t="s">
        <v>5356</v>
      </c>
      <c r="H280" s="196" t="s">
        <v>5</v>
      </c>
      <c r="I280" s="198"/>
      <c r="L280" s="194"/>
      <c r="M280" s="199"/>
      <c r="N280" s="200"/>
      <c r="O280" s="200"/>
      <c r="P280" s="200"/>
      <c r="Q280" s="200"/>
      <c r="R280" s="200"/>
      <c r="S280" s="200"/>
      <c r="T280" s="201"/>
      <c r="AT280" s="196" t="s">
        <v>198</v>
      </c>
      <c r="AU280" s="196" t="s">
        <v>80</v>
      </c>
      <c r="AV280" s="12" t="s">
        <v>17</v>
      </c>
      <c r="AW280" s="12" t="s">
        <v>35</v>
      </c>
      <c r="AX280" s="12" t="s">
        <v>72</v>
      </c>
      <c r="AY280" s="196" t="s">
        <v>190</v>
      </c>
    </row>
    <row r="281" spans="2:51" s="13" customFormat="1" ht="13.5">
      <c r="B281" s="202"/>
      <c r="D281" s="195" t="s">
        <v>198</v>
      </c>
      <c r="E281" s="203" t="s">
        <v>5</v>
      </c>
      <c r="F281" s="204" t="s">
        <v>5357</v>
      </c>
      <c r="H281" s="205">
        <v>6.72</v>
      </c>
      <c r="I281" s="206"/>
      <c r="L281" s="202"/>
      <c r="M281" s="207"/>
      <c r="N281" s="208"/>
      <c r="O281" s="208"/>
      <c r="P281" s="208"/>
      <c r="Q281" s="208"/>
      <c r="R281" s="208"/>
      <c r="S281" s="208"/>
      <c r="T281" s="209"/>
      <c r="AT281" s="203" t="s">
        <v>198</v>
      </c>
      <c r="AU281" s="203" t="s">
        <v>80</v>
      </c>
      <c r="AV281" s="13" t="s">
        <v>80</v>
      </c>
      <c r="AW281" s="13" t="s">
        <v>35</v>
      </c>
      <c r="AX281" s="13" t="s">
        <v>72</v>
      </c>
      <c r="AY281" s="203" t="s">
        <v>190</v>
      </c>
    </row>
    <row r="282" spans="2:51" s="13" customFormat="1" ht="13.5">
      <c r="B282" s="202"/>
      <c r="D282" s="195" t="s">
        <v>198</v>
      </c>
      <c r="E282" s="203" t="s">
        <v>5</v>
      </c>
      <c r="F282" s="204" t="s">
        <v>5358</v>
      </c>
      <c r="H282" s="205">
        <v>18</v>
      </c>
      <c r="I282" s="206"/>
      <c r="L282" s="202"/>
      <c r="M282" s="207"/>
      <c r="N282" s="208"/>
      <c r="O282" s="208"/>
      <c r="P282" s="208"/>
      <c r="Q282" s="208"/>
      <c r="R282" s="208"/>
      <c r="S282" s="208"/>
      <c r="T282" s="209"/>
      <c r="AT282" s="203" t="s">
        <v>198</v>
      </c>
      <c r="AU282" s="203" t="s">
        <v>80</v>
      </c>
      <c r="AV282" s="13" t="s">
        <v>80</v>
      </c>
      <c r="AW282" s="13" t="s">
        <v>35</v>
      </c>
      <c r="AX282" s="13" t="s">
        <v>72</v>
      </c>
      <c r="AY282" s="203" t="s">
        <v>190</v>
      </c>
    </row>
    <row r="283" spans="2:51" s="12" customFormat="1" ht="13.5">
      <c r="B283" s="194"/>
      <c r="D283" s="195" t="s">
        <v>198</v>
      </c>
      <c r="E283" s="196" t="s">
        <v>5</v>
      </c>
      <c r="F283" s="197" t="s">
        <v>579</v>
      </c>
      <c r="H283" s="196" t="s">
        <v>5</v>
      </c>
      <c r="I283" s="198"/>
      <c r="L283" s="194"/>
      <c r="M283" s="199"/>
      <c r="N283" s="200"/>
      <c r="O283" s="200"/>
      <c r="P283" s="200"/>
      <c r="Q283" s="200"/>
      <c r="R283" s="200"/>
      <c r="S283" s="200"/>
      <c r="T283" s="201"/>
      <c r="AT283" s="196" t="s">
        <v>198</v>
      </c>
      <c r="AU283" s="196" t="s">
        <v>80</v>
      </c>
      <c r="AV283" s="12" t="s">
        <v>17</v>
      </c>
      <c r="AW283" s="12" t="s">
        <v>35</v>
      </c>
      <c r="AX283" s="12" t="s">
        <v>72</v>
      </c>
      <c r="AY283" s="196" t="s">
        <v>190</v>
      </c>
    </row>
    <row r="284" spans="2:51" s="13" customFormat="1" ht="13.5">
      <c r="B284" s="202"/>
      <c r="D284" s="195" t="s">
        <v>198</v>
      </c>
      <c r="E284" s="203" t="s">
        <v>5</v>
      </c>
      <c r="F284" s="204" t="s">
        <v>5359</v>
      </c>
      <c r="H284" s="205">
        <v>1.4</v>
      </c>
      <c r="I284" s="206"/>
      <c r="L284" s="202"/>
      <c r="M284" s="207"/>
      <c r="N284" s="208"/>
      <c r="O284" s="208"/>
      <c r="P284" s="208"/>
      <c r="Q284" s="208"/>
      <c r="R284" s="208"/>
      <c r="S284" s="208"/>
      <c r="T284" s="209"/>
      <c r="AT284" s="203" t="s">
        <v>198</v>
      </c>
      <c r="AU284" s="203" t="s">
        <v>80</v>
      </c>
      <c r="AV284" s="13" t="s">
        <v>80</v>
      </c>
      <c r="AW284" s="13" t="s">
        <v>35</v>
      </c>
      <c r="AX284" s="13" t="s">
        <v>72</v>
      </c>
      <c r="AY284" s="203" t="s">
        <v>190</v>
      </c>
    </row>
    <row r="285" spans="2:51" s="14" customFormat="1" ht="13.5">
      <c r="B285" s="210"/>
      <c r="D285" s="195" t="s">
        <v>198</v>
      </c>
      <c r="E285" s="211" t="s">
        <v>5</v>
      </c>
      <c r="F285" s="212" t="s">
        <v>221</v>
      </c>
      <c r="H285" s="213">
        <v>122.935</v>
      </c>
      <c r="I285" s="214"/>
      <c r="L285" s="210"/>
      <c r="M285" s="241"/>
      <c r="N285" s="242"/>
      <c r="O285" s="242"/>
      <c r="P285" s="242"/>
      <c r="Q285" s="242"/>
      <c r="R285" s="242"/>
      <c r="S285" s="242"/>
      <c r="T285" s="243"/>
      <c r="AT285" s="211" t="s">
        <v>198</v>
      </c>
      <c r="AU285" s="211" t="s">
        <v>80</v>
      </c>
      <c r="AV285" s="14" t="s">
        <v>92</v>
      </c>
      <c r="AW285" s="14" t="s">
        <v>35</v>
      </c>
      <c r="AX285" s="14" t="s">
        <v>17</v>
      </c>
      <c r="AY285" s="211" t="s">
        <v>190</v>
      </c>
    </row>
    <row r="286" spans="2:12" s="1" customFormat="1" ht="6.95" customHeight="1">
      <c r="B286" s="57"/>
      <c r="C286" s="58"/>
      <c r="D286" s="58"/>
      <c r="E286" s="58"/>
      <c r="F286" s="58"/>
      <c r="G286" s="58"/>
      <c r="H286" s="58"/>
      <c r="I286" s="135"/>
      <c r="J286" s="58"/>
      <c r="K286" s="58"/>
      <c r="L286" s="42"/>
    </row>
  </sheetData>
  <autoFilter ref="C99:K285"/>
  <mergeCells count="16">
    <mergeCell ref="L2:V2"/>
    <mergeCell ref="E86:H86"/>
    <mergeCell ref="E90:H90"/>
    <mergeCell ref="E88:H88"/>
    <mergeCell ref="E92:H92"/>
    <mergeCell ref="G1:H1"/>
    <mergeCell ref="E49:H49"/>
    <mergeCell ref="E53:H53"/>
    <mergeCell ref="E51:H51"/>
    <mergeCell ref="E55:H55"/>
    <mergeCell ref="J59:J60"/>
    <mergeCell ref="E7:H7"/>
    <mergeCell ref="E11:H11"/>
    <mergeCell ref="E9:H9"/>
    <mergeCell ref="E13:H13"/>
    <mergeCell ref="E28:H28"/>
  </mergeCells>
  <hyperlinks>
    <hyperlink ref="F1:G1" location="C2" display="1) Krycí list soupisu"/>
    <hyperlink ref="G1:H1" location="C62" display="2) Rekapitulace"/>
    <hyperlink ref="J1" location="C99"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Pc-Petra\Petra</dc:creator>
  <cp:keywords/>
  <dc:description/>
  <cp:lastModifiedBy>Petra</cp:lastModifiedBy>
  <dcterms:created xsi:type="dcterms:W3CDTF">2018-06-11T08:25:03Z</dcterms:created>
  <dcterms:modified xsi:type="dcterms:W3CDTF">2018-06-11T08:27:20Z</dcterms:modified>
  <cp:category/>
  <cp:version/>
  <cp:contentType/>
  <cp:contentStatus/>
</cp:coreProperties>
</file>