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Rekapitulace stavby" sheetId="1" r:id="rId1"/>
    <sheet name="1311-1 - Oplocení" sheetId="2" r:id="rId2"/>
    <sheet name="1311-2 - Vedlejší rozpočt..." sheetId="3" r:id="rId3"/>
    <sheet name="Pokyny pro vyplnění" sheetId="4" r:id="rId4"/>
  </sheets>
  <definedNames>
    <definedName name="_xlnm._FilterDatabase" localSheetId="1" hidden="1">'1311-1 - Oplocení'!$C$86:$K$86</definedName>
    <definedName name="_xlnm._FilterDatabase" localSheetId="2" hidden="1">'1311-2 - Vedlejší rozpočt...'!$C$77:$K$77</definedName>
    <definedName name="_xlnm.Print_Titles" localSheetId="1">'1311-1 - Oplocení'!$86:$86</definedName>
    <definedName name="_xlnm.Print_Titles" localSheetId="2">'1311-2 - Vedlejší rozpočt...'!$77:$77</definedName>
    <definedName name="_xlnm.Print_Titles" localSheetId="0">'Rekapitulace stavby'!$49:$49</definedName>
    <definedName name="_xlnm.Print_Area" localSheetId="1">'1311-1 - Oplocení'!$C$4:$J$36,'1311-1 - Oplocení'!$C$42:$J$68,'1311-1 - Oplocení'!$C$74:$K$556</definedName>
    <definedName name="_xlnm.Print_Area" localSheetId="2">'1311-2 - Vedlejší rozpočt...'!$C$4:$J$36,'1311-2 - Vedlejší rozpočt...'!$C$42:$J$59,'1311-2 - Vedlejší rozpočt...'!$C$65:$K$81</definedName>
    <definedName name="_xlnm.Print_Area" localSheetId="3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stavby'!$C$39:$AQ$54</definedName>
  </definedNames>
  <calcPr fullCalcOnLoad="1"/>
</workbook>
</file>

<file path=xl/sharedStrings.xml><?xml version="1.0" encoding="utf-8"?>
<sst xmlns="http://schemas.openxmlformats.org/spreadsheetml/2006/main" count="5555" uniqueCount="693">
  <si>
    <t>Export VZ</t>
  </si>
  <si>
    <t>List obsahuje:</t>
  </si>
  <si>
    <t>3.0</t>
  </si>
  <si>
    <t>ZAMOK</t>
  </si>
  <si>
    <t>False</t>
  </si>
  <si>
    <t>{bdf878ab-15ea-458d-9ae1-82b74483c88f}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</si>
  <si>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</si>
  <si>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</si>
  <si>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</si>
  <si>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</si>
  <si>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</si>
  <si>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</si>
  <si>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</si>
  <si>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</si>
  <si>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1311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</si>
  <si>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</si>
  <si>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</si>
  <si>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Oprava oplocení nemocnice</t>
  </si>
  <si>
    <t>0,1</t>
  </si>
  <si>
    <t>KSO:</t>
  </si>
  <si>
    <t>801 11</t>
  </si>
  <si>
    <t>CC-CZ:</t>
  </si>
  <si>
    <t>1264</t>
  </si>
  <si>
    <t>1</t>
  </si>
  <si>
    <t>Místo:</t>
  </si>
  <si>
    <t>Městská nemocnice a.s., Dvůr Králové nad Labem</t>
  </si>
  <si>
    <t>Datum:</t>
  </si>
  <si>
    <t>31.7.2017</t>
  </si>
  <si>
    <t>10</t>
  </si>
  <si>
    <t>CZ-CPV:</t>
  </si>
  <si>
    <t>45000000-7</t>
  </si>
  <si>
    <t>CZ-CPA:</t>
  </si>
  <si>
    <t>41.00.20</t>
  </si>
  <si>
    <t>100</t>
  </si>
  <si>
    <t>Zadavatel:</t>
  </si>
  <si>
    <t>IČ:</t>
  </si>
  <si>
    <t>70889546</t>
  </si>
  <si>
    <t>Královéhradecký kraj, Pivovarské nám. 1245, HK</t>
  </si>
  <si>
    <t>DIČ:</t>
  </si>
  <si>
    <t>CZ70889546</t>
  </si>
  <si>
    <t>Uchazeč:</t>
  </si>
  <si>
    <t>Vyplň údaj</t>
  </si>
  <si>
    <t>Projektant:</t>
  </si>
  <si>
    <t>28778626</t>
  </si>
  <si>
    <t>Satelier s.r.o., Palackého 920, Náchod</t>
  </si>
  <si>
    <t>CZ28778626</t>
  </si>
  <si>
    <t>True</t>
  </si>
  <si>
    <t>Poznámka:</t>
  </si>
  <si>
    <t/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</si>
  <si>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</si>
  <si>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</si>
  <si>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</si>
  <si>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</si>
  <si>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</si>
  <si>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</si>
  <si>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</si>
  <si>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</si>
  <si>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</si>
  <si>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</si>
  <si>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</si>
  <si>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</si>
  <si>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</si>
  <si>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</si>
  <si>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</si>
  <si>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</si>
  <si>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</si>
  <si>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</si>
  <si>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</si>
  <si>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</si>
  <si>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</si>
  <si>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</si>
  <si>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</si>
  <si>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</si>
  <si>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</si>
  <si>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</si>
  <si>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</si>
  <si>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</si>
  <si>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</si>
  <si>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</si>
  <si>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</si>
  <si>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</si>
  <si>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</si>
  <si>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</si>
  <si>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</si>
  <si>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</si>
  <si>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</si>
  <si>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</si>
  <si>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1311-1</t>
  </si>
  <si>
    <t>Oplocení</t>
  </si>
  <si>
    <t>STA</t>
  </si>
  <si>
    <t>{35f12b17-001b-469d-b5d6-bf0ccccd4257}</t>
  </si>
  <si>
    <t>2</t>
  </si>
  <si>
    <t>1311-2</t>
  </si>
  <si>
    <t>Vedlejší rozpočtové náklady</t>
  </si>
  <si>
    <t>{e3a072c8-0b0b-4e0e-a6f8-c55b2683744d}</t>
  </si>
  <si>
    <t>Zpět na list:</t>
  </si>
  <si>
    <t>KRYCÍ LIST SOUPISU</t>
  </si>
  <si>
    <t>Objekt:</t>
  </si>
  <si>
    <t>1311-1 - Oplocení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</si>
  <si>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</si>
  <si>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</si>
  <si>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</si>
  <si>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</si>
  <si>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</si>
  <si>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</si>
  <si>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</si>
  <si>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  18 - Zemní práce - povrchové úpravy terénu</t>
  </si>
  <si>
    <t xml:space="preserve">    2 - Zakládání</t>
  </si>
  <si>
    <t xml:space="preserve">    3 - Svislé a kompletní konstrukce</t>
  </si>
  <si>
    <t xml:space="preserve">    6 - Úpravy povrchů, podlahy a osazování výplní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</si>
  <si>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</si>
  <si>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</si>
  <si>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</si>
  <si>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</si>
  <si>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</si>
  <si>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</si>
  <si>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</si>
  <si>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</si>
  <si>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</si>
  <si>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</si>
  <si>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</si>
  <si>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</si>
  <si>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</si>
  <si>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</si>
  <si>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</si>
  <si>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</si>
  <si>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</si>
  <si>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</si>
  <si>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</si>
  <si>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</si>
  <si>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</si>
  <si>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</si>
  <si>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</si>
  <si>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</si>
  <si>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111201101</t>
  </si>
  <si>
    <t>Odstranění křovin a stromů průměru kmene do 100 mm i s kořeny z celkové plochy do 1000 m2</t>
  </si>
  <si>
    <t>m2</t>
  </si>
  <si>
    <t>CS ÚRS 2016 01</t>
  </si>
  <si>
    <t>4</t>
  </si>
  <si>
    <t>1571886846</t>
  </si>
  <si>
    <t>VV</t>
  </si>
  <si>
    <t>12,5*2,0</t>
  </si>
  <si>
    <t>Součet</t>
  </si>
  <si>
    <t>112201102</t>
  </si>
  <si>
    <t>Odstranění pařezů D do 500 mm</t>
  </si>
  <si>
    <t>kus</t>
  </si>
  <si>
    <t>1045909683</t>
  </si>
  <si>
    <t>dřevina č.2 - průměr 320 mm</t>
  </si>
  <si>
    <t>dřevina č.5 - průměr 440 mm</t>
  </si>
  <si>
    <t>dřevina č.6 - průměr 315 mm</t>
  </si>
  <si>
    <t>dřevina č.8 - průměr 340 mm</t>
  </si>
  <si>
    <t>dřevina č.9 - průměr 420 mm</t>
  </si>
  <si>
    <t>dřevina č.10 - průměr 420 mm</t>
  </si>
  <si>
    <t>3</t>
  </si>
  <si>
    <t>112201103</t>
  </si>
  <si>
    <t>Odstranění pařezů D do 700 mm</t>
  </si>
  <si>
    <t>-1648142107</t>
  </si>
  <si>
    <t>dřevina č.1 - průměr 640 mm</t>
  </si>
  <si>
    <t>162201476</t>
  </si>
  <si>
    <t>Vodorovné přemístění pařezů do 3 km D do 500 mm</t>
  </si>
  <si>
    <t>36880160</t>
  </si>
  <si>
    <t>5</t>
  </si>
  <si>
    <t>162201477</t>
  </si>
  <si>
    <t>Vodorovné přemístění pařezů do 3 km D do 700 mm</t>
  </si>
  <si>
    <t>2082850006</t>
  </si>
  <si>
    <t>6</t>
  </si>
  <si>
    <t>162301501</t>
  </si>
  <si>
    <t>Vodorovné přemístění křovin do 5 km D kmene do 100 mm</t>
  </si>
  <si>
    <t>1489412998</t>
  </si>
  <si>
    <t>7</t>
  </si>
  <si>
    <t>174201202</t>
  </si>
  <si>
    <t>Zásyp jam po pařezech D pařezů do 500 mm</t>
  </si>
  <si>
    <t>-181033573</t>
  </si>
  <si>
    <t>8</t>
  </si>
  <si>
    <t>174201203</t>
  </si>
  <si>
    <t>Zásyp jam po pařezech D pařezů do 700 mm</t>
  </si>
  <si>
    <t>1145606308</t>
  </si>
  <si>
    <t>18</t>
  </si>
  <si>
    <t>Zemní práce - povrchové úpravy terénu</t>
  </si>
  <si>
    <t>9</t>
  </si>
  <si>
    <t>181411131</t>
  </si>
  <si>
    <t>Založení parkového trávníku výsevem plochy do 1000 m2 v rovině a ve svahu do 1:5</t>
  </si>
  <si>
    <t>-2016602307</t>
  </si>
  <si>
    <t>M</t>
  </si>
  <si>
    <t>005724100</t>
  </si>
  <si>
    <t>osivo směs travní parková</t>
  </si>
  <si>
    <t>kg</t>
  </si>
  <si>
    <t>-1686226445</t>
  </si>
  <si>
    <t>611*0,015 'Přepočtené koeficientem množství</t>
  </si>
  <si>
    <t>11</t>
  </si>
  <si>
    <t>181000001</t>
  </si>
  <si>
    <t>DOD ornice - (zemina pro založení trávníku)</t>
  </si>
  <si>
    <t>1045011182</t>
  </si>
  <si>
    <t>(611,0)*0,05</t>
  </si>
  <si>
    <t>12</t>
  </si>
  <si>
    <t>181151311</t>
  </si>
  <si>
    <t>Plošná úprava terénu přes 500 m2 zemina tř 1 až 4 nerovnosti do +/- 100 mm v rovinně a svahu do 1:5</t>
  </si>
  <si>
    <t>622573656</t>
  </si>
  <si>
    <t>Oplocení trasa "A"</t>
  </si>
  <si>
    <t>(95,0*2)*1,0</t>
  </si>
  <si>
    <t>Oplocení trasa "B"</t>
  </si>
  <si>
    <t>(75,5*2)*1,0</t>
  </si>
  <si>
    <t>Oplocení trasa "C"</t>
  </si>
  <si>
    <t>(65,0*2)*1,0</t>
  </si>
  <si>
    <t>Oplocení trasa "D"</t>
  </si>
  <si>
    <t>(105,0)*1,0</t>
  </si>
  <si>
    <t>Oplocení trasa "E"</t>
  </si>
  <si>
    <t>(35,0)*1,0</t>
  </si>
  <si>
    <t>13</t>
  </si>
  <si>
    <t>181301112</t>
  </si>
  <si>
    <t>Rozprostření ornice tl vrstvy do 150 mm pl přes 500 m2 v rovině nebo ve svahu do 1:5</t>
  </si>
  <si>
    <t>1580854</t>
  </si>
  <si>
    <t>14</t>
  </si>
  <si>
    <t>183151114</t>
  </si>
  <si>
    <t>Hloubení jam pro výsadbu dřevin strojně v rovině nebo ve svahu do 1:5 objem jamky do 0,70 m3</t>
  </si>
  <si>
    <t>-1438716287</t>
  </si>
  <si>
    <t>184201111</t>
  </si>
  <si>
    <t>Výsadba stromu bez balu do jamky výška kmene do 1,8 m v rovině a svahu do 1:5</t>
  </si>
  <si>
    <t>-1725814637</t>
  </si>
  <si>
    <t>16</t>
  </si>
  <si>
    <t>026503470</t>
  </si>
  <si>
    <t>Buk lesní (Fagus sylvatica) 51 - 80 cm, PK</t>
  </si>
  <si>
    <t>-1639657030</t>
  </si>
  <si>
    <t>17</t>
  </si>
  <si>
    <t>026503420</t>
  </si>
  <si>
    <t>Habr obecný /Carpinus betulus/ 51 - 80 cm, PK</t>
  </si>
  <si>
    <t>1066802353</t>
  </si>
  <si>
    <t>026503120</t>
  </si>
  <si>
    <t>Javor klen /Acer pseudoplatanus/ 51 - 80 cm, PK</t>
  </si>
  <si>
    <t>-740392225</t>
  </si>
  <si>
    <t>19</t>
  </si>
  <si>
    <t>184215132</t>
  </si>
  <si>
    <t>Ukotvení kmene dřevin třemi kůly D do 0,1 m délky do 2 m</t>
  </si>
  <si>
    <t>-1314786575</t>
  </si>
  <si>
    <t>20</t>
  </si>
  <si>
    <t>052171080</t>
  </si>
  <si>
    <t>tyče dřevěné v kůře 6 m tl. 8 cm</t>
  </si>
  <si>
    <t>m3</t>
  </si>
  <si>
    <t>1691986813</t>
  </si>
  <si>
    <t>184501121</t>
  </si>
  <si>
    <t>Zhotovení obalu z juty v jedné vrstvě v rovině a svahu do 1:5</t>
  </si>
  <si>
    <t>379426289</t>
  </si>
  <si>
    <t>22</t>
  </si>
  <si>
    <t>184512113</t>
  </si>
  <si>
    <t>Vyzvednutí stromů k přesazení průměru kmene do 0,1 m bez balu v rovině a svahu do 1:5</t>
  </si>
  <si>
    <t>198760309</t>
  </si>
  <si>
    <t>23</t>
  </si>
  <si>
    <t>184801121</t>
  </si>
  <si>
    <t>Ošetřování vysazených dřevin soliterních v rovině a svahu do 1:5</t>
  </si>
  <si>
    <t>-1468832558</t>
  </si>
  <si>
    <t>24</t>
  </si>
  <si>
    <t>184911421</t>
  </si>
  <si>
    <t>Mulčování rostlin kůrou tl. do 0,1 m v rovině a svahu do 1:5</t>
  </si>
  <si>
    <t>-930383534</t>
  </si>
  <si>
    <t>25</t>
  </si>
  <si>
    <t>103911000</t>
  </si>
  <si>
    <t>kůra mulčovací VL</t>
  </si>
  <si>
    <t>344846552</t>
  </si>
  <si>
    <t>11*0,103 'Přepočtené koeficientem množství</t>
  </si>
  <si>
    <t>26</t>
  </si>
  <si>
    <t>185803111</t>
  </si>
  <si>
    <t>Ošetření trávníku shrabáním v rovině a svahu do 1:5</t>
  </si>
  <si>
    <t>784687923</t>
  </si>
  <si>
    <t>27</t>
  </si>
  <si>
    <t>185851121</t>
  </si>
  <si>
    <t>Dovoz vody pro zálivku rostlin za vzdálenost do 1000 m</t>
  </si>
  <si>
    <t>-1725257192</t>
  </si>
  <si>
    <t>Zakládání</t>
  </si>
  <si>
    <t>28</t>
  </si>
  <si>
    <t>274313611</t>
  </si>
  <si>
    <t>Základové pásy z betonu tř. C 16/20</t>
  </si>
  <si>
    <t>1477871590</t>
  </si>
  <si>
    <t>oplocení trasa  "C"</t>
  </si>
  <si>
    <t>(1,5*0,45)*0,7</t>
  </si>
  <si>
    <t>29</t>
  </si>
  <si>
    <t>274351215</t>
  </si>
  <si>
    <t>Zřízení bednění stěn základových pasů</t>
  </si>
  <si>
    <t>1752605915</t>
  </si>
  <si>
    <t>(2,0)*0,3</t>
  </si>
  <si>
    <t>30</t>
  </si>
  <si>
    <t>274351216</t>
  </si>
  <si>
    <t>Odstranění bednění stěn základových pasů</t>
  </si>
  <si>
    <t>2089275371</t>
  </si>
  <si>
    <t>Svislé a kompletní konstrukce</t>
  </si>
  <si>
    <t>31</t>
  </si>
  <si>
    <t>311211253</t>
  </si>
  <si>
    <t>Zdivo nadzákladové haklíkové hrubé z lomového kamene opracovaného na MC 10</t>
  </si>
  <si>
    <t>CS ÚRS 2014 01</t>
  </si>
  <si>
    <t>-1252650794</t>
  </si>
  <si>
    <t>(2,0*0,45)*0,9</t>
  </si>
  <si>
    <t>rohová stěna</t>
  </si>
  <si>
    <t>(1,0*0,45)*0,6</t>
  </si>
  <si>
    <t>Úpravy povrchů, podlahy a osazování výplní</t>
  </si>
  <si>
    <t>32</t>
  </si>
  <si>
    <t>622331121</t>
  </si>
  <si>
    <t>Cementová omítka hladká jednovrstvá vnějších stěn nanášená ručně</t>
  </si>
  <si>
    <t>-604356453</t>
  </si>
  <si>
    <t>oplocení trasa  "A"</t>
  </si>
  <si>
    <t>(95,0)*0,6</t>
  </si>
  <si>
    <t>oplocení trasa  "B"</t>
  </si>
  <si>
    <t>(47,5)*0,7</t>
  </si>
  <si>
    <t>(65,0)*0,7</t>
  </si>
  <si>
    <t>oplocení trasa  "D"</t>
  </si>
  <si>
    <t>(5,0)*0,5*21</t>
  </si>
  <si>
    <t>oplocení trasa  "E"</t>
  </si>
  <si>
    <t>(5,0)*(0,5+1,0)/2*6</t>
  </si>
  <si>
    <t>33</t>
  </si>
  <si>
    <t>622631011</t>
  </si>
  <si>
    <t>Spárování spárovací maltou vnějších pohledových ploch stěn z tvárnic nebo kamene</t>
  </si>
  <si>
    <t>651691894</t>
  </si>
  <si>
    <t>pytlovaná předem míchaná suchá směs pro spárování kamenného zdiva</t>
  </si>
  <si>
    <t>frakce dle tloušťky spar</t>
  </si>
  <si>
    <t>(25,0)*0,95</t>
  </si>
  <si>
    <t>(70,0)*0,7</t>
  </si>
  <si>
    <t>boční strany</t>
  </si>
  <si>
    <t>(0,7*0,45)*2</t>
  </si>
  <si>
    <t>(10,0)*0,7</t>
  </si>
  <si>
    <t>(17,5)*0,85</t>
  </si>
  <si>
    <t>(15,0)*0,95</t>
  </si>
  <si>
    <t>(5,0)*1,05</t>
  </si>
  <si>
    <t>(0,85*0,45)*2</t>
  </si>
  <si>
    <t>(5,5)*(0,9*1,05)/2</t>
  </si>
  <si>
    <t>(15,0)*(0,9*1,05)/2*4</t>
  </si>
  <si>
    <t>(5,0)*(0,4+0,75)/2*21</t>
  </si>
  <si>
    <t>(5,0)*(1,1+0,7)/2*6</t>
  </si>
  <si>
    <t>rohová plotová stěna</t>
  </si>
  <si>
    <t>čelní strana</t>
  </si>
  <si>
    <t>27,7</t>
  </si>
  <si>
    <t>(1,9+0,65+0,45+0,4+0,8+0,4+0,45+0,65+0,65+0,6+0,4+0,8+0,4+0,6+0,65+0,65+0,45+0,4+0,8+0,4+0,45+0,65+0,9)*0,45</t>
  </si>
  <si>
    <t>Zadní stěna</t>
  </si>
  <si>
    <t>27,7-5,0</t>
  </si>
  <si>
    <t>34</t>
  </si>
  <si>
    <t>629000001</t>
  </si>
  <si>
    <t>DEM+DOD+MTZ výměna a doplnění vrchní krycí pískovcové desky plotové podezdívky 500/100(120) mm</t>
  </si>
  <si>
    <t>bm</t>
  </si>
  <si>
    <t>-1692586163</t>
  </si>
  <si>
    <t>- řezání desky</t>
  </si>
  <si>
    <t>- demontáž desky</t>
  </si>
  <si>
    <t xml:space="preserve">- dodávka desky </t>
  </si>
  <si>
    <t>- momtíž desky</t>
  </si>
  <si>
    <t>0,0</t>
  </si>
  <si>
    <t>2,0</t>
  </si>
  <si>
    <t>(1,0)</t>
  </si>
  <si>
    <t>případná oprava zjištěná pří realizaci opravy</t>
  </si>
  <si>
    <t>(4,0)</t>
  </si>
  <si>
    <t>35</t>
  </si>
  <si>
    <t>629000002</t>
  </si>
  <si>
    <t>DOD+MTZ přeložení vrchní krycí pídkovcové desky plotové podezdívky</t>
  </si>
  <si>
    <t>-1672579548</t>
  </si>
  <si>
    <t>- momtáž desky</t>
  </si>
  <si>
    <t>15,0</t>
  </si>
  <si>
    <t>10,0</t>
  </si>
  <si>
    <t>12,0</t>
  </si>
  <si>
    <t>20,0</t>
  </si>
  <si>
    <t>5,0</t>
  </si>
  <si>
    <t>36</t>
  </si>
  <si>
    <t>629000003</t>
  </si>
  <si>
    <t>DOD+MTZ hydrofobní impregnace savého kamene</t>
  </si>
  <si>
    <t>-409007860</t>
  </si>
  <si>
    <t>PP</t>
  </si>
  <si>
    <t>krycí pískovcová deska</t>
  </si>
  <si>
    <t>(95,0)*(0,5+0,1+0,3+0,3+0,1+0,5)</t>
  </si>
  <si>
    <t>(47,5)*(0,5+0,1+0,3+0,3+0,1+0,5)</t>
  </si>
  <si>
    <t>(65,0)*(0,5+0,1+0,3+0,3+0,1+0,5)</t>
  </si>
  <si>
    <t>(105,0)*(0,5+0,1+0,3+0,3+0,1+0,5)</t>
  </si>
  <si>
    <t>(5,0)*(0,5+0,1+0,3+0,3+0,1+0,5)*6</t>
  </si>
  <si>
    <t>37</t>
  </si>
  <si>
    <t>629995101</t>
  </si>
  <si>
    <t>Očištění vnějších ploch tlakovou vodou</t>
  </si>
  <si>
    <t>-570826823</t>
  </si>
  <si>
    <t>zadní strana</t>
  </si>
  <si>
    <t>(95,5)*(0,5+0,1+0,3+0,3+0,1+0,5)</t>
  </si>
  <si>
    <t>(5,0)*(0,5+0,1+0,3+0,3+0,1+0,5)*21</t>
  </si>
  <si>
    <t>38</t>
  </si>
  <si>
    <t>629995201</t>
  </si>
  <si>
    <t>Očištění vnějších ploch otryskáním sušeným křemičitým pískem</t>
  </si>
  <si>
    <t>317464994</t>
  </si>
  <si>
    <t>Ostatní konstrukce a práce-bourání</t>
  </si>
  <si>
    <t>39</t>
  </si>
  <si>
    <t>961044111</t>
  </si>
  <si>
    <t>Bourání základů z betonu prostého</t>
  </si>
  <si>
    <t>21573718</t>
  </si>
  <si>
    <t>(1,5*0,45)*0,5</t>
  </si>
  <si>
    <t>40</t>
  </si>
  <si>
    <t>962022490</t>
  </si>
  <si>
    <t>Bourání zdiva nadzákladového kamenného na MC do 1 m3</t>
  </si>
  <si>
    <t>-1431241338</t>
  </si>
  <si>
    <t>41</t>
  </si>
  <si>
    <t>978021191a</t>
  </si>
  <si>
    <t>Otlučení cementových omítek vnější stěn o rozsahu do 100 %</t>
  </si>
  <si>
    <t>10890213</t>
  </si>
  <si>
    <t>42</t>
  </si>
  <si>
    <t>978023251</t>
  </si>
  <si>
    <t>Vyškrabání spár zdiva kamenného režného</t>
  </si>
  <si>
    <t>-143332390</t>
  </si>
  <si>
    <t>997</t>
  </si>
  <si>
    <t>Přesun sutě</t>
  </si>
  <si>
    <t>43</t>
  </si>
  <si>
    <t>997013111</t>
  </si>
  <si>
    <t>Vnitrostaveništní doprava suti a vybouraných hmot pro budovy v do 6 m s použitím mechanizace</t>
  </si>
  <si>
    <t>t</t>
  </si>
  <si>
    <t>-1675105171</t>
  </si>
  <si>
    <t>44</t>
  </si>
  <si>
    <t>997013501</t>
  </si>
  <si>
    <t>Odvoz suti a vybouraných hmot na skládku nebo meziskládku do 1 km se složením</t>
  </si>
  <si>
    <t>277527786</t>
  </si>
  <si>
    <t>45</t>
  </si>
  <si>
    <t>997013509</t>
  </si>
  <si>
    <t>Příplatek k odvozu suti a vybouraných hmot na skládku ZKD 1 km přes 1 km</t>
  </si>
  <si>
    <t>-1313316750</t>
  </si>
  <si>
    <t>+15 km</t>
  </si>
  <si>
    <t>32,497*15</t>
  </si>
  <si>
    <t>46</t>
  </si>
  <si>
    <t>997013803</t>
  </si>
  <si>
    <t>Poplatek za uložení stavebního odpadu z keramických materiálů na skládce (skládkovné)</t>
  </si>
  <si>
    <t>-1974530774</t>
  </si>
  <si>
    <t>998</t>
  </si>
  <si>
    <t>Přesun hmot</t>
  </si>
  <si>
    <t>47</t>
  </si>
  <si>
    <t>998011001</t>
  </si>
  <si>
    <t>Přesun hmot pro budovy zděné v do 6 m</t>
  </si>
  <si>
    <t>-1808739532</t>
  </si>
  <si>
    <t>48</t>
  </si>
  <si>
    <t>998011015</t>
  </si>
  <si>
    <t>Příplatek k přesunu hmot pro budovy zděné za zvětšený přesun do 1000 m</t>
  </si>
  <si>
    <t>242479510</t>
  </si>
  <si>
    <t>PSV</t>
  </si>
  <si>
    <t>Práce a dodávky PSV</t>
  </si>
  <si>
    <t>767</t>
  </si>
  <si>
    <t>Konstrukce zámečnické</t>
  </si>
  <si>
    <t>49</t>
  </si>
  <si>
    <t>767000001</t>
  </si>
  <si>
    <t>Oprava plotového dílce 2500/1250 mm</t>
  </si>
  <si>
    <t>ks</t>
  </si>
  <si>
    <t>-430714565</t>
  </si>
  <si>
    <t>renovace plotového dílece z ocelových profilů</t>
  </si>
  <si>
    <t>- demontáž dílce z kamenné podezdívky oplocení</t>
  </si>
  <si>
    <t xml:space="preserve">- zbavení plotového dílce nátěru a koroze pískováním </t>
  </si>
  <si>
    <t>- vyrovnání pokřivéných dílů plotového pole</t>
  </si>
  <si>
    <t>- výměna nevratně požkozených dílů plotového pole</t>
  </si>
  <si>
    <t>- žárové pozinkování plotového pole</t>
  </si>
  <si>
    <t>- opětovná montář do kamenné podezdívka vč. kotvící malty</t>
  </si>
  <si>
    <t>trasa oplocení "A"</t>
  </si>
  <si>
    <t>38,0</t>
  </si>
  <si>
    <t>trasa oplocení "B"</t>
  </si>
  <si>
    <t>19,0</t>
  </si>
  <si>
    <t>trasa oplocení "C"</t>
  </si>
  <si>
    <t>26,0</t>
  </si>
  <si>
    <t>trasa oplocení "D"</t>
  </si>
  <si>
    <t>42,0</t>
  </si>
  <si>
    <t>trasa oplocení "E"</t>
  </si>
  <si>
    <t>14,0-2,0</t>
  </si>
  <si>
    <t>50</t>
  </si>
  <si>
    <t>767000002</t>
  </si>
  <si>
    <t>Oprava plotové branky 950/1735 mm</t>
  </si>
  <si>
    <t>789193263</t>
  </si>
  <si>
    <t>renovace plotové branky z ocelových profilů</t>
  </si>
  <si>
    <t>- demontáž plotové branky</t>
  </si>
  <si>
    <t xml:space="preserve">- zbavení plotového branky nátěru a koroze pískováním </t>
  </si>
  <si>
    <t>- vyrovnání pokřivéných dílů plotové branky</t>
  </si>
  <si>
    <t>- výměna nevratně požkozených dílů plotové branky</t>
  </si>
  <si>
    <t>- žárové zinkování plotového branky</t>
  </si>
  <si>
    <t>- opětovná montář plotové branky do oplocení</t>
  </si>
  <si>
    <t>mezi trasu oplocení "A" a "B"</t>
  </si>
  <si>
    <t>51</t>
  </si>
  <si>
    <t>767000003</t>
  </si>
  <si>
    <t>DOD+MTZ vjezdové brány 4100/2000 mm, provedení dle stávající brány, vč. žárového zinkování</t>
  </si>
  <si>
    <t>-536800461</t>
  </si>
  <si>
    <t>mezi trasu oplocení "B" a "C"</t>
  </si>
  <si>
    <t>195,0</t>
  </si>
  <si>
    <t>52</t>
  </si>
  <si>
    <t>767000004</t>
  </si>
  <si>
    <t>DEM+DOD+MTZ ocelových zábran do rohové kamenné stěny z trub prům. 20/1,5 mm, vč. žárového zinkování</t>
  </si>
  <si>
    <t>1067460986</t>
  </si>
  <si>
    <t>rohová kamenná stěna</t>
  </si>
  <si>
    <t>(2,2)*0,684*2</t>
  </si>
  <si>
    <t>(1,9)*0,684*4</t>
  </si>
  <si>
    <t>(1,0)*0,684*3</t>
  </si>
  <si>
    <t>53</t>
  </si>
  <si>
    <t>767000005</t>
  </si>
  <si>
    <t>Oprava plotové brány 4300/2700 mm</t>
  </si>
  <si>
    <t>-568254675</t>
  </si>
  <si>
    <t>renovace plotové brány z ocelových profilů</t>
  </si>
  <si>
    <t>- demontáž plotové brány</t>
  </si>
  <si>
    <t xml:space="preserve">- zbavení plotové brány nátěru a koroze pískováním </t>
  </si>
  <si>
    <t>- vyrovnání pokřivéných dílů plotové brány</t>
  </si>
  <si>
    <t>- výměna nevratně požkozených dílů plotové brány</t>
  </si>
  <si>
    <t>- žárové zinkování plotové brány</t>
  </si>
  <si>
    <t>- opětovná montář plotové brány</t>
  </si>
  <si>
    <t>konec trasu oplocení "E"</t>
  </si>
  <si>
    <t>54</t>
  </si>
  <si>
    <t>998767201</t>
  </si>
  <si>
    <t>Přesun hmot procentní pro zámečnické konstrukce v objektech v do 6 m</t>
  </si>
  <si>
    <t>%</t>
  </si>
  <si>
    <t>1503679482</t>
  </si>
  <si>
    <t>55</t>
  </si>
  <si>
    <t>998767294</t>
  </si>
  <si>
    <t>Příplatek k přesunu hmot procentní 767 za zvětšený přesun do 1000 m</t>
  </si>
  <si>
    <t>-526920525</t>
  </si>
  <si>
    <t>1311-2 - Vedlejší rozpočtové náklady</t>
  </si>
  <si>
    <t>VRN - Vedlejší rozpočtové náklady</t>
  </si>
  <si>
    <t xml:space="preserve">    VRN3 - Zařízení staveniště</t>
  </si>
  <si>
    <t>VRN</t>
  </si>
  <si>
    <t>VRN3</t>
  </si>
  <si>
    <t>Zařízení staveniště</t>
  </si>
  <si>
    <t>031100001</t>
  </si>
  <si>
    <t>Zařízení staveniště SO-01- 1,0% z ZRN</t>
  </si>
  <si>
    <t>soub</t>
  </si>
  <si>
    <t>1024</t>
  </si>
  <si>
    <t>601833342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</si>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</sst>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5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7"/>
      <name val="Trebuchet MS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20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sz val="10"/>
      <name val="Trebuchet MS"/>
      <family val="2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b/>
      <sz val="8"/>
      <color rgb="FF969696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1" applyNumberFormat="0" applyFill="0" applyAlignment="0" applyProtection="0"/>
    <xf numFmtId="170" fontId="61" fillId="0" borderId="0" applyFont="0" applyFill="0" applyBorder="0" applyAlignment="0" applyProtection="0"/>
    <xf numFmtId="168" fontId="6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2" applyNumberFormat="0" applyAlignment="0" applyProtection="0"/>
    <xf numFmtId="171" fontId="61" fillId="0" borderId="0" applyFont="0" applyFill="0" applyBorder="0" applyAlignment="0" applyProtection="0"/>
    <xf numFmtId="169" fontId="61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4" fillId="0" borderId="0" applyAlignment="0">
      <protection locked="0"/>
    </xf>
    <xf numFmtId="0" fontId="61" fillId="23" borderId="6" applyNumberFormat="0" applyFont="0" applyAlignment="0" applyProtection="0"/>
    <xf numFmtId="9" fontId="61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2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5" borderId="8" applyNumberFormat="0" applyAlignment="0" applyProtection="0"/>
    <xf numFmtId="0" fontId="77" fillId="26" borderId="8" applyNumberFormat="0" applyAlignment="0" applyProtection="0"/>
    <xf numFmtId="0" fontId="78" fillId="26" borderId="9" applyNumberFormat="0" applyAlignment="0" applyProtection="0"/>
    <xf numFmtId="0" fontId="79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369"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7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8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/>
    </xf>
    <xf numFmtId="0" fontId="88" fillId="0" borderId="0" xfId="0" applyFont="1" applyAlignment="1">
      <alignment horizontal="left" vertical="center"/>
    </xf>
    <xf numFmtId="0" fontId="89" fillId="0" borderId="0" xfId="0" applyFont="1" applyAlignment="1">
      <alignment horizontal="left" vertical="center"/>
    </xf>
    <xf numFmtId="0" fontId="90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90" fillId="0" borderId="0" xfId="0" applyFont="1" applyBorder="1" applyAlignment="1">
      <alignment horizontal="left" vertical="center"/>
    </xf>
    <xf numFmtId="0" fontId="5" fillId="23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top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0" fillId="0" borderId="0" xfId="0" applyFont="1" applyBorder="1" applyAlignment="1">
      <alignment horizontal="right" vertical="center"/>
    </xf>
    <xf numFmtId="0" fontId="80" fillId="0" borderId="13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0" xfId="0" applyFont="1" applyBorder="1" applyAlignment="1">
      <alignment horizontal="left" vertical="center"/>
    </xf>
    <xf numFmtId="0" fontId="80" fillId="0" borderId="14" xfId="0" applyFont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0" fontId="6" fillId="34" borderId="18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90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5" fillId="35" borderId="26" xfId="0" applyFont="1" applyFill="1" applyBorder="1" applyAlignment="1">
      <alignment horizontal="center" vertical="center"/>
    </xf>
    <xf numFmtId="0" fontId="90" fillId="0" borderId="27" xfId="0" applyFont="1" applyBorder="1" applyAlignment="1">
      <alignment horizontal="center" vertical="center" wrapText="1"/>
    </xf>
    <xf numFmtId="0" fontId="90" fillId="0" borderId="28" xfId="0" applyFont="1" applyBorder="1" applyAlignment="1">
      <alignment horizontal="center" vertical="center" wrapText="1"/>
    </xf>
    <xf numFmtId="0" fontId="90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/>
    </xf>
    <xf numFmtId="0" fontId="91" fillId="0" borderId="0" xfId="0" applyFont="1" applyAlignment="1">
      <alignment horizontal="left" vertical="center"/>
    </xf>
    <xf numFmtId="0" fontId="9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92" fillId="0" borderId="24" xfId="0" applyNumberFormat="1" applyFont="1" applyBorder="1" applyAlignment="1">
      <alignment vertical="center"/>
    </xf>
    <xf numFmtId="4" fontId="92" fillId="0" borderId="0" xfId="0" applyNumberFormat="1" applyFont="1" applyBorder="1" applyAlignment="1">
      <alignment vertical="center"/>
    </xf>
    <xf numFmtId="174" fontId="92" fillId="0" borderId="0" xfId="0" applyNumberFormat="1" applyFont="1" applyBorder="1" applyAlignment="1">
      <alignment vertical="center"/>
    </xf>
    <xf numFmtId="4" fontId="92" fillId="0" borderId="25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93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4" fontId="95" fillId="0" borderId="24" xfId="0" applyNumberFormat="1" applyFont="1" applyBorder="1" applyAlignment="1">
      <alignment vertical="center"/>
    </xf>
    <xf numFmtId="4" fontId="95" fillId="0" borderId="0" xfId="0" applyNumberFormat="1" applyFont="1" applyBorder="1" applyAlignment="1">
      <alignment vertical="center"/>
    </xf>
    <xf numFmtId="174" fontId="95" fillId="0" borderId="0" xfId="0" applyNumberFormat="1" applyFont="1" applyBorder="1" applyAlignment="1">
      <alignment vertical="center"/>
    </xf>
    <xf numFmtId="4" fontId="95" fillId="0" borderId="25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95" fillId="0" borderId="31" xfId="0" applyNumberFormat="1" applyFont="1" applyBorder="1" applyAlignment="1">
      <alignment vertical="center"/>
    </xf>
    <xf numFmtId="4" fontId="95" fillId="0" borderId="32" xfId="0" applyNumberFormat="1" applyFont="1" applyBorder="1" applyAlignment="1">
      <alignment vertical="center"/>
    </xf>
    <xf numFmtId="174" fontId="95" fillId="0" borderId="32" xfId="0" applyNumberFormat="1" applyFont="1" applyBorder="1" applyAlignment="1">
      <alignment vertical="center"/>
    </xf>
    <xf numFmtId="4" fontId="95" fillId="0" borderId="33" xfId="0" applyNumberFormat="1" applyFont="1" applyBorder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90" fillId="0" borderId="0" xfId="0" applyFont="1" applyBorder="1" applyAlignment="1" applyProtection="1">
      <alignment horizontal="left" vertical="center"/>
      <protection locked="0"/>
    </xf>
    <xf numFmtId="173" fontId="5" fillId="0" borderId="0" xfId="0" applyNumberFormat="1" applyFont="1" applyBorder="1" applyAlignment="1">
      <alignment horizontal="left" vertical="center"/>
    </xf>
    <xf numFmtId="0" fontId="90" fillId="0" borderId="0" xfId="0" applyFont="1" applyBorder="1" applyAlignment="1" applyProtection="1">
      <alignment horizontal="left" vertical="top"/>
      <protection locked="0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 vertical="center" wrapText="1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34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" fontId="91" fillId="0" borderId="0" xfId="0" applyNumberFormat="1" applyFont="1" applyBorder="1" applyAlignment="1">
      <alignment vertical="center"/>
    </xf>
    <xf numFmtId="0" fontId="80" fillId="0" borderId="0" xfId="0" applyFont="1" applyBorder="1" applyAlignment="1" applyProtection="1">
      <alignment horizontal="right" vertical="center"/>
      <protection locked="0"/>
    </xf>
    <xf numFmtId="4" fontId="80" fillId="0" borderId="0" xfId="0" applyNumberFormat="1" applyFont="1" applyBorder="1" applyAlignment="1">
      <alignment vertical="center"/>
    </xf>
    <xf numFmtId="172" fontId="80" fillId="0" borderId="0" xfId="0" applyNumberFormat="1" applyFont="1" applyBorder="1" applyAlignment="1" applyProtection="1">
      <alignment horizontal="right" vertical="center"/>
      <protection locked="0"/>
    </xf>
    <xf numFmtId="0" fontId="4" fillId="35" borderId="0" xfId="0" applyFont="1" applyFill="1" applyBorder="1" applyAlignment="1">
      <alignment vertical="center"/>
    </xf>
    <xf numFmtId="0" fontId="6" fillId="35" borderId="17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right" vertical="center"/>
    </xf>
    <xf numFmtId="0" fontId="6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 applyProtection="1">
      <alignment vertical="center"/>
      <protection locked="0"/>
    </xf>
    <xf numFmtId="4" fontId="6" fillId="35" borderId="18" xfId="0" applyNumberFormat="1" applyFont="1" applyFill="1" applyBorder="1" applyAlignment="1">
      <alignment vertical="center"/>
    </xf>
    <xf numFmtId="0" fontId="4" fillId="35" borderId="35" xfId="0" applyFont="1" applyFill="1" applyBorder="1" applyAlignment="1">
      <alignment vertical="center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/>
    </xf>
    <xf numFmtId="0" fontId="5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 applyProtection="1">
      <alignment vertical="center"/>
      <protection locked="0"/>
    </xf>
    <xf numFmtId="0" fontId="5" fillId="35" borderId="0" xfId="0" applyFont="1" applyFill="1" applyBorder="1" applyAlignment="1">
      <alignment horizontal="right" vertical="center"/>
    </xf>
    <xf numFmtId="0" fontId="4" fillId="35" borderId="14" xfId="0" applyFont="1" applyFill="1" applyBorder="1" applyAlignment="1">
      <alignment vertical="center"/>
    </xf>
    <xf numFmtId="0" fontId="96" fillId="0" borderId="0" xfId="0" applyFont="1" applyBorder="1" applyAlignment="1">
      <alignment horizontal="left" vertical="center"/>
    </xf>
    <xf numFmtId="0" fontId="81" fillId="0" borderId="13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1" fillId="0" borderId="32" xfId="0" applyFont="1" applyBorder="1" applyAlignment="1">
      <alignment horizontal="left" vertical="center"/>
    </xf>
    <xf numFmtId="0" fontId="81" fillId="0" borderId="32" xfId="0" applyFont="1" applyBorder="1" applyAlignment="1">
      <alignment vertical="center"/>
    </xf>
    <xf numFmtId="0" fontId="81" fillId="0" borderId="32" xfId="0" applyFont="1" applyBorder="1" applyAlignment="1" applyProtection="1">
      <alignment vertical="center"/>
      <protection locked="0"/>
    </xf>
    <xf numFmtId="4" fontId="81" fillId="0" borderId="32" xfId="0" applyNumberFormat="1" applyFont="1" applyBorder="1" applyAlignment="1">
      <alignment vertical="center"/>
    </xf>
    <xf numFmtId="0" fontId="81" fillId="0" borderId="14" xfId="0" applyFont="1" applyBorder="1" applyAlignment="1">
      <alignment vertical="center"/>
    </xf>
    <xf numFmtId="0" fontId="82" fillId="0" borderId="13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2" fillId="0" borderId="32" xfId="0" applyFont="1" applyBorder="1" applyAlignment="1">
      <alignment horizontal="left" vertical="center"/>
    </xf>
    <xf numFmtId="0" fontId="82" fillId="0" borderId="32" xfId="0" applyFont="1" applyBorder="1" applyAlignment="1">
      <alignment vertical="center"/>
    </xf>
    <xf numFmtId="0" fontId="82" fillId="0" borderId="32" xfId="0" applyFont="1" applyBorder="1" applyAlignment="1" applyProtection="1">
      <alignment vertical="center"/>
      <protection locked="0"/>
    </xf>
    <xf numFmtId="4" fontId="82" fillId="0" borderId="32" xfId="0" applyNumberFormat="1" applyFont="1" applyBorder="1" applyAlignment="1">
      <alignment vertical="center"/>
    </xf>
    <xf numFmtId="0" fontId="82" fillId="0" borderId="14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90" fillId="0" borderId="0" xfId="0" applyFont="1" applyAlignment="1" applyProtection="1">
      <alignment horizontal="left" vertic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97" fillId="35" borderId="28" xfId="0" applyFont="1" applyFill="1" applyBorder="1" applyAlignment="1" applyProtection="1">
      <alignment horizontal="center" vertical="center" wrapText="1"/>
      <protection locked="0"/>
    </xf>
    <xf numFmtId="0" fontId="5" fillId="35" borderId="29" xfId="0" applyFont="1" applyFill="1" applyBorder="1" applyAlignment="1">
      <alignment horizontal="center" vertical="center" wrapText="1"/>
    </xf>
    <xf numFmtId="4" fontId="91" fillId="0" borderId="0" xfId="0" applyNumberFormat="1" applyFont="1" applyAlignment="1">
      <alignment/>
    </xf>
    <xf numFmtId="174" fontId="98" fillId="0" borderId="22" xfId="0" applyNumberFormat="1" applyFont="1" applyBorder="1" applyAlignment="1">
      <alignment/>
    </xf>
    <xf numFmtId="174" fontId="98" fillId="0" borderId="23" xfId="0" applyNumberFormat="1" applyFont="1" applyBorder="1" applyAlignment="1">
      <alignment/>
    </xf>
    <xf numFmtId="4" fontId="13" fillId="0" borderId="0" xfId="0" applyNumberFormat="1" applyFont="1" applyAlignment="1">
      <alignment vertical="center"/>
    </xf>
    <xf numFmtId="0" fontId="83" fillId="0" borderId="13" xfId="0" applyFont="1" applyBorder="1" applyAlignment="1">
      <alignment/>
    </xf>
    <xf numFmtId="0" fontId="83" fillId="0" borderId="0" xfId="0" applyFont="1" applyAlignment="1">
      <alignment horizontal="left"/>
    </xf>
    <xf numFmtId="0" fontId="81" fillId="0" borderId="0" xfId="0" applyFont="1" applyAlignment="1">
      <alignment horizontal="left"/>
    </xf>
    <xf numFmtId="0" fontId="83" fillId="0" borderId="0" xfId="0" applyFont="1" applyAlignment="1" applyProtection="1">
      <alignment/>
      <protection locked="0"/>
    </xf>
    <xf numFmtId="4" fontId="81" fillId="0" borderId="0" xfId="0" applyNumberFormat="1" applyFont="1" applyAlignment="1">
      <alignment/>
    </xf>
    <xf numFmtId="0" fontId="83" fillId="0" borderId="24" xfId="0" applyFont="1" applyBorder="1" applyAlignment="1">
      <alignment/>
    </xf>
    <xf numFmtId="0" fontId="83" fillId="0" borderId="0" xfId="0" applyFont="1" applyBorder="1" applyAlignment="1">
      <alignment/>
    </xf>
    <xf numFmtId="174" fontId="83" fillId="0" borderId="0" xfId="0" applyNumberFormat="1" applyFont="1" applyBorder="1" applyAlignment="1">
      <alignment/>
    </xf>
    <xf numFmtId="174" fontId="83" fillId="0" borderId="25" xfId="0" applyNumberFormat="1" applyFont="1" applyBorder="1" applyAlignment="1">
      <alignment/>
    </xf>
    <xf numFmtId="0" fontId="83" fillId="0" borderId="0" xfId="0" applyFont="1" applyAlignment="1">
      <alignment horizontal="center"/>
    </xf>
    <xf numFmtId="4" fontId="83" fillId="0" borderId="0" xfId="0" applyNumberFormat="1" applyFont="1" applyAlignment="1">
      <alignment vertical="center"/>
    </xf>
    <xf numFmtId="0" fontId="83" fillId="0" borderId="0" xfId="0" applyFont="1" applyBorder="1" applyAlignment="1">
      <alignment horizontal="left"/>
    </xf>
    <xf numFmtId="0" fontId="82" fillId="0" borderId="0" xfId="0" applyFont="1" applyBorder="1" applyAlignment="1">
      <alignment horizontal="left"/>
    </xf>
    <xf numFmtId="4" fontId="82" fillId="0" borderId="0" xfId="0" applyNumberFormat="1" applyFont="1" applyBorder="1" applyAlignment="1">
      <alignment/>
    </xf>
    <xf numFmtId="0" fontId="4" fillId="0" borderId="13" xfId="0" applyFont="1" applyBorder="1" applyAlignment="1" applyProtection="1">
      <alignment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49" fontId="4" fillId="0" borderId="36" xfId="0" applyNumberFormat="1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175" fontId="4" fillId="0" borderId="36" xfId="0" applyNumberFormat="1" applyFont="1" applyBorder="1" applyAlignment="1" applyProtection="1">
      <alignment vertical="center"/>
      <protection/>
    </xf>
    <xf numFmtId="4" fontId="4" fillId="23" borderId="36" xfId="0" applyNumberFormat="1" applyFont="1" applyFill="1" applyBorder="1" applyAlignment="1" applyProtection="1">
      <alignment vertical="center"/>
      <protection locked="0"/>
    </xf>
    <xf numFmtId="4" fontId="4" fillId="0" borderId="36" xfId="0" applyNumberFormat="1" applyFont="1" applyBorder="1" applyAlignment="1" applyProtection="1">
      <alignment vertical="center"/>
      <protection/>
    </xf>
    <xf numFmtId="0" fontId="80" fillId="23" borderId="36" xfId="0" applyFont="1" applyFill="1" applyBorder="1" applyAlignment="1" applyProtection="1">
      <alignment horizontal="left" vertical="center"/>
      <protection locked="0"/>
    </xf>
    <xf numFmtId="0" fontId="80" fillId="0" borderId="0" xfId="0" applyFont="1" applyBorder="1" applyAlignment="1">
      <alignment horizontal="center" vertical="center"/>
    </xf>
    <xf numFmtId="174" fontId="80" fillId="0" borderId="0" xfId="0" applyNumberFormat="1" applyFont="1" applyBorder="1" applyAlignment="1">
      <alignment vertical="center"/>
    </xf>
    <xf numFmtId="174" fontId="80" fillId="0" borderId="25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84" fillId="0" borderId="13" xfId="0" applyFont="1" applyBorder="1" applyAlignment="1">
      <alignment vertical="center"/>
    </xf>
    <xf numFmtId="0" fontId="99" fillId="0" borderId="0" xfId="0" applyFont="1" applyAlignment="1">
      <alignment horizontal="left" vertical="center"/>
    </xf>
    <xf numFmtId="0" fontId="84" fillId="0" borderId="0" xfId="0" applyFont="1" applyAlignment="1">
      <alignment horizontal="left" vertical="center"/>
    </xf>
    <xf numFmtId="0" fontId="84" fillId="0" borderId="0" xfId="0" applyFont="1" applyAlignment="1">
      <alignment horizontal="left" vertical="center" wrapText="1"/>
    </xf>
    <xf numFmtId="175" fontId="84" fillId="0" borderId="0" xfId="0" applyNumberFormat="1" applyFont="1" applyAlignment="1">
      <alignment vertical="center"/>
    </xf>
    <xf numFmtId="0" fontId="84" fillId="0" borderId="0" xfId="0" applyFont="1" applyAlignment="1" applyProtection="1">
      <alignment vertical="center"/>
      <protection locked="0"/>
    </xf>
    <xf numFmtId="0" fontId="84" fillId="0" borderId="24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84" fillId="0" borderId="25" xfId="0" applyFont="1" applyBorder="1" applyAlignment="1">
      <alignment vertical="center"/>
    </xf>
    <xf numFmtId="0" fontId="85" fillId="0" borderId="13" xfId="0" applyFont="1" applyBorder="1" applyAlignment="1">
      <alignment vertical="center"/>
    </xf>
    <xf numFmtId="0" fontId="99" fillId="0" borderId="0" xfId="0" applyFont="1" applyBorder="1" applyAlignment="1">
      <alignment horizontal="left" vertical="center"/>
    </xf>
    <xf numFmtId="0" fontId="85" fillId="0" borderId="0" xfId="0" applyFont="1" applyBorder="1" applyAlignment="1">
      <alignment horizontal="left" vertical="center"/>
    </xf>
    <xf numFmtId="0" fontId="85" fillId="0" borderId="0" xfId="0" applyFont="1" applyBorder="1" applyAlignment="1">
      <alignment horizontal="left" vertical="center" wrapText="1"/>
    </xf>
    <xf numFmtId="175" fontId="85" fillId="0" borderId="0" xfId="0" applyNumberFormat="1" applyFont="1" applyBorder="1" applyAlignment="1">
      <alignment vertical="center"/>
    </xf>
    <xf numFmtId="0" fontId="85" fillId="0" borderId="0" xfId="0" applyFont="1" applyAlignment="1" applyProtection="1">
      <alignment vertical="center"/>
      <protection locked="0"/>
    </xf>
    <xf numFmtId="0" fontId="85" fillId="0" borderId="24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85" fillId="0" borderId="25" xfId="0" applyFont="1" applyBorder="1" applyAlignment="1">
      <alignment vertical="center"/>
    </xf>
    <xf numFmtId="0" fontId="85" fillId="0" borderId="0" xfId="0" applyFont="1" applyAlignment="1">
      <alignment horizontal="left" vertical="center"/>
    </xf>
    <xf numFmtId="0" fontId="86" fillId="0" borderId="13" xfId="0" applyFont="1" applyBorder="1" applyAlignment="1">
      <alignment vertical="center"/>
    </xf>
    <xf numFmtId="0" fontId="86" fillId="0" borderId="0" xfId="0" applyFont="1" applyAlignment="1">
      <alignment horizontal="left" vertical="center"/>
    </xf>
    <xf numFmtId="0" fontId="86" fillId="0" borderId="0" xfId="0" applyFont="1" applyAlignment="1">
      <alignment horizontal="left" vertical="center" wrapText="1"/>
    </xf>
    <xf numFmtId="0" fontId="86" fillId="0" borderId="0" xfId="0" applyFont="1" applyAlignment="1">
      <alignment horizontal="left" vertical="center"/>
    </xf>
    <xf numFmtId="0" fontId="86" fillId="0" borderId="0" xfId="0" applyFont="1" applyAlignment="1" applyProtection="1">
      <alignment vertical="center"/>
      <protection locked="0"/>
    </xf>
    <xf numFmtId="0" fontId="86" fillId="0" borderId="24" xfId="0" applyFont="1" applyBorder="1" applyAlignment="1">
      <alignment vertical="center"/>
    </xf>
    <xf numFmtId="0" fontId="86" fillId="0" borderId="0" xfId="0" applyFont="1" applyBorder="1" applyAlignment="1">
      <alignment vertical="center"/>
    </xf>
    <xf numFmtId="0" fontId="86" fillId="0" borderId="25" xfId="0" applyFont="1" applyBorder="1" applyAlignment="1">
      <alignment vertical="center"/>
    </xf>
    <xf numFmtId="0" fontId="85" fillId="0" borderId="0" xfId="0" applyFont="1" applyAlignment="1">
      <alignment horizontal="left" vertical="center"/>
    </xf>
    <xf numFmtId="0" fontId="85" fillId="0" borderId="0" xfId="0" applyFont="1" applyAlignment="1">
      <alignment horizontal="left" vertical="center" wrapText="1"/>
    </xf>
    <xf numFmtId="175" fontId="85" fillId="0" borderId="0" xfId="0" applyNumberFormat="1" applyFont="1" applyAlignment="1">
      <alignment vertical="center"/>
    </xf>
    <xf numFmtId="0" fontId="100" fillId="0" borderId="36" xfId="0" applyFont="1" applyBorder="1" applyAlignment="1" applyProtection="1">
      <alignment horizontal="center" vertical="center"/>
      <protection/>
    </xf>
    <xf numFmtId="49" fontId="100" fillId="0" borderId="36" xfId="0" applyNumberFormat="1" applyFont="1" applyBorder="1" applyAlignment="1" applyProtection="1">
      <alignment horizontal="left" vertical="center" wrapText="1"/>
      <protection/>
    </xf>
    <xf numFmtId="0" fontId="100" fillId="0" borderId="36" xfId="0" applyFont="1" applyBorder="1" applyAlignment="1" applyProtection="1">
      <alignment horizontal="left" vertical="center" wrapText="1"/>
      <protection/>
    </xf>
    <xf numFmtId="0" fontId="100" fillId="0" borderId="36" xfId="0" applyFont="1" applyBorder="1" applyAlignment="1" applyProtection="1">
      <alignment horizontal="center" vertical="center" wrapText="1"/>
      <protection/>
    </xf>
    <xf numFmtId="175" fontId="100" fillId="0" borderId="36" xfId="0" applyNumberFormat="1" applyFont="1" applyBorder="1" applyAlignment="1" applyProtection="1">
      <alignment vertical="center"/>
      <protection/>
    </xf>
    <xf numFmtId="4" fontId="100" fillId="23" borderId="36" xfId="0" applyNumberFormat="1" applyFont="1" applyFill="1" applyBorder="1" applyAlignment="1" applyProtection="1">
      <alignment vertical="center"/>
      <protection locked="0"/>
    </xf>
    <xf numFmtId="4" fontId="100" fillId="0" borderId="36" xfId="0" applyNumberFormat="1" applyFont="1" applyBorder="1" applyAlignment="1" applyProtection="1">
      <alignment vertical="center"/>
      <protection/>
    </xf>
    <xf numFmtId="0" fontId="100" fillId="0" borderId="13" xfId="0" applyFont="1" applyBorder="1" applyAlignment="1">
      <alignment vertical="center"/>
    </xf>
    <xf numFmtId="0" fontId="100" fillId="23" borderId="36" xfId="0" applyFont="1" applyFill="1" applyBorder="1" applyAlignment="1" applyProtection="1">
      <alignment horizontal="left" vertical="center"/>
      <protection locked="0"/>
    </xf>
    <xf numFmtId="0" fontId="100" fillId="0" borderId="0" xfId="0" applyFont="1" applyBorder="1" applyAlignment="1">
      <alignment horizontal="center" vertical="center"/>
    </xf>
    <xf numFmtId="0" fontId="84" fillId="0" borderId="0" xfId="0" applyFont="1" applyBorder="1" applyAlignment="1">
      <alignment horizontal="left" vertical="center" wrapText="1"/>
    </xf>
    <xf numFmtId="175" fontId="84" fillId="0" borderId="0" xfId="0" applyNumberFormat="1" applyFont="1" applyBorder="1" applyAlignment="1">
      <alignment vertical="center"/>
    </xf>
    <xf numFmtId="0" fontId="14" fillId="0" borderId="0" xfId="0" applyFont="1" applyAlignment="1">
      <alignment horizontal="left" vertical="center" wrapText="1"/>
    </xf>
    <xf numFmtId="175" fontId="4" fillId="23" borderId="36" xfId="0" applyNumberFormat="1" applyFont="1" applyFill="1" applyBorder="1" applyAlignment="1" applyProtection="1">
      <alignment vertical="center"/>
      <protection locked="0"/>
    </xf>
    <xf numFmtId="0" fontId="80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174" fontId="80" fillId="0" borderId="32" xfId="0" applyNumberFormat="1" applyFont="1" applyBorder="1" applyAlignment="1">
      <alignment vertical="center"/>
    </xf>
    <xf numFmtId="174" fontId="80" fillId="0" borderId="33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101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left" vertical="top" wrapText="1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 wrapText="1"/>
    </xf>
    <xf numFmtId="4" fontId="9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80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2" fontId="80" fillId="0" borderId="0" xfId="0" applyNumberFormat="1" applyFont="1" applyBorder="1" applyAlignment="1">
      <alignment horizontal="center" vertical="center"/>
    </xf>
    <xf numFmtId="0" fontId="80" fillId="0" borderId="0" xfId="0" applyFont="1" applyBorder="1" applyAlignment="1">
      <alignment vertical="center"/>
    </xf>
    <xf numFmtId="4" fontId="101" fillId="0" borderId="0" xfId="0" applyNumberFormat="1" applyFont="1" applyBorder="1" applyAlignment="1">
      <alignment vertical="center"/>
    </xf>
    <xf numFmtId="0" fontId="6" fillId="34" borderId="18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4" fontId="6" fillId="34" borderId="18" xfId="0" applyNumberFormat="1" applyFont="1" applyFill="1" applyBorder="1" applyAlignment="1">
      <alignment vertical="center"/>
    </xf>
    <xf numFmtId="0" fontId="4" fillId="34" borderId="26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92" fillId="0" borderId="30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5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right" vertical="center"/>
    </xf>
    <xf numFmtId="4" fontId="94" fillId="0" borderId="0" xfId="0" applyNumberFormat="1" applyFont="1" applyAlignment="1">
      <alignment vertical="center"/>
    </xf>
    <xf numFmtId="0" fontId="94" fillId="0" borderId="0" xfId="0" applyFont="1" applyAlignment="1">
      <alignment vertical="center"/>
    </xf>
    <xf numFmtId="0" fontId="93" fillId="0" borderId="0" xfId="0" applyFont="1" applyAlignment="1">
      <alignment horizontal="left" vertical="center" wrapText="1"/>
    </xf>
    <xf numFmtId="4" fontId="91" fillId="0" borderId="0" xfId="0" applyNumberFormat="1" applyFont="1" applyAlignment="1">
      <alignment horizontal="right" vertical="center"/>
    </xf>
    <xf numFmtId="4" fontId="91" fillId="0" borderId="0" xfId="0" applyNumberFormat="1" applyFont="1" applyAlignment="1">
      <alignment vertical="center"/>
    </xf>
    <xf numFmtId="0" fontId="90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90" fillId="0" borderId="0" xfId="0" applyFont="1" applyAlignment="1">
      <alignment horizontal="left" vertical="center" wrapText="1"/>
    </xf>
    <xf numFmtId="0" fontId="64" fillId="33" borderId="0" xfId="36" applyFill="1" applyAlignment="1">
      <alignment/>
    </xf>
    <xf numFmtId="0" fontId="102" fillId="0" borderId="0" xfId="36" applyFont="1" applyAlignment="1">
      <alignment horizontal="center" vertical="center"/>
    </xf>
    <xf numFmtId="0" fontId="103" fillId="33" borderId="0" xfId="0" applyFont="1" applyFill="1" applyAlignment="1">
      <alignment horizontal="left" vertical="center"/>
    </xf>
    <xf numFmtId="0" fontId="57" fillId="33" borderId="0" xfId="0" applyFont="1" applyFill="1" applyAlignment="1">
      <alignment vertical="center"/>
    </xf>
    <xf numFmtId="0" fontId="104" fillId="33" borderId="0" xfId="36" applyFont="1" applyFill="1" applyAlignment="1">
      <alignment vertical="center"/>
    </xf>
    <xf numFmtId="0" fontId="87" fillId="33" borderId="0" xfId="0" applyFont="1" applyFill="1" applyAlignment="1" applyProtection="1">
      <alignment horizontal="left" vertical="center"/>
      <protection/>
    </xf>
    <xf numFmtId="0" fontId="57" fillId="33" borderId="0" xfId="0" applyFont="1" applyFill="1" applyAlignment="1" applyProtection="1">
      <alignment vertical="center"/>
      <protection/>
    </xf>
    <xf numFmtId="0" fontId="103" fillId="33" borderId="0" xfId="0" applyFont="1" applyFill="1" applyAlignment="1" applyProtection="1">
      <alignment horizontal="left" vertical="center"/>
      <protection/>
    </xf>
    <xf numFmtId="0" fontId="104" fillId="33" borderId="0" xfId="36" applyFont="1" applyFill="1" applyAlignment="1" applyProtection="1">
      <alignment vertical="center"/>
      <protection/>
    </xf>
    <xf numFmtId="0" fontId="104" fillId="33" borderId="0" xfId="36" applyFont="1" applyFill="1" applyAlignment="1">
      <alignment vertical="center"/>
    </xf>
    <xf numFmtId="0" fontId="57" fillId="33" borderId="0" xfId="0" applyFont="1" applyFill="1" applyAlignment="1" applyProtection="1">
      <alignment vertical="center"/>
      <protection locked="0"/>
    </xf>
    <xf numFmtId="0" fontId="4" fillId="0" borderId="0" xfId="47" applyAlignment="1">
      <alignment vertical="top"/>
      <protection locked="0"/>
    </xf>
    <xf numFmtId="0" fontId="4" fillId="0" borderId="37" xfId="47" applyFont="1" applyBorder="1" applyAlignment="1">
      <alignment vertical="center" wrapText="1"/>
      <protection locked="0"/>
    </xf>
    <xf numFmtId="0" fontId="4" fillId="0" borderId="38" xfId="47" applyFont="1" applyBorder="1" applyAlignment="1">
      <alignment vertical="center" wrapText="1"/>
      <protection locked="0"/>
    </xf>
    <xf numFmtId="0" fontId="4" fillId="0" borderId="39" xfId="47" applyFont="1" applyBorder="1" applyAlignment="1">
      <alignment vertical="center" wrapText="1"/>
      <protection locked="0"/>
    </xf>
    <xf numFmtId="0" fontId="4" fillId="0" borderId="40" xfId="47" applyFont="1" applyBorder="1" applyAlignment="1">
      <alignment horizontal="center" vertical="center" wrapText="1"/>
      <protection locked="0"/>
    </xf>
    <xf numFmtId="0" fontId="8" fillId="0" borderId="0" xfId="47" applyFont="1" applyBorder="1" applyAlignment="1">
      <alignment horizontal="center" vertical="center" wrapText="1"/>
      <protection locked="0"/>
    </xf>
    <xf numFmtId="0" fontId="4" fillId="0" borderId="41" xfId="47" applyFont="1" applyBorder="1" applyAlignment="1">
      <alignment horizontal="center" vertical="center" wrapText="1"/>
      <protection locked="0"/>
    </xf>
    <xf numFmtId="0" fontId="4" fillId="0" borderId="0" xfId="47" applyAlignment="1">
      <alignment horizontal="center" vertical="center"/>
      <protection locked="0"/>
    </xf>
    <xf numFmtId="0" fontId="4" fillId="0" borderId="40" xfId="47" applyFont="1" applyBorder="1" applyAlignment="1">
      <alignment vertical="center" wrapText="1"/>
      <protection locked="0"/>
    </xf>
    <xf numFmtId="0" fontId="12" fillId="0" borderId="42" xfId="47" applyFont="1" applyBorder="1" applyAlignment="1">
      <alignment horizontal="left" wrapText="1"/>
      <protection locked="0"/>
    </xf>
    <xf numFmtId="0" fontId="4" fillId="0" borderId="41" xfId="47" applyFont="1" applyBorder="1" applyAlignment="1">
      <alignment vertical="center" wrapText="1"/>
      <protection locked="0"/>
    </xf>
    <xf numFmtId="0" fontId="12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left" vertical="center" wrapText="1"/>
      <protection locked="0"/>
    </xf>
    <xf numFmtId="0" fontId="5" fillId="0" borderId="40" xfId="47" applyFont="1" applyBorder="1" applyAlignment="1">
      <alignment vertical="center" wrapText="1"/>
      <protection locked="0"/>
    </xf>
    <xf numFmtId="0" fontId="5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vertical="center" wrapText="1"/>
      <protection locked="0"/>
    </xf>
    <xf numFmtId="0" fontId="5" fillId="0" borderId="0" xfId="47" applyFont="1" applyBorder="1" applyAlignment="1">
      <alignment vertical="center"/>
      <protection locked="0"/>
    </xf>
    <xf numFmtId="0" fontId="5" fillId="0" borderId="0" xfId="47" applyFont="1" applyBorder="1" applyAlignment="1">
      <alignment horizontal="left" vertical="center"/>
      <protection locked="0"/>
    </xf>
    <xf numFmtId="49" fontId="5" fillId="0" borderId="0" xfId="47" applyNumberFormat="1" applyFont="1" applyBorder="1" applyAlignment="1">
      <alignment horizontal="left" vertical="center" wrapText="1"/>
      <protection locked="0"/>
    </xf>
    <xf numFmtId="49" fontId="5" fillId="0" borderId="0" xfId="47" applyNumberFormat="1" applyFont="1" applyBorder="1" applyAlignment="1">
      <alignment vertical="center" wrapText="1"/>
      <protection locked="0"/>
    </xf>
    <xf numFmtId="0" fontId="4" fillId="0" borderId="43" xfId="47" applyFont="1" applyBorder="1" applyAlignment="1">
      <alignment vertical="center" wrapText="1"/>
      <protection locked="0"/>
    </xf>
    <xf numFmtId="0" fontId="57" fillId="0" borderId="42" xfId="47" applyFont="1" applyBorder="1" applyAlignment="1">
      <alignment vertical="center" wrapText="1"/>
      <protection locked="0"/>
    </xf>
    <xf numFmtId="0" fontId="4" fillId="0" borderId="44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top"/>
      <protection locked="0"/>
    </xf>
    <xf numFmtId="0" fontId="4" fillId="0" borderId="0" xfId="47" applyFont="1" applyAlignment="1">
      <alignment vertical="top"/>
      <protection locked="0"/>
    </xf>
    <xf numFmtId="0" fontId="4" fillId="0" borderId="37" xfId="47" applyFont="1" applyBorder="1" applyAlignment="1">
      <alignment horizontal="left" vertical="center"/>
      <protection locked="0"/>
    </xf>
    <xf numFmtId="0" fontId="4" fillId="0" borderId="38" xfId="47" applyFont="1" applyBorder="1" applyAlignment="1">
      <alignment horizontal="left" vertical="center"/>
      <protection locked="0"/>
    </xf>
    <xf numFmtId="0" fontId="4" fillId="0" borderId="39" xfId="47" applyFont="1" applyBorder="1" applyAlignment="1">
      <alignment horizontal="left" vertical="center"/>
      <protection locked="0"/>
    </xf>
    <xf numFmtId="0" fontId="4" fillId="0" borderId="40" xfId="47" applyFont="1" applyBorder="1" applyAlignment="1">
      <alignment horizontal="left" vertical="center"/>
      <protection locked="0"/>
    </xf>
    <xf numFmtId="0" fontId="8" fillId="0" borderId="0" xfId="47" applyFont="1" applyBorder="1" applyAlignment="1">
      <alignment horizontal="center" vertical="center"/>
      <protection locked="0"/>
    </xf>
    <xf numFmtId="0" fontId="4" fillId="0" borderId="41" xfId="47" applyFont="1" applyBorder="1" applyAlignment="1">
      <alignment horizontal="left" vertical="center"/>
      <protection locked="0"/>
    </xf>
    <xf numFmtId="0" fontId="12" fillId="0" borderId="0" xfId="47" applyFont="1" applyBorder="1" applyAlignment="1">
      <alignment horizontal="left" vertical="center"/>
      <protection locked="0"/>
    </xf>
    <xf numFmtId="0" fontId="7" fillId="0" borderId="0" xfId="47" applyFont="1" applyAlignment="1">
      <alignment horizontal="left" vertical="center"/>
      <protection locked="0"/>
    </xf>
    <xf numFmtId="0" fontId="12" fillId="0" borderId="42" xfId="47" applyFont="1" applyBorder="1" applyAlignment="1">
      <alignment horizontal="left" vertical="center"/>
      <protection locked="0"/>
    </xf>
    <xf numFmtId="0" fontId="12" fillId="0" borderId="42" xfId="47" applyFont="1" applyBorder="1" applyAlignment="1">
      <alignment horizontal="center" vertical="center"/>
      <protection locked="0"/>
    </xf>
    <xf numFmtId="0" fontId="7" fillId="0" borderId="42" xfId="47" applyFont="1" applyBorder="1" applyAlignment="1">
      <alignment horizontal="left" vertical="center"/>
      <protection locked="0"/>
    </xf>
    <xf numFmtId="0" fontId="10" fillId="0" borderId="0" xfId="47" applyFont="1" applyBorder="1" applyAlignment="1">
      <alignment horizontal="left" vertical="center"/>
      <protection locked="0"/>
    </xf>
    <xf numFmtId="0" fontId="5" fillId="0" borderId="0" xfId="47" applyFont="1" applyAlignment="1">
      <alignment horizontal="left" vertical="center"/>
      <protection locked="0"/>
    </xf>
    <xf numFmtId="0" fontId="5" fillId="0" borderId="0" xfId="47" applyFont="1" applyBorder="1" applyAlignment="1">
      <alignment horizontal="center" vertical="center"/>
      <protection locked="0"/>
    </xf>
    <xf numFmtId="0" fontId="5" fillId="0" borderId="40" xfId="47" applyFont="1" applyBorder="1" applyAlignment="1">
      <alignment horizontal="left" vertical="center"/>
      <protection locked="0"/>
    </xf>
    <xf numFmtId="0" fontId="5" fillId="0" borderId="0" xfId="47" applyFont="1" applyFill="1" applyBorder="1" applyAlignment="1">
      <alignment horizontal="left" vertical="center"/>
      <protection locked="0"/>
    </xf>
    <xf numFmtId="0" fontId="5" fillId="0" borderId="0" xfId="47" applyFont="1" applyFill="1" applyBorder="1" applyAlignment="1">
      <alignment horizontal="center" vertical="center"/>
      <protection locked="0"/>
    </xf>
    <xf numFmtId="0" fontId="4" fillId="0" borderId="43" xfId="47" applyFont="1" applyBorder="1" applyAlignment="1">
      <alignment horizontal="left" vertical="center"/>
      <protection locked="0"/>
    </xf>
    <xf numFmtId="0" fontId="57" fillId="0" borderId="42" xfId="47" applyFont="1" applyBorder="1" applyAlignment="1">
      <alignment horizontal="left" vertical="center"/>
      <protection locked="0"/>
    </xf>
    <xf numFmtId="0" fontId="4" fillId="0" borderId="44" xfId="47" applyFont="1" applyBorder="1" applyAlignment="1">
      <alignment horizontal="left" vertical="center"/>
      <protection locked="0"/>
    </xf>
    <xf numFmtId="0" fontId="4" fillId="0" borderId="0" xfId="47" applyFont="1" applyBorder="1" applyAlignment="1">
      <alignment horizontal="left" vertical="center"/>
      <protection locked="0"/>
    </xf>
    <xf numFmtId="0" fontId="57" fillId="0" borderId="0" xfId="47" applyFont="1" applyBorder="1" applyAlignment="1">
      <alignment horizontal="left" vertical="center"/>
      <protection locked="0"/>
    </xf>
    <xf numFmtId="0" fontId="7" fillId="0" borderId="0" xfId="47" applyFont="1" applyBorder="1" applyAlignment="1">
      <alignment horizontal="left" vertical="center"/>
      <protection locked="0"/>
    </xf>
    <xf numFmtId="0" fontId="5" fillId="0" borderId="42" xfId="47" applyFont="1" applyBorder="1" applyAlignment="1">
      <alignment horizontal="left" vertical="center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center" vertical="center" wrapText="1"/>
      <protection locked="0"/>
    </xf>
    <xf numFmtId="0" fontId="4" fillId="0" borderId="37" xfId="47" applyFont="1" applyBorder="1" applyAlignment="1">
      <alignment horizontal="left" vertical="center" wrapText="1"/>
      <protection locked="0"/>
    </xf>
    <xf numFmtId="0" fontId="4" fillId="0" borderId="38" xfId="47" applyFont="1" applyBorder="1" applyAlignment="1">
      <alignment horizontal="left" vertical="center" wrapText="1"/>
      <protection locked="0"/>
    </xf>
    <xf numFmtId="0" fontId="4" fillId="0" borderId="39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 wrapText="1"/>
      <protection locked="0"/>
    </xf>
    <xf numFmtId="0" fontId="7" fillId="0" borderId="40" xfId="47" applyFont="1" applyBorder="1" applyAlignment="1">
      <alignment horizontal="left" vertical="center" wrapText="1"/>
      <protection locked="0"/>
    </xf>
    <xf numFmtId="0" fontId="7" fillId="0" borderId="41" xfId="47" applyFont="1" applyBorder="1" applyAlignment="1">
      <alignment horizontal="left" vertical="center" wrapText="1"/>
      <protection locked="0"/>
    </xf>
    <xf numFmtId="0" fontId="5" fillId="0" borderId="40" xfId="47" applyFont="1" applyBorder="1" applyAlignment="1">
      <alignment horizontal="left" vertical="center" wrapText="1"/>
      <protection locked="0"/>
    </xf>
    <xf numFmtId="0" fontId="5" fillId="0" borderId="41" xfId="47" applyFont="1" applyBorder="1" applyAlignment="1">
      <alignment horizontal="left" vertical="center" wrapText="1"/>
      <protection locked="0"/>
    </xf>
    <xf numFmtId="0" fontId="5" fillId="0" borderId="41" xfId="47" applyFont="1" applyBorder="1" applyAlignment="1">
      <alignment horizontal="left" vertical="center"/>
      <protection locked="0"/>
    </xf>
    <xf numFmtId="0" fontId="5" fillId="0" borderId="43" xfId="47" applyFont="1" applyBorder="1" applyAlignment="1">
      <alignment horizontal="left" vertical="center" wrapText="1"/>
      <protection locked="0"/>
    </xf>
    <xf numFmtId="0" fontId="5" fillId="0" borderId="42" xfId="47" applyFont="1" applyBorder="1" applyAlignment="1">
      <alignment horizontal="left" vertical="center" wrapText="1"/>
      <protection locked="0"/>
    </xf>
    <xf numFmtId="0" fontId="5" fillId="0" borderId="44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left" vertical="top"/>
      <protection locked="0"/>
    </xf>
    <xf numFmtId="0" fontId="5" fillId="0" borderId="0" xfId="47" applyFont="1" applyBorder="1" applyAlignment="1">
      <alignment horizontal="center" vertical="top"/>
      <protection locked="0"/>
    </xf>
    <xf numFmtId="0" fontId="5" fillId="0" borderId="43" xfId="47" applyFont="1" applyBorder="1" applyAlignment="1">
      <alignment horizontal="left" vertical="center"/>
      <protection locked="0"/>
    </xf>
    <xf numFmtId="0" fontId="5" fillId="0" borderId="44" xfId="47" applyFont="1" applyBorder="1" applyAlignment="1">
      <alignment horizontal="left" vertical="center"/>
      <protection locked="0"/>
    </xf>
    <xf numFmtId="0" fontId="7" fillId="0" borderId="0" xfId="47" applyFont="1" applyAlignment="1">
      <alignment vertical="center"/>
      <protection locked="0"/>
    </xf>
    <xf numFmtId="0" fontId="12" fillId="0" borderId="0" xfId="47" applyFont="1" applyBorder="1" applyAlignment="1">
      <alignment vertical="center"/>
      <protection locked="0"/>
    </xf>
    <xf numFmtId="0" fontId="7" fillId="0" borderId="42" xfId="47" applyFont="1" applyBorder="1" applyAlignment="1">
      <alignment vertical="center"/>
      <protection locked="0"/>
    </xf>
    <xf numFmtId="0" fontId="12" fillId="0" borderId="42" xfId="47" applyFont="1" applyBorder="1" applyAlignment="1">
      <alignment vertical="center"/>
      <protection locked="0"/>
    </xf>
    <xf numFmtId="0" fontId="4" fillId="0" borderId="0" xfId="47" applyBorder="1" applyAlignment="1">
      <alignment vertical="top"/>
      <protection locked="0"/>
    </xf>
    <xf numFmtId="49" fontId="5" fillId="0" borderId="0" xfId="47" applyNumberFormat="1" applyFont="1" applyBorder="1" applyAlignment="1">
      <alignment horizontal="left" vertical="center"/>
      <protection locked="0"/>
    </xf>
    <xf numFmtId="0" fontId="4" fillId="0" borderId="42" xfId="47" applyBorder="1" applyAlignment="1">
      <alignment vertical="top"/>
      <protection locked="0"/>
    </xf>
    <xf numFmtId="0" fontId="5" fillId="0" borderId="38" xfId="47" applyFont="1" applyBorder="1" applyAlignment="1">
      <alignment horizontal="left" vertical="center" wrapText="1"/>
      <protection locked="0"/>
    </xf>
    <xf numFmtId="0" fontId="5" fillId="0" borderId="38" xfId="47" applyFont="1" applyBorder="1" applyAlignment="1">
      <alignment horizontal="left" vertical="center"/>
      <protection locked="0"/>
    </xf>
    <xf numFmtId="0" fontId="5" fillId="0" borderId="38" xfId="47" applyFont="1" applyBorder="1" applyAlignment="1">
      <alignment horizontal="center" vertical="center"/>
      <protection locked="0"/>
    </xf>
    <xf numFmtId="0" fontId="12" fillId="0" borderId="42" xfId="47" applyFont="1" applyBorder="1" applyAlignment="1">
      <alignment horizontal="left"/>
      <protection locked="0"/>
    </xf>
    <xf numFmtId="0" fontId="7" fillId="0" borderId="42" xfId="47" applyFont="1" applyBorder="1" applyAlignment="1">
      <alignment/>
      <protection locked="0"/>
    </xf>
    <xf numFmtId="0" fontId="12" fillId="0" borderId="42" xfId="47" applyFont="1" applyBorder="1" applyAlignment="1">
      <alignment horizontal="left"/>
      <protection locked="0"/>
    </xf>
    <xf numFmtId="0" fontId="5" fillId="0" borderId="0" xfId="47" applyFont="1" applyBorder="1" applyAlignment="1">
      <alignment horizontal="left" vertical="center"/>
      <protection locked="0"/>
    </xf>
    <xf numFmtId="0" fontId="4" fillId="0" borderId="40" xfId="47" applyFont="1" applyBorder="1" applyAlignment="1">
      <alignment vertical="top"/>
      <protection locked="0"/>
    </xf>
    <xf numFmtId="0" fontId="5" fillId="0" borderId="0" xfId="47" applyFont="1" applyBorder="1" applyAlignment="1">
      <alignment horizontal="left" vertical="top"/>
      <protection locked="0"/>
    </xf>
    <xf numFmtId="0" fontId="4" fillId="0" borderId="41" xfId="47" applyFont="1" applyBorder="1" applyAlignment="1">
      <alignment vertical="top"/>
      <protection locked="0"/>
    </xf>
    <xf numFmtId="0" fontId="4" fillId="0" borderId="0" xfId="47" applyFont="1" applyBorder="1" applyAlignment="1">
      <alignment horizontal="center" vertical="center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4" fillId="0" borderId="43" xfId="47" applyFont="1" applyBorder="1" applyAlignment="1">
      <alignment vertical="top"/>
      <protection locked="0"/>
    </xf>
    <xf numFmtId="0" fontId="4" fillId="0" borderId="42" xfId="47" applyFont="1" applyBorder="1" applyAlignment="1">
      <alignment vertical="top"/>
      <protection locked="0"/>
    </xf>
    <xf numFmtId="0" fontId="4" fillId="0" borderId="44" xfId="47" applyFont="1" applyBorder="1" applyAlignment="1">
      <alignment vertical="top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9E000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AD61D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84F08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rad9E000.tmp" descr="C:\KrosData\System\Temp\rad9E000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AD61D.tmp" descr="C:\KrosData\System\Temp\radAD61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84F08.tmp" descr="C:\KrosData\System\Temp\rad84F08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5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52" width="21.7109375" style="0" hidden="1" customWidth="1"/>
    <col min="53" max="53" width="19.140625" style="0" hidden="1" customWidth="1"/>
    <col min="54" max="54" width="25.00390625" style="0" hidden="1" customWidth="1"/>
    <col min="55" max="56" width="19.140625" style="0" hidden="1" customWidth="1"/>
    <col min="57" max="57" width="66.421875" style="0" customWidth="1"/>
    <col min="58" max="70" width="9.28125" style="0" customWidth="1"/>
    <col min="71" max="91" width="0" style="0" hidden="1" customWidth="1"/>
  </cols>
  <sheetData>
    <row r="1" spans="1:74" ht="21" customHeight="1">
      <c r="A1" s="273" t="s">
        <v>0</v>
      </c>
      <c r="B1" s="274"/>
      <c r="C1" s="274"/>
      <c r="D1" s="275" t="s">
        <v>1</v>
      </c>
      <c r="E1" s="274"/>
      <c r="F1" s="274"/>
      <c r="G1" s="274"/>
      <c r="H1" s="274"/>
      <c r="I1" s="274"/>
      <c r="J1" s="274"/>
      <c r="K1" s="276" t="s">
        <v>510</v>
      </c>
      <c r="L1" s="276"/>
      <c r="M1" s="276"/>
      <c r="N1" s="276"/>
      <c r="O1" s="276"/>
      <c r="P1" s="276"/>
      <c r="Q1" s="276"/>
      <c r="R1" s="276"/>
      <c r="S1" s="276"/>
      <c r="T1" s="274"/>
      <c r="U1" s="274"/>
      <c r="V1" s="274"/>
      <c r="W1" s="276" t="s">
        <v>511</v>
      </c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68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4" t="s">
        <v>2</v>
      </c>
      <c r="BB1" s="14" t="s">
        <v>3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6" t="s">
        <v>4</v>
      </c>
      <c r="BU1" s="16" t="s">
        <v>4</v>
      </c>
      <c r="BV1" s="16" t="s">
        <v>5</v>
      </c>
    </row>
    <row r="2" spans="3:72" ht="36.75" customHeight="1">
      <c r="AR2" s="229"/>
      <c r="AS2" s="229"/>
      <c r="AT2" s="229"/>
      <c r="AU2" s="229"/>
      <c r="AV2" s="229"/>
      <c r="AW2" s="229"/>
      <c r="AX2" s="229"/>
      <c r="AY2" s="229"/>
      <c r="AZ2" s="229"/>
      <c r="BA2" s="229"/>
      <c r="BB2" s="229"/>
      <c r="BC2" s="229"/>
      <c r="BD2" s="229"/>
      <c r="BE2" s="229"/>
      <c r="BS2" s="17" t="s">
        <v>6</v>
      </c>
      <c r="BT2" s="17" t="s">
        <v>7</v>
      </c>
    </row>
    <row r="3" spans="2:72" ht="6.7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6</v>
      </c>
      <c r="BT3" s="17" t="s">
        <v>8</v>
      </c>
    </row>
    <row r="4" spans="2:71" ht="36.7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4"/>
      <c r="AS4" s="25" t="s">
        <v>10</v>
      </c>
      <c r="BE4" s="26" t="s">
        <v>11</v>
      </c>
      <c r="BS4" s="17" t="s">
        <v>12</v>
      </c>
    </row>
    <row r="5" spans="2:71" ht="14.25" customHeight="1">
      <c r="B5" s="21"/>
      <c r="C5" s="22"/>
      <c r="D5" s="27" t="s">
        <v>13</v>
      </c>
      <c r="E5" s="22"/>
      <c r="F5" s="22"/>
      <c r="G5" s="22"/>
      <c r="H5" s="22"/>
      <c r="I5" s="22"/>
      <c r="J5" s="22"/>
      <c r="K5" s="232" t="s">
        <v>14</v>
      </c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2"/>
      <c r="AQ5" s="24"/>
      <c r="BE5" s="228" t="s">
        <v>15</v>
      </c>
      <c r="BS5" s="17" t="s">
        <v>6</v>
      </c>
    </row>
    <row r="6" spans="2:71" ht="36.7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234" t="s">
        <v>17</v>
      </c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P6" s="22"/>
      <c r="AQ6" s="24"/>
      <c r="BE6" s="229"/>
      <c r="BS6" s="17" t="s">
        <v>18</v>
      </c>
    </row>
    <row r="7" spans="2:71" ht="14.25" customHeight="1">
      <c r="B7" s="21"/>
      <c r="C7" s="22"/>
      <c r="D7" s="30" t="s">
        <v>19</v>
      </c>
      <c r="E7" s="22"/>
      <c r="F7" s="22"/>
      <c r="G7" s="22"/>
      <c r="H7" s="22"/>
      <c r="I7" s="22"/>
      <c r="J7" s="22"/>
      <c r="K7" s="28" t="s">
        <v>20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0" t="s">
        <v>21</v>
      </c>
      <c r="AL7" s="22"/>
      <c r="AM7" s="22"/>
      <c r="AN7" s="28" t="s">
        <v>22</v>
      </c>
      <c r="AO7" s="22"/>
      <c r="AP7" s="22"/>
      <c r="AQ7" s="24"/>
      <c r="BE7" s="229"/>
      <c r="BS7" s="17" t="s">
        <v>23</v>
      </c>
    </row>
    <row r="8" spans="2:71" ht="14.25" customHeight="1">
      <c r="B8" s="21"/>
      <c r="C8" s="22"/>
      <c r="D8" s="30" t="s">
        <v>24</v>
      </c>
      <c r="E8" s="22"/>
      <c r="F8" s="22"/>
      <c r="G8" s="22"/>
      <c r="H8" s="22"/>
      <c r="I8" s="22"/>
      <c r="J8" s="22"/>
      <c r="K8" s="28" t="s">
        <v>25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0" t="s">
        <v>26</v>
      </c>
      <c r="AL8" s="22"/>
      <c r="AM8" s="22"/>
      <c r="AN8" s="31" t="s">
        <v>27</v>
      </c>
      <c r="AO8" s="22"/>
      <c r="AP8" s="22"/>
      <c r="AQ8" s="24"/>
      <c r="BE8" s="229"/>
      <c r="BS8" s="17" t="s">
        <v>28</v>
      </c>
    </row>
    <row r="9" spans="2:71" ht="29.25" customHeight="1">
      <c r="B9" s="21"/>
      <c r="C9" s="22"/>
      <c r="D9" s="27" t="s">
        <v>29</v>
      </c>
      <c r="E9" s="22"/>
      <c r="F9" s="22"/>
      <c r="G9" s="22"/>
      <c r="H9" s="22"/>
      <c r="I9" s="22"/>
      <c r="J9" s="22"/>
      <c r="K9" s="32" t="s">
        <v>30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7" t="s">
        <v>31</v>
      </c>
      <c r="AL9" s="22"/>
      <c r="AM9" s="22"/>
      <c r="AN9" s="32" t="s">
        <v>32</v>
      </c>
      <c r="AO9" s="22"/>
      <c r="AP9" s="22"/>
      <c r="AQ9" s="24"/>
      <c r="BE9" s="229"/>
      <c r="BS9" s="17" t="s">
        <v>33</v>
      </c>
    </row>
    <row r="10" spans="2:71" ht="14.25" customHeight="1">
      <c r="B10" s="21"/>
      <c r="C10" s="22"/>
      <c r="D10" s="30" t="s">
        <v>34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0" t="s">
        <v>35</v>
      </c>
      <c r="AL10" s="22"/>
      <c r="AM10" s="22"/>
      <c r="AN10" s="28" t="s">
        <v>36</v>
      </c>
      <c r="AO10" s="22"/>
      <c r="AP10" s="22"/>
      <c r="AQ10" s="24"/>
      <c r="BE10" s="229"/>
      <c r="BS10" s="17" t="s">
        <v>18</v>
      </c>
    </row>
    <row r="11" spans="2:71" ht="18" customHeight="1">
      <c r="B11" s="21"/>
      <c r="C11" s="22"/>
      <c r="D11" s="22"/>
      <c r="E11" s="28" t="s">
        <v>37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0" t="s">
        <v>38</v>
      </c>
      <c r="AL11" s="22"/>
      <c r="AM11" s="22"/>
      <c r="AN11" s="28" t="s">
        <v>39</v>
      </c>
      <c r="AO11" s="22"/>
      <c r="AP11" s="22"/>
      <c r="AQ11" s="24"/>
      <c r="BE11" s="229"/>
      <c r="BS11" s="17" t="s">
        <v>18</v>
      </c>
    </row>
    <row r="12" spans="2:71" ht="6.7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4"/>
      <c r="BE12" s="229"/>
      <c r="BS12" s="17" t="s">
        <v>18</v>
      </c>
    </row>
    <row r="13" spans="2:71" ht="14.25" customHeight="1">
      <c r="B13" s="21"/>
      <c r="C13" s="22"/>
      <c r="D13" s="30" t="s">
        <v>40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0" t="s">
        <v>35</v>
      </c>
      <c r="AL13" s="22"/>
      <c r="AM13" s="22"/>
      <c r="AN13" s="33" t="s">
        <v>41</v>
      </c>
      <c r="AO13" s="22"/>
      <c r="AP13" s="22"/>
      <c r="AQ13" s="24"/>
      <c r="BE13" s="229"/>
      <c r="BS13" s="17" t="s">
        <v>18</v>
      </c>
    </row>
    <row r="14" spans="2:71" ht="15">
      <c r="B14" s="21"/>
      <c r="C14" s="22"/>
      <c r="D14" s="22"/>
      <c r="E14" s="235" t="s">
        <v>41</v>
      </c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30" t="s">
        <v>38</v>
      </c>
      <c r="AL14" s="22"/>
      <c r="AM14" s="22"/>
      <c r="AN14" s="33" t="s">
        <v>41</v>
      </c>
      <c r="AO14" s="22"/>
      <c r="AP14" s="22"/>
      <c r="AQ14" s="24"/>
      <c r="BE14" s="229"/>
      <c r="BS14" s="17" t="s">
        <v>18</v>
      </c>
    </row>
    <row r="15" spans="2:71" ht="6.7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4"/>
      <c r="BE15" s="229"/>
      <c r="BS15" s="17" t="s">
        <v>4</v>
      </c>
    </row>
    <row r="16" spans="2:71" ht="14.25" customHeight="1">
      <c r="B16" s="21"/>
      <c r="C16" s="22"/>
      <c r="D16" s="30" t="s">
        <v>42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0" t="s">
        <v>35</v>
      </c>
      <c r="AL16" s="22"/>
      <c r="AM16" s="22"/>
      <c r="AN16" s="28" t="s">
        <v>43</v>
      </c>
      <c r="AO16" s="22"/>
      <c r="AP16" s="22"/>
      <c r="AQ16" s="24"/>
      <c r="BE16" s="229"/>
      <c r="BS16" s="17" t="s">
        <v>4</v>
      </c>
    </row>
    <row r="17" spans="2:71" ht="18" customHeight="1">
      <c r="B17" s="21"/>
      <c r="C17" s="22"/>
      <c r="D17" s="22"/>
      <c r="E17" s="28" t="s">
        <v>44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0" t="s">
        <v>38</v>
      </c>
      <c r="AL17" s="22"/>
      <c r="AM17" s="22"/>
      <c r="AN17" s="28" t="s">
        <v>45</v>
      </c>
      <c r="AO17" s="22"/>
      <c r="AP17" s="22"/>
      <c r="AQ17" s="24"/>
      <c r="BE17" s="229"/>
      <c r="BS17" s="17" t="s">
        <v>46</v>
      </c>
    </row>
    <row r="18" spans="2:71" ht="6.7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4"/>
      <c r="BE18" s="229"/>
      <c r="BS18" s="17" t="s">
        <v>6</v>
      </c>
    </row>
    <row r="19" spans="2:71" ht="14.25" customHeight="1">
      <c r="B19" s="21"/>
      <c r="C19" s="22"/>
      <c r="D19" s="30" t="s">
        <v>47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4"/>
      <c r="BE19" s="229"/>
      <c r="BS19" s="17" t="s">
        <v>6</v>
      </c>
    </row>
    <row r="20" spans="2:71" ht="22.5" customHeight="1">
      <c r="B20" s="21"/>
      <c r="C20" s="22"/>
      <c r="D20" s="22"/>
      <c r="E20" s="236" t="s">
        <v>48</v>
      </c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  <c r="AO20" s="22"/>
      <c r="AP20" s="22"/>
      <c r="AQ20" s="24"/>
      <c r="BE20" s="229"/>
      <c r="BS20" s="17" t="s">
        <v>4</v>
      </c>
    </row>
    <row r="21" spans="2:57" ht="6.7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4"/>
      <c r="BE21" s="229"/>
    </row>
    <row r="22" spans="2:57" ht="6.75" customHeight="1">
      <c r="B22" s="21"/>
      <c r="C22" s="22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22"/>
      <c r="AQ22" s="24"/>
      <c r="BE22" s="229"/>
    </row>
    <row r="23" spans="2:57" s="1" customFormat="1" ht="25.5" customHeight="1">
      <c r="B23" s="35"/>
      <c r="C23" s="36"/>
      <c r="D23" s="37" t="s">
        <v>49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237">
        <f>ROUND(AG51,2)</f>
        <v>0</v>
      </c>
      <c r="AL23" s="238"/>
      <c r="AM23" s="238"/>
      <c r="AN23" s="238"/>
      <c r="AO23" s="238"/>
      <c r="AP23" s="36"/>
      <c r="AQ23" s="39"/>
      <c r="BE23" s="230"/>
    </row>
    <row r="24" spans="2:57" s="1" customFormat="1" ht="6.75" customHeight="1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9"/>
      <c r="BE24" s="230"/>
    </row>
    <row r="25" spans="2:57" s="1" customFormat="1" ht="13.5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239" t="s">
        <v>50</v>
      </c>
      <c r="M25" s="240"/>
      <c r="N25" s="240"/>
      <c r="O25" s="240"/>
      <c r="P25" s="36"/>
      <c r="Q25" s="36"/>
      <c r="R25" s="36"/>
      <c r="S25" s="36"/>
      <c r="T25" s="36"/>
      <c r="U25" s="36"/>
      <c r="V25" s="36"/>
      <c r="W25" s="239" t="s">
        <v>51</v>
      </c>
      <c r="X25" s="240"/>
      <c r="Y25" s="240"/>
      <c r="Z25" s="240"/>
      <c r="AA25" s="240"/>
      <c r="AB25" s="240"/>
      <c r="AC25" s="240"/>
      <c r="AD25" s="240"/>
      <c r="AE25" s="240"/>
      <c r="AF25" s="36"/>
      <c r="AG25" s="36"/>
      <c r="AH25" s="36"/>
      <c r="AI25" s="36"/>
      <c r="AJ25" s="36"/>
      <c r="AK25" s="239" t="s">
        <v>52</v>
      </c>
      <c r="AL25" s="240"/>
      <c r="AM25" s="240"/>
      <c r="AN25" s="240"/>
      <c r="AO25" s="240"/>
      <c r="AP25" s="36"/>
      <c r="AQ25" s="39"/>
      <c r="BE25" s="230"/>
    </row>
    <row r="26" spans="2:57" s="2" customFormat="1" ht="14.25" customHeight="1">
      <c r="B26" s="41"/>
      <c r="C26" s="42"/>
      <c r="D26" s="43" t="s">
        <v>53</v>
      </c>
      <c r="E26" s="42"/>
      <c r="F26" s="43" t="s">
        <v>54</v>
      </c>
      <c r="G26" s="42"/>
      <c r="H26" s="42"/>
      <c r="I26" s="42"/>
      <c r="J26" s="42"/>
      <c r="K26" s="42"/>
      <c r="L26" s="241">
        <v>0.21</v>
      </c>
      <c r="M26" s="242"/>
      <c r="N26" s="242"/>
      <c r="O26" s="242"/>
      <c r="P26" s="42"/>
      <c r="Q26" s="42"/>
      <c r="R26" s="42"/>
      <c r="S26" s="42"/>
      <c r="T26" s="42"/>
      <c r="U26" s="42"/>
      <c r="V26" s="42"/>
      <c r="W26" s="243">
        <f>ROUND(AZ51,2)</f>
        <v>0</v>
      </c>
      <c r="X26" s="242"/>
      <c r="Y26" s="242"/>
      <c r="Z26" s="242"/>
      <c r="AA26" s="242"/>
      <c r="AB26" s="242"/>
      <c r="AC26" s="242"/>
      <c r="AD26" s="242"/>
      <c r="AE26" s="242"/>
      <c r="AF26" s="42"/>
      <c r="AG26" s="42"/>
      <c r="AH26" s="42"/>
      <c r="AI26" s="42"/>
      <c r="AJ26" s="42"/>
      <c r="AK26" s="243">
        <f>ROUND(AV51,2)</f>
        <v>0</v>
      </c>
      <c r="AL26" s="242"/>
      <c r="AM26" s="242"/>
      <c r="AN26" s="242"/>
      <c r="AO26" s="242"/>
      <c r="AP26" s="42"/>
      <c r="AQ26" s="44"/>
      <c r="BE26" s="231"/>
    </row>
    <row r="27" spans="2:57" s="2" customFormat="1" ht="14.25" customHeight="1">
      <c r="B27" s="41"/>
      <c r="C27" s="42"/>
      <c r="D27" s="42"/>
      <c r="E27" s="42"/>
      <c r="F27" s="43" t="s">
        <v>55</v>
      </c>
      <c r="G27" s="42"/>
      <c r="H27" s="42"/>
      <c r="I27" s="42"/>
      <c r="J27" s="42"/>
      <c r="K27" s="42"/>
      <c r="L27" s="241">
        <v>0.15</v>
      </c>
      <c r="M27" s="242"/>
      <c r="N27" s="242"/>
      <c r="O27" s="242"/>
      <c r="P27" s="42"/>
      <c r="Q27" s="42"/>
      <c r="R27" s="42"/>
      <c r="S27" s="42"/>
      <c r="T27" s="42"/>
      <c r="U27" s="42"/>
      <c r="V27" s="42"/>
      <c r="W27" s="243">
        <f>ROUND(BA51,2)</f>
        <v>0</v>
      </c>
      <c r="X27" s="242"/>
      <c r="Y27" s="242"/>
      <c r="Z27" s="242"/>
      <c r="AA27" s="242"/>
      <c r="AB27" s="242"/>
      <c r="AC27" s="242"/>
      <c r="AD27" s="242"/>
      <c r="AE27" s="242"/>
      <c r="AF27" s="42"/>
      <c r="AG27" s="42"/>
      <c r="AH27" s="42"/>
      <c r="AI27" s="42"/>
      <c r="AJ27" s="42"/>
      <c r="AK27" s="243">
        <f>ROUND(AW51,2)</f>
        <v>0</v>
      </c>
      <c r="AL27" s="242"/>
      <c r="AM27" s="242"/>
      <c r="AN27" s="242"/>
      <c r="AO27" s="242"/>
      <c r="AP27" s="42"/>
      <c r="AQ27" s="44"/>
      <c r="BE27" s="231"/>
    </row>
    <row r="28" spans="2:57" s="2" customFormat="1" ht="14.25" customHeight="1" hidden="1">
      <c r="B28" s="41"/>
      <c r="C28" s="42"/>
      <c r="D28" s="42"/>
      <c r="E28" s="42"/>
      <c r="F28" s="43" t="s">
        <v>56</v>
      </c>
      <c r="G28" s="42"/>
      <c r="H28" s="42"/>
      <c r="I28" s="42"/>
      <c r="J28" s="42"/>
      <c r="K28" s="42"/>
      <c r="L28" s="241">
        <v>0.21</v>
      </c>
      <c r="M28" s="242"/>
      <c r="N28" s="242"/>
      <c r="O28" s="242"/>
      <c r="P28" s="42"/>
      <c r="Q28" s="42"/>
      <c r="R28" s="42"/>
      <c r="S28" s="42"/>
      <c r="T28" s="42"/>
      <c r="U28" s="42"/>
      <c r="V28" s="42"/>
      <c r="W28" s="243">
        <f>ROUND(BB51,2)</f>
        <v>0</v>
      </c>
      <c r="X28" s="242"/>
      <c r="Y28" s="242"/>
      <c r="Z28" s="242"/>
      <c r="AA28" s="242"/>
      <c r="AB28" s="242"/>
      <c r="AC28" s="242"/>
      <c r="AD28" s="242"/>
      <c r="AE28" s="242"/>
      <c r="AF28" s="42"/>
      <c r="AG28" s="42"/>
      <c r="AH28" s="42"/>
      <c r="AI28" s="42"/>
      <c r="AJ28" s="42"/>
      <c r="AK28" s="243">
        <v>0</v>
      </c>
      <c r="AL28" s="242"/>
      <c r="AM28" s="242"/>
      <c r="AN28" s="242"/>
      <c r="AO28" s="242"/>
      <c r="AP28" s="42"/>
      <c r="AQ28" s="44"/>
      <c r="BE28" s="231"/>
    </row>
    <row r="29" spans="2:57" s="2" customFormat="1" ht="14.25" customHeight="1" hidden="1">
      <c r="B29" s="41"/>
      <c r="C29" s="42"/>
      <c r="D29" s="42"/>
      <c r="E29" s="42"/>
      <c r="F29" s="43" t="s">
        <v>57</v>
      </c>
      <c r="G29" s="42"/>
      <c r="H29" s="42"/>
      <c r="I29" s="42"/>
      <c r="J29" s="42"/>
      <c r="K29" s="42"/>
      <c r="L29" s="241">
        <v>0.15</v>
      </c>
      <c r="M29" s="242"/>
      <c r="N29" s="242"/>
      <c r="O29" s="242"/>
      <c r="P29" s="42"/>
      <c r="Q29" s="42"/>
      <c r="R29" s="42"/>
      <c r="S29" s="42"/>
      <c r="T29" s="42"/>
      <c r="U29" s="42"/>
      <c r="V29" s="42"/>
      <c r="W29" s="243">
        <f>ROUND(BC51,2)</f>
        <v>0</v>
      </c>
      <c r="X29" s="242"/>
      <c r="Y29" s="242"/>
      <c r="Z29" s="242"/>
      <c r="AA29" s="242"/>
      <c r="AB29" s="242"/>
      <c r="AC29" s="242"/>
      <c r="AD29" s="242"/>
      <c r="AE29" s="242"/>
      <c r="AF29" s="42"/>
      <c r="AG29" s="42"/>
      <c r="AH29" s="42"/>
      <c r="AI29" s="42"/>
      <c r="AJ29" s="42"/>
      <c r="AK29" s="243">
        <v>0</v>
      </c>
      <c r="AL29" s="242"/>
      <c r="AM29" s="242"/>
      <c r="AN29" s="242"/>
      <c r="AO29" s="242"/>
      <c r="AP29" s="42"/>
      <c r="AQ29" s="44"/>
      <c r="BE29" s="231"/>
    </row>
    <row r="30" spans="2:57" s="2" customFormat="1" ht="14.25" customHeight="1" hidden="1">
      <c r="B30" s="41"/>
      <c r="C30" s="42"/>
      <c r="D30" s="42"/>
      <c r="E30" s="42"/>
      <c r="F30" s="43" t="s">
        <v>58</v>
      </c>
      <c r="G30" s="42"/>
      <c r="H30" s="42"/>
      <c r="I30" s="42"/>
      <c r="J30" s="42"/>
      <c r="K30" s="42"/>
      <c r="L30" s="241">
        <v>0</v>
      </c>
      <c r="M30" s="242"/>
      <c r="N30" s="242"/>
      <c r="O30" s="242"/>
      <c r="P30" s="42"/>
      <c r="Q30" s="42"/>
      <c r="R30" s="42"/>
      <c r="S30" s="42"/>
      <c r="T30" s="42"/>
      <c r="U30" s="42"/>
      <c r="V30" s="42"/>
      <c r="W30" s="243">
        <f>ROUND(BD51,2)</f>
        <v>0</v>
      </c>
      <c r="X30" s="242"/>
      <c r="Y30" s="242"/>
      <c r="Z30" s="242"/>
      <c r="AA30" s="242"/>
      <c r="AB30" s="242"/>
      <c r="AC30" s="242"/>
      <c r="AD30" s="242"/>
      <c r="AE30" s="242"/>
      <c r="AF30" s="42"/>
      <c r="AG30" s="42"/>
      <c r="AH30" s="42"/>
      <c r="AI30" s="42"/>
      <c r="AJ30" s="42"/>
      <c r="AK30" s="243">
        <v>0</v>
      </c>
      <c r="AL30" s="242"/>
      <c r="AM30" s="242"/>
      <c r="AN30" s="242"/>
      <c r="AO30" s="242"/>
      <c r="AP30" s="42"/>
      <c r="AQ30" s="44"/>
      <c r="BE30" s="231"/>
    </row>
    <row r="31" spans="2:57" s="1" customFormat="1" ht="6.75" customHeight="1"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9"/>
      <c r="BE31" s="230"/>
    </row>
    <row r="32" spans="2:57" s="1" customFormat="1" ht="25.5" customHeight="1">
      <c r="B32" s="35"/>
      <c r="C32" s="45"/>
      <c r="D32" s="46" t="s">
        <v>59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8" t="s">
        <v>60</v>
      </c>
      <c r="U32" s="47"/>
      <c r="V32" s="47"/>
      <c r="W32" s="47"/>
      <c r="X32" s="244" t="s">
        <v>61</v>
      </c>
      <c r="Y32" s="245"/>
      <c r="Z32" s="245"/>
      <c r="AA32" s="245"/>
      <c r="AB32" s="245"/>
      <c r="AC32" s="47"/>
      <c r="AD32" s="47"/>
      <c r="AE32" s="47"/>
      <c r="AF32" s="47"/>
      <c r="AG32" s="47"/>
      <c r="AH32" s="47"/>
      <c r="AI32" s="47"/>
      <c r="AJ32" s="47"/>
      <c r="AK32" s="246">
        <f>SUM(AK23:AK30)</f>
        <v>0</v>
      </c>
      <c r="AL32" s="245"/>
      <c r="AM32" s="245"/>
      <c r="AN32" s="245"/>
      <c r="AO32" s="247"/>
      <c r="AP32" s="45"/>
      <c r="AQ32" s="49"/>
      <c r="BE32" s="230"/>
    </row>
    <row r="33" spans="2:43" s="1" customFormat="1" ht="6.75" customHeight="1"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9"/>
    </row>
    <row r="34" spans="2:43" s="1" customFormat="1" ht="6.75" customHeight="1"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2"/>
    </row>
    <row r="38" spans="2:44" s="1" customFormat="1" ht="6.75" customHeight="1"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35"/>
    </row>
    <row r="39" spans="2:44" s="1" customFormat="1" ht="36.75" customHeight="1">
      <c r="B39" s="35"/>
      <c r="C39" s="55" t="s">
        <v>62</v>
      </c>
      <c r="AR39" s="35"/>
    </row>
    <row r="40" spans="2:44" s="1" customFormat="1" ht="6.75" customHeight="1">
      <c r="B40" s="35"/>
      <c r="AR40" s="35"/>
    </row>
    <row r="41" spans="2:44" s="3" customFormat="1" ht="14.25" customHeight="1">
      <c r="B41" s="56"/>
      <c r="C41" s="57" t="s">
        <v>13</v>
      </c>
      <c r="L41" s="3" t="str">
        <f>K5</f>
        <v>1311</v>
      </c>
      <c r="AR41" s="56"/>
    </row>
    <row r="42" spans="2:44" s="4" customFormat="1" ht="36.75" customHeight="1">
      <c r="B42" s="58"/>
      <c r="C42" s="59" t="s">
        <v>16</v>
      </c>
      <c r="L42" s="248" t="str">
        <f>K6</f>
        <v>Oprava oplocení nemocnice</v>
      </c>
      <c r="M42" s="249"/>
      <c r="N42" s="249"/>
      <c r="O42" s="249"/>
      <c r="P42" s="249"/>
      <c r="Q42" s="249"/>
      <c r="R42" s="249"/>
      <c r="S42" s="249"/>
      <c r="T42" s="249"/>
      <c r="U42" s="249"/>
      <c r="V42" s="249"/>
      <c r="W42" s="249"/>
      <c r="X42" s="249"/>
      <c r="Y42" s="249"/>
      <c r="Z42" s="249"/>
      <c r="AA42" s="249"/>
      <c r="AB42" s="249"/>
      <c r="AC42" s="249"/>
      <c r="AD42" s="249"/>
      <c r="AE42" s="249"/>
      <c r="AF42" s="249"/>
      <c r="AG42" s="249"/>
      <c r="AH42" s="249"/>
      <c r="AI42" s="249"/>
      <c r="AJ42" s="249"/>
      <c r="AK42" s="249"/>
      <c r="AL42" s="249"/>
      <c r="AM42" s="249"/>
      <c r="AN42" s="249"/>
      <c r="AO42" s="249"/>
      <c r="AR42" s="58"/>
    </row>
    <row r="43" spans="2:44" s="1" customFormat="1" ht="6.75" customHeight="1">
      <c r="B43" s="35"/>
      <c r="AR43" s="35"/>
    </row>
    <row r="44" spans="2:44" s="1" customFormat="1" ht="15">
      <c r="B44" s="35"/>
      <c r="C44" s="57" t="s">
        <v>24</v>
      </c>
      <c r="L44" s="60" t="str">
        <f>IF(K8="","",K8)</f>
        <v>Městská nemocnice a.s., Dvůr Králové nad Labem</v>
      </c>
      <c r="AI44" s="57" t="s">
        <v>26</v>
      </c>
      <c r="AM44" s="250" t="str">
        <f>IF(AN8="","",AN8)</f>
        <v>31.7.2017</v>
      </c>
      <c r="AN44" s="230"/>
      <c r="AR44" s="35"/>
    </row>
    <row r="45" spans="2:44" s="1" customFormat="1" ht="6.75" customHeight="1">
      <c r="B45" s="35"/>
      <c r="AR45" s="35"/>
    </row>
    <row r="46" spans="2:56" s="1" customFormat="1" ht="15">
      <c r="B46" s="35"/>
      <c r="C46" s="57" t="s">
        <v>34</v>
      </c>
      <c r="L46" s="3" t="str">
        <f>IF(E11="","",E11)</f>
        <v>Královéhradecký kraj, Pivovarské nám. 1245, HK</v>
      </c>
      <c r="AI46" s="57" t="s">
        <v>42</v>
      </c>
      <c r="AM46" s="251" t="str">
        <f>IF(E17="","",E17)</f>
        <v>Satelier s.r.o., Palackého 920, Náchod</v>
      </c>
      <c r="AN46" s="230"/>
      <c r="AO46" s="230"/>
      <c r="AP46" s="230"/>
      <c r="AR46" s="35"/>
      <c r="AS46" s="252" t="s">
        <v>63</v>
      </c>
      <c r="AT46" s="253"/>
      <c r="AU46" s="62"/>
      <c r="AV46" s="62"/>
      <c r="AW46" s="62"/>
      <c r="AX46" s="62"/>
      <c r="AY46" s="62"/>
      <c r="AZ46" s="62"/>
      <c r="BA46" s="62"/>
      <c r="BB46" s="62"/>
      <c r="BC46" s="62"/>
      <c r="BD46" s="63"/>
    </row>
    <row r="47" spans="2:56" s="1" customFormat="1" ht="15">
      <c r="B47" s="35"/>
      <c r="C47" s="57" t="s">
        <v>40</v>
      </c>
      <c r="L47" s="3">
        <f>IF(E14="Vyplň údaj","",E14)</f>
      </c>
      <c r="AR47" s="35"/>
      <c r="AS47" s="254"/>
      <c r="AT47" s="240"/>
      <c r="AU47" s="36"/>
      <c r="AV47" s="36"/>
      <c r="AW47" s="36"/>
      <c r="AX47" s="36"/>
      <c r="AY47" s="36"/>
      <c r="AZ47" s="36"/>
      <c r="BA47" s="36"/>
      <c r="BB47" s="36"/>
      <c r="BC47" s="36"/>
      <c r="BD47" s="65"/>
    </row>
    <row r="48" spans="2:56" s="1" customFormat="1" ht="10.5" customHeight="1">
      <c r="B48" s="35"/>
      <c r="AR48" s="35"/>
      <c r="AS48" s="254"/>
      <c r="AT48" s="240"/>
      <c r="AU48" s="36"/>
      <c r="AV48" s="36"/>
      <c r="AW48" s="36"/>
      <c r="AX48" s="36"/>
      <c r="AY48" s="36"/>
      <c r="AZ48" s="36"/>
      <c r="BA48" s="36"/>
      <c r="BB48" s="36"/>
      <c r="BC48" s="36"/>
      <c r="BD48" s="65"/>
    </row>
    <row r="49" spans="2:56" s="1" customFormat="1" ht="29.25" customHeight="1">
      <c r="B49" s="35"/>
      <c r="C49" s="255" t="s">
        <v>64</v>
      </c>
      <c r="D49" s="256"/>
      <c r="E49" s="256"/>
      <c r="F49" s="256"/>
      <c r="G49" s="256"/>
      <c r="H49" s="66"/>
      <c r="I49" s="257" t="s">
        <v>65</v>
      </c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256"/>
      <c r="Z49" s="256"/>
      <c r="AA49" s="256"/>
      <c r="AB49" s="256"/>
      <c r="AC49" s="256"/>
      <c r="AD49" s="256"/>
      <c r="AE49" s="256"/>
      <c r="AF49" s="256"/>
      <c r="AG49" s="258" t="s">
        <v>66</v>
      </c>
      <c r="AH49" s="256"/>
      <c r="AI49" s="256"/>
      <c r="AJ49" s="256"/>
      <c r="AK49" s="256"/>
      <c r="AL49" s="256"/>
      <c r="AM49" s="256"/>
      <c r="AN49" s="257" t="s">
        <v>67</v>
      </c>
      <c r="AO49" s="256"/>
      <c r="AP49" s="256"/>
      <c r="AQ49" s="67" t="s">
        <v>68</v>
      </c>
      <c r="AR49" s="35"/>
      <c r="AS49" s="68" t="s">
        <v>69</v>
      </c>
      <c r="AT49" s="69" t="s">
        <v>70</v>
      </c>
      <c r="AU49" s="69" t="s">
        <v>71</v>
      </c>
      <c r="AV49" s="69" t="s">
        <v>72</v>
      </c>
      <c r="AW49" s="69" t="s">
        <v>73</v>
      </c>
      <c r="AX49" s="69" t="s">
        <v>74</v>
      </c>
      <c r="AY49" s="69" t="s">
        <v>75</v>
      </c>
      <c r="AZ49" s="69" t="s">
        <v>76</v>
      </c>
      <c r="BA49" s="69" t="s">
        <v>77</v>
      </c>
      <c r="BB49" s="69" t="s">
        <v>78</v>
      </c>
      <c r="BC49" s="69" t="s">
        <v>79</v>
      </c>
      <c r="BD49" s="70" t="s">
        <v>80</v>
      </c>
    </row>
    <row r="50" spans="2:56" s="1" customFormat="1" ht="10.5" customHeight="1">
      <c r="B50" s="35"/>
      <c r="AR50" s="35"/>
      <c r="AS50" s="71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3"/>
    </row>
    <row r="51" spans="2:90" s="4" customFormat="1" ht="32.25" customHeight="1">
      <c r="B51" s="58"/>
      <c r="C51" s="72" t="s">
        <v>81</v>
      </c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262">
        <f>ROUND(SUM(AG52:AG53),2)</f>
        <v>0</v>
      </c>
      <c r="AH51" s="262"/>
      <c r="AI51" s="262"/>
      <c r="AJ51" s="262"/>
      <c r="AK51" s="262"/>
      <c r="AL51" s="262"/>
      <c r="AM51" s="262"/>
      <c r="AN51" s="263">
        <f>SUM(AG51,AT51)</f>
        <v>0</v>
      </c>
      <c r="AO51" s="263"/>
      <c r="AP51" s="263"/>
      <c r="AQ51" s="74" t="s">
        <v>48</v>
      </c>
      <c r="AR51" s="58"/>
      <c r="AS51" s="75">
        <f>ROUND(SUM(AS52:AS53),2)</f>
        <v>0</v>
      </c>
      <c r="AT51" s="76">
        <f>ROUND(SUM(AV51:AW51),2)</f>
        <v>0</v>
      </c>
      <c r="AU51" s="77">
        <f>ROUND(SUM(AU52:AU53),5)</f>
        <v>0</v>
      </c>
      <c r="AV51" s="76">
        <f>ROUND(AZ51*L26,2)</f>
        <v>0</v>
      </c>
      <c r="AW51" s="76">
        <f>ROUND(BA51*L27,2)</f>
        <v>0</v>
      </c>
      <c r="AX51" s="76">
        <f>ROUND(BB51*L26,2)</f>
        <v>0</v>
      </c>
      <c r="AY51" s="76">
        <f>ROUND(BC51*L27,2)</f>
        <v>0</v>
      </c>
      <c r="AZ51" s="76">
        <f>ROUND(SUM(AZ52:AZ53),2)</f>
        <v>0</v>
      </c>
      <c r="BA51" s="76">
        <f>ROUND(SUM(BA52:BA53),2)</f>
        <v>0</v>
      </c>
      <c r="BB51" s="76">
        <f>ROUND(SUM(BB52:BB53),2)</f>
        <v>0</v>
      </c>
      <c r="BC51" s="76">
        <f>ROUND(SUM(BC52:BC53),2)</f>
        <v>0</v>
      </c>
      <c r="BD51" s="78">
        <f>ROUND(SUM(BD52:BD53),2)</f>
        <v>0</v>
      </c>
      <c r="BS51" s="59" t="s">
        <v>82</v>
      </c>
      <c r="BT51" s="59" t="s">
        <v>83</v>
      </c>
      <c r="BU51" s="79" t="s">
        <v>84</v>
      </c>
      <c r="BV51" s="59" t="s">
        <v>85</v>
      </c>
      <c r="BW51" s="59" t="s">
        <v>5</v>
      </c>
      <c r="BX51" s="59" t="s">
        <v>86</v>
      </c>
      <c r="CL51" s="59" t="s">
        <v>20</v>
      </c>
    </row>
    <row r="52" spans="1:91" s="5" customFormat="1" ht="27" customHeight="1">
      <c r="A52" s="269" t="s">
        <v>512</v>
      </c>
      <c r="B52" s="80"/>
      <c r="C52" s="81"/>
      <c r="D52" s="261" t="s">
        <v>87</v>
      </c>
      <c r="E52" s="260"/>
      <c r="F52" s="260"/>
      <c r="G52" s="260"/>
      <c r="H52" s="260"/>
      <c r="I52" s="82"/>
      <c r="J52" s="261" t="s">
        <v>88</v>
      </c>
      <c r="K52" s="260"/>
      <c r="L52" s="260"/>
      <c r="M52" s="260"/>
      <c r="N52" s="260"/>
      <c r="O52" s="260"/>
      <c r="P52" s="260"/>
      <c r="Q52" s="260"/>
      <c r="R52" s="260"/>
      <c r="S52" s="260"/>
      <c r="T52" s="260"/>
      <c r="U52" s="260"/>
      <c r="V52" s="260"/>
      <c r="W52" s="260"/>
      <c r="X52" s="260"/>
      <c r="Y52" s="260"/>
      <c r="Z52" s="260"/>
      <c r="AA52" s="260"/>
      <c r="AB52" s="260"/>
      <c r="AC52" s="260"/>
      <c r="AD52" s="260"/>
      <c r="AE52" s="260"/>
      <c r="AF52" s="260"/>
      <c r="AG52" s="259">
        <f>'1311-1 - Oplocení'!J27</f>
        <v>0</v>
      </c>
      <c r="AH52" s="260"/>
      <c r="AI52" s="260"/>
      <c r="AJ52" s="260"/>
      <c r="AK52" s="260"/>
      <c r="AL52" s="260"/>
      <c r="AM52" s="260"/>
      <c r="AN52" s="259">
        <f>SUM(AG52,AT52)</f>
        <v>0</v>
      </c>
      <c r="AO52" s="260"/>
      <c r="AP52" s="260"/>
      <c r="AQ52" s="83" t="s">
        <v>89</v>
      </c>
      <c r="AR52" s="80"/>
      <c r="AS52" s="84">
        <v>0</v>
      </c>
      <c r="AT52" s="85">
        <f>ROUND(SUM(AV52:AW52),2)</f>
        <v>0</v>
      </c>
      <c r="AU52" s="86">
        <f>'1311-1 - Oplocení'!P87</f>
        <v>0</v>
      </c>
      <c r="AV52" s="85">
        <f>'1311-1 - Oplocení'!J30</f>
        <v>0</v>
      </c>
      <c r="AW52" s="85">
        <f>'1311-1 - Oplocení'!J31</f>
        <v>0</v>
      </c>
      <c r="AX52" s="85">
        <f>'1311-1 - Oplocení'!J32</f>
        <v>0</v>
      </c>
      <c r="AY52" s="85">
        <f>'1311-1 - Oplocení'!J33</f>
        <v>0</v>
      </c>
      <c r="AZ52" s="85">
        <f>'1311-1 - Oplocení'!F30</f>
        <v>0</v>
      </c>
      <c r="BA52" s="85">
        <f>'1311-1 - Oplocení'!F31</f>
        <v>0</v>
      </c>
      <c r="BB52" s="85">
        <f>'1311-1 - Oplocení'!F32</f>
        <v>0</v>
      </c>
      <c r="BC52" s="85">
        <f>'1311-1 - Oplocení'!F33</f>
        <v>0</v>
      </c>
      <c r="BD52" s="87">
        <f>'1311-1 - Oplocení'!F34</f>
        <v>0</v>
      </c>
      <c r="BT52" s="88" t="s">
        <v>23</v>
      </c>
      <c r="BV52" s="88" t="s">
        <v>85</v>
      </c>
      <c r="BW52" s="88" t="s">
        <v>90</v>
      </c>
      <c r="BX52" s="88" t="s">
        <v>5</v>
      </c>
      <c r="CL52" s="88" t="s">
        <v>20</v>
      </c>
      <c r="CM52" s="88" t="s">
        <v>91</v>
      </c>
    </row>
    <row r="53" spans="1:91" s="5" customFormat="1" ht="27" customHeight="1">
      <c r="A53" s="269" t="s">
        <v>512</v>
      </c>
      <c r="B53" s="80"/>
      <c r="C53" s="81"/>
      <c r="D53" s="261" t="s">
        <v>92</v>
      </c>
      <c r="E53" s="260"/>
      <c r="F53" s="260"/>
      <c r="G53" s="260"/>
      <c r="H53" s="260"/>
      <c r="I53" s="82"/>
      <c r="J53" s="261" t="s">
        <v>93</v>
      </c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0"/>
      <c r="AB53" s="260"/>
      <c r="AC53" s="260"/>
      <c r="AD53" s="260"/>
      <c r="AE53" s="260"/>
      <c r="AF53" s="260"/>
      <c r="AG53" s="259">
        <f>'1311-2 - Vedlejší rozpočt...'!J27</f>
        <v>0</v>
      </c>
      <c r="AH53" s="260"/>
      <c r="AI53" s="260"/>
      <c r="AJ53" s="260"/>
      <c r="AK53" s="260"/>
      <c r="AL53" s="260"/>
      <c r="AM53" s="260"/>
      <c r="AN53" s="259">
        <f>SUM(AG53,AT53)</f>
        <v>0</v>
      </c>
      <c r="AO53" s="260"/>
      <c r="AP53" s="260"/>
      <c r="AQ53" s="83" t="s">
        <v>89</v>
      </c>
      <c r="AR53" s="80"/>
      <c r="AS53" s="89">
        <v>0</v>
      </c>
      <c r="AT53" s="90">
        <f>ROUND(SUM(AV53:AW53),2)</f>
        <v>0</v>
      </c>
      <c r="AU53" s="91">
        <f>'1311-2 - Vedlejší rozpočt...'!P78</f>
        <v>0</v>
      </c>
      <c r="AV53" s="90">
        <f>'1311-2 - Vedlejší rozpočt...'!J30</f>
        <v>0</v>
      </c>
      <c r="AW53" s="90">
        <f>'1311-2 - Vedlejší rozpočt...'!J31</f>
        <v>0</v>
      </c>
      <c r="AX53" s="90">
        <f>'1311-2 - Vedlejší rozpočt...'!J32</f>
        <v>0</v>
      </c>
      <c r="AY53" s="90">
        <f>'1311-2 - Vedlejší rozpočt...'!J33</f>
        <v>0</v>
      </c>
      <c r="AZ53" s="90">
        <f>'1311-2 - Vedlejší rozpočt...'!F30</f>
        <v>0</v>
      </c>
      <c r="BA53" s="90">
        <f>'1311-2 - Vedlejší rozpočt...'!F31</f>
        <v>0</v>
      </c>
      <c r="BB53" s="90">
        <f>'1311-2 - Vedlejší rozpočt...'!F32</f>
        <v>0</v>
      </c>
      <c r="BC53" s="90">
        <f>'1311-2 - Vedlejší rozpočt...'!F33</f>
        <v>0</v>
      </c>
      <c r="BD53" s="92">
        <f>'1311-2 - Vedlejší rozpočt...'!F34</f>
        <v>0</v>
      </c>
      <c r="BT53" s="88" t="s">
        <v>23</v>
      </c>
      <c r="BV53" s="88" t="s">
        <v>85</v>
      </c>
      <c r="BW53" s="88" t="s">
        <v>94</v>
      </c>
      <c r="BX53" s="88" t="s">
        <v>5</v>
      </c>
      <c r="CL53" s="88" t="s">
        <v>20</v>
      </c>
      <c r="CM53" s="88" t="s">
        <v>91</v>
      </c>
    </row>
    <row r="54" spans="2:44" s="1" customFormat="1" ht="30" customHeight="1">
      <c r="B54" s="35"/>
      <c r="AR54" s="35"/>
    </row>
    <row r="55" spans="2:44" s="1" customFormat="1" ht="6.75" customHeight="1">
      <c r="B55" s="50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35"/>
    </row>
  </sheetData>
  <sheetProtection password="CC35" sheet="1" objects="1" scenarios="1" formatColumns="0" formatRows="0" sort="0" autoFilter="0"/>
  <mergeCells count="45">
    <mergeCell ref="AR2:BE2"/>
    <mergeCell ref="AN53:AP53"/>
    <mergeCell ref="AG53:AM53"/>
    <mergeCell ref="D53:H53"/>
    <mergeCell ref="J53:AF53"/>
    <mergeCell ref="AG51:AM51"/>
    <mergeCell ref="AN51:AP51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1311-1 - Oplocení'!C2" tooltip="1311-1 - Oplocení" display="/"/>
    <hyperlink ref="A53" location="'1311-2 - Vedlejší rozpočt...'!C2" tooltip="1311-2 - Vedlejší rozpočt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5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3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5"/>
      <c r="B1" s="271"/>
      <c r="C1" s="271"/>
      <c r="D1" s="270" t="s">
        <v>1</v>
      </c>
      <c r="E1" s="271"/>
      <c r="F1" s="272" t="s">
        <v>513</v>
      </c>
      <c r="G1" s="277" t="s">
        <v>514</v>
      </c>
      <c r="H1" s="277"/>
      <c r="I1" s="278"/>
      <c r="J1" s="272" t="s">
        <v>515</v>
      </c>
      <c r="K1" s="270" t="s">
        <v>95</v>
      </c>
      <c r="L1" s="272" t="s">
        <v>516</v>
      </c>
      <c r="M1" s="272"/>
      <c r="N1" s="272"/>
      <c r="O1" s="272"/>
      <c r="P1" s="272"/>
      <c r="Q1" s="272"/>
      <c r="R1" s="272"/>
      <c r="S1" s="272"/>
      <c r="T1" s="272"/>
      <c r="U1" s="268"/>
      <c r="V1" s="268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75" customHeight="1"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AT2" s="17" t="s">
        <v>90</v>
      </c>
    </row>
    <row r="3" spans="2:46" ht="6.75" customHeight="1">
      <c r="B3" s="18"/>
      <c r="C3" s="19"/>
      <c r="D3" s="19"/>
      <c r="E3" s="19"/>
      <c r="F3" s="19"/>
      <c r="G3" s="19"/>
      <c r="H3" s="19"/>
      <c r="I3" s="94"/>
      <c r="J3" s="19"/>
      <c r="K3" s="20"/>
      <c r="AT3" s="17" t="s">
        <v>91</v>
      </c>
    </row>
    <row r="4" spans="2:46" ht="36.75" customHeight="1">
      <c r="B4" s="21"/>
      <c r="C4" s="22"/>
      <c r="D4" s="23" t="s">
        <v>96</v>
      </c>
      <c r="E4" s="22"/>
      <c r="F4" s="22"/>
      <c r="G4" s="22"/>
      <c r="H4" s="22"/>
      <c r="I4" s="95"/>
      <c r="J4" s="22"/>
      <c r="K4" s="24"/>
      <c r="M4" s="25" t="s">
        <v>10</v>
      </c>
      <c r="AT4" s="17" t="s">
        <v>4</v>
      </c>
    </row>
    <row r="5" spans="2:11" ht="6.75" customHeight="1">
      <c r="B5" s="21"/>
      <c r="C5" s="22"/>
      <c r="D5" s="22"/>
      <c r="E5" s="22"/>
      <c r="F5" s="22"/>
      <c r="G5" s="22"/>
      <c r="H5" s="22"/>
      <c r="I5" s="95"/>
      <c r="J5" s="22"/>
      <c r="K5" s="24"/>
    </row>
    <row r="6" spans="2:11" ht="15">
      <c r="B6" s="21"/>
      <c r="C6" s="22"/>
      <c r="D6" s="30" t="s">
        <v>16</v>
      </c>
      <c r="E6" s="22"/>
      <c r="F6" s="22"/>
      <c r="G6" s="22"/>
      <c r="H6" s="22"/>
      <c r="I6" s="95"/>
      <c r="J6" s="22"/>
      <c r="K6" s="24"/>
    </row>
    <row r="7" spans="2:11" ht="22.5" customHeight="1">
      <c r="B7" s="21"/>
      <c r="C7" s="22"/>
      <c r="D7" s="22"/>
      <c r="E7" s="264" t="str">
        <f>'Rekapitulace stavby'!K6</f>
        <v>Oprava oplocení nemocnice</v>
      </c>
      <c r="F7" s="233"/>
      <c r="G7" s="233"/>
      <c r="H7" s="233"/>
      <c r="I7" s="95"/>
      <c r="J7" s="22"/>
      <c r="K7" s="24"/>
    </row>
    <row r="8" spans="2:11" s="1" customFormat="1" ht="15">
      <c r="B8" s="35"/>
      <c r="C8" s="36"/>
      <c r="D8" s="30" t="s">
        <v>97</v>
      </c>
      <c r="E8" s="36"/>
      <c r="F8" s="36"/>
      <c r="G8" s="36"/>
      <c r="H8" s="36"/>
      <c r="I8" s="96"/>
      <c r="J8" s="36"/>
      <c r="K8" s="39"/>
    </row>
    <row r="9" spans="2:11" s="1" customFormat="1" ht="36.75" customHeight="1">
      <c r="B9" s="35"/>
      <c r="C9" s="36"/>
      <c r="D9" s="36"/>
      <c r="E9" s="265" t="s">
        <v>98</v>
      </c>
      <c r="F9" s="240"/>
      <c r="G9" s="240"/>
      <c r="H9" s="240"/>
      <c r="I9" s="96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96"/>
      <c r="J10" s="36"/>
      <c r="K10" s="39"/>
    </row>
    <row r="11" spans="2:11" s="1" customFormat="1" ht="14.25" customHeight="1">
      <c r="B11" s="35"/>
      <c r="C11" s="36"/>
      <c r="D11" s="30" t="s">
        <v>19</v>
      </c>
      <c r="E11" s="36"/>
      <c r="F11" s="28" t="s">
        <v>20</v>
      </c>
      <c r="G11" s="36"/>
      <c r="H11" s="36"/>
      <c r="I11" s="97" t="s">
        <v>21</v>
      </c>
      <c r="J11" s="28" t="s">
        <v>22</v>
      </c>
      <c r="K11" s="39"/>
    </row>
    <row r="12" spans="2:11" s="1" customFormat="1" ht="14.25" customHeight="1">
      <c r="B12" s="35"/>
      <c r="C12" s="36"/>
      <c r="D12" s="30" t="s">
        <v>24</v>
      </c>
      <c r="E12" s="36"/>
      <c r="F12" s="28" t="s">
        <v>25</v>
      </c>
      <c r="G12" s="36"/>
      <c r="H12" s="36"/>
      <c r="I12" s="97" t="s">
        <v>26</v>
      </c>
      <c r="J12" s="98" t="str">
        <f>'Rekapitulace stavby'!AN8</f>
        <v>31.7.2017</v>
      </c>
      <c r="K12" s="39"/>
    </row>
    <row r="13" spans="2:11" s="1" customFormat="1" ht="21.75" customHeight="1">
      <c r="B13" s="35"/>
      <c r="C13" s="36"/>
      <c r="D13" s="27" t="s">
        <v>29</v>
      </c>
      <c r="E13" s="36"/>
      <c r="F13" s="32" t="s">
        <v>30</v>
      </c>
      <c r="G13" s="36"/>
      <c r="H13" s="36"/>
      <c r="I13" s="99" t="s">
        <v>31</v>
      </c>
      <c r="J13" s="32" t="s">
        <v>32</v>
      </c>
      <c r="K13" s="39"/>
    </row>
    <row r="14" spans="2:11" s="1" customFormat="1" ht="14.25" customHeight="1">
      <c r="B14" s="35"/>
      <c r="C14" s="36"/>
      <c r="D14" s="30" t="s">
        <v>34</v>
      </c>
      <c r="E14" s="36"/>
      <c r="F14" s="36"/>
      <c r="G14" s="36"/>
      <c r="H14" s="36"/>
      <c r="I14" s="97" t="s">
        <v>35</v>
      </c>
      <c r="J14" s="28" t="s">
        <v>36</v>
      </c>
      <c r="K14" s="39"/>
    </row>
    <row r="15" spans="2:11" s="1" customFormat="1" ht="18" customHeight="1">
      <c r="B15" s="35"/>
      <c r="C15" s="36"/>
      <c r="D15" s="36"/>
      <c r="E15" s="28" t="s">
        <v>37</v>
      </c>
      <c r="F15" s="36"/>
      <c r="G15" s="36"/>
      <c r="H15" s="36"/>
      <c r="I15" s="97" t="s">
        <v>38</v>
      </c>
      <c r="J15" s="28" t="s">
        <v>39</v>
      </c>
      <c r="K15" s="39"/>
    </row>
    <row r="16" spans="2:11" s="1" customFormat="1" ht="6.75" customHeight="1">
      <c r="B16" s="35"/>
      <c r="C16" s="36"/>
      <c r="D16" s="36"/>
      <c r="E16" s="36"/>
      <c r="F16" s="36"/>
      <c r="G16" s="36"/>
      <c r="H16" s="36"/>
      <c r="I16" s="96"/>
      <c r="J16" s="36"/>
      <c r="K16" s="39"/>
    </row>
    <row r="17" spans="2:11" s="1" customFormat="1" ht="14.25" customHeight="1">
      <c r="B17" s="35"/>
      <c r="C17" s="36"/>
      <c r="D17" s="30" t="s">
        <v>40</v>
      </c>
      <c r="E17" s="36"/>
      <c r="F17" s="36"/>
      <c r="G17" s="36"/>
      <c r="H17" s="36"/>
      <c r="I17" s="97" t="s">
        <v>35</v>
      </c>
      <c r="J17" s="28">
        <f>IF('Rekapitulace stavby'!AN13="Vyplň údaj","",IF('Rekapitulace stavby'!AN13="","",'Rekapitulace stavby'!AN13))</f>
      </c>
      <c r="K17" s="39"/>
    </row>
    <row r="18" spans="2:11" s="1" customFormat="1" ht="18" customHeight="1">
      <c r="B18" s="35"/>
      <c r="C18" s="36"/>
      <c r="D18" s="36"/>
      <c r="E18" s="28">
        <f>IF('Rekapitulace stavby'!E14="Vyplň údaj","",IF('Rekapitulace stavby'!E14="","",'Rekapitulace stavby'!E14))</f>
      </c>
      <c r="F18" s="36"/>
      <c r="G18" s="36"/>
      <c r="H18" s="36"/>
      <c r="I18" s="97" t="s">
        <v>38</v>
      </c>
      <c r="J18" s="28">
        <f>IF('Rekapitulace stavby'!AN14="Vyplň údaj","",IF('Rekapitulace stavby'!AN14="","",'Rekapitulace stavby'!AN14))</f>
      </c>
      <c r="K18" s="39"/>
    </row>
    <row r="19" spans="2:11" s="1" customFormat="1" ht="6.75" customHeight="1">
      <c r="B19" s="35"/>
      <c r="C19" s="36"/>
      <c r="D19" s="36"/>
      <c r="E19" s="36"/>
      <c r="F19" s="36"/>
      <c r="G19" s="36"/>
      <c r="H19" s="36"/>
      <c r="I19" s="96"/>
      <c r="J19" s="36"/>
      <c r="K19" s="39"/>
    </row>
    <row r="20" spans="2:11" s="1" customFormat="1" ht="14.25" customHeight="1">
      <c r="B20" s="35"/>
      <c r="C20" s="36"/>
      <c r="D20" s="30" t="s">
        <v>42</v>
      </c>
      <c r="E20" s="36"/>
      <c r="F20" s="36"/>
      <c r="G20" s="36"/>
      <c r="H20" s="36"/>
      <c r="I20" s="97" t="s">
        <v>35</v>
      </c>
      <c r="J20" s="28" t="s">
        <v>43</v>
      </c>
      <c r="K20" s="39"/>
    </row>
    <row r="21" spans="2:11" s="1" customFormat="1" ht="18" customHeight="1">
      <c r="B21" s="35"/>
      <c r="C21" s="36"/>
      <c r="D21" s="36"/>
      <c r="E21" s="28" t="s">
        <v>44</v>
      </c>
      <c r="F21" s="36"/>
      <c r="G21" s="36"/>
      <c r="H21" s="36"/>
      <c r="I21" s="97" t="s">
        <v>38</v>
      </c>
      <c r="J21" s="28" t="s">
        <v>45</v>
      </c>
      <c r="K21" s="39"/>
    </row>
    <row r="22" spans="2:11" s="1" customFormat="1" ht="6.75" customHeight="1">
      <c r="B22" s="35"/>
      <c r="C22" s="36"/>
      <c r="D22" s="36"/>
      <c r="E22" s="36"/>
      <c r="F22" s="36"/>
      <c r="G22" s="36"/>
      <c r="H22" s="36"/>
      <c r="I22" s="96"/>
      <c r="J22" s="36"/>
      <c r="K22" s="39"/>
    </row>
    <row r="23" spans="2:11" s="1" customFormat="1" ht="14.25" customHeight="1">
      <c r="B23" s="35"/>
      <c r="C23" s="36"/>
      <c r="D23" s="30" t="s">
        <v>47</v>
      </c>
      <c r="E23" s="36"/>
      <c r="F23" s="36"/>
      <c r="G23" s="36"/>
      <c r="H23" s="36"/>
      <c r="I23" s="96"/>
      <c r="J23" s="36"/>
      <c r="K23" s="39"/>
    </row>
    <row r="24" spans="2:11" s="6" customFormat="1" ht="22.5" customHeight="1">
      <c r="B24" s="100"/>
      <c r="C24" s="101"/>
      <c r="D24" s="101"/>
      <c r="E24" s="236" t="s">
        <v>48</v>
      </c>
      <c r="F24" s="266"/>
      <c r="G24" s="266"/>
      <c r="H24" s="266"/>
      <c r="I24" s="102"/>
      <c r="J24" s="101"/>
      <c r="K24" s="103"/>
    </row>
    <row r="25" spans="2:11" s="1" customFormat="1" ht="6.75" customHeight="1">
      <c r="B25" s="35"/>
      <c r="C25" s="36"/>
      <c r="D25" s="36"/>
      <c r="E25" s="36"/>
      <c r="F25" s="36"/>
      <c r="G25" s="36"/>
      <c r="H25" s="36"/>
      <c r="I25" s="96"/>
      <c r="J25" s="36"/>
      <c r="K25" s="39"/>
    </row>
    <row r="26" spans="2:11" s="1" customFormat="1" ht="6.75" customHeight="1">
      <c r="B26" s="35"/>
      <c r="C26" s="36"/>
      <c r="D26" s="62"/>
      <c r="E26" s="62"/>
      <c r="F26" s="62"/>
      <c r="G26" s="62"/>
      <c r="H26" s="62"/>
      <c r="I26" s="104"/>
      <c r="J26" s="62"/>
      <c r="K26" s="105"/>
    </row>
    <row r="27" spans="2:11" s="1" customFormat="1" ht="24.75" customHeight="1">
      <c r="B27" s="35"/>
      <c r="C27" s="36"/>
      <c r="D27" s="106" t="s">
        <v>49</v>
      </c>
      <c r="E27" s="36"/>
      <c r="F27" s="36"/>
      <c r="G27" s="36"/>
      <c r="H27" s="36"/>
      <c r="I27" s="96"/>
      <c r="J27" s="107">
        <f>ROUND(J87,2)</f>
        <v>0</v>
      </c>
      <c r="K27" s="39"/>
    </row>
    <row r="28" spans="2:11" s="1" customFormat="1" ht="6.75" customHeight="1">
      <c r="B28" s="35"/>
      <c r="C28" s="36"/>
      <c r="D28" s="62"/>
      <c r="E28" s="62"/>
      <c r="F28" s="62"/>
      <c r="G28" s="62"/>
      <c r="H28" s="62"/>
      <c r="I28" s="104"/>
      <c r="J28" s="62"/>
      <c r="K28" s="105"/>
    </row>
    <row r="29" spans="2:11" s="1" customFormat="1" ht="14.25" customHeight="1">
      <c r="B29" s="35"/>
      <c r="C29" s="36"/>
      <c r="D29" s="36"/>
      <c r="E29" s="36"/>
      <c r="F29" s="40" t="s">
        <v>51</v>
      </c>
      <c r="G29" s="36"/>
      <c r="H29" s="36"/>
      <c r="I29" s="108" t="s">
        <v>50</v>
      </c>
      <c r="J29" s="40" t="s">
        <v>52</v>
      </c>
      <c r="K29" s="39"/>
    </row>
    <row r="30" spans="2:11" s="1" customFormat="1" ht="14.25" customHeight="1">
      <c r="B30" s="35"/>
      <c r="C30" s="36"/>
      <c r="D30" s="43" t="s">
        <v>53</v>
      </c>
      <c r="E30" s="43" t="s">
        <v>54</v>
      </c>
      <c r="F30" s="109">
        <f>ROUND(SUM(BE87:BE556),2)</f>
        <v>0</v>
      </c>
      <c r="G30" s="36"/>
      <c r="H30" s="36"/>
      <c r="I30" s="110">
        <v>0.21</v>
      </c>
      <c r="J30" s="109">
        <f>ROUND(ROUND((SUM(BE87:BE556)),2)*I30,2)</f>
        <v>0</v>
      </c>
      <c r="K30" s="39"/>
    </row>
    <row r="31" spans="2:11" s="1" customFormat="1" ht="14.25" customHeight="1">
      <c r="B31" s="35"/>
      <c r="C31" s="36"/>
      <c r="D31" s="36"/>
      <c r="E31" s="43" t="s">
        <v>55</v>
      </c>
      <c r="F31" s="109">
        <f>ROUND(SUM(BF87:BF556),2)</f>
        <v>0</v>
      </c>
      <c r="G31" s="36"/>
      <c r="H31" s="36"/>
      <c r="I31" s="110">
        <v>0.15</v>
      </c>
      <c r="J31" s="109">
        <f>ROUND(ROUND((SUM(BF87:BF556)),2)*I31,2)</f>
        <v>0</v>
      </c>
      <c r="K31" s="39"/>
    </row>
    <row r="32" spans="2:11" s="1" customFormat="1" ht="14.25" customHeight="1" hidden="1">
      <c r="B32" s="35"/>
      <c r="C32" s="36"/>
      <c r="D32" s="36"/>
      <c r="E32" s="43" t="s">
        <v>56</v>
      </c>
      <c r="F32" s="109">
        <f>ROUND(SUM(BG87:BG556),2)</f>
        <v>0</v>
      </c>
      <c r="G32" s="36"/>
      <c r="H32" s="36"/>
      <c r="I32" s="110">
        <v>0.21</v>
      </c>
      <c r="J32" s="109">
        <v>0</v>
      </c>
      <c r="K32" s="39"/>
    </row>
    <row r="33" spans="2:11" s="1" customFormat="1" ht="14.25" customHeight="1" hidden="1">
      <c r="B33" s="35"/>
      <c r="C33" s="36"/>
      <c r="D33" s="36"/>
      <c r="E33" s="43" t="s">
        <v>57</v>
      </c>
      <c r="F33" s="109">
        <f>ROUND(SUM(BH87:BH556),2)</f>
        <v>0</v>
      </c>
      <c r="G33" s="36"/>
      <c r="H33" s="36"/>
      <c r="I33" s="110">
        <v>0.15</v>
      </c>
      <c r="J33" s="109">
        <v>0</v>
      </c>
      <c r="K33" s="39"/>
    </row>
    <row r="34" spans="2:11" s="1" customFormat="1" ht="14.25" customHeight="1" hidden="1">
      <c r="B34" s="35"/>
      <c r="C34" s="36"/>
      <c r="D34" s="36"/>
      <c r="E34" s="43" t="s">
        <v>58</v>
      </c>
      <c r="F34" s="109">
        <f>ROUND(SUM(BI87:BI556),2)</f>
        <v>0</v>
      </c>
      <c r="G34" s="36"/>
      <c r="H34" s="36"/>
      <c r="I34" s="110">
        <v>0</v>
      </c>
      <c r="J34" s="109">
        <v>0</v>
      </c>
      <c r="K34" s="39"/>
    </row>
    <row r="35" spans="2:11" s="1" customFormat="1" ht="6.75" customHeight="1">
      <c r="B35" s="35"/>
      <c r="C35" s="36"/>
      <c r="D35" s="36"/>
      <c r="E35" s="36"/>
      <c r="F35" s="36"/>
      <c r="G35" s="36"/>
      <c r="H35" s="36"/>
      <c r="I35" s="96"/>
      <c r="J35" s="36"/>
      <c r="K35" s="39"/>
    </row>
    <row r="36" spans="2:11" s="1" customFormat="1" ht="24.75" customHeight="1">
      <c r="B36" s="35"/>
      <c r="C36" s="111"/>
      <c r="D36" s="112" t="s">
        <v>59</v>
      </c>
      <c r="E36" s="66"/>
      <c r="F36" s="66"/>
      <c r="G36" s="113" t="s">
        <v>60</v>
      </c>
      <c r="H36" s="114" t="s">
        <v>61</v>
      </c>
      <c r="I36" s="115"/>
      <c r="J36" s="116">
        <f>SUM(J27:J34)</f>
        <v>0</v>
      </c>
      <c r="K36" s="117"/>
    </row>
    <row r="37" spans="2:11" s="1" customFormat="1" ht="14.25" customHeight="1">
      <c r="B37" s="50"/>
      <c r="C37" s="51"/>
      <c r="D37" s="51"/>
      <c r="E37" s="51"/>
      <c r="F37" s="51"/>
      <c r="G37" s="51"/>
      <c r="H37" s="51"/>
      <c r="I37" s="118"/>
      <c r="J37" s="51"/>
      <c r="K37" s="52"/>
    </row>
    <row r="41" spans="2:11" s="1" customFormat="1" ht="6.75" customHeight="1">
      <c r="B41" s="53"/>
      <c r="C41" s="54"/>
      <c r="D41" s="54"/>
      <c r="E41" s="54"/>
      <c r="F41" s="54"/>
      <c r="G41" s="54"/>
      <c r="H41" s="54"/>
      <c r="I41" s="119"/>
      <c r="J41" s="54"/>
      <c r="K41" s="120"/>
    </row>
    <row r="42" spans="2:11" s="1" customFormat="1" ht="36.75" customHeight="1">
      <c r="B42" s="35"/>
      <c r="C42" s="23" t="s">
        <v>99</v>
      </c>
      <c r="D42" s="36"/>
      <c r="E42" s="36"/>
      <c r="F42" s="36"/>
      <c r="G42" s="36"/>
      <c r="H42" s="36"/>
      <c r="I42" s="96"/>
      <c r="J42" s="36"/>
      <c r="K42" s="39"/>
    </row>
    <row r="43" spans="2:11" s="1" customFormat="1" ht="6.75" customHeight="1">
      <c r="B43" s="35"/>
      <c r="C43" s="36"/>
      <c r="D43" s="36"/>
      <c r="E43" s="36"/>
      <c r="F43" s="36"/>
      <c r="G43" s="36"/>
      <c r="H43" s="36"/>
      <c r="I43" s="96"/>
      <c r="J43" s="36"/>
      <c r="K43" s="39"/>
    </row>
    <row r="44" spans="2:11" s="1" customFormat="1" ht="14.25" customHeight="1">
      <c r="B44" s="35"/>
      <c r="C44" s="30" t="s">
        <v>16</v>
      </c>
      <c r="D44" s="36"/>
      <c r="E44" s="36"/>
      <c r="F44" s="36"/>
      <c r="G44" s="36"/>
      <c r="H44" s="36"/>
      <c r="I44" s="96"/>
      <c r="J44" s="36"/>
      <c r="K44" s="39"/>
    </row>
    <row r="45" spans="2:11" s="1" customFormat="1" ht="22.5" customHeight="1">
      <c r="B45" s="35"/>
      <c r="C45" s="36"/>
      <c r="D45" s="36"/>
      <c r="E45" s="264" t="str">
        <f>E7</f>
        <v>Oprava oplocení nemocnice</v>
      </c>
      <c r="F45" s="240"/>
      <c r="G45" s="240"/>
      <c r="H45" s="240"/>
      <c r="I45" s="96"/>
      <c r="J45" s="36"/>
      <c r="K45" s="39"/>
    </row>
    <row r="46" spans="2:11" s="1" customFormat="1" ht="14.25" customHeight="1">
      <c r="B46" s="35"/>
      <c r="C46" s="30" t="s">
        <v>97</v>
      </c>
      <c r="D46" s="36"/>
      <c r="E46" s="36"/>
      <c r="F46" s="36"/>
      <c r="G46" s="36"/>
      <c r="H46" s="36"/>
      <c r="I46" s="96"/>
      <c r="J46" s="36"/>
      <c r="K46" s="39"/>
    </row>
    <row r="47" spans="2:11" s="1" customFormat="1" ht="23.25" customHeight="1">
      <c r="B47" s="35"/>
      <c r="C47" s="36"/>
      <c r="D47" s="36"/>
      <c r="E47" s="265" t="str">
        <f>E9</f>
        <v>1311-1 - Oplocení</v>
      </c>
      <c r="F47" s="240"/>
      <c r="G47" s="240"/>
      <c r="H47" s="240"/>
      <c r="I47" s="96"/>
      <c r="J47" s="36"/>
      <c r="K47" s="39"/>
    </row>
    <row r="48" spans="2:11" s="1" customFormat="1" ht="6.75" customHeight="1">
      <c r="B48" s="35"/>
      <c r="C48" s="36"/>
      <c r="D48" s="36"/>
      <c r="E48" s="36"/>
      <c r="F48" s="36"/>
      <c r="G48" s="36"/>
      <c r="H48" s="36"/>
      <c r="I48" s="96"/>
      <c r="J48" s="36"/>
      <c r="K48" s="39"/>
    </row>
    <row r="49" spans="2:11" s="1" customFormat="1" ht="18" customHeight="1">
      <c r="B49" s="35"/>
      <c r="C49" s="30" t="s">
        <v>24</v>
      </c>
      <c r="D49" s="36"/>
      <c r="E49" s="36"/>
      <c r="F49" s="28" t="str">
        <f>F12</f>
        <v>Městská nemocnice a.s., Dvůr Králové nad Labem</v>
      </c>
      <c r="G49" s="36"/>
      <c r="H49" s="36"/>
      <c r="I49" s="97" t="s">
        <v>26</v>
      </c>
      <c r="J49" s="98" t="str">
        <f>IF(J12="","",J12)</f>
        <v>31.7.2017</v>
      </c>
      <c r="K49" s="39"/>
    </row>
    <row r="50" spans="2:11" s="1" customFormat="1" ht="6.75" customHeight="1">
      <c r="B50" s="35"/>
      <c r="C50" s="36"/>
      <c r="D50" s="36"/>
      <c r="E50" s="36"/>
      <c r="F50" s="36"/>
      <c r="G50" s="36"/>
      <c r="H50" s="36"/>
      <c r="I50" s="96"/>
      <c r="J50" s="36"/>
      <c r="K50" s="39"/>
    </row>
    <row r="51" spans="2:11" s="1" customFormat="1" ht="15">
      <c r="B51" s="35"/>
      <c r="C51" s="30" t="s">
        <v>34</v>
      </c>
      <c r="D51" s="36"/>
      <c r="E51" s="36"/>
      <c r="F51" s="28" t="str">
        <f>E15</f>
        <v>Královéhradecký kraj, Pivovarské nám. 1245, HK</v>
      </c>
      <c r="G51" s="36"/>
      <c r="H51" s="36"/>
      <c r="I51" s="97" t="s">
        <v>42</v>
      </c>
      <c r="J51" s="28" t="str">
        <f>E21</f>
        <v>Satelier s.r.o., Palackého 920, Náchod</v>
      </c>
      <c r="K51" s="39"/>
    </row>
    <row r="52" spans="2:11" s="1" customFormat="1" ht="14.25" customHeight="1">
      <c r="B52" s="35"/>
      <c r="C52" s="30" t="s">
        <v>40</v>
      </c>
      <c r="D52" s="36"/>
      <c r="E52" s="36"/>
      <c r="F52" s="28">
        <f>IF(E18="","",E18)</f>
      </c>
      <c r="G52" s="36"/>
      <c r="H52" s="36"/>
      <c r="I52" s="96"/>
      <c r="J52" s="36"/>
      <c r="K52" s="39"/>
    </row>
    <row r="53" spans="2:11" s="1" customFormat="1" ht="9.75" customHeight="1">
      <c r="B53" s="35"/>
      <c r="C53" s="36"/>
      <c r="D53" s="36"/>
      <c r="E53" s="36"/>
      <c r="F53" s="36"/>
      <c r="G53" s="36"/>
      <c r="H53" s="36"/>
      <c r="I53" s="96"/>
      <c r="J53" s="36"/>
      <c r="K53" s="39"/>
    </row>
    <row r="54" spans="2:11" s="1" customFormat="1" ht="29.25" customHeight="1">
      <c r="B54" s="35"/>
      <c r="C54" s="121" t="s">
        <v>100</v>
      </c>
      <c r="D54" s="111"/>
      <c r="E54" s="111"/>
      <c r="F54" s="111"/>
      <c r="G54" s="111"/>
      <c r="H54" s="111"/>
      <c r="I54" s="122"/>
      <c r="J54" s="123" t="s">
        <v>101</v>
      </c>
      <c r="K54" s="124"/>
    </row>
    <row r="55" spans="2:11" s="1" customFormat="1" ht="9.75" customHeight="1">
      <c r="B55" s="35"/>
      <c r="C55" s="36"/>
      <c r="D55" s="36"/>
      <c r="E55" s="36"/>
      <c r="F55" s="36"/>
      <c r="G55" s="36"/>
      <c r="H55" s="36"/>
      <c r="I55" s="96"/>
      <c r="J55" s="36"/>
      <c r="K55" s="39"/>
    </row>
    <row r="56" spans="2:47" s="1" customFormat="1" ht="29.25" customHeight="1">
      <c r="B56" s="35"/>
      <c r="C56" s="125" t="s">
        <v>102</v>
      </c>
      <c r="D56" s="36"/>
      <c r="E56" s="36"/>
      <c r="F56" s="36"/>
      <c r="G56" s="36"/>
      <c r="H56" s="36"/>
      <c r="I56" s="96"/>
      <c r="J56" s="107">
        <f>J87</f>
        <v>0</v>
      </c>
      <c r="K56" s="39"/>
      <c r="AU56" s="17" t="s">
        <v>103</v>
      </c>
    </row>
    <row r="57" spans="2:11" s="7" customFormat="1" ht="24.75" customHeight="1">
      <c r="B57" s="126"/>
      <c r="C57" s="127"/>
      <c r="D57" s="128" t="s">
        <v>104</v>
      </c>
      <c r="E57" s="129"/>
      <c r="F57" s="129"/>
      <c r="G57" s="129"/>
      <c r="H57" s="129"/>
      <c r="I57" s="130"/>
      <c r="J57" s="131">
        <f>J88</f>
        <v>0</v>
      </c>
      <c r="K57" s="132"/>
    </row>
    <row r="58" spans="2:11" s="8" customFormat="1" ht="19.5" customHeight="1">
      <c r="B58" s="133"/>
      <c r="C58" s="134"/>
      <c r="D58" s="135" t="s">
        <v>105</v>
      </c>
      <c r="E58" s="136"/>
      <c r="F58" s="136"/>
      <c r="G58" s="136"/>
      <c r="H58" s="136"/>
      <c r="I58" s="137"/>
      <c r="J58" s="138">
        <f>J89</f>
        <v>0</v>
      </c>
      <c r="K58" s="139"/>
    </row>
    <row r="59" spans="2:11" s="8" customFormat="1" ht="14.25" customHeight="1">
      <c r="B59" s="133"/>
      <c r="C59" s="134"/>
      <c r="D59" s="135" t="s">
        <v>106</v>
      </c>
      <c r="E59" s="136"/>
      <c r="F59" s="136"/>
      <c r="G59" s="136"/>
      <c r="H59" s="136"/>
      <c r="I59" s="137"/>
      <c r="J59" s="138">
        <f>J150</f>
        <v>0</v>
      </c>
      <c r="K59" s="139"/>
    </row>
    <row r="60" spans="2:11" s="8" customFormat="1" ht="19.5" customHeight="1">
      <c r="B60" s="133"/>
      <c r="C60" s="134"/>
      <c r="D60" s="135" t="s">
        <v>107</v>
      </c>
      <c r="E60" s="136"/>
      <c r="F60" s="136"/>
      <c r="G60" s="136"/>
      <c r="H60" s="136"/>
      <c r="I60" s="137"/>
      <c r="J60" s="138">
        <f>J207</f>
        <v>0</v>
      </c>
      <c r="K60" s="139"/>
    </row>
    <row r="61" spans="2:11" s="8" customFormat="1" ht="19.5" customHeight="1">
      <c r="B61" s="133"/>
      <c r="C61" s="134"/>
      <c r="D61" s="135" t="s">
        <v>108</v>
      </c>
      <c r="E61" s="136"/>
      <c r="F61" s="136"/>
      <c r="G61" s="136"/>
      <c r="H61" s="136"/>
      <c r="I61" s="137"/>
      <c r="J61" s="138">
        <f>J220</f>
        <v>0</v>
      </c>
      <c r="K61" s="139"/>
    </row>
    <row r="62" spans="2:11" s="8" customFormat="1" ht="19.5" customHeight="1">
      <c r="B62" s="133"/>
      <c r="C62" s="134"/>
      <c r="D62" s="135" t="s">
        <v>109</v>
      </c>
      <c r="E62" s="136"/>
      <c r="F62" s="136"/>
      <c r="G62" s="136"/>
      <c r="H62" s="136"/>
      <c r="I62" s="137"/>
      <c r="J62" s="138">
        <f>J227</f>
        <v>0</v>
      </c>
      <c r="K62" s="139"/>
    </row>
    <row r="63" spans="2:11" s="8" customFormat="1" ht="19.5" customHeight="1">
      <c r="B63" s="133"/>
      <c r="C63" s="134"/>
      <c r="D63" s="135" t="s">
        <v>110</v>
      </c>
      <c r="E63" s="136"/>
      <c r="F63" s="136"/>
      <c r="G63" s="136"/>
      <c r="H63" s="136"/>
      <c r="I63" s="137"/>
      <c r="J63" s="138">
        <f>J442</f>
        <v>0</v>
      </c>
      <c r="K63" s="139"/>
    </row>
    <row r="64" spans="2:11" s="8" customFormat="1" ht="19.5" customHeight="1">
      <c r="B64" s="133"/>
      <c r="C64" s="134"/>
      <c r="D64" s="135" t="s">
        <v>111</v>
      </c>
      <c r="E64" s="136"/>
      <c r="F64" s="136"/>
      <c r="G64" s="136"/>
      <c r="H64" s="136"/>
      <c r="I64" s="137"/>
      <c r="J64" s="138">
        <f>J491</f>
        <v>0</v>
      </c>
      <c r="K64" s="139"/>
    </row>
    <row r="65" spans="2:11" s="8" customFormat="1" ht="19.5" customHeight="1">
      <c r="B65" s="133"/>
      <c r="C65" s="134"/>
      <c r="D65" s="135" t="s">
        <v>112</v>
      </c>
      <c r="E65" s="136"/>
      <c r="F65" s="136"/>
      <c r="G65" s="136"/>
      <c r="H65" s="136"/>
      <c r="I65" s="137"/>
      <c r="J65" s="138">
        <f>J499</f>
        <v>0</v>
      </c>
      <c r="K65" s="139"/>
    </row>
    <row r="66" spans="2:11" s="7" customFormat="1" ht="24.75" customHeight="1">
      <c r="B66" s="126"/>
      <c r="C66" s="127"/>
      <c r="D66" s="128" t="s">
        <v>113</v>
      </c>
      <c r="E66" s="129"/>
      <c r="F66" s="129"/>
      <c r="G66" s="129"/>
      <c r="H66" s="129"/>
      <c r="I66" s="130"/>
      <c r="J66" s="131">
        <f>J502</f>
        <v>0</v>
      </c>
      <c r="K66" s="132"/>
    </row>
    <row r="67" spans="2:11" s="8" customFormat="1" ht="19.5" customHeight="1">
      <c r="B67" s="133"/>
      <c r="C67" s="134"/>
      <c r="D67" s="135" t="s">
        <v>114</v>
      </c>
      <c r="E67" s="136"/>
      <c r="F67" s="136"/>
      <c r="G67" s="136"/>
      <c r="H67" s="136"/>
      <c r="I67" s="137"/>
      <c r="J67" s="138">
        <f>J503</f>
        <v>0</v>
      </c>
      <c r="K67" s="139"/>
    </row>
    <row r="68" spans="2:11" s="1" customFormat="1" ht="21.75" customHeight="1">
      <c r="B68" s="35"/>
      <c r="C68" s="36"/>
      <c r="D68" s="36"/>
      <c r="E68" s="36"/>
      <c r="F68" s="36"/>
      <c r="G68" s="36"/>
      <c r="H68" s="36"/>
      <c r="I68" s="96"/>
      <c r="J68" s="36"/>
      <c r="K68" s="39"/>
    </row>
    <row r="69" spans="2:11" s="1" customFormat="1" ht="6.75" customHeight="1">
      <c r="B69" s="50"/>
      <c r="C69" s="51"/>
      <c r="D69" s="51"/>
      <c r="E69" s="51"/>
      <c r="F69" s="51"/>
      <c r="G69" s="51"/>
      <c r="H69" s="51"/>
      <c r="I69" s="118"/>
      <c r="J69" s="51"/>
      <c r="K69" s="52"/>
    </row>
    <row r="73" spans="2:12" s="1" customFormat="1" ht="6.75" customHeight="1">
      <c r="B73" s="53"/>
      <c r="C73" s="54"/>
      <c r="D73" s="54"/>
      <c r="E73" s="54"/>
      <c r="F73" s="54"/>
      <c r="G73" s="54"/>
      <c r="H73" s="54"/>
      <c r="I73" s="119"/>
      <c r="J73" s="54"/>
      <c r="K73" s="54"/>
      <c r="L73" s="35"/>
    </row>
    <row r="74" spans="2:12" s="1" customFormat="1" ht="36.75" customHeight="1">
      <c r="B74" s="35"/>
      <c r="C74" s="55" t="s">
        <v>115</v>
      </c>
      <c r="I74" s="140"/>
      <c r="L74" s="35"/>
    </row>
    <row r="75" spans="2:12" s="1" customFormat="1" ht="6.75" customHeight="1">
      <c r="B75" s="35"/>
      <c r="I75" s="140"/>
      <c r="L75" s="35"/>
    </row>
    <row r="76" spans="2:12" s="1" customFormat="1" ht="14.25" customHeight="1">
      <c r="B76" s="35"/>
      <c r="C76" s="57" t="s">
        <v>16</v>
      </c>
      <c r="I76" s="140"/>
      <c r="L76" s="35"/>
    </row>
    <row r="77" spans="2:12" s="1" customFormat="1" ht="22.5" customHeight="1">
      <c r="B77" s="35"/>
      <c r="E77" s="267" t="str">
        <f>E7</f>
        <v>Oprava oplocení nemocnice</v>
      </c>
      <c r="F77" s="230"/>
      <c r="G77" s="230"/>
      <c r="H77" s="230"/>
      <c r="I77" s="140"/>
      <c r="L77" s="35"/>
    </row>
    <row r="78" spans="2:12" s="1" customFormat="1" ht="14.25" customHeight="1">
      <c r="B78" s="35"/>
      <c r="C78" s="57" t="s">
        <v>97</v>
      </c>
      <c r="I78" s="140"/>
      <c r="L78" s="35"/>
    </row>
    <row r="79" spans="2:12" s="1" customFormat="1" ht="23.25" customHeight="1">
      <c r="B79" s="35"/>
      <c r="E79" s="248" t="str">
        <f>E9</f>
        <v>1311-1 - Oplocení</v>
      </c>
      <c r="F79" s="230"/>
      <c r="G79" s="230"/>
      <c r="H79" s="230"/>
      <c r="I79" s="140"/>
      <c r="L79" s="35"/>
    </row>
    <row r="80" spans="2:12" s="1" customFormat="1" ht="6.75" customHeight="1">
      <c r="B80" s="35"/>
      <c r="I80" s="140"/>
      <c r="L80" s="35"/>
    </row>
    <row r="81" spans="2:12" s="1" customFormat="1" ht="18" customHeight="1">
      <c r="B81" s="35"/>
      <c r="C81" s="57" t="s">
        <v>24</v>
      </c>
      <c r="F81" s="141" t="str">
        <f>F12</f>
        <v>Městská nemocnice a.s., Dvůr Králové nad Labem</v>
      </c>
      <c r="I81" s="142" t="s">
        <v>26</v>
      </c>
      <c r="J81" s="61" t="str">
        <f>IF(J12="","",J12)</f>
        <v>31.7.2017</v>
      </c>
      <c r="L81" s="35"/>
    </row>
    <row r="82" spans="2:12" s="1" customFormat="1" ht="6.75" customHeight="1">
      <c r="B82" s="35"/>
      <c r="I82" s="140"/>
      <c r="L82" s="35"/>
    </row>
    <row r="83" spans="2:12" s="1" customFormat="1" ht="15">
      <c r="B83" s="35"/>
      <c r="C83" s="57" t="s">
        <v>34</v>
      </c>
      <c r="F83" s="141" t="str">
        <f>E15</f>
        <v>Královéhradecký kraj, Pivovarské nám. 1245, HK</v>
      </c>
      <c r="I83" s="142" t="s">
        <v>42</v>
      </c>
      <c r="J83" s="141" t="str">
        <f>E21</f>
        <v>Satelier s.r.o., Palackého 920, Náchod</v>
      </c>
      <c r="L83" s="35"/>
    </row>
    <row r="84" spans="2:12" s="1" customFormat="1" ht="14.25" customHeight="1">
      <c r="B84" s="35"/>
      <c r="C84" s="57" t="s">
        <v>40</v>
      </c>
      <c r="F84" s="141">
        <f>IF(E18="","",E18)</f>
      </c>
      <c r="I84" s="140"/>
      <c r="L84" s="35"/>
    </row>
    <row r="85" spans="2:12" s="1" customFormat="1" ht="9.75" customHeight="1">
      <c r="B85" s="35"/>
      <c r="I85" s="140"/>
      <c r="L85" s="35"/>
    </row>
    <row r="86" spans="2:20" s="9" customFormat="1" ht="29.25" customHeight="1">
      <c r="B86" s="143"/>
      <c r="C86" s="144" t="s">
        <v>116</v>
      </c>
      <c r="D86" s="145" t="s">
        <v>68</v>
      </c>
      <c r="E86" s="145" t="s">
        <v>64</v>
      </c>
      <c r="F86" s="145" t="s">
        <v>117</v>
      </c>
      <c r="G86" s="145" t="s">
        <v>118</v>
      </c>
      <c r="H86" s="145" t="s">
        <v>119</v>
      </c>
      <c r="I86" s="146" t="s">
        <v>120</v>
      </c>
      <c r="J86" s="145" t="s">
        <v>101</v>
      </c>
      <c r="K86" s="147" t="s">
        <v>121</v>
      </c>
      <c r="L86" s="143"/>
      <c r="M86" s="68" t="s">
        <v>122</v>
      </c>
      <c r="N86" s="69" t="s">
        <v>53</v>
      </c>
      <c r="O86" s="69" t="s">
        <v>123</v>
      </c>
      <c r="P86" s="69" t="s">
        <v>124</v>
      </c>
      <c r="Q86" s="69" t="s">
        <v>125</v>
      </c>
      <c r="R86" s="69" t="s">
        <v>126</v>
      </c>
      <c r="S86" s="69" t="s">
        <v>127</v>
      </c>
      <c r="T86" s="70" t="s">
        <v>128</v>
      </c>
    </row>
    <row r="87" spans="2:63" s="1" customFormat="1" ht="29.25" customHeight="1">
      <c r="B87" s="35"/>
      <c r="C87" s="72" t="s">
        <v>102</v>
      </c>
      <c r="I87" s="140"/>
      <c r="J87" s="148">
        <f>BK87</f>
        <v>0</v>
      </c>
      <c r="L87" s="35"/>
      <c r="M87" s="71"/>
      <c r="N87" s="62"/>
      <c r="O87" s="62"/>
      <c r="P87" s="149">
        <f>P88+P502</f>
        <v>0</v>
      </c>
      <c r="Q87" s="62"/>
      <c r="R87" s="149">
        <f>R88+R502</f>
        <v>34.73834182</v>
      </c>
      <c r="S87" s="62"/>
      <c r="T87" s="150">
        <f>T88+T502</f>
        <v>41.569972</v>
      </c>
      <c r="AT87" s="17" t="s">
        <v>82</v>
      </c>
      <c r="AU87" s="17" t="s">
        <v>103</v>
      </c>
      <c r="BK87" s="151">
        <f>BK88+BK502</f>
        <v>0</v>
      </c>
    </row>
    <row r="88" spans="2:63" s="10" customFormat="1" ht="36.75" customHeight="1">
      <c r="B88" s="152"/>
      <c r="D88" s="153" t="s">
        <v>82</v>
      </c>
      <c r="E88" s="154" t="s">
        <v>129</v>
      </c>
      <c r="F88" s="154" t="s">
        <v>130</v>
      </c>
      <c r="I88" s="155"/>
      <c r="J88" s="156">
        <f>BK88</f>
        <v>0</v>
      </c>
      <c r="L88" s="152"/>
      <c r="M88" s="157"/>
      <c r="N88" s="158"/>
      <c r="O88" s="158"/>
      <c r="P88" s="159">
        <f>P89+P207+P220+P227+P442+P491+P499</f>
        <v>0</v>
      </c>
      <c r="Q88" s="158"/>
      <c r="R88" s="159">
        <f>R89+R207+R220+R227+R442+R491+R499</f>
        <v>34.73820182</v>
      </c>
      <c r="S88" s="158"/>
      <c r="T88" s="160">
        <f>T89+T207+T220+T227+T442+T491+T499</f>
        <v>41.569972</v>
      </c>
      <c r="AR88" s="153" t="s">
        <v>23</v>
      </c>
      <c r="AT88" s="161" t="s">
        <v>82</v>
      </c>
      <c r="AU88" s="161" t="s">
        <v>83</v>
      </c>
      <c r="AY88" s="153" t="s">
        <v>131</v>
      </c>
      <c r="BK88" s="162">
        <f>BK89+BK207+BK220+BK227+BK442+BK491+BK499</f>
        <v>0</v>
      </c>
    </row>
    <row r="89" spans="2:63" s="10" customFormat="1" ht="19.5" customHeight="1">
      <c r="B89" s="152"/>
      <c r="D89" s="163" t="s">
        <v>82</v>
      </c>
      <c r="E89" s="164" t="s">
        <v>23</v>
      </c>
      <c r="F89" s="164" t="s">
        <v>132</v>
      </c>
      <c r="I89" s="155"/>
      <c r="J89" s="165">
        <f>BK89</f>
        <v>0</v>
      </c>
      <c r="L89" s="152"/>
      <c r="M89" s="157"/>
      <c r="N89" s="158"/>
      <c r="O89" s="158"/>
      <c r="P89" s="159">
        <f>P90+SUM(P91:P150)</f>
        <v>0</v>
      </c>
      <c r="Q89" s="158"/>
      <c r="R89" s="159">
        <f>R90+SUM(R91:R150)</f>
        <v>0.6967829999999999</v>
      </c>
      <c r="S89" s="158"/>
      <c r="T89" s="160">
        <f>T90+SUM(T91:T150)</f>
        <v>0</v>
      </c>
      <c r="AR89" s="153" t="s">
        <v>23</v>
      </c>
      <c r="AT89" s="161" t="s">
        <v>82</v>
      </c>
      <c r="AU89" s="161" t="s">
        <v>23</v>
      </c>
      <c r="AY89" s="153" t="s">
        <v>131</v>
      </c>
      <c r="BK89" s="162">
        <f>BK90+SUM(BK91:BK150)</f>
        <v>0</v>
      </c>
    </row>
    <row r="90" spans="2:65" s="1" customFormat="1" ht="31.5" customHeight="1">
      <c r="B90" s="166"/>
      <c r="C90" s="167" t="s">
        <v>23</v>
      </c>
      <c r="D90" s="167" t="s">
        <v>133</v>
      </c>
      <c r="E90" s="168" t="s">
        <v>134</v>
      </c>
      <c r="F90" s="169" t="s">
        <v>135</v>
      </c>
      <c r="G90" s="170" t="s">
        <v>136</v>
      </c>
      <c r="H90" s="171">
        <v>25</v>
      </c>
      <c r="I90" s="172"/>
      <c r="J90" s="173">
        <f>ROUND(I90*H90,2)</f>
        <v>0</v>
      </c>
      <c r="K90" s="169" t="s">
        <v>137</v>
      </c>
      <c r="L90" s="35"/>
      <c r="M90" s="174" t="s">
        <v>48</v>
      </c>
      <c r="N90" s="175" t="s">
        <v>54</v>
      </c>
      <c r="O90" s="36"/>
      <c r="P90" s="176">
        <f>O90*H90</f>
        <v>0</v>
      </c>
      <c r="Q90" s="176">
        <v>0</v>
      </c>
      <c r="R90" s="176">
        <f>Q90*H90</f>
        <v>0</v>
      </c>
      <c r="S90" s="176">
        <v>0</v>
      </c>
      <c r="T90" s="177">
        <f>S90*H90</f>
        <v>0</v>
      </c>
      <c r="AR90" s="17" t="s">
        <v>138</v>
      </c>
      <c r="AT90" s="17" t="s">
        <v>133</v>
      </c>
      <c r="AU90" s="17" t="s">
        <v>91</v>
      </c>
      <c r="AY90" s="17" t="s">
        <v>131</v>
      </c>
      <c r="BE90" s="178">
        <f>IF(N90="základní",J90,0)</f>
        <v>0</v>
      </c>
      <c r="BF90" s="178">
        <f>IF(N90="snížená",J90,0)</f>
        <v>0</v>
      </c>
      <c r="BG90" s="178">
        <f>IF(N90="zákl. přenesená",J90,0)</f>
        <v>0</v>
      </c>
      <c r="BH90" s="178">
        <f>IF(N90="sníž. přenesená",J90,0)</f>
        <v>0</v>
      </c>
      <c r="BI90" s="178">
        <f>IF(N90="nulová",J90,0)</f>
        <v>0</v>
      </c>
      <c r="BJ90" s="17" t="s">
        <v>23</v>
      </c>
      <c r="BK90" s="178">
        <f>ROUND(I90*H90,2)</f>
        <v>0</v>
      </c>
      <c r="BL90" s="17" t="s">
        <v>138</v>
      </c>
      <c r="BM90" s="17" t="s">
        <v>139</v>
      </c>
    </row>
    <row r="91" spans="2:51" s="11" customFormat="1" ht="22.5" customHeight="1">
      <c r="B91" s="179"/>
      <c r="D91" s="180" t="s">
        <v>140</v>
      </c>
      <c r="E91" s="181" t="s">
        <v>48</v>
      </c>
      <c r="F91" s="182" t="s">
        <v>141</v>
      </c>
      <c r="H91" s="183">
        <v>25</v>
      </c>
      <c r="I91" s="184"/>
      <c r="L91" s="179"/>
      <c r="M91" s="185"/>
      <c r="N91" s="186"/>
      <c r="O91" s="186"/>
      <c r="P91" s="186"/>
      <c r="Q91" s="186"/>
      <c r="R91" s="186"/>
      <c r="S91" s="186"/>
      <c r="T91" s="187"/>
      <c r="AT91" s="181" t="s">
        <v>140</v>
      </c>
      <c r="AU91" s="181" t="s">
        <v>91</v>
      </c>
      <c r="AV91" s="11" t="s">
        <v>91</v>
      </c>
      <c r="AW91" s="11" t="s">
        <v>46</v>
      </c>
      <c r="AX91" s="11" t="s">
        <v>83</v>
      </c>
      <c r="AY91" s="181" t="s">
        <v>131</v>
      </c>
    </row>
    <row r="92" spans="2:51" s="12" customFormat="1" ht="22.5" customHeight="1">
      <c r="B92" s="188"/>
      <c r="D92" s="189" t="s">
        <v>140</v>
      </c>
      <c r="E92" s="190" t="s">
        <v>48</v>
      </c>
      <c r="F92" s="191" t="s">
        <v>142</v>
      </c>
      <c r="H92" s="192">
        <v>25</v>
      </c>
      <c r="I92" s="193"/>
      <c r="L92" s="188"/>
      <c r="M92" s="194"/>
      <c r="N92" s="195"/>
      <c r="O92" s="195"/>
      <c r="P92" s="195"/>
      <c r="Q92" s="195"/>
      <c r="R92" s="195"/>
      <c r="S92" s="195"/>
      <c r="T92" s="196"/>
      <c r="AT92" s="197" t="s">
        <v>140</v>
      </c>
      <c r="AU92" s="197" t="s">
        <v>91</v>
      </c>
      <c r="AV92" s="12" t="s">
        <v>138</v>
      </c>
      <c r="AW92" s="12" t="s">
        <v>46</v>
      </c>
      <c r="AX92" s="12" t="s">
        <v>23</v>
      </c>
      <c r="AY92" s="197" t="s">
        <v>131</v>
      </c>
    </row>
    <row r="93" spans="2:65" s="1" customFormat="1" ht="22.5" customHeight="1">
      <c r="B93" s="166"/>
      <c r="C93" s="167" t="s">
        <v>91</v>
      </c>
      <c r="D93" s="167" t="s">
        <v>133</v>
      </c>
      <c r="E93" s="168" t="s">
        <v>143</v>
      </c>
      <c r="F93" s="169" t="s">
        <v>144</v>
      </c>
      <c r="G93" s="170" t="s">
        <v>145</v>
      </c>
      <c r="H93" s="171">
        <v>6</v>
      </c>
      <c r="I93" s="172"/>
      <c r="J93" s="173">
        <f>ROUND(I93*H93,2)</f>
        <v>0</v>
      </c>
      <c r="K93" s="169" t="s">
        <v>137</v>
      </c>
      <c r="L93" s="35"/>
      <c r="M93" s="174" t="s">
        <v>48</v>
      </c>
      <c r="N93" s="175" t="s">
        <v>54</v>
      </c>
      <c r="O93" s="36"/>
      <c r="P93" s="176">
        <f>O93*H93</f>
        <v>0</v>
      </c>
      <c r="Q93" s="176">
        <v>8E-05</v>
      </c>
      <c r="R93" s="176">
        <f>Q93*H93</f>
        <v>0.00048000000000000007</v>
      </c>
      <c r="S93" s="176">
        <v>0</v>
      </c>
      <c r="T93" s="177">
        <f>S93*H93</f>
        <v>0</v>
      </c>
      <c r="AR93" s="17" t="s">
        <v>138</v>
      </c>
      <c r="AT93" s="17" t="s">
        <v>133</v>
      </c>
      <c r="AU93" s="17" t="s">
        <v>91</v>
      </c>
      <c r="AY93" s="17" t="s">
        <v>131</v>
      </c>
      <c r="BE93" s="178">
        <f>IF(N93="základní",J93,0)</f>
        <v>0</v>
      </c>
      <c r="BF93" s="178">
        <f>IF(N93="snížená",J93,0)</f>
        <v>0</v>
      </c>
      <c r="BG93" s="178">
        <f>IF(N93="zákl. přenesená",J93,0)</f>
        <v>0</v>
      </c>
      <c r="BH93" s="178">
        <f>IF(N93="sníž. přenesená",J93,0)</f>
        <v>0</v>
      </c>
      <c r="BI93" s="178">
        <f>IF(N93="nulová",J93,0)</f>
        <v>0</v>
      </c>
      <c r="BJ93" s="17" t="s">
        <v>23</v>
      </c>
      <c r="BK93" s="178">
        <f>ROUND(I93*H93,2)</f>
        <v>0</v>
      </c>
      <c r="BL93" s="17" t="s">
        <v>138</v>
      </c>
      <c r="BM93" s="17" t="s">
        <v>146</v>
      </c>
    </row>
    <row r="94" spans="2:51" s="13" customFormat="1" ht="22.5" customHeight="1">
      <c r="B94" s="198"/>
      <c r="D94" s="180" t="s">
        <v>140</v>
      </c>
      <c r="E94" s="199" t="s">
        <v>48</v>
      </c>
      <c r="F94" s="200" t="s">
        <v>147</v>
      </c>
      <c r="H94" s="201" t="s">
        <v>48</v>
      </c>
      <c r="I94" s="202"/>
      <c r="L94" s="198"/>
      <c r="M94" s="203"/>
      <c r="N94" s="204"/>
      <c r="O94" s="204"/>
      <c r="P94" s="204"/>
      <c r="Q94" s="204"/>
      <c r="R94" s="204"/>
      <c r="S94" s="204"/>
      <c r="T94" s="205"/>
      <c r="AT94" s="201" t="s">
        <v>140</v>
      </c>
      <c r="AU94" s="201" t="s">
        <v>91</v>
      </c>
      <c r="AV94" s="13" t="s">
        <v>23</v>
      </c>
      <c r="AW94" s="13" t="s">
        <v>46</v>
      </c>
      <c r="AX94" s="13" t="s">
        <v>83</v>
      </c>
      <c r="AY94" s="201" t="s">
        <v>131</v>
      </c>
    </row>
    <row r="95" spans="2:51" s="11" customFormat="1" ht="22.5" customHeight="1">
      <c r="B95" s="179"/>
      <c r="D95" s="180" t="s">
        <v>140</v>
      </c>
      <c r="E95" s="181" t="s">
        <v>48</v>
      </c>
      <c r="F95" s="182" t="s">
        <v>23</v>
      </c>
      <c r="H95" s="183">
        <v>1</v>
      </c>
      <c r="I95" s="184"/>
      <c r="L95" s="179"/>
      <c r="M95" s="185"/>
      <c r="N95" s="186"/>
      <c r="O95" s="186"/>
      <c r="P95" s="186"/>
      <c r="Q95" s="186"/>
      <c r="R95" s="186"/>
      <c r="S95" s="186"/>
      <c r="T95" s="187"/>
      <c r="AT95" s="181" t="s">
        <v>140</v>
      </c>
      <c r="AU95" s="181" t="s">
        <v>91</v>
      </c>
      <c r="AV95" s="11" t="s">
        <v>91</v>
      </c>
      <c r="AW95" s="11" t="s">
        <v>46</v>
      </c>
      <c r="AX95" s="11" t="s">
        <v>83</v>
      </c>
      <c r="AY95" s="181" t="s">
        <v>131</v>
      </c>
    </row>
    <row r="96" spans="2:51" s="13" customFormat="1" ht="22.5" customHeight="1">
      <c r="B96" s="198"/>
      <c r="D96" s="180" t="s">
        <v>140</v>
      </c>
      <c r="E96" s="199" t="s">
        <v>48</v>
      </c>
      <c r="F96" s="200" t="s">
        <v>148</v>
      </c>
      <c r="H96" s="201" t="s">
        <v>48</v>
      </c>
      <c r="I96" s="202"/>
      <c r="L96" s="198"/>
      <c r="M96" s="203"/>
      <c r="N96" s="204"/>
      <c r="O96" s="204"/>
      <c r="P96" s="204"/>
      <c r="Q96" s="204"/>
      <c r="R96" s="204"/>
      <c r="S96" s="204"/>
      <c r="T96" s="205"/>
      <c r="AT96" s="201" t="s">
        <v>140</v>
      </c>
      <c r="AU96" s="201" t="s">
        <v>91</v>
      </c>
      <c r="AV96" s="13" t="s">
        <v>23</v>
      </c>
      <c r="AW96" s="13" t="s">
        <v>46</v>
      </c>
      <c r="AX96" s="13" t="s">
        <v>83</v>
      </c>
      <c r="AY96" s="201" t="s">
        <v>131</v>
      </c>
    </row>
    <row r="97" spans="2:51" s="11" customFormat="1" ht="22.5" customHeight="1">
      <c r="B97" s="179"/>
      <c r="D97" s="180" t="s">
        <v>140</v>
      </c>
      <c r="E97" s="181" t="s">
        <v>48</v>
      </c>
      <c r="F97" s="182" t="s">
        <v>23</v>
      </c>
      <c r="H97" s="183">
        <v>1</v>
      </c>
      <c r="I97" s="184"/>
      <c r="L97" s="179"/>
      <c r="M97" s="185"/>
      <c r="N97" s="186"/>
      <c r="O97" s="186"/>
      <c r="P97" s="186"/>
      <c r="Q97" s="186"/>
      <c r="R97" s="186"/>
      <c r="S97" s="186"/>
      <c r="T97" s="187"/>
      <c r="AT97" s="181" t="s">
        <v>140</v>
      </c>
      <c r="AU97" s="181" t="s">
        <v>91</v>
      </c>
      <c r="AV97" s="11" t="s">
        <v>91</v>
      </c>
      <c r="AW97" s="11" t="s">
        <v>46</v>
      </c>
      <c r="AX97" s="11" t="s">
        <v>83</v>
      </c>
      <c r="AY97" s="181" t="s">
        <v>131</v>
      </c>
    </row>
    <row r="98" spans="2:51" s="13" customFormat="1" ht="22.5" customHeight="1">
      <c r="B98" s="198"/>
      <c r="D98" s="180" t="s">
        <v>140</v>
      </c>
      <c r="E98" s="199" t="s">
        <v>48</v>
      </c>
      <c r="F98" s="200" t="s">
        <v>149</v>
      </c>
      <c r="H98" s="201" t="s">
        <v>48</v>
      </c>
      <c r="I98" s="202"/>
      <c r="L98" s="198"/>
      <c r="M98" s="203"/>
      <c r="N98" s="204"/>
      <c r="O98" s="204"/>
      <c r="P98" s="204"/>
      <c r="Q98" s="204"/>
      <c r="R98" s="204"/>
      <c r="S98" s="204"/>
      <c r="T98" s="205"/>
      <c r="AT98" s="201" t="s">
        <v>140</v>
      </c>
      <c r="AU98" s="201" t="s">
        <v>91</v>
      </c>
      <c r="AV98" s="13" t="s">
        <v>23</v>
      </c>
      <c r="AW98" s="13" t="s">
        <v>46</v>
      </c>
      <c r="AX98" s="13" t="s">
        <v>83</v>
      </c>
      <c r="AY98" s="201" t="s">
        <v>131</v>
      </c>
    </row>
    <row r="99" spans="2:51" s="11" customFormat="1" ht="22.5" customHeight="1">
      <c r="B99" s="179"/>
      <c r="D99" s="180" t="s">
        <v>140</v>
      </c>
      <c r="E99" s="181" t="s">
        <v>48</v>
      </c>
      <c r="F99" s="182" t="s">
        <v>23</v>
      </c>
      <c r="H99" s="183">
        <v>1</v>
      </c>
      <c r="I99" s="184"/>
      <c r="L99" s="179"/>
      <c r="M99" s="185"/>
      <c r="N99" s="186"/>
      <c r="O99" s="186"/>
      <c r="P99" s="186"/>
      <c r="Q99" s="186"/>
      <c r="R99" s="186"/>
      <c r="S99" s="186"/>
      <c r="T99" s="187"/>
      <c r="AT99" s="181" t="s">
        <v>140</v>
      </c>
      <c r="AU99" s="181" t="s">
        <v>91</v>
      </c>
      <c r="AV99" s="11" t="s">
        <v>91</v>
      </c>
      <c r="AW99" s="11" t="s">
        <v>46</v>
      </c>
      <c r="AX99" s="11" t="s">
        <v>83</v>
      </c>
      <c r="AY99" s="181" t="s">
        <v>131</v>
      </c>
    </row>
    <row r="100" spans="2:51" s="13" customFormat="1" ht="22.5" customHeight="1">
      <c r="B100" s="198"/>
      <c r="D100" s="180" t="s">
        <v>140</v>
      </c>
      <c r="E100" s="199" t="s">
        <v>48</v>
      </c>
      <c r="F100" s="200" t="s">
        <v>150</v>
      </c>
      <c r="H100" s="201" t="s">
        <v>48</v>
      </c>
      <c r="I100" s="202"/>
      <c r="L100" s="198"/>
      <c r="M100" s="203"/>
      <c r="N100" s="204"/>
      <c r="O100" s="204"/>
      <c r="P100" s="204"/>
      <c r="Q100" s="204"/>
      <c r="R100" s="204"/>
      <c r="S100" s="204"/>
      <c r="T100" s="205"/>
      <c r="AT100" s="201" t="s">
        <v>140</v>
      </c>
      <c r="AU100" s="201" t="s">
        <v>91</v>
      </c>
      <c r="AV100" s="13" t="s">
        <v>23</v>
      </c>
      <c r="AW100" s="13" t="s">
        <v>46</v>
      </c>
      <c r="AX100" s="13" t="s">
        <v>83</v>
      </c>
      <c r="AY100" s="201" t="s">
        <v>131</v>
      </c>
    </row>
    <row r="101" spans="2:51" s="11" customFormat="1" ht="22.5" customHeight="1">
      <c r="B101" s="179"/>
      <c r="D101" s="180" t="s">
        <v>140</v>
      </c>
      <c r="E101" s="181" t="s">
        <v>48</v>
      </c>
      <c r="F101" s="182" t="s">
        <v>23</v>
      </c>
      <c r="H101" s="183">
        <v>1</v>
      </c>
      <c r="I101" s="184"/>
      <c r="L101" s="179"/>
      <c r="M101" s="185"/>
      <c r="N101" s="186"/>
      <c r="O101" s="186"/>
      <c r="P101" s="186"/>
      <c r="Q101" s="186"/>
      <c r="R101" s="186"/>
      <c r="S101" s="186"/>
      <c r="T101" s="187"/>
      <c r="AT101" s="181" t="s">
        <v>140</v>
      </c>
      <c r="AU101" s="181" t="s">
        <v>91</v>
      </c>
      <c r="AV101" s="11" t="s">
        <v>91</v>
      </c>
      <c r="AW101" s="11" t="s">
        <v>46</v>
      </c>
      <c r="AX101" s="11" t="s">
        <v>83</v>
      </c>
      <c r="AY101" s="181" t="s">
        <v>131</v>
      </c>
    </row>
    <row r="102" spans="2:51" s="13" customFormat="1" ht="22.5" customHeight="1">
      <c r="B102" s="198"/>
      <c r="D102" s="180" t="s">
        <v>140</v>
      </c>
      <c r="E102" s="199" t="s">
        <v>48</v>
      </c>
      <c r="F102" s="200" t="s">
        <v>151</v>
      </c>
      <c r="H102" s="201" t="s">
        <v>48</v>
      </c>
      <c r="I102" s="202"/>
      <c r="L102" s="198"/>
      <c r="M102" s="203"/>
      <c r="N102" s="204"/>
      <c r="O102" s="204"/>
      <c r="P102" s="204"/>
      <c r="Q102" s="204"/>
      <c r="R102" s="204"/>
      <c r="S102" s="204"/>
      <c r="T102" s="205"/>
      <c r="AT102" s="201" t="s">
        <v>140</v>
      </c>
      <c r="AU102" s="201" t="s">
        <v>91</v>
      </c>
      <c r="AV102" s="13" t="s">
        <v>23</v>
      </c>
      <c r="AW102" s="13" t="s">
        <v>46</v>
      </c>
      <c r="AX102" s="13" t="s">
        <v>83</v>
      </c>
      <c r="AY102" s="201" t="s">
        <v>131</v>
      </c>
    </row>
    <row r="103" spans="2:51" s="11" customFormat="1" ht="22.5" customHeight="1">
      <c r="B103" s="179"/>
      <c r="D103" s="180" t="s">
        <v>140</v>
      </c>
      <c r="E103" s="181" t="s">
        <v>48</v>
      </c>
      <c r="F103" s="182" t="s">
        <v>23</v>
      </c>
      <c r="H103" s="183">
        <v>1</v>
      </c>
      <c r="I103" s="184"/>
      <c r="L103" s="179"/>
      <c r="M103" s="185"/>
      <c r="N103" s="186"/>
      <c r="O103" s="186"/>
      <c r="P103" s="186"/>
      <c r="Q103" s="186"/>
      <c r="R103" s="186"/>
      <c r="S103" s="186"/>
      <c r="T103" s="187"/>
      <c r="AT103" s="181" t="s">
        <v>140</v>
      </c>
      <c r="AU103" s="181" t="s">
        <v>91</v>
      </c>
      <c r="AV103" s="11" t="s">
        <v>91</v>
      </c>
      <c r="AW103" s="11" t="s">
        <v>46</v>
      </c>
      <c r="AX103" s="11" t="s">
        <v>83</v>
      </c>
      <c r="AY103" s="181" t="s">
        <v>131</v>
      </c>
    </row>
    <row r="104" spans="2:51" s="13" customFormat="1" ht="22.5" customHeight="1">
      <c r="B104" s="198"/>
      <c r="D104" s="180" t="s">
        <v>140</v>
      </c>
      <c r="E104" s="199" t="s">
        <v>48</v>
      </c>
      <c r="F104" s="200" t="s">
        <v>152</v>
      </c>
      <c r="H104" s="201" t="s">
        <v>48</v>
      </c>
      <c r="I104" s="202"/>
      <c r="L104" s="198"/>
      <c r="M104" s="203"/>
      <c r="N104" s="204"/>
      <c r="O104" s="204"/>
      <c r="P104" s="204"/>
      <c r="Q104" s="204"/>
      <c r="R104" s="204"/>
      <c r="S104" s="204"/>
      <c r="T104" s="205"/>
      <c r="AT104" s="201" t="s">
        <v>140</v>
      </c>
      <c r="AU104" s="201" t="s">
        <v>91</v>
      </c>
      <c r="AV104" s="13" t="s">
        <v>23</v>
      </c>
      <c r="AW104" s="13" t="s">
        <v>46</v>
      </c>
      <c r="AX104" s="13" t="s">
        <v>83</v>
      </c>
      <c r="AY104" s="201" t="s">
        <v>131</v>
      </c>
    </row>
    <row r="105" spans="2:51" s="11" customFormat="1" ht="22.5" customHeight="1">
      <c r="B105" s="179"/>
      <c r="D105" s="180" t="s">
        <v>140</v>
      </c>
      <c r="E105" s="181" t="s">
        <v>48</v>
      </c>
      <c r="F105" s="182" t="s">
        <v>23</v>
      </c>
      <c r="H105" s="183">
        <v>1</v>
      </c>
      <c r="I105" s="184"/>
      <c r="L105" s="179"/>
      <c r="M105" s="185"/>
      <c r="N105" s="186"/>
      <c r="O105" s="186"/>
      <c r="P105" s="186"/>
      <c r="Q105" s="186"/>
      <c r="R105" s="186"/>
      <c r="S105" s="186"/>
      <c r="T105" s="187"/>
      <c r="AT105" s="181" t="s">
        <v>140</v>
      </c>
      <c r="AU105" s="181" t="s">
        <v>91</v>
      </c>
      <c r="AV105" s="11" t="s">
        <v>91</v>
      </c>
      <c r="AW105" s="11" t="s">
        <v>46</v>
      </c>
      <c r="AX105" s="11" t="s">
        <v>83</v>
      </c>
      <c r="AY105" s="181" t="s">
        <v>131</v>
      </c>
    </row>
    <row r="106" spans="2:51" s="12" customFormat="1" ht="22.5" customHeight="1">
      <c r="B106" s="188"/>
      <c r="D106" s="189" t="s">
        <v>140</v>
      </c>
      <c r="E106" s="190" t="s">
        <v>48</v>
      </c>
      <c r="F106" s="191" t="s">
        <v>142</v>
      </c>
      <c r="H106" s="192">
        <v>6</v>
      </c>
      <c r="I106" s="193"/>
      <c r="L106" s="188"/>
      <c r="M106" s="194"/>
      <c r="N106" s="195"/>
      <c r="O106" s="195"/>
      <c r="P106" s="195"/>
      <c r="Q106" s="195"/>
      <c r="R106" s="195"/>
      <c r="S106" s="195"/>
      <c r="T106" s="196"/>
      <c r="AT106" s="197" t="s">
        <v>140</v>
      </c>
      <c r="AU106" s="197" t="s">
        <v>91</v>
      </c>
      <c r="AV106" s="12" t="s">
        <v>138</v>
      </c>
      <c r="AW106" s="12" t="s">
        <v>46</v>
      </c>
      <c r="AX106" s="12" t="s">
        <v>23</v>
      </c>
      <c r="AY106" s="197" t="s">
        <v>131</v>
      </c>
    </row>
    <row r="107" spans="2:65" s="1" customFormat="1" ht="22.5" customHeight="1">
      <c r="B107" s="166"/>
      <c r="C107" s="167" t="s">
        <v>153</v>
      </c>
      <c r="D107" s="167" t="s">
        <v>133</v>
      </c>
      <c r="E107" s="168" t="s">
        <v>154</v>
      </c>
      <c r="F107" s="169" t="s">
        <v>155</v>
      </c>
      <c r="G107" s="170" t="s">
        <v>145</v>
      </c>
      <c r="H107" s="171">
        <v>1</v>
      </c>
      <c r="I107" s="172"/>
      <c r="J107" s="173">
        <f>ROUND(I107*H107,2)</f>
        <v>0</v>
      </c>
      <c r="K107" s="169" t="s">
        <v>137</v>
      </c>
      <c r="L107" s="35"/>
      <c r="M107" s="174" t="s">
        <v>48</v>
      </c>
      <c r="N107" s="175" t="s">
        <v>54</v>
      </c>
      <c r="O107" s="36"/>
      <c r="P107" s="176">
        <f>O107*H107</f>
        <v>0</v>
      </c>
      <c r="Q107" s="176">
        <v>0.00017</v>
      </c>
      <c r="R107" s="176">
        <f>Q107*H107</f>
        <v>0.00017</v>
      </c>
      <c r="S107" s="176">
        <v>0</v>
      </c>
      <c r="T107" s="177">
        <f>S107*H107</f>
        <v>0</v>
      </c>
      <c r="AR107" s="17" t="s">
        <v>138</v>
      </c>
      <c r="AT107" s="17" t="s">
        <v>133</v>
      </c>
      <c r="AU107" s="17" t="s">
        <v>91</v>
      </c>
      <c r="AY107" s="17" t="s">
        <v>131</v>
      </c>
      <c r="BE107" s="178">
        <f>IF(N107="základní",J107,0)</f>
        <v>0</v>
      </c>
      <c r="BF107" s="178">
        <f>IF(N107="snížená",J107,0)</f>
        <v>0</v>
      </c>
      <c r="BG107" s="178">
        <f>IF(N107="zákl. přenesená",J107,0)</f>
        <v>0</v>
      </c>
      <c r="BH107" s="178">
        <f>IF(N107="sníž. přenesená",J107,0)</f>
        <v>0</v>
      </c>
      <c r="BI107" s="178">
        <f>IF(N107="nulová",J107,0)</f>
        <v>0</v>
      </c>
      <c r="BJ107" s="17" t="s">
        <v>23</v>
      </c>
      <c r="BK107" s="178">
        <f>ROUND(I107*H107,2)</f>
        <v>0</v>
      </c>
      <c r="BL107" s="17" t="s">
        <v>138</v>
      </c>
      <c r="BM107" s="17" t="s">
        <v>156</v>
      </c>
    </row>
    <row r="108" spans="2:51" s="13" customFormat="1" ht="22.5" customHeight="1">
      <c r="B108" s="198"/>
      <c r="D108" s="180" t="s">
        <v>140</v>
      </c>
      <c r="E108" s="199" t="s">
        <v>48</v>
      </c>
      <c r="F108" s="200" t="s">
        <v>157</v>
      </c>
      <c r="H108" s="201" t="s">
        <v>48</v>
      </c>
      <c r="I108" s="202"/>
      <c r="L108" s="198"/>
      <c r="M108" s="203"/>
      <c r="N108" s="204"/>
      <c r="O108" s="204"/>
      <c r="P108" s="204"/>
      <c r="Q108" s="204"/>
      <c r="R108" s="204"/>
      <c r="S108" s="204"/>
      <c r="T108" s="205"/>
      <c r="AT108" s="201" t="s">
        <v>140</v>
      </c>
      <c r="AU108" s="201" t="s">
        <v>91</v>
      </c>
      <c r="AV108" s="13" t="s">
        <v>23</v>
      </c>
      <c r="AW108" s="13" t="s">
        <v>46</v>
      </c>
      <c r="AX108" s="13" t="s">
        <v>83</v>
      </c>
      <c r="AY108" s="201" t="s">
        <v>131</v>
      </c>
    </row>
    <row r="109" spans="2:51" s="11" customFormat="1" ht="22.5" customHeight="1">
      <c r="B109" s="179"/>
      <c r="D109" s="180" t="s">
        <v>140</v>
      </c>
      <c r="E109" s="181" t="s">
        <v>48</v>
      </c>
      <c r="F109" s="182" t="s">
        <v>23</v>
      </c>
      <c r="H109" s="183">
        <v>1</v>
      </c>
      <c r="I109" s="184"/>
      <c r="L109" s="179"/>
      <c r="M109" s="185"/>
      <c r="N109" s="186"/>
      <c r="O109" s="186"/>
      <c r="P109" s="186"/>
      <c r="Q109" s="186"/>
      <c r="R109" s="186"/>
      <c r="S109" s="186"/>
      <c r="T109" s="187"/>
      <c r="AT109" s="181" t="s">
        <v>140</v>
      </c>
      <c r="AU109" s="181" t="s">
        <v>91</v>
      </c>
      <c r="AV109" s="11" t="s">
        <v>91</v>
      </c>
      <c r="AW109" s="11" t="s">
        <v>46</v>
      </c>
      <c r="AX109" s="11" t="s">
        <v>83</v>
      </c>
      <c r="AY109" s="181" t="s">
        <v>131</v>
      </c>
    </row>
    <row r="110" spans="2:51" s="12" customFormat="1" ht="22.5" customHeight="1">
      <c r="B110" s="188"/>
      <c r="D110" s="189" t="s">
        <v>140</v>
      </c>
      <c r="E110" s="190" t="s">
        <v>48</v>
      </c>
      <c r="F110" s="191" t="s">
        <v>142</v>
      </c>
      <c r="H110" s="192">
        <v>1</v>
      </c>
      <c r="I110" s="193"/>
      <c r="L110" s="188"/>
      <c r="M110" s="194"/>
      <c r="N110" s="195"/>
      <c r="O110" s="195"/>
      <c r="P110" s="195"/>
      <c r="Q110" s="195"/>
      <c r="R110" s="195"/>
      <c r="S110" s="195"/>
      <c r="T110" s="196"/>
      <c r="AT110" s="197" t="s">
        <v>140</v>
      </c>
      <c r="AU110" s="197" t="s">
        <v>91</v>
      </c>
      <c r="AV110" s="12" t="s">
        <v>138</v>
      </c>
      <c r="AW110" s="12" t="s">
        <v>46</v>
      </c>
      <c r="AX110" s="12" t="s">
        <v>23</v>
      </c>
      <c r="AY110" s="197" t="s">
        <v>131</v>
      </c>
    </row>
    <row r="111" spans="2:65" s="1" customFormat="1" ht="22.5" customHeight="1">
      <c r="B111" s="166"/>
      <c r="C111" s="167" t="s">
        <v>138</v>
      </c>
      <c r="D111" s="167" t="s">
        <v>133</v>
      </c>
      <c r="E111" s="168" t="s">
        <v>158</v>
      </c>
      <c r="F111" s="169" t="s">
        <v>159</v>
      </c>
      <c r="G111" s="170" t="s">
        <v>145</v>
      </c>
      <c r="H111" s="171">
        <v>6</v>
      </c>
      <c r="I111" s="172"/>
      <c r="J111" s="173">
        <f>ROUND(I111*H111,2)</f>
        <v>0</v>
      </c>
      <c r="K111" s="169" t="s">
        <v>137</v>
      </c>
      <c r="L111" s="35"/>
      <c r="M111" s="174" t="s">
        <v>48</v>
      </c>
      <c r="N111" s="175" t="s">
        <v>54</v>
      </c>
      <c r="O111" s="36"/>
      <c r="P111" s="176">
        <f>O111*H111</f>
        <v>0</v>
      </c>
      <c r="Q111" s="176">
        <v>0</v>
      </c>
      <c r="R111" s="176">
        <f>Q111*H111</f>
        <v>0</v>
      </c>
      <c r="S111" s="176">
        <v>0</v>
      </c>
      <c r="T111" s="177">
        <f>S111*H111</f>
        <v>0</v>
      </c>
      <c r="AR111" s="17" t="s">
        <v>138</v>
      </c>
      <c r="AT111" s="17" t="s">
        <v>133</v>
      </c>
      <c r="AU111" s="17" t="s">
        <v>91</v>
      </c>
      <c r="AY111" s="17" t="s">
        <v>131</v>
      </c>
      <c r="BE111" s="178">
        <f>IF(N111="základní",J111,0)</f>
        <v>0</v>
      </c>
      <c r="BF111" s="178">
        <f>IF(N111="snížená",J111,0)</f>
        <v>0</v>
      </c>
      <c r="BG111" s="178">
        <f>IF(N111="zákl. přenesená",J111,0)</f>
        <v>0</v>
      </c>
      <c r="BH111" s="178">
        <f>IF(N111="sníž. přenesená",J111,0)</f>
        <v>0</v>
      </c>
      <c r="BI111" s="178">
        <f>IF(N111="nulová",J111,0)</f>
        <v>0</v>
      </c>
      <c r="BJ111" s="17" t="s">
        <v>23</v>
      </c>
      <c r="BK111" s="178">
        <f>ROUND(I111*H111,2)</f>
        <v>0</v>
      </c>
      <c r="BL111" s="17" t="s">
        <v>138</v>
      </c>
      <c r="BM111" s="17" t="s">
        <v>160</v>
      </c>
    </row>
    <row r="112" spans="2:51" s="13" customFormat="1" ht="22.5" customHeight="1">
      <c r="B112" s="198"/>
      <c r="D112" s="180" t="s">
        <v>140</v>
      </c>
      <c r="E112" s="199" t="s">
        <v>48</v>
      </c>
      <c r="F112" s="200" t="s">
        <v>147</v>
      </c>
      <c r="H112" s="201" t="s">
        <v>48</v>
      </c>
      <c r="I112" s="202"/>
      <c r="L112" s="198"/>
      <c r="M112" s="203"/>
      <c r="N112" s="204"/>
      <c r="O112" s="204"/>
      <c r="P112" s="204"/>
      <c r="Q112" s="204"/>
      <c r="R112" s="204"/>
      <c r="S112" s="204"/>
      <c r="T112" s="205"/>
      <c r="AT112" s="201" t="s">
        <v>140</v>
      </c>
      <c r="AU112" s="201" t="s">
        <v>91</v>
      </c>
      <c r="AV112" s="13" t="s">
        <v>23</v>
      </c>
      <c r="AW112" s="13" t="s">
        <v>46</v>
      </c>
      <c r="AX112" s="13" t="s">
        <v>83</v>
      </c>
      <c r="AY112" s="201" t="s">
        <v>131</v>
      </c>
    </row>
    <row r="113" spans="2:51" s="11" customFormat="1" ht="22.5" customHeight="1">
      <c r="B113" s="179"/>
      <c r="D113" s="180" t="s">
        <v>140</v>
      </c>
      <c r="E113" s="181" t="s">
        <v>48</v>
      </c>
      <c r="F113" s="182" t="s">
        <v>23</v>
      </c>
      <c r="H113" s="183">
        <v>1</v>
      </c>
      <c r="I113" s="184"/>
      <c r="L113" s="179"/>
      <c r="M113" s="185"/>
      <c r="N113" s="186"/>
      <c r="O113" s="186"/>
      <c r="P113" s="186"/>
      <c r="Q113" s="186"/>
      <c r="R113" s="186"/>
      <c r="S113" s="186"/>
      <c r="T113" s="187"/>
      <c r="AT113" s="181" t="s">
        <v>140</v>
      </c>
      <c r="AU113" s="181" t="s">
        <v>91</v>
      </c>
      <c r="AV113" s="11" t="s">
        <v>91</v>
      </c>
      <c r="AW113" s="11" t="s">
        <v>46</v>
      </c>
      <c r="AX113" s="11" t="s">
        <v>83</v>
      </c>
      <c r="AY113" s="181" t="s">
        <v>131</v>
      </c>
    </row>
    <row r="114" spans="2:51" s="13" customFormat="1" ht="22.5" customHeight="1">
      <c r="B114" s="198"/>
      <c r="D114" s="180" t="s">
        <v>140</v>
      </c>
      <c r="E114" s="199" t="s">
        <v>48</v>
      </c>
      <c r="F114" s="200" t="s">
        <v>148</v>
      </c>
      <c r="H114" s="201" t="s">
        <v>48</v>
      </c>
      <c r="I114" s="202"/>
      <c r="L114" s="198"/>
      <c r="M114" s="203"/>
      <c r="N114" s="204"/>
      <c r="O114" s="204"/>
      <c r="P114" s="204"/>
      <c r="Q114" s="204"/>
      <c r="R114" s="204"/>
      <c r="S114" s="204"/>
      <c r="T114" s="205"/>
      <c r="AT114" s="201" t="s">
        <v>140</v>
      </c>
      <c r="AU114" s="201" t="s">
        <v>91</v>
      </c>
      <c r="AV114" s="13" t="s">
        <v>23</v>
      </c>
      <c r="AW114" s="13" t="s">
        <v>46</v>
      </c>
      <c r="AX114" s="13" t="s">
        <v>83</v>
      </c>
      <c r="AY114" s="201" t="s">
        <v>131</v>
      </c>
    </row>
    <row r="115" spans="2:51" s="11" customFormat="1" ht="22.5" customHeight="1">
      <c r="B115" s="179"/>
      <c r="D115" s="180" t="s">
        <v>140</v>
      </c>
      <c r="E115" s="181" t="s">
        <v>48</v>
      </c>
      <c r="F115" s="182" t="s">
        <v>23</v>
      </c>
      <c r="H115" s="183">
        <v>1</v>
      </c>
      <c r="I115" s="184"/>
      <c r="L115" s="179"/>
      <c r="M115" s="185"/>
      <c r="N115" s="186"/>
      <c r="O115" s="186"/>
      <c r="P115" s="186"/>
      <c r="Q115" s="186"/>
      <c r="R115" s="186"/>
      <c r="S115" s="186"/>
      <c r="T115" s="187"/>
      <c r="AT115" s="181" t="s">
        <v>140</v>
      </c>
      <c r="AU115" s="181" t="s">
        <v>91</v>
      </c>
      <c r="AV115" s="11" t="s">
        <v>91</v>
      </c>
      <c r="AW115" s="11" t="s">
        <v>46</v>
      </c>
      <c r="AX115" s="11" t="s">
        <v>83</v>
      </c>
      <c r="AY115" s="181" t="s">
        <v>131</v>
      </c>
    </row>
    <row r="116" spans="2:51" s="13" customFormat="1" ht="22.5" customHeight="1">
      <c r="B116" s="198"/>
      <c r="D116" s="180" t="s">
        <v>140</v>
      </c>
      <c r="E116" s="199" t="s">
        <v>48</v>
      </c>
      <c r="F116" s="200" t="s">
        <v>149</v>
      </c>
      <c r="H116" s="201" t="s">
        <v>48</v>
      </c>
      <c r="I116" s="202"/>
      <c r="L116" s="198"/>
      <c r="M116" s="203"/>
      <c r="N116" s="204"/>
      <c r="O116" s="204"/>
      <c r="P116" s="204"/>
      <c r="Q116" s="204"/>
      <c r="R116" s="204"/>
      <c r="S116" s="204"/>
      <c r="T116" s="205"/>
      <c r="AT116" s="201" t="s">
        <v>140</v>
      </c>
      <c r="AU116" s="201" t="s">
        <v>91</v>
      </c>
      <c r="AV116" s="13" t="s">
        <v>23</v>
      </c>
      <c r="AW116" s="13" t="s">
        <v>46</v>
      </c>
      <c r="AX116" s="13" t="s">
        <v>83</v>
      </c>
      <c r="AY116" s="201" t="s">
        <v>131</v>
      </c>
    </row>
    <row r="117" spans="2:51" s="11" customFormat="1" ht="22.5" customHeight="1">
      <c r="B117" s="179"/>
      <c r="D117" s="180" t="s">
        <v>140</v>
      </c>
      <c r="E117" s="181" t="s">
        <v>48</v>
      </c>
      <c r="F117" s="182" t="s">
        <v>23</v>
      </c>
      <c r="H117" s="183">
        <v>1</v>
      </c>
      <c r="I117" s="184"/>
      <c r="L117" s="179"/>
      <c r="M117" s="185"/>
      <c r="N117" s="186"/>
      <c r="O117" s="186"/>
      <c r="P117" s="186"/>
      <c r="Q117" s="186"/>
      <c r="R117" s="186"/>
      <c r="S117" s="186"/>
      <c r="T117" s="187"/>
      <c r="AT117" s="181" t="s">
        <v>140</v>
      </c>
      <c r="AU117" s="181" t="s">
        <v>91</v>
      </c>
      <c r="AV117" s="11" t="s">
        <v>91</v>
      </c>
      <c r="AW117" s="11" t="s">
        <v>46</v>
      </c>
      <c r="AX117" s="11" t="s">
        <v>83</v>
      </c>
      <c r="AY117" s="181" t="s">
        <v>131</v>
      </c>
    </row>
    <row r="118" spans="2:51" s="13" customFormat="1" ht="22.5" customHeight="1">
      <c r="B118" s="198"/>
      <c r="D118" s="180" t="s">
        <v>140</v>
      </c>
      <c r="E118" s="199" t="s">
        <v>48</v>
      </c>
      <c r="F118" s="200" t="s">
        <v>150</v>
      </c>
      <c r="H118" s="201" t="s">
        <v>48</v>
      </c>
      <c r="I118" s="202"/>
      <c r="L118" s="198"/>
      <c r="M118" s="203"/>
      <c r="N118" s="204"/>
      <c r="O118" s="204"/>
      <c r="P118" s="204"/>
      <c r="Q118" s="204"/>
      <c r="R118" s="204"/>
      <c r="S118" s="204"/>
      <c r="T118" s="205"/>
      <c r="AT118" s="201" t="s">
        <v>140</v>
      </c>
      <c r="AU118" s="201" t="s">
        <v>91</v>
      </c>
      <c r="AV118" s="13" t="s">
        <v>23</v>
      </c>
      <c r="AW118" s="13" t="s">
        <v>46</v>
      </c>
      <c r="AX118" s="13" t="s">
        <v>83</v>
      </c>
      <c r="AY118" s="201" t="s">
        <v>131</v>
      </c>
    </row>
    <row r="119" spans="2:51" s="11" customFormat="1" ht="22.5" customHeight="1">
      <c r="B119" s="179"/>
      <c r="D119" s="180" t="s">
        <v>140</v>
      </c>
      <c r="E119" s="181" t="s">
        <v>48</v>
      </c>
      <c r="F119" s="182" t="s">
        <v>23</v>
      </c>
      <c r="H119" s="183">
        <v>1</v>
      </c>
      <c r="I119" s="184"/>
      <c r="L119" s="179"/>
      <c r="M119" s="185"/>
      <c r="N119" s="186"/>
      <c r="O119" s="186"/>
      <c r="P119" s="186"/>
      <c r="Q119" s="186"/>
      <c r="R119" s="186"/>
      <c r="S119" s="186"/>
      <c r="T119" s="187"/>
      <c r="AT119" s="181" t="s">
        <v>140</v>
      </c>
      <c r="AU119" s="181" t="s">
        <v>91</v>
      </c>
      <c r="AV119" s="11" t="s">
        <v>91</v>
      </c>
      <c r="AW119" s="11" t="s">
        <v>46</v>
      </c>
      <c r="AX119" s="11" t="s">
        <v>83</v>
      </c>
      <c r="AY119" s="181" t="s">
        <v>131</v>
      </c>
    </row>
    <row r="120" spans="2:51" s="13" customFormat="1" ht="22.5" customHeight="1">
      <c r="B120" s="198"/>
      <c r="D120" s="180" t="s">
        <v>140</v>
      </c>
      <c r="E120" s="199" t="s">
        <v>48</v>
      </c>
      <c r="F120" s="200" t="s">
        <v>151</v>
      </c>
      <c r="H120" s="201" t="s">
        <v>48</v>
      </c>
      <c r="I120" s="202"/>
      <c r="L120" s="198"/>
      <c r="M120" s="203"/>
      <c r="N120" s="204"/>
      <c r="O120" s="204"/>
      <c r="P120" s="204"/>
      <c r="Q120" s="204"/>
      <c r="R120" s="204"/>
      <c r="S120" s="204"/>
      <c r="T120" s="205"/>
      <c r="AT120" s="201" t="s">
        <v>140</v>
      </c>
      <c r="AU120" s="201" t="s">
        <v>91</v>
      </c>
      <c r="AV120" s="13" t="s">
        <v>23</v>
      </c>
      <c r="AW120" s="13" t="s">
        <v>46</v>
      </c>
      <c r="AX120" s="13" t="s">
        <v>83</v>
      </c>
      <c r="AY120" s="201" t="s">
        <v>131</v>
      </c>
    </row>
    <row r="121" spans="2:51" s="11" customFormat="1" ht="22.5" customHeight="1">
      <c r="B121" s="179"/>
      <c r="D121" s="180" t="s">
        <v>140</v>
      </c>
      <c r="E121" s="181" t="s">
        <v>48</v>
      </c>
      <c r="F121" s="182" t="s">
        <v>23</v>
      </c>
      <c r="H121" s="183">
        <v>1</v>
      </c>
      <c r="I121" s="184"/>
      <c r="L121" s="179"/>
      <c r="M121" s="185"/>
      <c r="N121" s="186"/>
      <c r="O121" s="186"/>
      <c r="P121" s="186"/>
      <c r="Q121" s="186"/>
      <c r="R121" s="186"/>
      <c r="S121" s="186"/>
      <c r="T121" s="187"/>
      <c r="AT121" s="181" t="s">
        <v>140</v>
      </c>
      <c r="AU121" s="181" t="s">
        <v>91</v>
      </c>
      <c r="AV121" s="11" t="s">
        <v>91</v>
      </c>
      <c r="AW121" s="11" t="s">
        <v>46</v>
      </c>
      <c r="AX121" s="11" t="s">
        <v>83</v>
      </c>
      <c r="AY121" s="181" t="s">
        <v>131</v>
      </c>
    </row>
    <row r="122" spans="2:51" s="13" customFormat="1" ht="22.5" customHeight="1">
      <c r="B122" s="198"/>
      <c r="D122" s="180" t="s">
        <v>140</v>
      </c>
      <c r="E122" s="199" t="s">
        <v>48</v>
      </c>
      <c r="F122" s="200" t="s">
        <v>152</v>
      </c>
      <c r="H122" s="201" t="s">
        <v>48</v>
      </c>
      <c r="I122" s="202"/>
      <c r="L122" s="198"/>
      <c r="M122" s="203"/>
      <c r="N122" s="204"/>
      <c r="O122" s="204"/>
      <c r="P122" s="204"/>
      <c r="Q122" s="204"/>
      <c r="R122" s="204"/>
      <c r="S122" s="204"/>
      <c r="T122" s="205"/>
      <c r="AT122" s="201" t="s">
        <v>140</v>
      </c>
      <c r="AU122" s="201" t="s">
        <v>91</v>
      </c>
      <c r="AV122" s="13" t="s">
        <v>23</v>
      </c>
      <c r="AW122" s="13" t="s">
        <v>46</v>
      </c>
      <c r="AX122" s="13" t="s">
        <v>83</v>
      </c>
      <c r="AY122" s="201" t="s">
        <v>131</v>
      </c>
    </row>
    <row r="123" spans="2:51" s="11" customFormat="1" ht="22.5" customHeight="1">
      <c r="B123" s="179"/>
      <c r="D123" s="180" t="s">
        <v>140</v>
      </c>
      <c r="E123" s="181" t="s">
        <v>48</v>
      </c>
      <c r="F123" s="182" t="s">
        <v>23</v>
      </c>
      <c r="H123" s="183">
        <v>1</v>
      </c>
      <c r="I123" s="184"/>
      <c r="L123" s="179"/>
      <c r="M123" s="185"/>
      <c r="N123" s="186"/>
      <c r="O123" s="186"/>
      <c r="P123" s="186"/>
      <c r="Q123" s="186"/>
      <c r="R123" s="186"/>
      <c r="S123" s="186"/>
      <c r="T123" s="187"/>
      <c r="AT123" s="181" t="s">
        <v>140</v>
      </c>
      <c r="AU123" s="181" t="s">
        <v>91</v>
      </c>
      <c r="AV123" s="11" t="s">
        <v>91</v>
      </c>
      <c r="AW123" s="11" t="s">
        <v>46</v>
      </c>
      <c r="AX123" s="11" t="s">
        <v>83</v>
      </c>
      <c r="AY123" s="181" t="s">
        <v>131</v>
      </c>
    </row>
    <row r="124" spans="2:51" s="12" customFormat="1" ht="22.5" customHeight="1">
      <c r="B124" s="188"/>
      <c r="D124" s="189" t="s">
        <v>140</v>
      </c>
      <c r="E124" s="190" t="s">
        <v>48</v>
      </c>
      <c r="F124" s="191" t="s">
        <v>142</v>
      </c>
      <c r="H124" s="192">
        <v>6</v>
      </c>
      <c r="I124" s="193"/>
      <c r="L124" s="188"/>
      <c r="M124" s="194"/>
      <c r="N124" s="195"/>
      <c r="O124" s="195"/>
      <c r="P124" s="195"/>
      <c r="Q124" s="195"/>
      <c r="R124" s="195"/>
      <c r="S124" s="195"/>
      <c r="T124" s="196"/>
      <c r="AT124" s="197" t="s">
        <v>140</v>
      </c>
      <c r="AU124" s="197" t="s">
        <v>91</v>
      </c>
      <c r="AV124" s="12" t="s">
        <v>138</v>
      </c>
      <c r="AW124" s="12" t="s">
        <v>46</v>
      </c>
      <c r="AX124" s="12" t="s">
        <v>23</v>
      </c>
      <c r="AY124" s="197" t="s">
        <v>131</v>
      </c>
    </row>
    <row r="125" spans="2:65" s="1" customFormat="1" ht="22.5" customHeight="1">
      <c r="B125" s="166"/>
      <c r="C125" s="167" t="s">
        <v>161</v>
      </c>
      <c r="D125" s="167" t="s">
        <v>133</v>
      </c>
      <c r="E125" s="168" t="s">
        <v>162</v>
      </c>
      <c r="F125" s="169" t="s">
        <v>163</v>
      </c>
      <c r="G125" s="170" t="s">
        <v>145</v>
      </c>
      <c r="H125" s="171">
        <v>1</v>
      </c>
      <c r="I125" s="172"/>
      <c r="J125" s="173">
        <f>ROUND(I125*H125,2)</f>
        <v>0</v>
      </c>
      <c r="K125" s="169" t="s">
        <v>137</v>
      </c>
      <c r="L125" s="35"/>
      <c r="M125" s="174" t="s">
        <v>48</v>
      </c>
      <c r="N125" s="175" t="s">
        <v>54</v>
      </c>
      <c r="O125" s="36"/>
      <c r="P125" s="176">
        <f>O125*H125</f>
        <v>0</v>
      </c>
      <c r="Q125" s="176">
        <v>0</v>
      </c>
      <c r="R125" s="176">
        <f>Q125*H125</f>
        <v>0</v>
      </c>
      <c r="S125" s="176">
        <v>0</v>
      </c>
      <c r="T125" s="177">
        <f>S125*H125</f>
        <v>0</v>
      </c>
      <c r="AR125" s="17" t="s">
        <v>138</v>
      </c>
      <c r="AT125" s="17" t="s">
        <v>133</v>
      </c>
      <c r="AU125" s="17" t="s">
        <v>91</v>
      </c>
      <c r="AY125" s="17" t="s">
        <v>131</v>
      </c>
      <c r="BE125" s="178">
        <f>IF(N125="základní",J125,0)</f>
        <v>0</v>
      </c>
      <c r="BF125" s="178">
        <f>IF(N125="snížená",J125,0)</f>
        <v>0</v>
      </c>
      <c r="BG125" s="178">
        <f>IF(N125="zákl. přenesená",J125,0)</f>
        <v>0</v>
      </c>
      <c r="BH125" s="178">
        <f>IF(N125="sníž. přenesená",J125,0)</f>
        <v>0</v>
      </c>
      <c r="BI125" s="178">
        <f>IF(N125="nulová",J125,0)</f>
        <v>0</v>
      </c>
      <c r="BJ125" s="17" t="s">
        <v>23</v>
      </c>
      <c r="BK125" s="178">
        <f>ROUND(I125*H125,2)</f>
        <v>0</v>
      </c>
      <c r="BL125" s="17" t="s">
        <v>138</v>
      </c>
      <c r="BM125" s="17" t="s">
        <v>164</v>
      </c>
    </row>
    <row r="126" spans="2:51" s="13" customFormat="1" ht="22.5" customHeight="1">
      <c r="B126" s="198"/>
      <c r="D126" s="180" t="s">
        <v>140</v>
      </c>
      <c r="E126" s="199" t="s">
        <v>48</v>
      </c>
      <c r="F126" s="200" t="s">
        <v>157</v>
      </c>
      <c r="H126" s="201" t="s">
        <v>48</v>
      </c>
      <c r="I126" s="202"/>
      <c r="L126" s="198"/>
      <c r="M126" s="203"/>
      <c r="N126" s="204"/>
      <c r="O126" s="204"/>
      <c r="P126" s="204"/>
      <c r="Q126" s="204"/>
      <c r="R126" s="204"/>
      <c r="S126" s="204"/>
      <c r="T126" s="205"/>
      <c r="AT126" s="201" t="s">
        <v>140</v>
      </c>
      <c r="AU126" s="201" t="s">
        <v>91</v>
      </c>
      <c r="AV126" s="13" t="s">
        <v>23</v>
      </c>
      <c r="AW126" s="13" t="s">
        <v>46</v>
      </c>
      <c r="AX126" s="13" t="s">
        <v>83</v>
      </c>
      <c r="AY126" s="201" t="s">
        <v>131</v>
      </c>
    </row>
    <row r="127" spans="2:51" s="11" customFormat="1" ht="22.5" customHeight="1">
      <c r="B127" s="179"/>
      <c r="D127" s="180" t="s">
        <v>140</v>
      </c>
      <c r="E127" s="181" t="s">
        <v>48</v>
      </c>
      <c r="F127" s="182" t="s">
        <v>23</v>
      </c>
      <c r="H127" s="183">
        <v>1</v>
      </c>
      <c r="I127" s="184"/>
      <c r="L127" s="179"/>
      <c r="M127" s="185"/>
      <c r="N127" s="186"/>
      <c r="O127" s="186"/>
      <c r="P127" s="186"/>
      <c r="Q127" s="186"/>
      <c r="R127" s="186"/>
      <c r="S127" s="186"/>
      <c r="T127" s="187"/>
      <c r="AT127" s="181" t="s">
        <v>140</v>
      </c>
      <c r="AU127" s="181" t="s">
        <v>91</v>
      </c>
      <c r="AV127" s="11" t="s">
        <v>91</v>
      </c>
      <c r="AW127" s="11" t="s">
        <v>46</v>
      </c>
      <c r="AX127" s="11" t="s">
        <v>83</v>
      </c>
      <c r="AY127" s="181" t="s">
        <v>131</v>
      </c>
    </row>
    <row r="128" spans="2:51" s="12" customFormat="1" ht="22.5" customHeight="1">
      <c r="B128" s="188"/>
      <c r="D128" s="189" t="s">
        <v>140</v>
      </c>
      <c r="E128" s="190" t="s">
        <v>48</v>
      </c>
      <c r="F128" s="191" t="s">
        <v>142</v>
      </c>
      <c r="H128" s="192">
        <v>1</v>
      </c>
      <c r="I128" s="193"/>
      <c r="L128" s="188"/>
      <c r="M128" s="194"/>
      <c r="N128" s="195"/>
      <c r="O128" s="195"/>
      <c r="P128" s="195"/>
      <c r="Q128" s="195"/>
      <c r="R128" s="195"/>
      <c r="S128" s="195"/>
      <c r="T128" s="196"/>
      <c r="AT128" s="197" t="s">
        <v>140</v>
      </c>
      <c r="AU128" s="197" t="s">
        <v>91</v>
      </c>
      <c r="AV128" s="12" t="s">
        <v>138</v>
      </c>
      <c r="AW128" s="12" t="s">
        <v>46</v>
      </c>
      <c r="AX128" s="12" t="s">
        <v>23</v>
      </c>
      <c r="AY128" s="197" t="s">
        <v>131</v>
      </c>
    </row>
    <row r="129" spans="2:65" s="1" customFormat="1" ht="22.5" customHeight="1">
      <c r="B129" s="166"/>
      <c r="C129" s="167" t="s">
        <v>165</v>
      </c>
      <c r="D129" s="167" t="s">
        <v>133</v>
      </c>
      <c r="E129" s="168" t="s">
        <v>166</v>
      </c>
      <c r="F129" s="169" t="s">
        <v>167</v>
      </c>
      <c r="G129" s="170" t="s">
        <v>136</v>
      </c>
      <c r="H129" s="171">
        <v>25</v>
      </c>
      <c r="I129" s="172"/>
      <c r="J129" s="173">
        <f>ROUND(I129*H129,2)</f>
        <v>0</v>
      </c>
      <c r="K129" s="169" t="s">
        <v>137</v>
      </c>
      <c r="L129" s="35"/>
      <c r="M129" s="174" t="s">
        <v>48</v>
      </c>
      <c r="N129" s="175" t="s">
        <v>54</v>
      </c>
      <c r="O129" s="36"/>
      <c r="P129" s="176">
        <f>O129*H129</f>
        <v>0</v>
      </c>
      <c r="Q129" s="176">
        <v>0</v>
      </c>
      <c r="R129" s="176">
        <f>Q129*H129</f>
        <v>0</v>
      </c>
      <c r="S129" s="176">
        <v>0</v>
      </c>
      <c r="T129" s="177">
        <f>S129*H129</f>
        <v>0</v>
      </c>
      <c r="AR129" s="17" t="s">
        <v>138</v>
      </c>
      <c r="AT129" s="17" t="s">
        <v>133</v>
      </c>
      <c r="AU129" s="17" t="s">
        <v>91</v>
      </c>
      <c r="AY129" s="17" t="s">
        <v>131</v>
      </c>
      <c r="BE129" s="178">
        <f>IF(N129="základní",J129,0)</f>
        <v>0</v>
      </c>
      <c r="BF129" s="178">
        <f>IF(N129="snížená",J129,0)</f>
        <v>0</v>
      </c>
      <c r="BG129" s="178">
        <f>IF(N129="zákl. přenesená",J129,0)</f>
        <v>0</v>
      </c>
      <c r="BH129" s="178">
        <f>IF(N129="sníž. přenesená",J129,0)</f>
        <v>0</v>
      </c>
      <c r="BI129" s="178">
        <f>IF(N129="nulová",J129,0)</f>
        <v>0</v>
      </c>
      <c r="BJ129" s="17" t="s">
        <v>23</v>
      </c>
      <c r="BK129" s="178">
        <f>ROUND(I129*H129,2)</f>
        <v>0</v>
      </c>
      <c r="BL129" s="17" t="s">
        <v>138</v>
      </c>
      <c r="BM129" s="17" t="s">
        <v>168</v>
      </c>
    </row>
    <row r="130" spans="2:51" s="11" customFormat="1" ht="22.5" customHeight="1">
      <c r="B130" s="179"/>
      <c r="D130" s="180" t="s">
        <v>140</v>
      </c>
      <c r="E130" s="181" t="s">
        <v>48</v>
      </c>
      <c r="F130" s="182" t="s">
        <v>141</v>
      </c>
      <c r="H130" s="183">
        <v>25</v>
      </c>
      <c r="I130" s="184"/>
      <c r="L130" s="179"/>
      <c r="M130" s="185"/>
      <c r="N130" s="186"/>
      <c r="O130" s="186"/>
      <c r="P130" s="186"/>
      <c r="Q130" s="186"/>
      <c r="R130" s="186"/>
      <c r="S130" s="186"/>
      <c r="T130" s="187"/>
      <c r="AT130" s="181" t="s">
        <v>140</v>
      </c>
      <c r="AU130" s="181" t="s">
        <v>91</v>
      </c>
      <c r="AV130" s="11" t="s">
        <v>91</v>
      </c>
      <c r="AW130" s="11" t="s">
        <v>46</v>
      </c>
      <c r="AX130" s="11" t="s">
        <v>83</v>
      </c>
      <c r="AY130" s="181" t="s">
        <v>131</v>
      </c>
    </row>
    <row r="131" spans="2:51" s="12" customFormat="1" ht="22.5" customHeight="1">
      <c r="B131" s="188"/>
      <c r="D131" s="189" t="s">
        <v>140</v>
      </c>
      <c r="E131" s="190" t="s">
        <v>48</v>
      </c>
      <c r="F131" s="191" t="s">
        <v>142</v>
      </c>
      <c r="H131" s="192">
        <v>25</v>
      </c>
      <c r="I131" s="193"/>
      <c r="L131" s="188"/>
      <c r="M131" s="194"/>
      <c r="N131" s="195"/>
      <c r="O131" s="195"/>
      <c r="P131" s="195"/>
      <c r="Q131" s="195"/>
      <c r="R131" s="195"/>
      <c r="S131" s="195"/>
      <c r="T131" s="196"/>
      <c r="AT131" s="197" t="s">
        <v>140</v>
      </c>
      <c r="AU131" s="197" t="s">
        <v>91</v>
      </c>
      <c r="AV131" s="12" t="s">
        <v>138</v>
      </c>
      <c r="AW131" s="12" t="s">
        <v>46</v>
      </c>
      <c r="AX131" s="12" t="s">
        <v>23</v>
      </c>
      <c r="AY131" s="197" t="s">
        <v>131</v>
      </c>
    </row>
    <row r="132" spans="2:65" s="1" customFormat="1" ht="22.5" customHeight="1">
      <c r="B132" s="166"/>
      <c r="C132" s="167" t="s">
        <v>169</v>
      </c>
      <c r="D132" s="167" t="s">
        <v>133</v>
      </c>
      <c r="E132" s="168" t="s">
        <v>170</v>
      </c>
      <c r="F132" s="169" t="s">
        <v>171</v>
      </c>
      <c r="G132" s="170" t="s">
        <v>145</v>
      </c>
      <c r="H132" s="171">
        <v>6</v>
      </c>
      <c r="I132" s="172"/>
      <c r="J132" s="173">
        <f>ROUND(I132*H132,2)</f>
        <v>0</v>
      </c>
      <c r="K132" s="169" t="s">
        <v>137</v>
      </c>
      <c r="L132" s="35"/>
      <c r="M132" s="174" t="s">
        <v>48</v>
      </c>
      <c r="N132" s="175" t="s">
        <v>54</v>
      </c>
      <c r="O132" s="36"/>
      <c r="P132" s="176">
        <f>O132*H132</f>
        <v>0</v>
      </c>
      <c r="Q132" s="176">
        <v>0</v>
      </c>
      <c r="R132" s="176">
        <f>Q132*H132</f>
        <v>0</v>
      </c>
      <c r="S132" s="176">
        <v>0</v>
      </c>
      <c r="T132" s="177">
        <f>S132*H132</f>
        <v>0</v>
      </c>
      <c r="AR132" s="17" t="s">
        <v>138</v>
      </c>
      <c r="AT132" s="17" t="s">
        <v>133</v>
      </c>
      <c r="AU132" s="17" t="s">
        <v>91</v>
      </c>
      <c r="AY132" s="17" t="s">
        <v>131</v>
      </c>
      <c r="BE132" s="178">
        <f>IF(N132="základní",J132,0)</f>
        <v>0</v>
      </c>
      <c r="BF132" s="178">
        <f>IF(N132="snížená",J132,0)</f>
        <v>0</v>
      </c>
      <c r="BG132" s="178">
        <f>IF(N132="zákl. přenesená",J132,0)</f>
        <v>0</v>
      </c>
      <c r="BH132" s="178">
        <f>IF(N132="sníž. přenesená",J132,0)</f>
        <v>0</v>
      </c>
      <c r="BI132" s="178">
        <f>IF(N132="nulová",J132,0)</f>
        <v>0</v>
      </c>
      <c r="BJ132" s="17" t="s">
        <v>23</v>
      </c>
      <c r="BK132" s="178">
        <f>ROUND(I132*H132,2)</f>
        <v>0</v>
      </c>
      <c r="BL132" s="17" t="s">
        <v>138</v>
      </c>
      <c r="BM132" s="17" t="s">
        <v>172</v>
      </c>
    </row>
    <row r="133" spans="2:51" s="13" customFormat="1" ht="22.5" customHeight="1">
      <c r="B133" s="198"/>
      <c r="D133" s="180" t="s">
        <v>140</v>
      </c>
      <c r="E133" s="199" t="s">
        <v>48</v>
      </c>
      <c r="F133" s="200" t="s">
        <v>147</v>
      </c>
      <c r="H133" s="201" t="s">
        <v>48</v>
      </c>
      <c r="I133" s="202"/>
      <c r="L133" s="198"/>
      <c r="M133" s="203"/>
      <c r="N133" s="204"/>
      <c r="O133" s="204"/>
      <c r="P133" s="204"/>
      <c r="Q133" s="204"/>
      <c r="R133" s="204"/>
      <c r="S133" s="204"/>
      <c r="T133" s="205"/>
      <c r="AT133" s="201" t="s">
        <v>140</v>
      </c>
      <c r="AU133" s="201" t="s">
        <v>91</v>
      </c>
      <c r="AV133" s="13" t="s">
        <v>23</v>
      </c>
      <c r="AW133" s="13" t="s">
        <v>46</v>
      </c>
      <c r="AX133" s="13" t="s">
        <v>83</v>
      </c>
      <c r="AY133" s="201" t="s">
        <v>131</v>
      </c>
    </row>
    <row r="134" spans="2:51" s="11" customFormat="1" ht="22.5" customHeight="1">
      <c r="B134" s="179"/>
      <c r="D134" s="180" t="s">
        <v>140</v>
      </c>
      <c r="E134" s="181" t="s">
        <v>48</v>
      </c>
      <c r="F134" s="182" t="s">
        <v>23</v>
      </c>
      <c r="H134" s="183">
        <v>1</v>
      </c>
      <c r="I134" s="184"/>
      <c r="L134" s="179"/>
      <c r="M134" s="185"/>
      <c r="N134" s="186"/>
      <c r="O134" s="186"/>
      <c r="P134" s="186"/>
      <c r="Q134" s="186"/>
      <c r="R134" s="186"/>
      <c r="S134" s="186"/>
      <c r="T134" s="187"/>
      <c r="AT134" s="181" t="s">
        <v>140</v>
      </c>
      <c r="AU134" s="181" t="s">
        <v>91</v>
      </c>
      <c r="AV134" s="11" t="s">
        <v>91</v>
      </c>
      <c r="AW134" s="11" t="s">
        <v>46</v>
      </c>
      <c r="AX134" s="11" t="s">
        <v>83</v>
      </c>
      <c r="AY134" s="181" t="s">
        <v>131</v>
      </c>
    </row>
    <row r="135" spans="2:51" s="13" customFormat="1" ht="22.5" customHeight="1">
      <c r="B135" s="198"/>
      <c r="D135" s="180" t="s">
        <v>140</v>
      </c>
      <c r="E135" s="199" t="s">
        <v>48</v>
      </c>
      <c r="F135" s="200" t="s">
        <v>148</v>
      </c>
      <c r="H135" s="201" t="s">
        <v>48</v>
      </c>
      <c r="I135" s="202"/>
      <c r="L135" s="198"/>
      <c r="M135" s="203"/>
      <c r="N135" s="204"/>
      <c r="O135" s="204"/>
      <c r="P135" s="204"/>
      <c r="Q135" s="204"/>
      <c r="R135" s="204"/>
      <c r="S135" s="204"/>
      <c r="T135" s="205"/>
      <c r="AT135" s="201" t="s">
        <v>140</v>
      </c>
      <c r="AU135" s="201" t="s">
        <v>91</v>
      </c>
      <c r="AV135" s="13" t="s">
        <v>23</v>
      </c>
      <c r="AW135" s="13" t="s">
        <v>46</v>
      </c>
      <c r="AX135" s="13" t="s">
        <v>83</v>
      </c>
      <c r="AY135" s="201" t="s">
        <v>131</v>
      </c>
    </row>
    <row r="136" spans="2:51" s="11" customFormat="1" ht="22.5" customHeight="1">
      <c r="B136" s="179"/>
      <c r="D136" s="180" t="s">
        <v>140</v>
      </c>
      <c r="E136" s="181" t="s">
        <v>48</v>
      </c>
      <c r="F136" s="182" t="s">
        <v>23</v>
      </c>
      <c r="H136" s="183">
        <v>1</v>
      </c>
      <c r="I136" s="184"/>
      <c r="L136" s="179"/>
      <c r="M136" s="185"/>
      <c r="N136" s="186"/>
      <c r="O136" s="186"/>
      <c r="P136" s="186"/>
      <c r="Q136" s="186"/>
      <c r="R136" s="186"/>
      <c r="S136" s="186"/>
      <c r="T136" s="187"/>
      <c r="AT136" s="181" t="s">
        <v>140</v>
      </c>
      <c r="AU136" s="181" t="s">
        <v>91</v>
      </c>
      <c r="AV136" s="11" t="s">
        <v>91</v>
      </c>
      <c r="AW136" s="11" t="s">
        <v>46</v>
      </c>
      <c r="AX136" s="11" t="s">
        <v>83</v>
      </c>
      <c r="AY136" s="181" t="s">
        <v>131</v>
      </c>
    </row>
    <row r="137" spans="2:51" s="13" customFormat="1" ht="22.5" customHeight="1">
      <c r="B137" s="198"/>
      <c r="D137" s="180" t="s">
        <v>140</v>
      </c>
      <c r="E137" s="199" t="s">
        <v>48</v>
      </c>
      <c r="F137" s="200" t="s">
        <v>149</v>
      </c>
      <c r="H137" s="201" t="s">
        <v>48</v>
      </c>
      <c r="I137" s="202"/>
      <c r="L137" s="198"/>
      <c r="M137" s="203"/>
      <c r="N137" s="204"/>
      <c r="O137" s="204"/>
      <c r="P137" s="204"/>
      <c r="Q137" s="204"/>
      <c r="R137" s="204"/>
      <c r="S137" s="204"/>
      <c r="T137" s="205"/>
      <c r="AT137" s="201" t="s">
        <v>140</v>
      </c>
      <c r="AU137" s="201" t="s">
        <v>91</v>
      </c>
      <c r="AV137" s="13" t="s">
        <v>23</v>
      </c>
      <c r="AW137" s="13" t="s">
        <v>46</v>
      </c>
      <c r="AX137" s="13" t="s">
        <v>83</v>
      </c>
      <c r="AY137" s="201" t="s">
        <v>131</v>
      </c>
    </row>
    <row r="138" spans="2:51" s="11" customFormat="1" ht="22.5" customHeight="1">
      <c r="B138" s="179"/>
      <c r="D138" s="180" t="s">
        <v>140</v>
      </c>
      <c r="E138" s="181" t="s">
        <v>48</v>
      </c>
      <c r="F138" s="182" t="s">
        <v>23</v>
      </c>
      <c r="H138" s="183">
        <v>1</v>
      </c>
      <c r="I138" s="184"/>
      <c r="L138" s="179"/>
      <c r="M138" s="185"/>
      <c r="N138" s="186"/>
      <c r="O138" s="186"/>
      <c r="P138" s="186"/>
      <c r="Q138" s="186"/>
      <c r="R138" s="186"/>
      <c r="S138" s="186"/>
      <c r="T138" s="187"/>
      <c r="AT138" s="181" t="s">
        <v>140</v>
      </c>
      <c r="AU138" s="181" t="s">
        <v>91</v>
      </c>
      <c r="AV138" s="11" t="s">
        <v>91</v>
      </c>
      <c r="AW138" s="11" t="s">
        <v>46</v>
      </c>
      <c r="AX138" s="11" t="s">
        <v>83</v>
      </c>
      <c r="AY138" s="181" t="s">
        <v>131</v>
      </c>
    </row>
    <row r="139" spans="2:51" s="13" customFormat="1" ht="22.5" customHeight="1">
      <c r="B139" s="198"/>
      <c r="D139" s="180" t="s">
        <v>140</v>
      </c>
      <c r="E139" s="199" t="s">
        <v>48</v>
      </c>
      <c r="F139" s="200" t="s">
        <v>150</v>
      </c>
      <c r="H139" s="201" t="s">
        <v>48</v>
      </c>
      <c r="I139" s="202"/>
      <c r="L139" s="198"/>
      <c r="M139" s="203"/>
      <c r="N139" s="204"/>
      <c r="O139" s="204"/>
      <c r="P139" s="204"/>
      <c r="Q139" s="204"/>
      <c r="R139" s="204"/>
      <c r="S139" s="204"/>
      <c r="T139" s="205"/>
      <c r="AT139" s="201" t="s">
        <v>140</v>
      </c>
      <c r="AU139" s="201" t="s">
        <v>91</v>
      </c>
      <c r="AV139" s="13" t="s">
        <v>23</v>
      </c>
      <c r="AW139" s="13" t="s">
        <v>46</v>
      </c>
      <c r="AX139" s="13" t="s">
        <v>83</v>
      </c>
      <c r="AY139" s="201" t="s">
        <v>131</v>
      </c>
    </row>
    <row r="140" spans="2:51" s="11" customFormat="1" ht="22.5" customHeight="1">
      <c r="B140" s="179"/>
      <c r="D140" s="180" t="s">
        <v>140</v>
      </c>
      <c r="E140" s="181" t="s">
        <v>48</v>
      </c>
      <c r="F140" s="182" t="s">
        <v>23</v>
      </c>
      <c r="H140" s="183">
        <v>1</v>
      </c>
      <c r="I140" s="184"/>
      <c r="L140" s="179"/>
      <c r="M140" s="185"/>
      <c r="N140" s="186"/>
      <c r="O140" s="186"/>
      <c r="P140" s="186"/>
      <c r="Q140" s="186"/>
      <c r="R140" s="186"/>
      <c r="S140" s="186"/>
      <c r="T140" s="187"/>
      <c r="AT140" s="181" t="s">
        <v>140</v>
      </c>
      <c r="AU140" s="181" t="s">
        <v>91</v>
      </c>
      <c r="AV140" s="11" t="s">
        <v>91</v>
      </c>
      <c r="AW140" s="11" t="s">
        <v>46</v>
      </c>
      <c r="AX140" s="11" t="s">
        <v>83</v>
      </c>
      <c r="AY140" s="181" t="s">
        <v>131</v>
      </c>
    </row>
    <row r="141" spans="2:51" s="13" customFormat="1" ht="22.5" customHeight="1">
      <c r="B141" s="198"/>
      <c r="D141" s="180" t="s">
        <v>140</v>
      </c>
      <c r="E141" s="199" t="s">
        <v>48</v>
      </c>
      <c r="F141" s="200" t="s">
        <v>151</v>
      </c>
      <c r="H141" s="201" t="s">
        <v>48</v>
      </c>
      <c r="I141" s="202"/>
      <c r="L141" s="198"/>
      <c r="M141" s="203"/>
      <c r="N141" s="204"/>
      <c r="O141" s="204"/>
      <c r="P141" s="204"/>
      <c r="Q141" s="204"/>
      <c r="R141" s="204"/>
      <c r="S141" s="204"/>
      <c r="T141" s="205"/>
      <c r="AT141" s="201" t="s">
        <v>140</v>
      </c>
      <c r="AU141" s="201" t="s">
        <v>91</v>
      </c>
      <c r="AV141" s="13" t="s">
        <v>23</v>
      </c>
      <c r="AW141" s="13" t="s">
        <v>46</v>
      </c>
      <c r="AX141" s="13" t="s">
        <v>83</v>
      </c>
      <c r="AY141" s="201" t="s">
        <v>131</v>
      </c>
    </row>
    <row r="142" spans="2:51" s="11" customFormat="1" ht="22.5" customHeight="1">
      <c r="B142" s="179"/>
      <c r="D142" s="180" t="s">
        <v>140</v>
      </c>
      <c r="E142" s="181" t="s">
        <v>48</v>
      </c>
      <c r="F142" s="182" t="s">
        <v>23</v>
      </c>
      <c r="H142" s="183">
        <v>1</v>
      </c>
      <c r="I142" s="184"/>
      <c r="L142" s="179"/>
      <c r="M142" s="185"/>
      <c r="N142" s="186"/>
      <c r="O142" s="186"/>
      <c r="P142" s="186"/>
      <c r="Q142" s="186"/>
      <c r="R142" s="186"/>
      <c r="S142" s="186"/>
      <c r="T142" s="187"/>
      <c r="AT142" s="181" t="s">
        <v>140</v>
      </c>
      <c r="AU142" s="181" t="s">
        <v>91</v>
      </c>
      <c r="AV142" s="11" t="s">
        <v>91</v>
      </c>
      <c r="AW142" s="11" t="s">
        <v>46</v>
      </c>
      <c r="AX142" s="11" t="s">
        <v>83</v>
      </c>
      <c r="AY142" s="181" t="s">
        <v>131</v>
      </c>
    </row>
    <row r="143" spans="2:51" s="13" customFormat="1" ht="22.5" customHeight="1">
      <c r="B143" s="198"/>
      <c r="D143" s="180" t="s">
        <v>140</v>
      </c>
      <c r="E143" s="199" t="s">
        <v>48</v>
      </c>
      <c r="F143" s="200" t="s">
        <v>152</v>
      </c>
      <c r="H143" s="201" t="s">
        <v>48</v>
      </c>
      <c r="I143" s="202"/>
      <c r="L143" s="198"/>
      <c r="M143" s="203"/>
      <c r="N143" s="204"/>
      <c r="O143" s="204"/>
      <c r="P143" s="204"/>
      <c r="Q143" s="204"/>
      <c r="R143" s="204"/>
      <c r="S143" s="204"/>
      <c r="T143" s="205"/>
      <c r="AT143" s="201" t="s">
        <v>140</v>
      </c>
      <c r="AU143" s="201" t="s">
        <v>91</v>
      </c>
      <c r="AV143" s="13" t="s">
        <v>23</v>
      </c>
      <c r="AW143" s="13" t="s">
        <v>46</v>
      </c>
      <c r="AX143" s="13" t="s">
        <v>83</v>
      </c>
      <c r="AY143" s="201" t="s">
        <v>131</v>
      </c>
    </row>
    <row r="144" spans="2:51" s="11" customFormat="1" ht="22.5" customHeight="1">
      <c r="B144" s="179"/>
      <c r="D144" s="180" t="s">
        <v>140</v>
      </c>
      <c r="E144" s="181" t="s">
        <v>48</v>
      </c>
      <c r="F144" s="182" t="s">
        <v>23</v>
      </c>
      <c r="H144" s="183">
        <v>1</v>
      </c>
      <c r="I144" s="184"/>
      <c r="L144" s="179"/>
      <c r="M144" s="185"/>
      <c r="N144" s="186"/>
      <c r="O144" s="186"/>
      <c r="P144" s="186"/>
      <c r="Q144" s="186"/>
      <c r="R144" s="186"/>
      <c r="S144" s="186"/>
      <c r="T144" s="187"/>
      <c r="AT144" s="181" t="s">
        <v>140</v>
      </c>
      <c r="AU144" s="181" t="s">
        <v>91</v>
      </c>
      <c r="AV144" s="11" t="s">
        <v>91</v>
      </c>
      <c r="AW144" s="11" t="s">
        <v>46</v>
      </c>
      <c r="AX144" s="11" t="s">
        <v>83</v>
      </c>
      <c r="AY144" s="181" t="s">
        <v>131</v>
      </c>
    </row>
    <row r="145" spans="2:51" s="12" customFormat="1" ht="22.5" customHeight="1">
      <c r="B145" s="188"/>
      <c r="D145" s="189" t="s">
        <v>140</v>
      </c>
      <c r="E145" s="190" t="s">
        <v>48</v>
      </c>
      <c r="F145" s="191" t="s">
        <v>142</v>
      </c>
      <c r="H145" s="192">
        <v>6</v>
      </c>
      <c r="I145" s="193"/>
      <c r="L145" s="188"/>
      <c r="M145" s="194"/>
      <c r="N145" s="195"/>
      <c r="O145" s="195"/>
      <c r="P145" s="195"/>
      <c r="Q145" s="195"/>
      <c r="R145" s="195"/>
      <c r="S145" s="195"/>
      <c r="T145" s="196"/>
      <c r="AT145" s="197" t="s">
        <v>140</v>
      </c>
      <c r="AU145" s="197" t="s">
        <v>91</v>
      </c>
      <c r="AV145" s="12" t="s">
        <v>138</v>
      </c>
      <c r="AW145" s="12" t="s">
        <v>46</v>
      </c>
      <c r="AX145" s="12" t="s">
        <v>23</v>
      </c>
      <c r="AY145" s="197" t="s">
        <v>131</v>
      </c>
    </row>
    <row r="146" spans="2:65" s="1" customFormat="1" ht="22.5" customHeight="1">
      <c r="B146" s="166"/>
      <c r="C146" s="167" t="s">
        <v>173</v>
      </c>
      <c r="D146" s="167" t="s">
        <v>133</v>
      </c>
      <c r="E146" s="168" t="s">
        <v>174</v>
      </c>
      <c r="F146" s="169" t="s">
        <v>175</v>
      </c>
      <c r="G146" s="170" t="s">
        <v>145</v>
      </c>
      <c r="H146" s="171">
        <v>1</v>
      </c>
      <c r="I146" s="172"/>
      <c r="J146" s="173">
        <f>ROUND(I146*H146,2)</f>
        <v>0</v>
      </c>
      <c r="K146" s="169" t="s">
        <v>137</v>
      </c>
      <c r="L146" s="35"/>
      <c r="M146" s="174" t="s">
        <v>48</v>
      </c>
      <c r="N146" s="175" t="s">
        <v>54</v>
      </c>
      <c r="O146" s="36"/>
      <c r="P146" s="176">
        <f>O146*H146</f>
        <v>0</v>
      </c>
      <c r="Q146" s="176">
        <v>0</v>
      </c>
      <c r="R146" s="176">
        <f>Q146*H146</f>
        <v>0</v>
      </c>
      <c r="S146" s="176">
        <v>0</v>
      </c>
      <c r="T146" s="177">
        <f>S146*H146</f>
        <v>0</v>
      </c>
      <c r="AR146" s="17" t="s">
        <v>138</v>
      </c>
      <c r="AT146" s="17" t="s">
        <v>133</v>
      </c>
      <c r="AU146" s="17" t="s">
        <v>91</v>
      </c>
      <c r="AY146" s="17" t="s">
        <v>131</v>
      </c>
      <c r="BE146" s="178">
        <f>IF(N146="základní",J146,0)</f>
        <v>0</v>
      </c>
      <c r="BF146" s="178">
        <f>IF(N146="snížená",J146,0)</f>
        <v>0</v>
      </c>
      <c r="BG146" s="178">
        <f>IF(N146="zákl. přenesená",J146,0)</f>
        <v>0</v>
      </c>
      <c r="BH146" s="178">
        <f>IF(N146="sníž. přenesená",J146,0)</f>
        <v>0</v>
      </c>
      <c r="BI146" s="178">
        <f>IF(N146="nulová",J146,0)</f>
        <v>0</v>
      </c>
      <c r="BJ146" s="17" t="s">
        <v>23</v>
      </c>
      <c r="BK146" s="178">
        <f>ROUND(I146*H146,2)</f>
        <v>0</v>
      </c>
      <c r="BL146" s="17" t="s">
        <v>138</v>
      </c>
      <c r="BM146" s="17" t="s">
        <v>176</v>
      </c>
    </row>
    <row r="147" spans="2:51" s="13" customFormat="1" ht="22.5" customHeight="1">
      <c r="B147" s="198"/>
      <c r="D147" s="180" t="s">
        <v>140</v>
      </c>
      <c r="E147" s="199" t="s">
        <v>48</v>
      </c>
      <c r="F147" s="200" t="s">
        <v>157</v>
      </c>
      <c r="H147" s="201" t="s">
        <v>48</v>
      </c>
      <c r="I147" s="202"/>
      <c r="L147" s="198"/>
      <c r="M147" s="203"/>
      <c r="N147" s="204"/>
      <c r="O147" s="204"/>
      <c r="P147" s="204"/>
      <c r="Q147" s="204"/>
      <c r="R147" s="204"/>
      <c r="S147" s="204"/>
      <c r="T147" s="205"/>
      <c r="AT147" s="201" t="s">
        <v>140</v>
      </c>
      <c r="AU147" s="201" t="s">
        <v>91</v>
      </c>
      <c r="AV147" s="13" t="s">
        <v>23</v>
      </c>
      <c r="AW147" s="13" t="s">
        <v>46</v>
      </c>
      <c r="AX147" s="13" t="s">
        <v>83</v>
      </c>
      <c r="AY147" s="201" t="s">
        <v>131</v>
      </c>
    </row>
    <row r="148" spans="2:51" s="11" customFormat="1" ht="22.5" customHeight="1">
      <c r="B148" s="179"/>
      <c r="D148" s="180" t="s">
        <v>140</v>
      </c>
      <c r="E148" s="181" t="s">
        <v>48</v>
      </c>
      <c r="F148" s="182" t="s">
        <v>23</v>
      </c>
      <c r="H148" s="183">
        <v>1</v>
      </c>
      <c r="I148" s="184"/>
      <c r="L148" s="179"/>
      <c r="M148" s="185"/>
      <c r="N148" s="186"/>
      <c r="O148" s="186"/>
      <c r="P148" s="186"/>
      <c r="Q148" s="186"/>
      <c r="R148" s="186"/>
      <c r="S148" s="186"/>
      <c r="T148" s="187"/>
      <c r="AT148" s="181" t="s">
        <v>140</v>
      </c>
      <c r="AU148" s="181" t="s">
        <v>91</v>
      </c>
      <c r="AV148" s="11" t="s">
        <v>91</v>
      </c>
      <c r="AW148" s="11" t="s">
        <v>46</v>
      </c>
      <c r="AX148" s="11" t="s">
        <v>83</v>
      </c>
      <c r="AY148" s="181" t="s">
        <v>131</v>
      </c>
    </row>
    <row r="149" spans="2:51" s="12" customFormat="1" ht="22.5" customHeight="1">
      <c r="B149" s="188"/>
      <c r="D149" s="180" t="s">
        <v>140</v>
      </c>
      <c r="E149" s="206" t="s">
        <v>48</v>
      </c>
      <c r="F149" s="207" t="s">
        <v>142</v>
      </c>
      <c r="H149" s="208">
        <v>1</v>
      </c>
      <c r="I149" s="193"/>
      <c r="L149" s="188"/>
      <c r="M149" s="194"/>
      <c r="N149" s="195"/>
      <c r="O149" s="195"/>
      <c r="P149" s="195"/>
      <c r="Q149" s="195"/>
      <c r="R149" s="195"/>
      <c r="S149" s="195"/>
      <c r="T149" s="196"/>
      <c r="AT149" s="197" t="s">
        <v>140</v>
      </c>
      <c r="AU149" s="197" t="s">
        <v>91</v>
      </c>
      <c r="AV149" s="12" t="s">
        <v>138</v>
      </c>
      <c r="AW149" s="12" t="s">
        <v>46</v>
      </c>
      <c r="AX149" s="12" t="s">
        <v>23</v>
      </c>
      <c r="AY149" s="197" t="s">
        <v>131</v>
      </c>
    </row>
    <row r="150" spans="2:63" s="10" customFormat="1" ht="21.75" customHeight="1">
      <c r="B150" s="152"/>
      <c r="D150" s="163" t="s">
        <v>82</v>
      </c>
      <c r="E150" s="164" t="s">
        <v>177</v>
      </c>
      <c r="F150" s="164" t="s">
        <v>178</v>
      </c>
      <c r="I150" s="155"/>
      <c r="J150" s="165">
        <f>BK150</f>
        <v>0</v>
      </c>
      <c r="L150" s="152"/>
      <c r="M150" s="157"/>
      <c r="N150" s="158"/>
      <c r="O150" s="158"/>
      <c r="P150" s="159">
        <f>SUM(P151:P206)</f>
        <v>0</v>
      </c>
      <c r="Q150" s="158"/>
      <c r="R150" s="159">
        <f>SUM(R151:R206)</f>
        <v>0.6961329999999999</v>
      </c>
      <c r="S150" s="158"/>
      <c r="T150" s="160">
        <f>SUM(T151:T206)</f>
        <v>0</v>
      </c>
      <c r="AR150" s="153" t="s">
        <v>23</v>
      </c>
      <c r="AT150" s="161" t="s">
        <v>82</v>
      </c>
      <c r="AU150" s="161" t="s">
        <v>91</v>
      </c>
      <c r="AY150" s="153" t="s">
        <v>131</v>
      </c>
      <c r="BK150" s="162">
        <f>SUM(BK151:BK206)</f>
        <v>0</v>
      </c>
    </row>
    <row r="151" spans="2:65" s="1" customFormat="1" ht="22.5" customHeight="1">
      <c r="B151" s="166"/>
      <c r="C151" s="167" t="s">
        <v>179</v>
      </c>
      <c r="D151" s="167" t="s">
        <v>133</v>
      </c>
      <c r="E151" s="168" t="s">
        <v>180</v>
      </c>
      <c r="F151" s="169" t="s">
        <v>181</v>
      </c>
      <c r="G151" s="170" t="s">
        <v>136</v>
      </c>
      <c r="H151" s="171">
        <v>611</v>
      </c>
      <c r="I151" s="172"/>
      <c r="J151" s="173">
        <f>ROUND(I151*H151,2)</f>
        <v>0</v>
      </c>
      <c r="K151" s="169" t="s">
        <v>137</v>
      </c>
      <c r="L151" s="35"/>
      <c r="M151" s="174" t="s">
        <v>48</v>
      </c>
      <c r="N151" s="175" t="s">
        <v>54</v>
      </c>
      <c r="O151" s="36"/>
      <c r="P151" s="176">
        <f>O151*H151</f>
        <v>0</v>
      </c>
      <c r="Q151" s="176">
        <v>0</v>
      </c>
      <c r="R151" s="176">
        <f>Q151*H151</f>
        <v>0</v>
      </c>
      <c r="S151" s="176">
        <v>0</v>
      </c>
      <c r="T151" s="177">
        <f>S151*H151</f>
        <v>0</v>
      </c>
      <c r="AR151" s="17" t="s">
        <v>138</v>
      </c>
      <c r="AT151" s="17" t="s">
        <v>133</v>
      </c>
      <c r="AU151" s="17" t="s">
        <v>153</v>
      </c>
      <c r="AY151" s="17" t="s">
        <v>131</v>
      </c>
      <c r="BE151" s="178">
        <f>IF(N151="základní",J151,0)</f>
        <v>0</v>
      </c>
      <c r="BF151" s="178">
        <f>IF(N151="snížená",J151,0)</f>
        <v>0</v>
      </c>
      <c r="BG151" s="178">
        <f>IF(N151="zákl. přenesená",J151,0)</f>
        <v>0</v>
      </c>
      <c r="BH151" s="178">
        <f>IF(N151="sníž. přenesená",J151,0)</f>
        <v>0</v>
      </c>
      <c r="BI151" s="178">
        <f>IF(N151="nulová",J151,0)</f>
        <v>0</v>
      </c>
      <c r="BJ151" s="17" t="s">
        <v>23</v>
      </c>
      <c r="BK151" s="178">
        <f>ROUND(I151*H151,2)</f>
        <v>0</v>
      </c>
      <c r="BL151" s="17" t="s">
        <v>138</v>
      </c>
      <c r="BM151" s="17" t="s">
        <v>182</v>
      </c>
    </row>
    <row r="152" spans="2:65" s="1" customFormat="1" ht="22.5" customHeight="1">
      <c r="B152" s="166"/>
      <c r="C152" s="209" t="s">
        <v>28</v>
      </c>
      <c r="D152" s="209" t="s">
        <v>183</v>
      </c>
      <c r="E152" s="210" t="s">
        <v>184</v>
      </c>
      <c r="F152" s="211" t="s">
        <v>185</v>
      </c>
      <c r="G152" s="212" t="s">
        <v>186</v>
      </c>
      <c r="H152" s="213">
        <v>9.165</v>
      </c>
      <c r="I152" s="214"/>
      <c r="J152" s="215">
        <f>ROUND(I152*H152,2)</f>
        <v>0</v>
      </c>
      <c r="K152" s="211" t="s">
        <v>137</v>
      </c>
      <c r="L152" s="216"/>
      <c r="M152" s="217" t="s">
        <v>48</v>
      </c>
      <c r="N152" s="218" t="s">
        <v>54</v>
      </c>
      <c r="O152" s="36"/>
      <c r="P152" s="176">
        <f>O152*H152</f>
        <v>0</v>
      </c>
      <c r="Q152" s="176">
        <v>0.001</v>
      </c>
      <c r="R152" s="176">
        <f>Q152*H152</f>
        <v>0.009165</v>
      </c>
      <c r="S152" s="176">
        <v>0</v>
      </c>
      <c r="T152" s="177">
        <f>S152*H152</f>
        <v>0</v>
      </c>
      <c r="AR152" s="17" t="s">
        <v>173</v>
      </c>
      <c r="AT152" s="17" t="s">
        <v>183</v>
      </c>
      <c r="AU152" s="17" t="s">
        <v>153</v>
      </c>
      <c r="AY152" s="17" t="s">
        <v>131</v>
      </c>
      <c r="BE152" s="178">
        <f>IF(N152="základní",J152,0)</f>
        <v>0</v>
      </c>
      <c r="BF152" s="178">
        <f>IF(N152="snížená",J152,0)</f>
        <v>0</v>
      </c>
      <c r="BG152" s="178">
        <f>IF(N152="zákl. přenesená",J152,0)</f>
        <v>0</v>
      </c>
      <c r="BH152" s="178">
        <f>IF(N152="sníž. přenesená",J152,0)</f>
        <v>0</v>
      </c>
      <c r="BI152" s="178">
        <f>IF(N152="nulová",J152,0)</f>
        <v>0</v>
      </c>
      <c r="BJ152" s="17" t="s">
        <v>23</v>
      </c>
      <c r="BK152" s="178">
        <f>ROUND(I152*H152,2)</f>
        <v>0</v>
      </c>
      <c r="BL152" s="17" t="s">
        <v>138</v>
      </c>
      <c r="BM152" s="17" t="s">
        <v>187</v>
      </c>
    </row>
    <row r="153" spans="2:51" s="11" customFormat="1" ht="22.5" customHeight="1">
      <c r="B153" s="179"/>
      <c r="D153" s="189" t="s">
        <v>140</v>
      </c>
      <c r="F153" s="219" t="s">
        <v>188</v>
      </c>
      <c r="H153" s="220">
        <v>9.165</v>
      </c>
      <c r="I153" s="184"/>
      <c r="L153" s="179"/>
      <c r="M153" s="185"/>
      <c r="N153" s="186"/>
      <c r="O153" s="186"/>
      <c r="P153" s="186"/>
      <c r="Q153" s="186"/>
      <c r="R153" s="186"/>
      <c r="S153" s="186"/>
      <c r="T153" s="187"/>
      <c r="AT153" s="181" t="s">
        <v>140</v>
      </c>
      <c r="AU153" s="181" t="s">
        <v>153</v>
      </c>
      <c r="AV153" s="11" t="s">
        <v>91</v>
      </c>
      <c r="AW153" s="11" t="s">
        <v>4</v>
      </c>
      <c r="AX153" s="11" t="s">
        <v>23</v>
      </c>
      <c r="AY153" s="181" t="s">
        <v>131</v>
      </c>
    </row>
    <row r="154" spans="2:65" s="1" customFormat="1" ht="22.5" customHeight="1">
      <c r="B154" s="166"/>
      <c r="C154" s="167" t="s">
        <v>189</v>
      </c>
      <c r="D154" s="167" t="s">
        <v>133</v>
      </c>
      <c r="E154" s="168" t="s">
        <v>190</v>
      </c>
      <c r="F154" s="169" t="s">
        <v>191</v>
      </c>
      <c r="G154" s="170" t="s">
        <v>136</v>
      </c>
      <c r="H154" s="171">
        <v>30.55</v>
      </c>
      <c r="I154" s="172"/>
      <c r="J154" s="173">
        <f>ROUND(I154*H154,2)</f>
        <v>0</v>
      </c>
      <c r="K154" s="169" t="s">
        <v>48</v>
      </c>
      <c r="L154" s="35"/>
      <c r="M154" s="174" t="s">
        <v>48</v>
      </c>
      <c r="N154" s="175" t="s">
        <v>54</v>
      </c>
      <c r="O154" s="36"/>
      <c r="P154" s="176">
        <f>O154*H154</f>
        <v>0</v>
      </c>
      <c r="Q154" s="176">
        <v>0</v>
      </c>
      <c r="R154" s="176">
        <f>Q154*H154</f>
        <v>0</v>
      </c>
      <c r="S154" s="176">
        <v>0</v>
      </c>
      <c r="T154" s="177">
        <f>S154*H154</f>
        <v>0</v>
      </c>
      <c r="AR154" s="17" t="s">
        <v>138</v>
      </c>
      <c r="AT154" s="17" t="s">
        <v>133</v>
      </c>
      <c r="AU154" s="17" t="s">
        <v>153</v>
      </c>
      <c r="AY154" s="17" t="s">
        <v>131</v>
      </c>
      <c r="BE154" s="178">
        <f>IF(N154="základní",J154,0)</f>
        <v>0</v>
      </c>
      <c r="BF154" s="178">
        <f>IF(N154="snížená",J154,0)</f>
        <v>0</v>
      </c>
      <c r="BG154" s="178">
        <f>IF(N154="zákl. přenesená",J154,0)</f>
        <v>0</v>
      </c>
      <c r="BH154" s="178">
        <f>IF(N154="sníž. přenesená",J154,0)</f>
        <v>0</v>
      </c>
      <c r="BI154" s="178">
        <f>IF(N154="nulová",J154,0)</f>
        <v>0</v>
      </c>
      <c r="BJ154" s="17" t="s">
        <v>23</v>
      </c>
      <c r="BK154" s="178">
        <f>ROUND(I154*H154,2)</f>
        <v>0</v>
      </c>
      <c r="BL154" s="17" t="s">
        <v>138</v>
      </c>
      <c r="BM154" s="17" t="s">
        <v>192</v>
      </c>
    </row>
    <row r="155" spans="2:51" s="11" customFormat="1" ht="22.5" customHeight="1">
      <c r="B155" s="179"/>
      <c r="D155" s="180" t="s">
        <v>140</v>
      </c>
      <c r="E155" s="181" t="s">
        <v>48</v>
      </c>
      <c r="F155" s="182" t="s">
        <v>193</v>
      </c>
      <c r="H155" s="183">
        <v>30.55</v>
      </c>
      <c r="I155" s="184"/>
      <c r="L155" s="179"/>
      <c r="M155" s="185"/>
      <c r="N155" s="186"/>
      <c r="O155" s="186"/>
      <c r="P155" s="186"/>
      <c r="Q155" s="186"/>
      <c r="R155" s="186"/>
      <c r="S155" s="186"/>
      <c r="T155" s="187"/>
      <c r="AT155" s="181" t="s">
        <v>140</v>
      </c>
      <c r="AU155" s="181" t="s">
        <v>153</v>
      </c>
      <c r="AV155" s="11" t="s">
        <v>91</v>
      </c>
      <c r="AW155" s="11" t="s">
        <v>46</v>
      </c>
      <c r="AX155" s="11" t="s">
        <v>83</v>
      </c>
      <c r="AY155" s="181" t="s">
        <v>131</v>
      </c>
    </row>
    <row r="156" spans="2:51" s="12" customFormat="1" ht="22.5" customHeight="1">
      <c r="B156" s="188"/>
      <c r="D156" s="189" t="s">
        <v>140</v>
      </c>
      <c r="E156" s="190" t="s">
        <v>48</v>
      </c>
      <c r="F156" s="191" t="s">
        <v>142</v>
      </c>
      <c r="H156" s="192">
        <v>30.55</v>
      </c>
      <c r="I156" s="193"/>
      <c r="L156" s="188"/>
      <c r="M156" s="194"/>
      <c r="N156" s="195"/>
      <c r="O156" s="195"/>
      <c r="P156" s="195"/>
      <c r="Q156" s="195"/>
      <c r="R156" s="195"/>
      <c r="S156" s="195"/>
      <c r="T156" s="196"/>
      <c r="AT156" s="197" t="s">
        <v>140</v>
      </c>
      <c r="AU156" s="197" t="s">
        <v>153</v>
      </c>
      <c r="AV156" s="12" t="s">
        <v>138</v>
      </c>
      <c r="AW156" s="12" t="s">
        <v>46</v>
      </c>
      <c r="AX156" s="12" t="s">
        <v>23</v>
      </c>
      <c r="AY156" s="197" t="s">
        <v>131</v>
      </c>
    </row>
    <row r="157" spans="2:65" s="1" customFormat="1" ht="31.5" customHeight="1">
      <c r="B157" s="166"/>
      <c r="C157" s="167" t="s">
        <v>194</v>
      </c>
      <c r="D157" s="167" t="s">
        <v>133</v>
      </c>
      <c r="E157" s="168" t="s">
        <v>195</v>
      </c>
      <c r="F157" s="169" t="s">
        <v>196</v>
      </c>
      <c r="G157" s="170" t="s">
        <v>136</v>
      </c>
      <c r="H157" s="171">
        <v>611</v>
      </c>
      <c r="I157" s="172"/>
      <c r="J157" s="173">
        <f>ROUND(I157*H157,2)</f>
        <v>0</v>
      </c>
      <c r="K157" s="169" t="s">
        <v>137</v>
      </c>
      <c r="L157" s="35"/>
      <c r="M157" s="174" t="s">
        <v>48</v>
      </c>
      <c r="N157" s="175" t="s">
        <v>54</v>
      </c>
      <c r="O157" s="36"/>
      <c r="P157" s="176">
        <f>O157*H157</f>
        <v>0</v>
      </c>
      <c r="Q157" s="176">
        <v>0</v>
      </c>
      <c r="R157" s="176">
        <f>Q157*H157</f>
        <v>0</v>
      </c>
      <c r="S157" s="176">
        <v>0</v>
      </c>
      <c r="T157" s="177">
        <f>S157*H157</f>
        <v>0</v>
      </c>
      <c r="AR157" s="17" t="s">
        <v>138</v>
      </c>
      <c r="AT157" s="17" t="s">
        <v>133</v>
      </c>
      <c r="AU157" s="17" t="s">
        <v>153</v>
      </c>
      <c r="AY157" s="17" t="s">
        <v>131</v>
      </c>
      <c r="BE157" s="178">
        <f>IF(N157="základní",J157,0)</f>
        <v>0</v>
      </c>
      <c r="BF157" s="178">
        <f>IF(N157="snížená",J157,0)</f>
        <v>0</v>
      </c>
      <c r="BG157" s="178">
        <f>IF(N157="zákl. přenesená",J157,0)</f>
        <v>0</v>
      </c>
      <c r="BH157" s="178">
        <f>IF(N157="sníž. přenesená",J157,0)</f>
        <v>0</v>
      </c>
      <c r="BI157" s="178">
        <f>IF(N157="nulová",J157,0)</f>
        <v>0</v>
      </c>
      <c r="BJ157" s="17" t="s">
        <v>23</v>
      </c>
      <c r="BK157" s="178">
        <f>ROUND(I157*H157,2)</f>
        <v>0</v>
      </c>
      <c r="BL157" s="17" t="s">
        <v>138</v>
      </c>
      <c r="BM157" s="17" t="s">
        <v>197</v>
      </c>
    </row>
    <row r="158" spans="2:51" s="13" customFormat="1" ht="22.5" customHeight="1">
      <c r="B158" s="198"/>
      <c r="D158" s="180" t="s">
        <v>140</v>
      </c>
      <c r="E158" s="199" t="s">
        <v>48</v>
      </c>
      <c r="F158" s="200" t="s">
        <v>198</v>
      </c>
      <c r="H158" s="201" t="s">
        <v>48</v>
      </c>
      <c r="I158" s="202"/>
      <c r="L158" s="198"/>
      <c r="M158" s="203"/>
      <c r="N158" s="204"/>
      <c r="O158" s="204"/>
      <c r="P158" s="204"/>
      <c r="Q158" s="204"/>
      <c r="R158" s="204"/>
      <c r="S158" s="204"/>
      <c r="T158" s="205"/>
      <c r="AT158" s="201" t="s">
        <v>140</v>
      </c>
      <c r="AU158" s="201" t="s">
        <v>153</v>
      </c>
      <c r="AV158" s="13" t="s">
        <v>23</v>
      </c>
      <c r="AW158" s="13" t="s">
        <v>46</v>
      </c>
      <c r="AX158" s="13" t="s">
        <v>83</v>
      </c>
      <c r="AY158" s="201" t="s">
        <v>131</v>
      </c>
    </row>
    <row r="159" spans="2:51" s="11" customFormat="1" ht="22.5" customHeight="1">
      <c r="B159" s="179"/>
      <c r="D159" s="180" t="s">
        <v>140</v>
      </c>
      <c r="E159" s="181" t="s">
        <v>48</v>
      </c>
      <c r="F159" s="182" t="s">
        <v>199</v>
      </c>
      <c r="H159" s="183">
        <v>190</v>
      </c>
      <c r="I159" s="184"/>
      <c r="L159" s="179"/>
      <c r="M159" s="185"/>
      <c r="N159" s="186"/>
      <c r="O159" s="186"/>
      <c r="P159" s="186"/>
      <c r="Q159" s="186"/>
      <c r="R159" s="186"/>
      <c r="S159" s="186"/>
      <c r="T159" s="187"/>
      <c r="AT159" s="181" t="s">
        <v>140</v>
      </c>
      <c r="AU159" s="181" t="s">
        <v>153</v>
      </c>
      <c r="AV159" s="11" t="s">
        <v>91</v>
      </c>
      <c r="AW159" s="11" t="s">
        <v>46</v>
      </c>
      <c r="AX159" s="11" t="s">
        <v>83</v>
      </c>
      <c r="AY159" s="181" t="s">
        <v>131</v>
      </c>
    </row>
    <row r="160" spans="2:51" s="13" customFormat="1" ht="22.5" customHeight="1">
      <c r="B160" s="198"/>
      <c r="D160" s="180" t="s">
        <v>140</v>
      </c>
      <c r="E160" s="199" t="s">
        <v>48</v>
      </c>
      <c r="F160" s="200" t="s">
        <v>200</v>
      </c>
      <c r="H160" s="201" t="s">
        <v>48</v>
      </c>
      <c r="I160" s="202"/>
      <c r="L160" s="198"/>
      <c r="M160" s="203"/>
      <c r="N160" s="204"/>
      <c r="O160" s="204"/>
      <c r="P160" s="204"/>
      <c r="Q160" s="204"/>
      <c r="R160" s="204"/>
      <c r="S160" s="204"/>
      <c r="T160" s="205"/>
      <c r="AT160" s="201" t="s">
        <v>140</v>
      </c>
      <c r="AU160" s="201" t="s">
        <v>153</v>
      </c>
      <c r="AV160" s="13" t="s">
        <v>23</v>
      </c>
      <c r="AW160" s="13" t="s">
        <v>46</v>
      </c>
      <c r="AX160" s="13" t="s">
        <v>83</v>
      </c>
      <c r="AY160" s="201" t="s">
        <v>131</v>
      </c>
    </row>
    <row r="161" spans="2:51" s="11" customFormat="1" ht="22.5" customHeight="1">
      <c r="B161" s="179"/>
      <c r="D161" s="180" t="s">
        <v>140</v>
      </c>
      <c r="E161" s="181" t="s">
        <v>48</v>
      </c>
      <c r="F161" s="182" t="s">
        <v>201</v>
      </c>
      <c r="H161" s="183">
        <v>151</v>
      </c>
      <c r="I161" s="184"/>
      <c r="L161" s="179"/>
      <c r="M161" s="185"/>
      <c r="N161" s="186"/>
      <c r="O161" s="186"/>
      <c r="P161" s="186"/>
      <c r="Q161" s="186"/>
      <c r="R161" s="186"/>
      <c r="S161" s="186"/>
      <c r="T161" s="187"/>
      <c r="AT161" s="181" t="s">
        <v>140</v>
      </c>
      <c r="AU161" s="181" t="s">
        <v>153</v>
      </c>
      <c r="AV161" s="11" t="s">
        <v>91</v>
      </c>
      <c r="AW161" s="11" t="s">
        <v>46</v>
      </c>
      <c r="AX161" s="11" t="s">
        <v>83</v>
      </c>
      <c r="AY161" s="181" t="s">
        <v>131</v>
      </c>
    </row>
    <row r="162" spans="2:51" s="13" customFormat="1" ht="22.5" customHeight="1">
      <c r="B162" s="198"/>
      <c r="D162" s="180" t="s">
        <v>140</v>
      </c>
      <c r="E162" s="199" t="s">
        <v>48</v>
      </c>
      <c r="F162" s="200" t="s">
        <v>202</v>
      </c>
      <c r="H162" s="201" t="s">
        <v>48</v>
      </c>
      <c r="I162" s="202"/>
      <c r="L162" s="198"/>
      <c r="M162" s="203"/>
      <c r="N162" s="204"/>
      <c r="O162" s="204"/>
      <c r="P162" s="204"/>
      <c r="Q162" s="204"/>
      <c r="R162" s="204"/>
      <c r="S162" s="204"/>
      <c r="T162" s="205"/>
      <c r="AT162" s="201" t="s">
        <v>140</v>
      </c>
      <c r="AU162" s="201" t="s">
        <v>153</v>
      </c>
      <c r="AV162" s="13" t="s">
        <v>23</v>
      </c>
      <c r="AW162" s="13" t="s">
        <v>46</v>
      </c>
      <c r="AX162" s="13" t="s">
        <v>83</v>
      </c>
      <c r="AY162" s="201" t="s">
        <v>131</v>
      </c>
    </row>
    <row r="163" spans="2:51" s="11" customFormat="1" ht="22.5" customHeight="1">
      <c r="B163" s="179"/>
      <c r="D163" s="180" t="s">
        <v>140</v>
      </c>
      <c r="E163" s="181" t="s">
        <v>48</v>
      </c>
      <c r="F163" s="182" t="s">
        <v>203</v>
      </c>
      <c r="H163" s="183">
        <v>130</v>
      </c>
      <c r="I163" s="184"/>
      <c r="L163" s="179"/>
      <c r="M163" s="185"/>
      <c r="N163" s="186"/>
      <c r="O163" s="186"/>
      <c r="P163" s="186"/>
      <c r="Q163" s="186"/>
      <c r="R163" s="186"/>
      <c r="S163" s="186"/>
      <c r="T163" s="187"/>
      <c r="AT163" s="181" t="s">
        <v>140</v>
      </c>
      <c r="AU163" s="181" t="s">
        <v>153</v>
      </c>
      <c r="AV163" s="11" t="s">
        <v>91</v>
      </c>
      <c r="AW163" s="11" t="s">
        <v>46</v>
      </c>
      <c r="AX163" s="11" t="s">
        <v>83</v>
      </c>
      <c r="AY163" s="181" t="s">
        <v>131</v>
      </c>
    </row>
    <row r="164" spans="2:51" s="13" customFormat="1" ht="22.5" customHeight="1">
      <c r="B164" s="198"/>
      <c r="D164" s="180" t="s">
        <v>140</v>
      </c>
      <c r="E164" s="199" t="s">
        <v>48</v>
      </c>
      <c r="F164" s="200" t="s">
        <v>204</v>
      </c>
      <c r="H164" s="201" t="s">
        <v>48</v>
      </c>
      <c r="I164" s="202"/>
      <c r="L164" s="198"/>
      <c r="M164" s="203"/>
      <c r="N164" s="204"/>
      <c r="O164" s="204"/>
      <c r="P164" s="204"/>
      <c r="Q164" s="204"/>
      <c r="R164" s="204"/>
      <c r="S164" s="204"/>
      <c r="T164" s="205"/>
      <c r="AT164" s="201" t="s">
        <v>140</v>
      </c>
      <c r="AU164" s="201" t="s">
        <v>153</v>
      </c>
      <c r="AV164" s="13" t="s">
        <v>23</v>
      </c>
      <c r="AW164" s="13" t="s">
        <v>46</v>
      </c>
      <c r="AX164" s="13" t="s">
        <v>83</v>
      </c>
      <c r="AY164" s="201" t="s">
        <v>131</v>
      </c>
    </row>
    <row r="165" spans="2:51" s="11" customFormat="1" ht="22.5" customHeight="1">
      <c r="B165" s="179"/>
      <c r="D165" s="180" t="s">
        <v>140</v>
      </c>
      <c r="E165" s="181" t="s">
        <v>48</v>
      </c>
      <c r="F165" s="182" t="s">
        <v>205</v>
      </c>
      <c r="H165" s="183">
        <v>105</v>
      </c>
      <c r="I165" s="184"/>
      <c r="L165" s="179"/>
      <c r="M165" s="185"/>
      <c r="N165" s="186"/>
      <c r="O165" s="186"/>
      <c r="P165" s="186"/>
      <c r="Q165" s="186"/>
      <c r="R165" s="186"/>
      <c r="S165" s="186"/>
      <c r="T165" s="187"/>
      <c r="AT165" s="181" t="s">
        <v>140</v>
      </c>
      <c r="AU165" s="181" t="s">
        <v>153</v>
      </c>
      <c r="AV165" s="11" t="s">
        <v>91</v>
      </c>
      <c r="AW165" s="11" t="s">
        <v>46</v>
      </c>
      <c r="AX165" s="11" t="s">
        <v>83</v>
      </c>
      <c r="AY165" s="181" t="s">
        <v>131</v>
      </c>
    </row>
    <row r="166" spans="2:51" s="13" customFormat="1" ht="22.5" customHeight="1">
      <c r="B166" s="198"/>
      <c r="D166" s="180" t="s">
        <v>140</v>
      </c>
      <c r="E166" s="199" t="s">
        <v>48</v>
      </c>
      <c r="F166" s="200" t="s">
        <v>206</v>
      </c>
      <c r="H166" s="201" t="s">
        <v>48</v>
      </c>
      <c r="I166" s="202"/>
      <c r="L166" s="198"/>
      <c r="M166" s="203"/>
      <c r="N166" s="204"/>
      <c r="O166" s="204"/>
      <c r="P166" s="204"/>
      <c r="Q166" s="204"/>
      <c r="R166" s="204"/>
      <c r="S166" s="204"/>
      <c r="T166" s="205"/>
      <c r="AT166" s="201" t="s">
        <v>140</v>
      </c>
      <c r="AU166" s="201" t="s">
        <v>153</v>
      </c>
      <c r="AV166" s="13" t="s">
        <v>23</v>
      </c>
      <c r="AW166" s="13" t="s">
        <v>46</v>
      </c>
      <c r="AX166" s="13" t="s">
        <v>83</v>
      </c>
      <c r="AY166" s="201" t="s">
        <v>131</v>
      </c>
    </row>
    <row r="167" spans="2:51" s="11" customFormat="1" ht="22.5" customHeight="1">
      <c r="B167" s="179"/>
      <c r="D167" s="180" t="s">
        <v>140</v>
      </c>
      <c r="E167" s="181" t="s">
        <v>48</v>
      </c>
      <c r="F167" s="182" t="s">
        <v>207</v>
      </c>
      <c r="H167" s="183">
        <v>35</v>
      </c>
      <c r="I167" s="184"/>
      <c r="L167" s="179"/>
      <c r="M167" s="185"/>
      <c r="N167" s="186"/>
      <c r="O167" s="186"/>
      <c r="P167" s="186"/>
      <c r="Q167" s="186"/>
      <c r="R167" s="186"/>
      <c r="S167" s="186"/>
      <c r="T167" s="187"/>
      <c r="AT167" s="181" t="s">
        <v>140</v>
      </c>
      <c r="AU167" s="181" t="s">
        <v>153</v>
      </c>
      <c r="AV167" s="11" t="s">
        <v>91</v>
      </c>
      <c r="AW167" s="11" t="s">
        <v>46</v>
      </c>
      <c r="AX167" s="11" t="s">
        <v>83</v>
      </c>
      <c r="AY167" s="181" t="s">
        <v>131</v>
      </c>
    </row>
    <row r="168" spans="2:51" s="12" customFormat="1" ht="22.5" customHeight="1">
      <c r="B168" s="188"/>
      <c r="D168" s="189" t="s">
        <v>140</v>
      </c>
      <c r="E168" s="190" t="s">
        <v>48</v>
      </c>
      <c r="F168" s="191" t="s">
        <v>142</v>
      </c>
      <c r="H168" s="192">
        <v>611</v>
      </c>
      <c r="I168" s="193"/>
      <c r="L168" s="188"/>
      <c r="M168" s="194"/>
      <c r="N168" s="195"/>
      <c r="O168" s="195"/>
      <c r="P168" s="195"/>
      <c r="Q168" s="195"/>
      <c r="R168" s="195"/>
      <c r="S168" s="195"/>
      <c r="T168" s="196"/>
      <c r="AT168" s="197" t="s">
        <v>140</v>
      </c>
      <c r="AU168" s="197" t="s">
        <v>153</v>
      </c>
      <c r="AV168" s="12" t="s">
        <v>138</v>
      </c>
      <c r="AW168" s="12" t="s">
        <v>46</v>
      </c>
      <c r="AX168" s="12" t="s">
        <v>23</v>
      </c>
      <c r="AY168" s="197" t="s">
        <v>131</v>
      </c>
    </row>
    <row r="169" spans="2:65" s="1" customFormat="1" ht="22.5" customHeight="1">
      <c r="B169" s="166"/>
      <c r="C169" s="167" t="s">
        <v>208</v>
      </c>
      <c r="D169" s="167" t="s">
        <v>133</v>
      </c>
      <c r="E169" s="168" t="s">
        <v>209</v>
      </c>
      <c r="F169" s="169" t="s">
        <v>210</v>
      </c>
      <c r="G169" s="170" t="s">
        <v>136</v>
      </c>
      <c r="H169" s="171">
        <v>611</v>
      </c>
      <c r="I169" s="172"/>
      <c r="J169" s="173">
        <f>ROUND(I169*H169,2)</f>
        <v>0</v>
      </c>
      <c r="K169" s="169" t="s">
        <v>137</v>
      </c>
      <c r="L169" s="35"/>
      <c r="M169" s="174" t="s">
        <v>48</v>
      </c>
      <c r="N169" s="175" t="s">
        <v>54</v>
      </c>
      <c r="O169" s="36"/>
      <c r="P169" s="176">
        <f>O169*H169</f>
        <v>0</v>
      </c>
      <c r="Q169" s="176">
        <v>0</v>
      </c>
      <c r="R169" s="176">
        <f>Q169*H169</f>
        <v>0</v>
      </c>
      <c r="S169" s="176">
        <v>0</v>
      </c>
      <c r="T169" s="177">
        <f>S169*H169</f>
        <v>0</v>
      </c>
      <c r="AR169" s="17" t="s">
        <v>138</v>
      </c>
      <c r="AT169" s="17" t="s">
        <v>133</v>
      </c>
      <c r="AU169" s="17" t="s">
        <v>153</v>
      </c>
      <c r="AY169" s="17" t="s">
        <v>131</v>
      </c>
      <c r="BE169" s="178">
        <f>IF(N169="základní",J169,0)</f>
        <v>0</v>
      </c>
      <c r="BF169" s="178">
        <f>IF(N169="snížená",J169,0)</f>
        <v>0</v>
      </c>
      <c r="BG169" s="178">
        <f>IF(N169="zákl. přenesená",J169,0)</f>
        <v>0</v>
      </c>
      <c r="BH169" s="178">
        <f>IF(N169="sníž. přenesená",J169,0)</f>
        <v>0</v>
      </c>
      <c r="BI169" s="178">
        <f>IF(N169="nulová",J169,0)</f>
        <v>0</v>
      </c>
      <c r="BJ169" s="17" t="s">
        <v>23</v>
      </c>
      <c r="BK169" s="178">
        <f>ROUND(I169*H169,2)</f>
        <v>0</v>
      </c>
      <c r="BL169" s="17" t="s">
        <v>138</v>
      </c>
      <c r="BM169" s="17" t="s">
        <v>211</v>
      </c>
    </row>
    <row r="170" spans="2:51" s="13" customFormat="1" ht="22.5" customHeight="1">
      <c r="B170" s="198"/>
      <c r="D170" s="180" t="s">
        <v>140</v>
      </c>
      <c r="E170" s="199" t="s">
        <v>48</v>
      </c>
      <c r="F170" s="200" t="s">
        <v>198</v>
      </c>
      <c r="H170" s="201" t="s">
        <v>48</v>
      </c>
      <c r="I170" s="202"/>
      <c r="L170" s="198"/>
      <c r="M170" s="203"/>
      <c r="N170" s="204"/>
      <c r="O170" s="204"/>
      <c r="P170" s="204"/>
      <c r="Q170" s="204"/>
      <c r="R170" s="204"/>
      <c r="S170" s="204"/>
      <c r="T170" s="205"/>
      <c r="AT170" s="201" t="s">
        <v>140</v>
      </c>
      <c r="AU170" s="201" t="s">
        <v>153</v>
      </c>
      <c r="AV170" s="13" t="s">
        <v>23</v>
      </c>
      <c r="AW170" s="13" t="s">
        <v>46</v>
      </c>
      <c r="AX170" s="13" t="s">
        <v>83</v>
      </c>
      <c r="AY170" s="201" t="s">
        <v>131</v>
      </c>
    </row>
    <row r="171" spans="2:51" s="11" customFormat="1" ht="22.5" customHeight="1">
      <c r="B171" s="179"/>
      <c r="D171" s="180" t="s">
        <v>140</v>
      </c>
      <c r="E171" s="181" t="s">
        <v>48</v>
      </c>
      <c r="F171" s="182" t="s">
        <v>199</v>
      </c>
      <c r="H171" s="183">
        <v>190</v>
      </c>
      <c r="I171" s="184"/>
      <c r="L171" s="179"/>
      <c r="M171" s="185"/>
      <c r="N171" s="186"/>
      <c r="O171" s="186"/>
      <c r="P171" s="186"/>
      <c r="Q171" s="186"/>
      <c r="R171" s="186"/>
      <c r="S171" s="186"/>
      <c r="T171" s="187"/>
      <c r="AT171" s="181" t="s">
        <v>140</v>
      </c>
      <c r="AU171" s="181" t="s">
        <v>153</v>
      </c>
      <c r="AV171" s="11" t="s">
        <v>91</v>
      </c>
      <c r="AW171" s="11" t="s">
        <v>46</v>
      </c>
      <c r="AX171" s="11" t="s">
        <v>83</v>
      </c>
      <c r="AY171" s="181" t="s">
        <v>131</v>
      </c>
    </row>
    <row r="172" spans="2:51" s="13" customFormat="1" ht="22.5" customHeight="1">
      <c r="B172" s="198"/>
      <c r="D172" s="180" t="s">
        <v>140</v>
      </c>
      <c r="E172" s="199" t="s">
        <v>48</v>
      </c>
      <c r="F172" s="200" t="s">
        <v>200</v>
      </c>
      <c r="H172" s="201" t="s">
        <v>48</v>
      </c>
      <c r="I172" s="202"/>
      <c r="L172" s="198"/>
      <c r="M172" s="203"/>
      <c r="N172" s="204"/>
      <c r="O172" s="204"/>
      <c r="P172" s="204"/>
      <c r="Q172" s="204"/>
      <c r="R172" s="204"/>
      <c r="S172" s="204"/>
      <c r="T172" s="205"/>
      <c r="AT172" s="201" t="s">
        <v>140</v>
      </c>
      <c r="AU172" s="201" t="s">
        <v>153</v>
      </c>
      <c r="AV172" s="13" t="s">
        <v>23</v>
      </c>
      <c r="AW172" s="13" t="s">
        <v>46</v>
      </c>
      <c r="AX172" s="13" t="s">
        <v>83</v>
      </c>
      <c r="AY172" s="201" t="s">
        <v>131</v>
      </c>
    </row>
    <row r="173" spans="2:51" s="11" customFormat="1" ht="22.5" customHeight="1">
      <c r="B173" s="179"/>
      <c r="D173" s="180" t="s">
        <v>140</v>
      </c>
      <c r="E173" s="181" t="s">
        <v>48</v>
      </c>
      <c r="F173" s="182" t="s">
        <v>201</v>
      </c>
      <c r="H173" s="183">
        <v>151</v>
      </c>
      <c r="I173" s="184"/>
      <c r="L173" s="179"/>
      <c r="M173" s="185"/>
      <c r="N173" s="186"/>
      <c r="O173" s="186"/>
      <c r="P173" s="186"/>
      <c r="Q173" s="186"/>
      <c r="R173" s="186"/>
      <c r="S173" s="186"/>
      <c r="T173" s="187"/>
      <c r="AT173" s="181" t="s">
        <v>140</v>
      </c>
      <c r="AU173" s="181" t="s">
        <v>153</v>
      </c>
      <c r="AV173" s="11" t="s">
        <v>91</v>
      </c>
      <c r="AW173" s="11" t="s">
        <v>46</v>
      </c>
      <c r="AX173" s="11" t="s">
        <v>83</v>
      </c>
      <c r="AY173" s="181" t="s">
        <v>131</v>
      </c>
    </row>
    <row r="174" spans="2:51" s="13" customFormat="1" ht="22.5" customHeight="1">
      <c r="B174" s="198"/>
      <c r="D174" s="180" t="s">
        <v>140</v>
      </c>
      <c r="E174" s="199" t="s">
        <v>48</v>
      </c>
      <c r="F174" s="200" t="s">
        <v>202</v>
      </c>
      <c r="H174" s="201" t="s">
        <v>48</v>
      </c>
      <c r="I174" s="202"/>
      <c r="L174" s="198"/>
      <c r="M174" s="203"/>
      <c r="N174" s="204"/>
      <c r="O174" s="204"/>
      <c r="P174" s="204"/>
      <c r="Q174" s="204"/>
      <c r="R174" s="204"/>
      <c r="S174" s="204"/>
      <c r="T174" s="205"/>
      <c r="AT174" s="201" t="s">
        <v>140</v>
      </c>
      <c r="AU174" s="201" t="s">
        <v>153</v>
      </c>
      <c r="AV174" s="13" t="s">
        <v>23</v>
      </c>
      <c r="AW174" s="13" t="s">
        <v>46</v>
      </c>
      <c r="AX174" s="13" t="s">
        <v>83</v>
      </c>
      <c r="AY174" s="201" t="s">
        <v>131</v>
      </c>
    </row>
    <row r="175" spans="2:51" s="11" customFormat="1" ht="22.5" customHeight="1">
      <c r="B175" s="179"/>
      <c r="D175" s="180" t="s">
        <v>140</v>
      </c>
      <c r="E175" s="181" t="s">
        <v>48</v>
      </c>
      <c r="F175" s="182" t="s">
        <v>203</v>
      </c>
      <c r="H175" s="183">
        <v>130</v>
      </c>
      <c r="I175" s="184"/>
      <c r="L175" s="179"/>
      <c r="M175" s="185"/>
      <c r="N175" s="186"/>
      <c r="O175" s="186"/>
      <c r="P175" s="186"/>
      <c r="Q175" s="186"/>
      <c r="R175" s="186"/>
      <c r="S175" s="186"/>
      <c r="T175" s="187"/>
      <c r="AT175" s="181" t="s">
        <v>140</v>
      </c>
      <c r="AU175" s="181" t="s">
        <v>153</v>
      </c>
      <c r="AV175" s="11" t="s">
        <v>91</v>
      </c>
      <c r="AW175" s="11" t="s">
        <v>46</v>
      </c>
      <c r="AX175" s="11" t="s">
        <v>83</v>
      </c>
      <c r="AY175" s="181" t="s">
        <v>131</v>
      </c>
    </row>
    <row r="176" spans="2:51" s="13" customFormat="1" ht="22.5" customHeight="1">
      <c r="B176" s="198"/>
      <c r="D176" s="180" t="s">
        <v>140</v>
      </c>
      <c r="E176" s="199" t="s">
        <v>48</v>
      </c>
      <c r="F176" s="200" t="s">
        <v>204</v>
      </c>
      <c r="H176" s="201" t="s">
        <v>48</v>
      </c>
      <c r="I176" s="202"/>
      <c r="L176" s="198"/>
      <c r="M176" s="203"/>
      <c r="N176" s="204"/>
      <c r="O176" s="204"/>
      <c r="P176" s="204"/>
      <c r="Q176" s="204"/>
      <c r="R176" s="204"/>
      <c r="S176" s="204"/>
      <c r="T176" s="205"/>
      <c r="AT176" s="201" t="s">
        <v>140</v>
      </c>
      <c r="AU176" s="201" t="s">
        <v>153</v>
      </c>
      <c r="AV176" s="13" t="s">
        <v>23</v>
      </c>
      <c r="AW176" s="13" t="s">
        <v>46</v>
      </c>
      <c r="AX176" s="13" t="s">
        <v>83</v>
      </c>
      <c r="AY176" s="201" t="s">
        <v>131</v>
      </c>
    </row>
    <row r="177" spans="2:51" s="11" customFormat="1" ht="22.5" customHeight="1">
      <c r="B177" s="179"/>
      <c r="D177" s="180" t="s">
        <v>140</v>
      </c>
      <c r="E177" s="181" t="s">
        <v>48</v>
      </c>
      <c r="F177" s="182" t="s">
        <v>205</v>
      </c>
      <c r="H177" s="183">
        <v>105</v>
      </c>
      <c r="I177" s="184"/>
      <c r="L177" s="179"/>
      <c r="M177" s="185"/>
      <c r="N177" s="186"/>
      <c r="O177" s="186"/>
      <c r="P177" s="186"/>
      <c r="Q177" s="186"/>
      <c r="R177" s="186"/>
      <c r="S177" s="186"/>
      <c r="T177" s="187"/>
      <c r="AT177" s="181" t="s">
        <v>140</v>
      </c>
      <c r="AU177" s="181" t="s">
        <v>153</v>
      </c>
      <c r="AV177" s="11" t="s">
        <v>91</v>
      </c>
      <c r="AW177" s="11" t="s">
        <v>46</v>
      </c>
      <c r="AX177" s="11" t="s">
        <v>83</v>
      </c>
      <c r="AY177" s="181" t="s">
        <v>131</v>
      </c>
    </row>
    <row r="178" spans="2:51" s="13" customFormat="1" ht="22.5" customHeight="1">
      <c r="B178" s="198"/>
      <c r="D178" s="180" t="s">
        <v>140</v>
      </c>
      <c r="E178" s="199" t="s">
        <v>48</v>
      </c>
      <c r="F178" s="200" t="s">
        <v>206</v>
      </c>
      <c r="H178" s="201" t="s">
        <v>48</v>
      </c>
      <c r="I178" s="202"/>
      <c r="L178" s="198"/>
      <c r="M178" s="203"/>
      <c r="N178" s="204"/>
      <c r="O178" s="204"/>
      <c r="P178" s="204"/>
      <c r="Q178" s="204"/>
      <c r="R178" s="204"/>
      <c r="S178" s="204"/>
      <c r="T178" s="205"/>
      <c r="AT178" s="201" t="s">
        <v>140</v>
      </c>
      <c r="AU178" s="201" t="s">
        <v>153</v>
      </c>
      <c r="AV178" s="13" t="s">
        <v>23</v>
      </c>
      <c r="AW178" s="13" t="s">
        <v>46</v>
      </c>
      <c r="AX178" s="13" t="s">
        <v>83</v>
      </c>
      <c r="AY178" s="201" t="s">
        <v>131</v>
      </c>
    </row>
    <row r="179" spans="2:51" s="11" customFormat="1" ht="22.5" customHeight="1">
      <c r="B179" s="179"/>
      <c r="D179" s="180" t="s">
        <v>140</v>
      </c>
      <c r="E179" s="181" t="s">
        <v>48</v>
      </c>
      <c r="F179" s="182" t="s">
        <v>207</v>
      </c>
      <c r="H179" s="183">
        <v>35</v>
      </c>
      <c r="I179" s="184"/>
      <c r="L179" s="179"/>
      <c r="M179" s="185"/>
      <c r="N179" s="186"/>
      <c r="O179" s="186"/>
      <c r="P179" s="186"/>
      <c r="Q179" s="186"/>
      <c r="R179" s="186"/>
      <c r="S179" s="186"/>
      <c r="T179" s="187"/>
      <c r="AT179" s="181" t="s">
        <v>140</v>
      </c>
      <c r="AU179" s="181" t="s">
        <v>153</v>
      </c>
      <c r="AV179" s="11" t="s">
        <v>91</v>
      </c>
      <c r="AW179" s="11" t="s">
        <v>46</v>
      </c>
      <c r="AX179" s="11" t="s">
        <v>83</v>
      </c>
      <c r="AY179" s="181" t="s">
        <v>131</v>
      </c>
    </row>
    <row r="180" spans="2:51" s="12" customFormat="1" ht="22.5" customHeight="1">
      <c r="B180" s="188"/>
      <c r="D180" s="189" t="s">
        <v>140</v>
      </c>
      <c r="E180" s="190" t="s">
        <v>48</v>
      </c>
      <c r="F180" s="191" t="s">
        <v>142</v>
      </c>
      <c r="H180" s="192">
        <v>611</v>
      </c>
      <c r="I180" s="193"/>
      <c r="L180" s="188"/>
      <c r="M180" s="194"/>
      <c r="N180" s="195"/>
      <c r="O180" s="195"/>
      <c r="P180" s="195"/>
      <c r="Q180" s="195"/>
      <c r="R180" s="195"/>
      <c r="S180" s="195"/>
      <c r="T180" s="196"/>
      <c r="AT180" s="197" t="s">
        <v>140</v>
      </c>
      <c r="AU180" s="197" t="s">
        <v>153</v>
      </c>
      <c r="AV180" s="12" t="s">
        <v>138</v>
      </c>
      <c r="AW180" s="12" t="s">
        <v>46</v>
      </c>
      <c r="AX180" s="12" t="s">
        <v>23</v>
      </c>
      <c r="AY180" s="197" t="s">
        <v>131</v>
      </c>
    </row>
    <row r="181" spans="2:65" s="1" customFormat="1" ht="31.5" customHeight="1">
      <c r="B181" s="166"/>
      <c r="C181" s="167" t="s">
        <v>212</v>
      </c>
      <c r="D181" s="167" t="s">
        <v>133</v>
      </c>
      <c r="E181" s="168" t="s">
        <v>213</v>
      </c>
      <c r="F181" s="169" t="s">
        <v>214</v>
      </c>
      <c r="G181" s="170" t="s">
        <v>145</v>
      </c>
      <c r="H181" s="171">
        <v>11</v>
      </c>
      <c r="I181" s="172"/>
      <c r="J181" s="173">
        <f aca="true" t="shared" si="0" ref="J181:J192">ROUND(I181*H181,2)</f>
        <v>0</v>
      </c>
      <c r="K181" s="169" t="s">
        <v>137</v>
      </c>
      <c r="L181" s="35"/>
      <c r="M181" s="174" t="s">
        <v>48</v>
      </c>
      <c r="N181" s="175" t="s">
        <v>54</v>
      </c>
      <c r="O181" s="36"/>
      <c r="P181" s="176">
        <f aca="true" t="shared" si="1" ref="P181:P192">O181*H181</f>
        <v>0</v>
      </c>
      <c r="Q181" s="176">
        <v>0</v>
      </c>
      <c r="R181" s="176">
        <f aca="true" t="shared" si="2" ref="R181:R192">Q181*H181</f>
        <v>0</v>
      </c>
      <c r="S181" s="176">
        <v>0</v>
      </c>
      <c r="T181" s="177">
        <f aca="true" t="shared" si="3" ref="T181:T192">S181*H181</f>
        <v>0</v>
      </c>
      <c r="AR181" s="17" t="s">
        <v>138</v>
      </c>
      <c r="AT181" s="17" t="s">
        <v>133</v>
      </c>
      <c r="AU181" s="17" t="s">
        <v>153</v>
      </c>
      <c r="AY181" s="17" t="s">
        <v>131</v>
      </c>
      <c r="BE181" s="178">
        <f aca="true" t="shared" si="4" ref="BE181:BE192">IF(N181="základní",J181,0)</f>
        <v>0</v>
      </c>
      <c r="BF181" s="178">
        <f aca="true" t="shared" si="5" ref="BF181:BF192">IF(N181="snížená",J181,0)</f>
        <v>0</v>
      </c>
      <c r="BG181" s="178">
        <f aca="true" t="shared" si="6" ref="BG181:BG192">IF(N181="zákl. přenesená",J181,0)</f>
        <v>0</v>
      </c>
      <c r="BH181" s="178">
        <f aca="true" t="shared" si="7" ref="BH181:BH192">IF(N181="sníž. přenesená",J181,0)</f>
        <v>0</v>
      </c>
      <c r="BI181" s="178">
        <f aca="true" t="shared" si="8" ref="BI181:BI192">IF(N181="nulová",J181,0)</f>
        <v>0</v>
      </c>
      <c r="BJ181" s="17" t="s">
        <v>23</v>
      </c>
      <c r="BK181" s="178">
        <f aca="true" t="shared" si="9" ref="BK181:BK192">ROUND(I181*H181,2)</f>
        <v>0</v>
      </c>
      <c r="BL181" s="17" t="s">
        <v>138</v>
      </c>
      <c r="BM181" s="17" t="s">
        <v>215</v>
      </c>
    </row>
    <row r="182" spans="2:65" s="1" customFormat="1" ht="22.5" customHeight="1">
      <c r="B182" s="166"/>
      <c r="C182" s="167" t="s">
        <v>8</v>
      </c>
      <c r="D182" s="167" t="s">
        <v>133</v>
      </c>
      <c r="E182" s="168" t="s">
        <v>216</v>
      </c>
      <c r="F182" s="169" t="s">
        <v>217</v>
      </c>
      <c r="G182" s="170" t="s">
        <v>145</v>
      </c>
      <c r="H182" s="171">
        <v>11</v>
      </c>
      <c r="I182" s="172"/>
      <c r="J182" s="173">
        <f t="shared" si="0"/>
        <v>0</v>
      </c>
      <c r="K182" s="169" t="s">
        <v>137</v>
      </c>
      <c r="L182" s="35"/>
      <c r="M182" s="174" t="s">
        <v>48</v>
      </c>
      <c r="N182" s="175" t="s">
        <v>54</v>
      </c>
      <c r="O182" s="36"/>
      <c r="P182" s="176">
        <f t="shared" si="1"/>
        <v>0</v>
      </c>
      <c r="Q182" s="176">
        <v>0</v>
      </c>
      <c r="R182" s="176">
        <f t="shared" si="2"/>
        <v>0</v>
      </c>
      <c r="S182" s="176">
        <v>0</v>
      </c>
      <c r="T182" s="177">
        <f t="shared" si="3"/>
        <v>0</v>
      </c>
      <c r="AR182" s="17" t="s">
        <v>138</v>
      </c>
      <c r="AT182" s="17" t="s">
        <v>133</v>
      </c>
      <c r="AU182" s="17" t="s">
        <v>153</v>
      </c>
      <c r="AY182" s="17" t="s">
        <v>131</v>
      </c>
      <c r="BE182" s="178">
        <f t="shared" si="4"/>
        <v>0</v>
      </c>
      <c r="BF182" s="178">
        <f t="shared" si="5"/>
        <v>0</v>
      </c>
      <c r="BG182" s="178">
        <f t="shared" si="6"/>
        <v>0</v>
      </c>
      <c r="BH182" s="178">
        <f t="shared" si="7"/>
        <v>0</v>
      </c>
      <c r="BI182" s="178">
        <f t="shared" si="8"/>
        <v>0</v>
      </c>
      <c r="BJ182" s="17" t="s">
        <v>23</v>
      </c>
      <c r="BK182" s="178">
        <f t="shared" si="9"/>
        <v>0</v>
      </c>
      <c r="BL182" s="17" t="s">
        <v>138</v>
      </c>
      <c r="BM182" s="17" t="s">
        <v>218</v>
      </c>
    </row>
    <row r="183" spans="2:65" s="1" customFormat="1" ht="22.5" customHeight="1">
      <c r="B183" s="166"/>
      <c r="C183" s="209" t="s">
        <v>219</v>
      </c>
      <c r="D183" s="209" t="s">
        <v>183</v>
      </c>
      <c r="E183" s="210" t="s">
        <v>220</v>
      </c>
      <c r="F183" s="211" t="s">
        <v>221</v>
      </c>
      <c r="G183" s="212" t="s">
        <v>145</v>
      </c>
      <c r="H183" s="213">
        <v>3</v>
      </c>
      <c r="I183" s="214"/>
      <c r="J183" s="215">
        <f t="shared" si="0"/>
        <v>0</v>
      </c>
      <c r="K183" s="211" t="s">
        <v>137</v>
      </c>
      <c r="L183" s="216"/>
      <c r="M183" s="217" t="s">
        <v>48</v>
      </c>
      <c r="N183" s="218" t="s">
        <v>54</v>
      </c>
      <c r="O183" s="36"/>
      <c r="P183" s="176">
        <f t="shared" si="1"/>
        <v>0</v>
      </c>
      <c r="Q183" s="176">
        <v>3.8E-05</v>
      </c>
      <c r="R183" s="176">
        <f t="shared" si="2"/>
        <v>0.000114</v>
      </c>
      <c r="S183" s="176">
        <v>0</v>
      </c>
      <c r="T183" s="177">
        <f t="shared" si="3"/>
        <v>0</v>
      </c>
      <c r="AR183" s="17" t="s">
        <v>173</v>
      </c>
      <c r="AT183" s="17" t="s">
        <v>183</v>
      </c>
      <c r="AU183" s="17" t="s">
        <v>153</v>
      </c>
      <c r="AY183" s="17" t="s">
        <v>131</v>
      </c>
      <c r="BE183" s="178">
        <f t="shared" si="4"/>
        <v>0</v>
      </c>
      <c r="BF183" s="178">
        <f t="shared" si="5"/>
        <v>0</v>
      </c>
      <c r="BG183" s="178">
        <f t="shared" si="6"/>
        <v>0</v>
      </c>
      <c r="BH183" s="178">
        <f t="shared" si="7"/>
        <v>0</v>
      </c>
      <c r="BI183" s="178">
        <f t="shared" si="8"/>
        <v>0</v>
      </c>
      <c r="BJ183" s="17" t="s">
        <v>23</v>
      </c>
      <c r="BK183" s="178">
        <f t="shared" si="9"/>
        <v>0</v>
      </c>
      <c r="BL183" s="17" t="s">
        <v>138</v>
      </c>
      <c r="BM183" s="17" t="s">
        <v>222</v>
      </c>
    </row>
    <row r="184" spans="2:65" s="1" customFormat="1" ht="22.5" customHeight="1">
      <c r="B184" s="166"/>
      <c r="C184" s="209" t="s">
        <v>223</v>
      </c>
      <c r="D184" s="209" t="s">
        <v>183</v>
      </c>
      <c r="E184" s="210" t="s">
        <v>224</v>
      </c>
      <c r="F184" s="211" t="s">
        <v>225</v>
      </c>
      <c r="G184" s="212" t="s">
        <v>145</v>
      </c>
      <c r="H184" s="213">
        <v>5</v>
      </c>
      <c r="I184" s="214"/>
      <c r="J184" s="215">
        <f t="shared" si="0"/>
        <v>0</v>
      </c>
      <c r="K184" s="211" t="s">
        <v>137</v>
      </c>
      <c r="L184" s="216"/>
      <c r="M184" s="217" t="s">
        <v>48</v>
      </c>
      <c r="N184" s="218" t="s">
        <v>54</v>
      </c>
      <c r="O184" s="36"/>
      <c r="P184" s="176">
        <f t="shared" si="1"/>
        <v>0</v>
      </c>
      <c r="Q184" s="176">
        <v>3.8E-05</v>
      </c>
      <c r="R184" s="176">
        <f t="shared" si="2"/>
        <v>0.00019</v>
      </c>
      <c r="S184" s="176">
        <v>0</v>
      </c>
      <c r="T184" s="177">
        <f t="shared" si="3"/>
        <v>0</v>
      </c>
      <c r="AR184" s="17" t="s">
        <v>173</v>
      </c>
      <c r="AT184" s="17" t="s">
        <v>183</v>
      </c>
      <c r="AU184" s="17" t="s">
        <v>153</v>
      </c>
      <c r="AY184" s="17" t="s">
        <v>131</v>
      </c>
      <c r="BE184" s="178">
        <f t="shared" si="4"/>
        <v>0</v>
      </c>
      <c r="BF184" s="178">
        <f t="shared" si="5"/>
        <v>0</v>
      </c>
      <c r="BG184" s="178">
        <f t="shared" si="6"/>
        <v>0</v>
      </c>
      <c r="BH184" s="178">
        <f t="shared" si="7"/>
        <v>0</v>
      </c>
      <c r="BI184" s="178">
        <f t="shared" si="8"/>
        <v>0</v>
      </c>
      <c r="BJ184" s="17" t="s">
        <v>23</v>
      </c>
      <c r="BK184" s="178">
        <f t="shared" si="9"/>
        <v>0</v>
      </c>
      <c r="BL184" s="17" t="s">
        <v>138</v>
      </c>
      <c r="BM184" s="17" t="s">
        <v>226</v>
      </c>
    </row>
    <row r="185" spans="2:65" s="1" customFormat="1" ht="22.5" customHeight="1">
      <c r="B185" s="166"/>
      <c r="C185" s="209" t="s">
        <v>177</v>
      </c>
      <c r="D185" s="209" t="s">
        <v>183</v>
      </c>
      <c r="E185" s="210" t="s">
        <v>227</v>
      </c>
      <c r="F185" s="211" t="s">
        <v>228</v>
      </c>
      <c r="G185" s="212" t="s">
        <v>145</v>
      </c>
      <c r="H185" s="213">
        <v>3</v>
      </c>
      <c r="I185" s="214"/>
      <c r="J185" s="215">
        <f t="shared" si="0"/>
        <v>0</v>
      </c>
      <c r="K185" s="211" t="s">
        <v>137</v>
      </c>
      <c r="L185" s="216"/>
      <c r="M185" s="217" t="s">
        <v>48</v>
      </c>
      <c r="N185" s="218" t="s">
        <v>54</v>
      </c>
      <c r="O185" s="36"/>
      <c r="P185" s="176">
        <f t="shared" si="1"/>
        <v>0</v>
      </c>
      <c r="Q185" s="176">
        <v>3.8E-05</v>
      </c>
      <c r="R185" s="176">
        <f t="shared" si="2"/>
        <v>0.000114</v>
      </c>
      <c r="S185" s="176">
        <v>0</v>
      </c>
      <c r="T185" s="177">
        <f t="shared" si="3"/>
        <v>0</v>
      </c>
      <c r="AR185" s="17" t="s">
        <v>173</v>
      </c>
      <c r="AT185" s="17" t="s">
        <v>183</v>
      </c>
      <c r="AU185" s="17" t="s">
        <v>153</v>
      </c>
      <c r="AY185" s="17" t="s">
        <v>131</v>
      </c>
      <c r="BE185" s="178">
        <f t="shared" si="4"/>
        <v>0</v>
      </c>
      <c r="BF185" s="178">
        <f t="shared" si="5"/>
        <v>0</v>
      </c>
      <c r="BG185" s="178">
        <f t="shared" si="6"/>
        <v>0</v>
      </c>
      <c r="BH185" s="178">
        <f t="shared" si="7"/>
        <v>0</v>
      </c>
      <c r="BI185" s="178">
        <f t="shared" si="8"/>
        <v>0</v>
      </c>
      <c r="BJ185" s="17" t="s">
        <v>23</v>
      </c>
      <c r="BK185" s="178">
        <f t="shared" si="9"/>
        <v>0</v>
      </c>
      <c r="BL185" s="17" t="s">
        <v>138</v>
      </c>
      <c r="BM185" s="17" t="s">
        <v>229</v>
      </c>
    </row>
    <row r="186" spans="2:65" s="1" customFormat="1" ht="22.5" customHeight="1">
      <c r="B186" s="166"/>
      <c r="C186" s="167" t="s">
        <v>230</v>
      </c>
      <c r="D186" s="167" t="s">
        <v>133</v>
      </c>
      <c r="E186" s="168" t="s">
        <v>231</v>
      </c>
      <c r="F186" s="169" t="s">
        <v>232</v>
      </c>
      <c r="G186" s="170" t="s">
        <v>145</v>
      </c>
      <c r="H186" s="171">
        <v>11</v>
      </c>
      <c r="I186" s="172"/>
      <c r="J186" s="173">
        <f t="shared" si="0"/>
        <v>0</v>
      </c>
      <c r="K186" s="169" t="s">
        <v>137</v>
      </c>
      <c r="L186" s="35"/>
      <c r="M186" s="174" t="s">
        <v>48</v>
      </c>
      <c r="N186" s="175" t="s">
        <v>54</v>
      </c>
      <c r="O186" s="36"/>
      <c r="P186" s="176">
        <f t="shared" si="1"/>
        <v>0</v>
      </c>
      <c r="Q186" s="176">
        <v>5E-05</v>
      </c>
      <c r="R186" s="176">
        <f t="shared" si="2"/>
        <v>0.00055</v>
      </c>
      <c r="S186" s="176">
        <v>0</v>
      </c>
      <c r="T186" s="177">
        <f t="shared" si="3"/>
        <v>0</v>
      </c>
      <c r="AR186" s="17" t="s">
        <v>138</v>
      </c>
      <c r="AT186" s="17" t="s">
        <v>133</v>
      </c>
      <c r="AU186" s="17" t="s">
        <v>153</v>
      </c>
      <c r="AY186" s="17" t="s">
        <v>131</v>
      </c>
      <c r="BE186" s="178">
        <f t="shared" si="4"/>
        <v>0</v>
      </c>
      <c r="BF186" s="178">
        <f t="shared" si="5"/>
        <v>0</v>
      </c>
      <c r="BG186" s="178">
        <f t="shared" si="6"/>
        <v>0</v>
      </c>
      <c r="BH186" s="178">
        <f t="shared" si="7"/>
        <v>0</v>
      </c>
      <c r="BI186" s="178">
        <f t="shared" si="8"/>
        <v>0</v>
      </c>
      <c r="BJ186" s="17" t="s">
        <v>23</v>
      </c>
      <c r="BK186" s="178">
        <f t="shared" si="9"/>
        <v>0</v>
      </c>
      <c r="BL186" s="17" t="s">
        <v>138</v>
      </c>
      <c r="BM186" s="17" t="s">
        <v>233</v>
      </c>
    </row>
    <row r="187" spans="2:65" s="1" customFormat="1" ht="22.5" customHeight="1">
      <c r="B187" s="166"/>
      <c r="C187" s="209" t="s">
        <v>234</v>
      </c>
      <c r="D187" s="209" t="s">
        <v>183</v>
      </c>
      <c r="E187" s="210" t="s">
        <v>235</v>
      </c>
      <c r="F187" s="211" t="s">
        <v>236</v>
      </c>
      <c r="G187" s="212" t="s">
        <v>237</v>
      </c>
      <c r="H187" s="213">
        <v>0.7</v>
      </c>
      <c r="I187" s="214"/>
      <c r="J187" s="215">
        <f t="shared" si="0"/>
        <v>0</v>
      </c>
      <c r="K187" s="211" t="s">
        <v>137</v>
      </c>
      <c r="L187" s="216"/>
      <c r="M187" s="217" t="s">
        <v>48</v>
      </c>
      <c r="N187" s="218" t="s">
        <v>54</v>
      </c>
      <c r="O187" s="36"/>
      <c r="P187" s="176">
        <f t="shared" si="1"/>
        <v>0</v>
      </c>
      <c r="Q187" s="176">
        <v>0.65</v>
      </c>
      <c r="R187" s="176">
        <f t="shared" si="2"/>
        <v>0.45499999999999996</v>
      </c>
      <c r="S187" s="176">
        <v>0</v>
      </c>
      <c r="T187" s="177">
        <f t="shared" si="3"/>
        <v>0</v>
      </c>
      <c r="AR187" s="17" t="s">
        <v>173</v>
      </c>
      <c r="AT187" s="17" t="s">
        <v>183</v>
      </c>
      <c r="AU187" s="17" t="s">
        <v>153</v>
      </c>
      <c r="AY187" s="17" t="s">
        <v>131</v>
      </c>
      <c r="BE187" s="178">
        <f t="shared" si="4"/>
        <v>0</v>
      </c>
      <c r="BF187" s="178">
        <f t="shared" si="5"/>
        <v>0</v>
      </c>
      <c r="BG187" s="178">
        <f t="shared" si="6"/>
        <v>0</v>
      </c>
      <c r="BH187" s="178">
        <f t="shared" si="7"/>
        <v>0</v>
      </c>
      <c r="BI187" s="178">
        <f t="shared" si="8"/>
        <v>0</v>
      </c>
      <c r="BJ187" s="17" t="s">
        <v>23</v>
      </c>
      <c r="BK187" s="178">
        <f t="shared" si="9"/>
        <v>0</v>
      </c>
      <c r="BL187" s="17" t="s">
        <v>138</v>
      </c>
      <c r="BM187" s="17" t="s">
        <v>238</v>
      </c>
    </row>
    <row r="188" spans="2:65" s="1" customFormat="1" ht="22.5" customHeight="1">
      <c r="B188" s="166"/>
      <c r="C188" s="167" t="s">
        <v>7</v>
      </c>
      <c r="D188" s="167" t="s">
        <v>133</v>
      </c>
      <c r="E188" s="168" t="s">
        <v>239</v>
      </c>
      <c r="F188" s="169" t="s">
        <v>240</v>
      </c>
      <c r="G188" s="170" t="s">
        <v>136</v>
      </c>
      <c r="H188" s="171">
        <v>11</v>
      </c>
      <c r="I188" s="172"/>
      <c r="J188" s="173">
        <f t="shared" si="0"/>
        <v>0</v>
      </c>
      <c r="K188" s="169" t="s">
        <v>137</v>
      </c>
      <c r="L188" s="35"/>
      <c r="M188" s="174" t="s">
        <v>48</v>
      </c>
      <c r="N188" s="175" t="s">
        <v>54</v>
      </c>
      <c r="O188" s="36"/>
      <c r="P188" s="176">
        <f t="shared" si="1"/>
        <v>0</v>
      </c>
      <c r="Q188" s="176">
        <v>0.00025</v>
      </c>
      <c r="R188" s="176">
        <f t="shared" si="2"/>
        <v>0.00275</v>
      </c>
      <c r="S188" s="176">
        <v>0</v>
      </c>
      <c r="T188" s="177">
        <f t="shared" si="3"/>
        <v>0</v>
      </c>
      <c r="AR188" s="17" t="s">
        <v>138</v>
      </c>
      <c r="AT188" s="17" t="s">
        <v>133</v>
      </c>
      <c r="AU188" s="17" t="s">
        <v>153</v>
      </c>
      <c r="AY188" s="17" t="s">
        <v>131</v>
      </c>
      <c r="BE188" s="178">
        <f t="shared" si="4"/>
        <v>0</v>
      </c>
      <c r="BF188" s="178">
        <f t="shared" si="5"/>
        <v>0</v>
      </c>
      <c r="BG188" s="178">
        <f t="shared" si="6"/>
        <v>0</v>
      </c>
      <c r="BH188" s="178">
        <f t="shared" si="7"/>
        <v>0</v>
      </c>
      <c r="BI188" s="178">
        <f t="shared" si="8"/>
        <v>0</v>
      </c>
      <c r="BJ188" s="17" t="s">
        <v>23</v>
      </c>
      <c r="BK188" s="178">
        <f t="shared" si="9"/>
        <v>0</v>
      </c>
      <c r="BL188" s="17" t="s">
        <v>138</v>
      </c>
      <c r="BM188" s="17" t="s">
        <v>241</v>
      </c>
    </row>
    <row r="189" spans="2:65" s="1" customFormat="1" ht="22.5" customHeight="1">
      <c r="B189" s="166"/>
      <c r="C189" s="167" t="s">
        <v>242</v>
      </c>
      <c r="D189" s="167" t="s">
        <v>133</v>
      </c>
      <c r="E189" s="168" t="s">
        <v>243</v>
      </c>
      <c r="F189" s="169" t="s">
        <v>244</v>
      </c>
      <c r="G189" s="170" t="s">
        <v>145</v>
      </c>
      <c r="H189" s="171">
        <v>11</v>
      </c>
      <c r="I189" s="172"/>
      <c r="J189" s="173">
        <f t="shared" si="0"/>
        <v>0</v>
      </c>
      <c r="K189" s="169" t="s">
        <v>137</v>
      </c>
      <c r="L189" s="35"/>
      <c r="M189" s="174" t="s">
        <v>48</v>
      </c>
      <c r="N189" s="175" t="s">
        <v>54</v>
      </c>
      <c r="O189" s="36"/>
      <c r="P189" s="176">
        <f t="shared" si="1"/>
        <v>0</v>
      </c>
      <c r="Q189" s="176">
        <v>0.00015</v>
      </c>
      <c r="R189" s="176">
        <f t="shared" si="2"/>
        <v>0.0016499999999999998</v>
      </c>
      <c r="S189" s="176">
        <v>0</v>
      </c>
      <c r="T189" s="177">
        <f t="shared" si="3"/>
        <v>0</v>
      </c>
      <c r="AR189" s="17" t="s">
        <v>138</v>
      </c>
      <c r="AT189" s="17" t="s">
        <v>133</v>
      </c>
      <c r="AU189" s="17" t="s">
        <v>153</v>
      </c>
      <c r="AY189" s="17" t="s">
        <v>131</v>
      </c>
      <c r="BE189" s="178">
        <f t="shared" si="4"/>
        <v>0</v>
      </c>
      <c r="BF189" s="178">
        <f t="shared" si="5"/>
        <v>0</v>
      </c>
      <c r="BG189" s="178">
        <f t="shared" si="6"/>
        <v>0</v>
      </c>
      <c r="BH189" s="178">
        <f t="shared" si="7"/>
        <v>0</v>
      </c>
      <c r="BI189" s="178">
        <f t="shared" si="8"/>
        <v>0</v>
      </c>
      <c r="BJ189" s="17" t="s">
        <v>23</v>
      </c>
      <c r="BK189" s="178">
        <f t="shared" si="9"/>
        <v>0</v>
      </c>
      <c r="BL189" s="17" t="s">
        <v>138</v>
      </c>
      <c r="BM189" s="17" t="s">
        <v>245</v>
      </c>
    </row>
    <row r="190" spans="2:65" s="1" customFormat="1" ht="22.5" customHeight="1">
      <c r="B190" s="166"/>
      <c r="C190" s="167" t="s">
        <v>246</v>
      </c>
      <c r="D190" s="167" t="s">
        <v>133</v>
      </c>
      <c r="E190" s="168" t="s">
        <v>247</v>
      </c>
      <c r="F190" s="169" t="s">
        <v>248</v>
      </c>
      <c r="G190" s="170" t="s">
        <v>145</v>
      </c>
      <c r="H190" s="171">
        <v>11</v>
      </c>
      <c r="I190" s="172"/>
      <c r="J190" s="173">
        <f t="shared" si="0"/>
        <v>0</v>
      </c>
      <c r="K190" s="169" t="s">
        <v>137</v>
      </c>
      <c r="L190" s="35"/>
      <c r="M190" s="174" t="s">
        <v>48</v>
      </c>
      <c r="N190" s="175" t="s">
        <v>54</v>
      </c>
      <c r="O190" s="36"/>
      <c r="P190" s="176">
        <f t="shared" si="1"/>
        <v>0</v>
      </c>
      <c r="Q190" s="176">
        <v>0</v>
      </c>
      <c r="R190" s="176">
        <f t="shared" si="2"/>
        <v>0</v>
      </c>
      <c r="S190" s="176">
        <v>0</v>
      </c>
      <c r="T190" s="177">
        <f t="shared" si="3"/>
        <v>0</v>
      </c>
      <c r="AR190" s="17" t="s">
        <v>138</v>
      </c>
      <c r="AT190" s="17" t="s">
        <v>133</v>
      </c>
      <c r="AU190" s="17" t="s">
        <v>153</v>
      </c>
      <c r="AY190" s="17" t="s">
        <v>131</v>
      </c>
      <c r="BE190" s="178">
        <f t="shared" si="4"/>
        <v>0</v>
      </c>
      <c r="BF190" s="178">
        <f t="shared" si="5"/>
        <v>0</v>
      </c>
      <c r="BG190" s="178">
        <f t="shared" si="6"/>
        <v>0</v>
      </c>
      <c r="BH190" s="178">
        <f t="shared" si="7"/>
        <v>0</v>
      </c>
      <c r="BI190" s="178">
        <f t="shared" si="8"/>
        <v>0</v>
      </c>
      <c r="BJ190" s="17" t="s">
        <v>23</v>
      </c>
      <c r="BK190" s="178">
        <f t="shared" si="9"/>
        <v>0</v>
      </c>
      <c r="BL190" s="17" t="s">
        <v>138</v>
      </c>
      <c r="BM190" s="17" t="s">
        <v>249</v>
      </c>
    </row>
    <row r="191" spans="2:65" s="1" customFormat="1" ht="22.5" customHeight="1">
      <c r="B191" s="166"/>
      <c r="C191" s="167" t="s">
        <v>250</v>
      </c>
      <c r="D191" s="167" t="s">
        <v>133</v>
      </c>
      <c r="E191" s="168" t="s">
        <v>251</v>
      </c>
      <c r="F191" s="169" t="s">
        <v>252</v>
      </c>
      <c r="G191" s="170" t="s">
        <v>136</v>
      </c>
      <c r="H191" s="171">
        <v>11</v>
      </c>
      <c r="I191" s="172"/>
      <c r="J191" s="173">
        <f t="shared" si="0"/>
        <v>0</v>
      </c>
      <c r="K191" s="169" t="s">
        <v>137</v>
      </c>
      <c r="L191" s="35"/>
      <c r="M191" s="174" t="s">
        <v>48</v>
      </c>
      <c r="N191" s="175" t="s">
        <v>54</v>
      </c>
      <c r="O191" s="36"/>
      <c r="P191" s="176">
        <f t="shared" si="1"/>
        <v>0</v>
      </c>
      <c r="Q191" s="176">
        <v>0</v>
      </c>
      <c r="R191" s="176">
        <f t="shared" si="2"/>
        <v>0</v>
      </c>
      <c r="S191" s="176">
        <v>0</v>
      </c>
      <c r="T191" s="177">
        <f t="shared" si="3"/>
        <v>0</v>
      </c>
      <c r="AR191" s="17" t="s">
        <v>138</v>
      </c>
      <c r="AT191" s="17" t="s">
        <v>133</v>
      </c>
      <c r="AU191" s="17" t="s">
        <v>153</v>
      </c>
      <c r="AY191" s="17" t="s">
        <v>131</v>
      </c>
      <c r="BE191" s="178">
        <f t="shared" si="4"/>
        <v>0</v>
      </c>
      <c r="BF191" s="178">
        <f t="shared" si="5"/>
        <v>0</v>
      </c>
      <c r="BG191" s="178">
        <f t="shared" si="6"/>
        <v>0</v>
      </c>
      <c r="BH191" s="178">
        <f t="shared" si="7"/>
        <v>0</v>
      </c>
      <c r="BI191" s="178">
        <f t="shared" si="8"/>
        <v>0</v>
      </c>
      <c r="BJ191" s="17" t="s">
        <v>23</v>
      </c>
      <c r="BK191" s="178">
        <f t="shared" si="9"/>
        <v>0</v>
      </c>
      <c r="BL191" s="17" t="s">
        <v>138</v>
      </c>
      <c r="BM191" s="17" t="s">
        <v>253</v>
      </c>
    </row>
    <row r="192" spans="2:65" s="1" customFormat="1" ht="22.5" customHeight="1">
      <c r="B192" s="166"/>
      <c r="C192" s="209" t="s">
        <v>254</v>
      </c>
      <c r="D192" s="209" t="s">
        <v>183</v>
      </c>
      <c r="E192" s="210" t="s">
        <v>255</v>
      </c>
      <c r="F192" s="211" t="s">
        <v>256</v>
      </c>
      <c r="G192" s="212" t="s">
        <v>237</v>
      </c>
      <c r="H192" s="213">
        <v>1.133</v>
      </c>
      <c r="I192" s="214"/>
      <c r="J192" s="215">
        <f t="shared" si="0"/>
        <v>0</v>
      </c>
      <c r="K192" s="211" t="s">
        <v>137</v>
      </c>
      <c r="L192" s="216"/>
      <c r="M192" s="217" t="s">
        <v>48</v>
      </c>
      <c r="N192" s="218" t="s">
        <v>54</v>
      </c>
      <c r="O192" s="36"/>
      <c r="P192" s="176">
        <f t="shared" si="1"/>
        <v>0</v>
      </c>
      <c r="Q192" s="176">
        <v>0.2</v>
      </c>
      <c r="R192" s="176">
        <f t="shared" si="2"/>
        <v>0.22660000000000002</v>
      </c>
      <c r="S192" s="176">
        <v>0</v>
      </c>
      <c r="T192" s="177">
        <f t="shared" si="3"/>
        <v>0</v>
      </c>
      <c r="AR192" s="17" t="s">
        <v>173</v>
      </c>
      <c r="AT192" s="17" t="s">
        <v>183</v>
      </c>
      <c r="AU192" s="17" t="s">
        <v>153</v>
      </c>
      <c r="AY192" s="17" t="s">
        <v>131</v>
      </c>
      <c r="BE192" s="178">
        <f t="shared" si="4"/>
        <v>0</v>
      </c>
      <c r="BF192" s="178">
        <f t="shared" si="5"/>
        <v>0</v>
      </c>
      <c r="BG192" s="178">
        <f t="shared" si="6"/>
        <v>0</v>
      </c>
      <c r="BH192" s="178">
        <f t="shared" si="7"/>
        <v>0</v>
      </c>
      <c r="BI192" s="178">
        <f t="shared" si="8"/>
        <v>0</v>
      </c>
      <c r="BJ192" s="17" t="s">
        <v>23</v>
      </c>
      <c r="BK192" s="178">
        <f t="shared" si="9"/>
        <v>0</v>
      </c>
      <c r="BL192" s="17" t="s">
        <v>138</v>
      </c>
      <c r="BM192" s="17" t="s">
        <v>257</v>
      </c>
    </row>
    <row r="193" spans="2:51" s="11" customFormat="1" ht="22.5" customHeight="1">
      <c r="B193" s="179"/>
      <c r="D193" s="189" t="s">
        <v>140</v>
      </c>
      <c r="F193" s="219" t="s">
        <v>258</v>
      </c>
      <c r="H193" s="220">
        <v>1.133</v>
      </c>
      <c r="I193" s="184"/>
      <c r="L193" s="179"/>
      <c r="M193" s="185"/>
      <c r="N193" s="186"/>
      <c r="O193" s="186"/>
      <c r="P193" s="186"/>
      <c r="Q193" s="186"/>
      <c r="R193" s="186"/>
      <c r="S193" s="186"/>
      <c r="T193" s="187"/>
      <c r="AT193" s="181" t="s">
        <v>140</v>
      </c>
      <c r="AU193" s="181" t="s">
        <v>153</v>
      </c>
      <c r="AV193" s="11" t="s">
        <v>91</v>
      </c>
      <c r="AW193" s="11" t="s">
        <v>4</v>
      </c>
      <c r="AX193" s="11" t="s">
        <v>23</v>
      </c>
      <c r="AY193" s="181" t="s">
        <v>131</v>
      </c>
    </row>
    <row r="194" spans="2:65" s="1" customFormat="1" ht="22.5" customHeight="1">
      <c r="B194" s="166"/>
      <c r="C194" s="167" t="s">
        <v>259</v>
      </c>
      <c r="D194" s="167" t="s">
        <v>133</v>
      </c>
      <c r="E194" s="168" t="s">
        <v>260</v>
      </c>
      <c r="F194" s="169" t="s">
        <v>261</v>
      </c>
      <c r="G194" s="170" t="s">
        <v>136</v>
      </c>
      <c r="H194" s="171">
        <v>611</v>
      </c>
      <c r="I194" s="172"/>
      <c r="J194" s="173">
        <f>ROUND(I194*H194,2)</f>
        <v>0</v>
      </c>
      <c r="K194" s="169" t="s">
        <v>137</v>
      </c>
      <c r="L194" s="35"/>
      <c r="M194" s="174" t="s">
        <v>48</v>
      </c>
      <c r="N194" s="175" t="s">
        <v>54</v>
      </c>
      <c r="O194" s="36"/>
      <c r="P194" s="176">
        <f>O194*H194</f>
        <v>0</v>
      </c>
      <c r="Q194" s="176">
        <v>0</v>
      </c>
      <c r="R194" s="176">
        <f>Q194*H194</f>
        <v>0</v>
      </c>
      <c r="S194" s="176">
        <v>0</v>
      </c>
      <c r="T194" s="177">
        <f>S194*H194</f>
        <v>0</v>
      </c>
      <c r="AR194" s="17" t="s">
        <v>138</v>
      </c>
      <c r="AT194" s="17" t="s">
        <v>133</v>
      </c>
      <c r="AU194" s="17" t="s">
        <v>153</v>
      </c>
      <c r="AY194" s="17" t="s">
        <v>131</v>
      </c>
      <c r="BE194" s="178">
        <f>IF(N194="základní",J194,0)</f>
        <v>0</v>
      </c>
      <c r="BF194" s="178">
        <f>IF(N194="snížená",J194,0)</f>
        <v>0</v>
      </c>
      <c r="BG194" s="178">
        <f>IF(N194="zákl. přenesená",J194,0)</f>
        <v>0</v>
      </c>
      <c r="BH194" s="178">
        <f>IF(N194="sníž. přenesená",J194,0)</f>
        <v>0</v>
      </c>
      <c r="BI194" s="178">
        <f>IF(N194="nulová",J194,0)</f>
        <v>0</v>
      </c>
      <c r="BJ194" s="17" t="s">
        <v>23</v>
      </c>
      <c r="BK194" s="178">
        <f>ROUND(I194*H194,2)</f>
        <v>0</v>
      </c>
      <c r="BL194" s="17" t="s">
        <v>138</v>
      </c>
      <c r="BM194" s="17" t="s">
        <v>262</v>
      </c>
    </row>
    <row r="195" spans="2:51" s="13" customFormat="1" ht="22.5" customHeight="1">
      <c r="B195" s="198"/>
      <c r="D195" s="180" t="s">
        <v>140</v>
      </c>
      <c r="E195" s="199" t="s">
        <v>48</v>
      </c>
      <c r="F195" s="200" t="s">
        <v>198</v>
      </c>
      <c r="H195" s="201" t="s">
        <v>48</v>
      </c>
      <c r="I195" s="202"/>
      <c r="L195" s="198"/>
      <c r="M195" s="203"/>
      <c r="N195" s="204"/>
      <c r="O195" s="204"/>
      <c r="P195" s="204"/>
      <c r="Q195" s="204"/>
      <c r="R195" s="204"/>
      <c r="S195" s="204"/>
      <c r="T195" s="205"/>
      <c r="AT195" s="201" t="s">
        <v>140</v>
      </c>
      <c r="AU195" s="201" t="s">
        <v>153</v>
      </c>
      <c r="AV195" s="13" t="s">
        <v>23</v>
      </c>
      <c r="AW195" s="13" t="s">
        <v>46</v>
      </c>
      <c r="AX195" s="13" t="s">
        <v>83</v>
      </c>
      <c r="AY195" s="201" t="s">
        <v>131</v>
      </c>
    </row>
    <row r="196" spans="2:51" s="11" customFormat="1" ht="22.5" customHeight="1">
      <c r="B196" s="179"/>
      <c r="D196" s="180" t="s">
        <v>140</v>
      </c>
      <c r="E196" s="181" t="s">
        <v>48</v>
      </c>
      <c r="F196" s="182" t="s">
        <v>199</v>
      </c>
      <c r="H196" s="183">
        <v>190</v>
      </c>
      <c r="I196" s="184"/>
      <c r="L196" s="179"/>
      <c r="M196" s="185"/>
      <c r="N196" s="186"/>
      <c r="O196" s="186"/>
      <c r="P196" s="186"/>
      <c r="Q196" s="186"/>
      <c r="R196" s="186"/>
      <c r="S196" s="186"/>
      <c r="T196" s="187"/>
      <c r="AT196" s="181" t="s">
        <v>140</v>
      </c>
      <c r="AU196" s="181" t="s">
        <v>153</v>
      </c>
      <c r="AV196" s="11" t="s">
        <v>91</v>
      </c>
      <c r="AW196" s="11" t="s">
        <v>46</v>
      </c>
      <c r="AX196" s="11" t="s">
        <v>83</v>
      </c>
      <c r="AY196" s="181" t="s">
        <v>131</v>
      </c>
    </row>
    <row r="197" spans="2:51" s="13" customFormat="1" ht="22.5" customHeight="1">
      <c r="B197" s="198"/>
      <c r="D197" s="180" t="s">
        <v>140</v>
      </c>
      <c r="E197" s="199" t="s">
        <v>48</v>
      </c>
      <c r="F197" s="200" t="s">
        <v>200</v>
      </c>
      <c r="H197" s="201" t="s">
        <v>48</v>
      </c>
      <c r="I197" s="202"/>
      <c r="L197" s="198"/>
      <c r="M197" s="203"/>
      <c r="N197" s="204"/>
      <c r="O197" s="204"/>
      <c r="P197" s="204"/>
      <c r="Q197" s="204"/>
      <c r="R197" s="204"/>
      <c r="S197" s="204"/>
      <c r="T197" s="205"/>
      <c r="AT197" s="201" t="s">
        <v>140</v>
      </c>
      <c r="AU197" s="201" t="s">
        <v>153</v>
      </c>
      <c r="AV197" s="13" t="s">
        <v>23</v>
      </c>
      <c r="AW197" s="13" t="s">
        <v>46</v>
      </c>
      <c r="AX197" s="13" t="s">
        <v>83</v>
      </c>
      <c r="AY197" s="201" t="s">
        <v>131</v>
      </c>
    </row>
    <row r="198" spans="2:51" s="11" customFormat="1" ht="22.5" customHeight="1">
      <c r="B198" s="179"/>
      <c r="D198" s="180" t="s">
        <v>140</v>
      </c>
      <c r="E198" s="181" t="s">
        <v>48</v>
      </c>
      <c r="F198" s="182" t="s">
        <v>201</v>
      </c>
      <c r="H198" s="183">
        <v>151</v>
      </c>
      <c r="I198" s="184"/>
      <c r="L198" s="179"/>
      <c r="M198" s="185"/>
      <c r="N198" s="186"/>
      <c r="O198" s="186"/>
      <c r="P198" s="186"/>
      <c r="Q198" s="186"/>
      <c r="R198" s="186"/>
      <c r="S198" s="186"/>
      <c r="T198" s="187"/>
      <c r="AT198" s="181" t="s">
        <v>140</v>
      </c>
      <c r="AU198" s="181" t="s">
        <v>153</v>
      </c>
      <c r="AV198" s="11" t="s">
        <v>91</v>
      </c>
      <c r="AW198" s="11" t="s">
        <v>46</v>
      </c>
      <c r="AX198" s="11" t="s">
        <v>83</v>
      </c>
      <c r="AY198" s="181" t="s">
        <v>131</v>
      </c>
    </row>
    <row r="199" spans="2:51" s="13" customFormat="1" ht="22.5" customHeight="1">
      <c r="B199" s="198"/>
      <c r="D199" s="180" t="s">
        <v>140</v>
      </c>
      <c r="E199" s="199" t="s">
        <v>48</v>
      </c>
      <c r="F199" s="200" t="s">
        <v>202</v>
      </c>
      <c r="H199" s="201" t="s">
        <v>48</v>
      </c>
      <c r="I199" s="202"/>
      <c r="L199" s="198"/>
      <c r="M199" s="203"/>
      <c r="N199" s="204"/>
      <c r="O199" s="204"/>
      <c r="P199" s="204"/>
      <c r="Q199" s="204"/>
      <c r="R199" s="204"/>
      <c r="S199" s="204"/>
      <c r="T199" s="205"/>
      <c r="AT199" s="201" t="s">
        <v>140</v>
      </c>
      <c r="AU199" s="201" t="s">
        <v>153</v>
      </c>
      <c r="AV199" s="13" t="s">
        <v>23</v>
      </c>
      <c r="AW199" s="13" t="s">
        <v>46</v>
      </c>
      <c r="AX199" s="13" t="s">
        <v>83</v>
      </c>
      <c r="AY199" s="201" t="s">
        <v>131</v>
      </c>
    </row>
    <row r="200" spans="2:51" s="11" customFormat="1" ht="22.5" customHeight="1">
      <c r="B200" s="179"/>
      <c r="D200" s="180" t="s">
        <v>140</v>
      </c>
      <c r="E200" s="181" t="s">
        <v>48</v>
      </c>
      <c r="F200" s="182" t="s">
        <v>203</v>
      </c>
      <c r="H200" s="183">
        <v>130</v>
      </c>
      <c r="I200" s="184"/>
      <c r="L200" s="179"/>
      <c r="M200" s="185"/>
      <c r="N200" s="186"/>
      <c r="O200" s="186"/>
      <c r="P200" s="186"/>
      <c r="Q200" s="186"/>
      <c r="R200" s="186"/>
      <c r="S200" s="186"/>
      <c r="T200" s="187"/>
      <c r="AT200" s="181" t="s">
        <v>140</v>
      </c>
      <c r="AU200" s="181" t="s">
        <v>153</v>
      </c>
      <c r="AV200" s="11" t="s">
        <v>91</v>
      </c>
      <c r="AW200" s="11" t="s">
        <v>46</v>
      </c>
      <c r="AX200" s="11" t="s">
        <v>83</v>
      </c>
      <c r="AY200" s="181" t="s">
        <v>131</v>
      </c>
    </row>
    <row r="201" spans="2:51" s="13" customFormat="1" ht="22.5" customHeight="1">
      <c r="B201" s="198"/>
      <c r="D201" s="180" t="s">
        <v>140</v>
      </c>
      <c r="E201" s="199" t="s">
        <v>48</v>
      </c>
      <c r="F201" s="200" t="s">
        <v>204</v>
      </c>
      <c r="H201" s="201" t="s">
        <v>48</v>
      </c>
      <c r="I201" s="202"/>
      <c r="L201" s="198"/>
      <c r="M201" s="203"/>
      <c r="N201" s="204"/>
      <c r="O201" s="204"/>
      <c r="P201" s="204"/>
      <c r="Q201" s="204"/>
      <c r="R201" s="204"/>
      <c r="S201" s="204"/>
      <c r="T201" s="205"/>
      <c r="AT201" s="201" t="s">
        <v>140</v>
      </c>
      <c r="AU201" s="201" t="s">
        <v>153</v>
      </c>
      <c r="AV201" s="13" t="s">
        <v>23</v>
      </c>
      <c r="AW201" s="13" t="s">
        <v>46</v>
      </c>
      <c r="AX201" s="13" t="s">
        <v>83</v>
      </c>
      <c r="AY201" s="201" t="s">
        <v>131</v>
      </c>
    </row>
    <row r="202" spans="2:51" s="11" customFormat="1" ht="22.5" customHeight="1">
      <c r="B202" s="179"/>
      <c r="D202" s="180" t="s">
        <v>140</v>
      </c>
      <c r="E202" s="181" t="s">
        <v>48</v>
      </c>
      <c r="F202" s="182" t="s">
        <v>205</v>
      </c>
      <c r="H202" s="183">
        <v>105</v>
      </c>
      <c r="I202" s="184"/>
      <c r="L202" s="179"/>
      <c r="M202" s="185"/>
      <c r="N202" s="186"/>
      <c r="O202" s="186"/>
      <c r="P202" s="186"/>
      <c r="Q202" s="186"/>
      <c r="R202" s="186"/>
      <c r="S202" s="186"/>
      <c r="T202" s="187"/>
      <c r="AT202" s="181" t="s">
        <v>140</v>
      </c>
      <c r="AU202" s="181" t="s">
        <v>153</v>
      </c>
      <c r="AV202" s="11" t="s">
        <v>91</v>
      </c>
      <c r="AW202" s="11" t="s">
        <v>46</v>
      </c>
      <c r="AX202" s="11" t="s">
        <v>83</v>
      </c>
      <c r="AY202" s="181" t="s">
        <v>131</v>
      </c>
    </row>
    <row r="203" spans="2:51" s="13" customFormat="1" ht="22.5" customHeight="1">
      <c r="B203" s="198"/>
      <c r="D203" s="180" t="s">
        <v>140</v>
      </c>
      <c r="E203" s="199" t="s">
        <v>48</v>
      </c>
      <c r="F203" s="200" t="s">
        <v>206</v>
      </c>
      <c r="H203" s="201" t="s">
        <v>48</v>
      </c>
      <c r="I203" s="202"/>
      <c r="L203" s="198"/>
      <c r="M203" s="203"/>
      <c r="N203" s="204"/>
      <c r="O203" s="204"/>
      <c r="P203" s="204"/>
      <c r="Q203" s="204"/>
      <c r="R203" s="204"/>
      <c r="S203" s="204"/>
      <c r="T203" s="205"/>
      <c r="AT203" s="201" t="s">
        <v>140</v>
      </c>
      <c r="AU203" s="201" t="s">
        <v>153</v>
      </c>
      <c r="AV203" s="13" t="s">
        <v>23</v>
      </c>
      <c r="AW203" s="13" t="s">
        <v>46</v>
      </c>
      <c r="AX203" s="13" t="s">
        <v>83</v>
      </c>
      <c r="AY203" s="201" t="s">
        <v>131</v>
      </c>
    </row>
    <row r="204" spans="2:51" s="11" customFormat="1" ht="22.5" customHeight="1">
      <c r="B204" s="179"/>
      <c r="D204" s="180" t="s">
        <v>140</v>
      </c>
      <c r="E204" s="181" t="s">
        <v>48</v>
      </c>
      <c r="F204" s="182" t="s">
        <v>207</v>
      </c>
      <c r="H204" s="183">
        <v>35</v>
      </c>
      <c r="I204" s="184"/>
      <c r="L204" s="179"/>
      <c r="M204" s="185"/>
      <c r="N204" s="186"/>
      <c r="O204" s="186"/>
      <c r="P204" s="186"/>
      <c r="Q204" s="186"/>
      <c r="R204" s="186"/>
      <c r="S204" s="186"/>
      <c r="T204" s="187"/>
      <c r="AT204" s="181" t="s">
        <v>140</v>
      </c>
      <c r="AU204" s="181" t="s">
        <v>153</v>
      </c>
      <c r="AV204" s="11" t="s">
        <v>91</v>
      </c>
      <c r="AW204" s="11" t="s">
        <v>46</v>
      </c>
      <c r="AX204" s="11" t="s">
        <v>83</v>
      </c>
      <c r="AY204" s="181" t="s">
        <v>131</v>
      </c>
    </row>
    <row r="205" spans="2:51" s="12" customFormat="1" ht="22.5" customHeight="1">
      <c r="B205" s="188"/>
      <c r="D205" s="189" t="s">
        <v>140</v>
      </c>
      <c r="E205" s="190" t="s">
        <v>48</v>
      </c>
      <c r="F205" s="191" t="s">
        <v>142</v>
      </c>
      <c r="H205" s="192">
        <v>611</v>
      </c>
      <c r="I205" s="193"/>
      <c r="L205" s="188"/>
      <c r="M205" s="194"/>
      <c r="N205" s="195"/>
      <c r="O205" s="195"/>
      <c r="P205" s="195"/>
      <c r="Q205" s="195"/>
      <c r="R205" s="195"/>
      <c r="S205" s="195"/>
      <c r="T205" s="196"/>
      <c r="AT205" s="197" t="s">
        <v>140</v>
      </c>
      <c r="AU205" s="197" t="s">
        <v>153</v>
      </c>
      <c r="AV205" s="12" t="s">
        <v>138</v>
      </c>
      <c r="AW205" s="12" t="s">
        <v>46</v>
      </c>
      <c r="AX205" s="12" t="s">
        <v>23</v>
      </c>
      <c r="AY205" s="197" t="s">
        <v>131</v>
      </c>
    </row>
    <row r="206" spans="2:65" s="1" customFormat="1" ht="22.5" customHeight="1">
      <c r="B206" s="166"/>
      <c r="C206" s="167" t="s">
        <v>263</v>
      </c>
      <c r="D206" s="167" t="s">
        <v>133</v>
      </c>
      <c r="E206" s="168" t="s">
        <v>264</v>
      </c>
      <c r="F206" s="169" t="s">
        <v>265</v>
      </c>
      <c r="G206" s="170" t="s">
        <v>237</v>
      </c>
      <c r="H206" s="171">
        <v>3</v>
      </c>
      <c r="I206" s="172"/>
      <c r="J206" s="173">
        <f>ROUND(I206*H206,2)</f>
        <v>0</v>
      </c>
      <c r="K206" s="169" t="s">
        <v>137</v>
      </c>
      <c r="L206" s="35"/>
      <c r="M206" s="174" t="s">
        <v>48</v>
      </c>
      <c r="N206" s="175" t="s">
        <v>54</v>
      </c>
      <c r="O206" s="36"/>
      <c r="P206" s="176">
        <f>O206*H206</f>
        <v>0</v>
      </c>
      <c r="Q206" s="176">
        <v>0</v>
      </c>
      <c r="R206" s="176">
        <f>Q206*H206</f>
        <v>0</v>
      </c>
      <c r="S206" s="176">
        <v>0</v>
      </c>
      <c r="T206" s="177">
        <f>S206*H206</f>
        <v>0</v>
      </c>
      <c r="AR206" s="17" t="s">
        <v>138</v>
      </c>
      <c r="AT206" s="17" t="s">
        <v>133</v>
      </c>
      <c r="AU206" s="17" t="s">
        <v>153</v>
      </c>
      <c r="AY206" s="17" t="s">
        <v>131</v>
      </c>
      <c r="BE206" s="178">
        <f>IF(N206="základní",J206,0)</f>
        <v>0</v>
      </c>
      <c r="BF206" s="178">
        <f>IF(N206="snížená",J206,0)</f>
        <v>0</v>
      </c>
      <c r="BG206" s="178">
        <f>IF(N206="zákl. přenesená",J206,0)</f>
        <v>0</v>
      </c>
      <c r="BH206" s="178">
        <f>IF(N206="sníž. přenesená",J206,0)</f>
        <v>0</v>
      </c>
      <c r="BI206" s="178">
        <f>IF(N206="nulová",J206,0)</f>
        <v>0</v>
      </c>
      <c r="BJ206" s="17" t="s">
        <v>23</v>
      </c>
      <c r="BK206" s="178">
        <f>ROUND(I206*H206,2)</f>
        <v>0</v>
      </c>
      <c r="BL206" s="17" t="s">
        <v>138</v>
      </c>
      <c r="BM206" s="17" t="s">
        <v>266</v>
      </c>
    </row>
    <row r="207" spans="2:63" s="10" customFormat="1" ht="29.25" customHeight="1">
      <c r="B207" s="152"/>
      <c r="D207" s="163" t="s">
        <v>82</v>
      </c>
      <c r="E207" s="164" t="s">
        <v>91</v>
      </c>
      <c r="F207" s="164" t="s">
        <v>267</v>
      </c>
      <c r="I207" s="155"/>
      <c r="J207" s="165">
        <f>BK207</f>
        <v>0</v>
      </c>
      <c r="L207" s="152"/>
      <c r="M207" s="157"/>
      <c r="N207" s="158"/>
      <c r="O207" s="158"/>
      <c r="P207" s="159">
        <f>SUM(P208:P219)</f>
        <v>0</v>
      </c>
      <c r="Q207" s="158"/>
      <c r="R207" s="159">
        <f>SUM(R208:R219)</f>
        <v>1.0678668199999999</v>
      </c>
      <c r="S207" s="158"/>
      <c r="T207" s="160">
        <f>SUM(T208:T219)</f>
        <v>0</v>
      </c>
      <c r="AR207" s="153" t="s">
        <v>23</v>
      </c>
      <c r="AT207" s="161" t="s">
        <v>82</v>
      </c>
      <c r="AU207" s="161" t="s">
        <v>23</v>
      </c>
      <c r="AY207" s="153" t="s">
        <v>131</v>
      </c>
      <c r="BK207" s="162">
        <f>SUM(BK208:BK219)</f>
        <v>0</v>
      </c>
    </row>
    <row r="208" spans="2:65" s="1" customFormat="1" ht="22.5" customHeight="1">
      <c r="B208" s="166"/>
      <c r="C208" s="167" t="s">
        <v>268</v>
      </c>
      <c r="D208" s="167" t="s">
        <v>133</v>
      </c>
      <c r="E208" s="168" t="s">
        <v>269</v>
      </c>
      <c r="F208" s="169" t="s">
        <v>270</v>
      </c>
      <c r="G208" s="170" t="s">
        <v>237</v>
      </c>
      <c r="H208" s="171">
        <v>0.473</v>
      </c>
      <c r="I208" s="172"/>
      <c r="J208" s="173">
        <f>ROUND(I208*H208,2)</f>
        <v>0</v>
      </c>
      <c r="K208" s="169" t="s">
        <v>137</v>
      </c>
      <c r="L208" s="35"/>
      <c r="M208" s="174" t="s">
        <v>48</v>
      </c>
      <c r="N208" s="175" t="s">
        <v>54</v>
      </c>
      <c r="O208" s="36"/>
      <c r="P208" s="176">
        <f>O208*H208</f>
        <v>0</v>
      </c>
      <c r="Q208" s="176">
        <v>2.25634</v>
      </c>
      <c r="R208" s="176">
        <f>Q208*H208</f>
        <v>1.0672488199999999</v>
      </c>
      <c r="S208" s="176">
        <v>0</v>
      </c>
      <c r="T208" s="177">
        <f>S208*H208</f>
        <v>0</v>
      </c>
      <c r="AR208" s="17" t="s">
        <v>138</v>
      </c>
      <c r="AT208" s="17" t="s">
        <v>133</v>
      </c>
      <c r="AU208" s="17" t="s">
        <v>91</v>
      </c>
      <c r="AY208" s="17" t="s">
        <v>131</v>
      </c>
      <c r="BE208" s="178">
        <f>IF(N208="základní",J208,0)</f>
        <v>0</v>
      </c>
      <c r="BF208" s="178">
        <f>IF(N208="snížená",J208,0)</f>
        <v>0</v>
      </c>
      <c r="BG208" s="178">
        <f>IF(N208="zákl. přenesená",J208,0)</f>
        <v>0</v>
      </c>
      <c r="BH208" s="178">
        <f>IF(N208="sníž. přenesená",J208,0)</f>
        <v>0</v>
      </c>
      <c r="BI208" s="178">
        <f>IF(N208="nulová",J208,0)</f>
        <v>0</v>
      </c>
      <c r="BJ208" s="17" t="s">
        <v>23</v>
      </c>
      <c r="BK208" s="178">
        <f>ROUND(I208*H208,2)</f>
        <v>0</v>
      </c>
      <c r="BL208" s="17" t="s">
        <v>138</v>
      </c>
      <c r="BM208" s="17" t="s">
        <v>271</v>
      </c>
    </row>
    <row r="209" spans="2:51" s="13" customFormat="1" ht="22.5" customHeight="1">
      <c r="B209" s="198"/>
      <c r="D209" s="180" t="s">
        <v>140</v>
      </c>
      <c r="E209" s="199" t="s">
        <v>48</v>
      </c>
      <c r="F209" s="200" t="s">
        <v>272</v>
      </c>
      <c r="H209" s="201" t="s">
        <v>48</v>
      </c>
      <c r="I209" s="202"/>
      <c r="L209" s="198"/>
      <c r="M209" s="203"/>
      <c r="N209" s="204"/>
      <c r="O209" s="204"/>
      <c r="P209" s="204"/>
      <c r="Q209" s="204"/>
      <c r="R209" s="204"/>
      <c r="S209" s="204"/>
      <c r="T209" s="205"/>
      <c r="AT209" s="201" t="s">
        <v>140</v>
      </c>
      <c r="AU209" s="201" t="s">
        <v>91</v>
      </c>
      <c r="AV209" s="13" t="s">
        <v>23</v>
      </c>
      <c r="AW209" s="13" t="s">
        <v>46</v>
      </c>
      <c r="AX209" s="13" t="s">
        <v>83</v>
      </c>
      <c r="AY209" s="201" t="s">
        <v>131</v>
      </c>
    </row>
    <row r="210" spans="2:51" s="11" customFormat="1" ht="22.5" customHeight="1">
      <c r="B210" s="179"/>
      <c r="D210" s="180" t="s">
        <v>140</v>
      </c>
      <c r="E210" s="181" t="s">
        <v>48</v>
      </c>
      <c r="F210" s="182" t="s">
        <v>273</v>
      </c>
      <c r="H210" s="183">
        <v>0.473</v>
      </c>
      <c r="I210" s="184"/>
      <c r="L210" s="179"/>
      <c r="M210" s="185"/>
      <c r="N210" s="186"/>
      <c r="O210" s="186"/>
      <c r="P210" s="186"/>
      <c r="Q210" s="186"/>
      <c r="R210" s="186"/>
      <c r="S210" s="186"/>
      <c r="T210" s="187"/>
      <c r="AT210" s="181" t="s">
        <v>140</v>
      </c>
      <c r="AU210" s="181" t="s">
        <v>91</v>
      </c>
      <c r="AV210" s="11" t="s">
        <v>91</v>
      </c>
      <c r="AW210" s="11" t="s">
        <v>46</v>
      </c>
      <c r="AX210" s="11" t="s">
        <v>83</v>
      </c>
      <c r="AY210" s="181" t="s">
        <v>131</v>
      </c>
    </row>
    <row r="211" spans="2:51" s="12" customFormat="1" ht="22.5" customHeight="1">
      <c r="B211" s="188"/>
      <c r="D211" s="189" t="s">
        <v>140</v>
      </c>
      <c r="E211" s="190" t="s">
        <v>48</v>
      </c>
      <c r="F211" s="191" t="s">
        <v>142</v>
      </c>
      <c r="H211" s="192">
        <v>0.473</v>
      </c>
      <c r="I211" s="193"/>
      <c r="L211" s="188"/>
      <c r="M211" s="194"/>
      <c r="N211" s="195"/>
      <c r="O211" s="195"/>
      <c r="P211" s="195"/>
      <c r="Q211" s="195"/>
      <c r="R211" s="195"/>
      <c r="S211" s="195"/>
      <c r="T211" s="196"/>
      <c r="AT211" s="197" t="s">
        <v>140</v>
      </c>
      <c r="AU211" s="197" t="s">
        <v>91</v>
      </c>
      <c r="AV211" s="12" t="s">
        <v>138</v>
      </c>
      <c r="AW211" s="12" t="s">
        <v>46</v>
      </c>
      <c r="AX211" s="12" t="s">
        <v>23</v>
      </c>
      <c r="AY211" s="197" t="s">
        <v>131</v>
      </c>
    </row>
    <row r="212" spans="2:65" s="1" customFormat="1" ht="22.5" customHeight="1">
      <c r="B212" s="166"/>
      <c r="C212" s="167" t="s">
        <v>274</v>
      </c>
      <c r="D212" s="167" t="s">
        <v>133</v>
      </c>
      <c r="E212" s="168" t="s">
        <v>275</v>
      </c>
      <c r="F212" s="169" t="s">
        <v>276</v>
      </c>
      <c r="G212" s="170" t="s">
        <v>136</v>
      </c>
      <c r="H212" s="171">
        <v>0.6</v>
      </c>
      <c r="I212" s="172"/>
      <c r="J212" s="173">
        <f>ROUND(I212*H212,2)</f>
        <v>0</v>
      </c>
      <c r="K212" s="169" t="s">
        <v>137</v>
      </c>
      <c r="L212" s="35"/>
      <c r="M212" s="174" t="s">
        <v>48</v>
      </c>
      <c r="N212" s="175" t="s">
        <v>54</v>
      </c>
      <c r="O212" s="36"/>
      <c r="P212" s="176">
        <f>O212*H212</f>
        <v>0</v>
      </c>
      <c r="Q212" s="176">
        <v>0.00103</v>
      </c>
      <c r="R212" s="176">
        <f>Q212*H212</f>
        <v>0.0006180000000000001</v>
      </c>
      <c r="S212" s="176">
        <v>0</v>
      </c>
      <c r="T212" s="177">
        <f>S212*H212</f>
        <v>0</v>
      </c>
      <c r="AR212" s="17" t="s">
        <v>138</v>
      </c>
      <c r="AT212" s="17" t="s">
        <v>133</v>
      </c>
      <c r="AU212" s="17" t="s">
        <v>91</v>
      </c>
      <c r="AY212" s="17" t="s">
        <v>131</v>
      </c>
      <c r="BE212" s="178">
        <f>IF(N212="základní",J212,0)</f>
        <v>0</v>
      </c>
      <c r="BF212" s="178">
        <f>IF(N212="snížená",J212,0)</f>
        <v>0</v>
      </c>
      <c r="BG212" s="178">
        <f>IF(N212="zákl. přenesená",J212,0)</f>
        <v>0</v>
      </c>
      <c r="BH212" s="178">
        <f>IF(N212="sníž. přenesená",J212,0)</f>
        <v>0</v>
      </c>
      <c r="BI212" s="178">
        <f>IF(N212="nulová",J212,0)</f>
        <v>0</v>
      </c>
      <c r="BJ212" s="17" t="s">
        <v>23</v>
      </c>
      <c r="BK212" s="178">
        <f>ROUND(I212*H212,2)</f>
        <v>0</v>
      </c>
      <c r="BL212" s="17" t="s">
        <v>138</v>
      </c>
      <c r="BM212" s="17" t="s">
        <v>277</v>
      </c>
    </row>
    <row r="213" spans="2:51" s="13" customFormat="1" ht="22.5" customHeight="1">
      <c r="B213" s="198"/>
      <c r="D213" s="180" t="s">
        <v>140</v>
      </c>
      <c r="E213" s="199" t="s">
        <v>48</v>
      </c>
      <c r="F213" s="200" t="s">
        <v>272</v>
      </c>
      <c r="H213" s="201" t="s">
        <v>48</v>
      </c>
      <c r="I213" s="202"/>
      <c r="L213" s="198"/>
      <c r="M213" s="203"/>
      <c r="N213" s="204"/>
      <c r="O213" s="204"/>
      <c r="P213" s="204"/>
      <c r="Q213" s="204"/>
      <c r="R213" s="204"/>
      <c r="S213" s="204"/>
      <c r="T213" s="205"/>
      <c r="AT213" s="201" t="s">
        <v>140</v>
      </c>
      <c r="AU213" s="201" t="s">
        <v>91</v>
      </c>
      <c r="AV213" s="13" t="s">
        <v>23</v>
      </c>
      <c r="AW213" s="13" t="s">
        <v>46</v>
      </c>
      <c r="AX213" s="13" t="s">
        <v>83</v>
      </c>
      <c r="AY213" s="201" t="s">
        <v>131</v>
      </c>
    </row>
    <row r="214" spans="2:51" s="11" customFormat="1" ht="22.5" customHeight="1">
      <c r="B214" s="179"/>
      <c r="D214" s="180" t="s">
        <v>140</v>
      </c>
      <c r="E214" s="181" t="s">
        <v>48</v>
      </c>
      <c r="F214" s="182" t="s">
        <v>278</v>
      </c>
      <c r="H214" s="183">
        <v>0.6</v>
      </c>
      <c r="I214" s="184"/>
      <c r="L214" s="179"/>
      <c r="M214" s="185"/>
      <c r="N214" s="186"/>
      <c r="O214" s="186"/>
      <c r="P214" s="186"/>
      <c r="Q214" s="186"/>
      <c r="R214" s="186"/>
      <c r="S214" s="186"/>
      <c r="T214" s="187"/>
      <c r="AT214" s="181" t="s">
        <v>140</v>
      </c>
      <c r="AU214" s="181" t="s">
        <v>91</v>
      </c>
      <c r="AV214" s="11" t="s">
        <v>91</v>
      </c>
      <c r="AW214" s="11" t="s">
        <v>46</v>
      </c>
      <c r="AX214" s="11" t="s">
        <v>83</v>
      </c>
      <c r="AY214" s="181" t="s">
        <v>131</v>
      </c>
    </row>
    <row r="215" spans="2:51" s="12" customFormat="1" ht="22.5" customHeight="1">
      <c r="B215" s="188"/>
      <c r="D215" s="189" t="s">
        <v>140</v>
      </c>
      <c r="E215" s="190" t="s">
        <v>48</v>
      </c>
      <c r="F215" s="191" t="s">
        <v>142</v>
      </c>
      <c r="H215" s="192">
        <v>0.6</v>
      </c>
      <c r="I215" s="193"/>
      <c r="L215" s="188"/>
      <c r="M215" s="194"/>
      <c r="N215" s="195"/>
      <c r="O215" s="195"/>
      <c r="P215" s="195"/>
      <c r="Q215" s="195"/>
      <c r="R215" s="195"/>
      <c r="S215" s="195"/>
      <c r="T215" s="196"/>
      <c r="AT215" s="197" t="s">
        <v>140</v>
      </c>
      <c r="AU215" s="197" t="s">
        <v>91</v>
      </c>
      <c r="AV215" s="12" t="s">
        <v>138</v>
      </c>
      <c r="AW215" s="12" t="s">
        <v>46</v>
      </c>
      <c r="AX215" s="12" t="s">
        <v>23</v>
      </c>
      <c r="AY215" s="197" t="s">
        <v>131</v>
      </c>
    </row>
    <row r="216" spans="2:65" s="1" customFormat="1" ht="22.5" customHeight="1">
      <c r="B216" s="166"/>
      <c r="C216" s="167" t="s">
        <v>279</v>
      </c>
      <c r="D216" s="167" t="s">
        <v>133</v>
      </c>
      <c r="E216" s="168" t="s">
        <v>280</v>
      </c>
      <c r="F216" s="169" t="s">
        <v>281</v>
      </c>
      <c r="G216" s="170" t="s">
        <v>136</v>
      </c>
      <c r="H216" s="171">
        <v>0.6</v>
      </c>
      <c r="I216" s="172"/>
      <c r="J216" s="173">
        <f>ROUND(I216*H216,2)</f>
        <v>0</v>
      </c>
      <c r="K216" s="169" t="s">
        <v>137</v>
      </c>
      <c r="L216" s="35"/>
      <c r="M216" s="174" t="s">
        <v>48</v>
      </c>
      <c r="N216" s="175" t="s">
        <v>54</v>
      </c>
      <c r="O216" s="36"/>
      <c r="P216" s="176">
        <f>O216*H216</f>
        <v>0</v>
      </c>
      <c r="Q216" s="176">
        <v>0</v>
      </c>
      <c r="R216" s="176">
        <f>Q216*H216</f>
        <v>0</v>
      </c>
      <c r="S216" s="176">
        <v>0</v>
      </c>
      <c r="T216" s="177">
        <f>S216*H216</f>
        <v>0</v>
      </c>
      <c r="AR216" s="17" t="s">
        <v>138</v>
      </c>
      <c r="AT216" s="17" t="s">
        <v>133</v>
      </c>
      <c r="AU216" s="17" t="s">
        <v>91</v>
      </c>
      <c r="AY216" s="17" t="s">
        <v>131</v>
      </c>
      <c r="BE216" s="178">
        <f>IF(N216="základní",J216,0)</f>
        <v>0</v>
      </c>
      <c r="BF216" s="178">
        <f>IF(N216="snížená",J216,0)</f>
        <v>0</v>
      </c>
      <c r="BG216" s="178">
        <f>IF(N216="zákl. přenesená",J216,0)</f>
        <v>0</v>
      </c>
      <c r="BH216" s="178">
        <f>IF(N216="sníž. přenesená",J216,0)</f>
        <v>0</v>
      </c>
      <c r="BI216" s="178">
        <f>IF(N216="nulová",J216,0)</f>
        <v>0</v>
      </c>
      <c r="BJ216" s="17" t="s">
        <v>23</v>
      </c>
      <c r="BK216" s="178">
        <f>ROUND(I216*H216,2)</f>
        <v>0</v>
      </c>
      <c r="BL216" s="17" t="s">
        <v>138</v>
      </c>
      <c r="BM216" s="17" t="s">
        <v>282</v>
      </c>
    </row>
    <row r="217" spans="2:51" s="13" customFormat="1" ht="22.5" customHeight="1">
      <c r="B217" s="198"/>
      <c r="D217" s="180" t="s">
        <v>140</v>
      </c>
      <c r="E217" s="199" t="s">
        <v>48</v>
      </c>
      <c r="F217" s="200" t="s">
        <v>272</v>
      </c>
      <c r="H217" s="201" t="s">
        <v>48</v>
      </c>
      <c r="I217" s="202"/>
      <c r="L217" s="198"/>
      <c r="M217" s="203"/>
      <c r="N217" s="204"/>
      <c r="O217" s="204"/>
      <c r="P217" s="204"/>
      <c r="Q217" s="204"/>
      <c r="R217" s="204"/>
      <c r="S217" s="204"/>
      <c r="T217" s="205"/>
      <c r="AT217" s="201" t="s">
        <v>140</v>
      </c>
      <c r="AU217" s="201" t="s">
        <v>91</v>
      </c>
      <c r="AV217" s="13" t="s">
        <v>23</v>
      </c>
      <c r="AW217" s="13" t="s">
        <v>46</v>
      </c>
      <c r="AX217" s="13" t="s">
        <v>83</v>
      </c>
      <c r="AY217" s="201" t="s">
        <v>131</v>
      </c>
    </row>
    <row r="218" spans="2:51" s="11" customFormat="1" ht="22.5" customHeight="1">
      <c r="B218" s="179"/>
      <c r="D218" s="180" t="s">
        <v>140</v>
      </c>
      <c r="E218" s="181" t="s">
        <v>48</v>
      </c>
      <c r="F218" s="182" t="s">
        <v>278</v>
      </c>
      <c r="H218" s="183">
        <v>0.6</v>
      </c>
      <c r="I218" s="184"/>
      <c r="L218" s="179"/>
      <c r="M218" s="185"/>
      <c r="N218" s="186"/>
      <c r="O218" s="186"/>
      <c r="P218" s="186"/>
      <c r="Q218" s="186"/>
      <c r="R218" s="186"/>
      <c r="S218" s="186"/>
      <c r="T218" s="187"/>
      <c r="AT218" s="181" t="s">
        <v>140</v>
      </c>
      <c r="AU218" s="181" t="s">
        <v>91</v>
      </c>
      <c r="AV218" s="11" t="s">
        <v>91</v>
      </c>
      <c r="AW218" s="11" t="s">
        <v>46</v>
      </c>
      <c r="AX218" s="11" t="s">
        <v>83</v>
      </c>
      <c r="AY218" s="181" t="s">
        <v>131</v>
      </c>
    </row>
    <row r="219" spans="2:51" s="12" customFormat="1" ht="22.5" customHeight="1">
      <c r="B219" s="188"/>
      <c r="D219" s="180" t="s">
        <v>140</v>
      </c>
      <c r="E219" s="206" t="s">
        <v>48</v>
      </c>
      <c r="F219" s="207" t="s">
        <v>142</v>
      </c>
      <c r="H219" s="208">
        <v>0.6</v>
      </c>
      <c r="I219" s="193"/>
      <c r="L219" s="188"/>
      <c r="M219" s="194"/>
      <c r="N219" s="195"/>
      <c r="O219" s="195"/>
      <c r="P219" s="195"/>
      <c r="Q219" s="195"/>
      <c r="R219" s="195"/>
      <c r="S219" s="195"/>
      <c r="T219" s="196"/>
      <c r="AT219" s="197" t="s">
        <v>140</v>
      </c>
      <c r="AU219" s="197" t="s">
        <v>91</v>
      </c>
      <c r="AV219" s="12" t="s">
        <v>138</v>
      </c>
      <c r="AW219" s="12" t="s">
        <v>46</v>
      </c>
      <c r="AX219" s="12" t="s">
        <v>23</v>
      </c>
      <c r="AY219" s="197" t="s">
        <v>131</v>
      </c>
    </row>
    <row r="220" spans="2:63" s="10" customFormat="1" ht="29.25" customHeight="1">
      <c r="B220" s="152"/>
      <c r="D220" s="163" t="s">
        <v>82</v>
      </c>
      <c r="E220" s="164" t="s">
        <v>153</v>
      </c>
      <c r="F220" s="164" t="s">
        <v>283</v>
      </c>
      <c r="I220" s="155"/>
      <c r="J220" s="165">
        <f>BK220</f>
        <v>0</v>
      </c>
      <c r="L220" s="152"/>
      <c r="M220" s="157"/>
      <c r="N220" s="158"/>
      <c r="O220" s="158"/>
      <c r="P220" s="159">
        <f>SUM(P221:P226)</f>
        <v>0</v>
      </c>
      <c r="Q220" s="158"/>
      <c r="R220" s="159">
        <f>SUM(R221:R226)</f>
        <v>3.9853944</v>
      </c>
      <c r="S220" s="158"/>
      <c r="T220" s="160">
        <f>SUM(T221:T226)</f>
        <v>0</v>
      </c>
      <c r="AR220" s="153" t="s">
        <v>23</v>
      </c>
      <c r="AT220" s="161" t="s">
        <v>82</v>
      </c>
      <c r="AU220" s="161" t="s">
        <v>23</v>
      </c>
      <c r="AY220" s="153" t="s">
        <v>131</v>
      </c>
      <c r="BK220" s="162">
        <f>SUM(BK221:BK226)</f>
        <v>0</v>
      </c>
    </row>
    <row r="221" spans="2:65" s="1" customFormat="1" ht="22.5" customHeight="1">
      <c r="B221" s="166"/>
      <c r="C221" s="167" t="s">
        <v>284</v>
      </c>
      <c r="D221" s="167" t="s">
        <v>133</v>
      </c>
      <c r="E221" s="168" t="s">
        <v>285</v>
      </c>
      <c r="F221" s="169" t="s">
        <v>286</v>
      </c>
      <c r="G221" s="170" t="s">
        <v>237</v>
      </c>
      <c r="H221" s="171">
        <v>1.08</v>
      </c>
      <c r="I221" s="172"/>
      <c r="J221" s="173">
        <f>ROUND(I221*H221,2)</f>
        <v>0</v>
      </c>
      <c r="K221" s="169" t="s">
        <v>287</v>
      </c>
      <c r="L221" s="35"/>
      <c r="M221" s="174" t="s">
        <v>48</v>
      </c>
      <c r="N221" s="175" t="s">
        <v>54</v>
      </c>
      <c r="O221" s="36"/>
      <c r="P221" s="176">
        <f>O221*H221</f>
        <v>0</v>
      </c>
      <c r="Q221" s="176">
        <v>3.69018</v>
      </c>
      <c r="R221" s="176">
        <f>Q221*H221</f>
        <v>3.9853944</v>
      </c>
      <c r="S221" s="176">
        <v>0</v>
      </c>
      <c r="T221" s="177">
        <f>S221*H221</f>
        <v>0</v>
      </c>
      <c r="AR221" s="17" t="s">
        <v>138</v>
      </c>
      <c r="AT221" s="17" t="s">
        <v>133</v>
      </c>
      <c r="AU221" s="17" t="s">
        <v>91</v>
      </c>
      <c r="AY221" s="17" t="s">
        <v>131</v>
      </c>
      <c r="BE221" s="178">
        <f>IF(N221="základní",J221,0)</f>
        <v>0</v>
      </c>
      <c r="BF221" s="178">
        <f>IF(N221="snížená",J221,0)</f>
        <v>0</v>
      </c>
      <c r="BG221" s="178">
        <f>IF(N221="zákl. přenesená",J221,0)</f>
        <v>0</v>
      </c>
      <c r="BH221" s="178">
        <f>IF(N221="sníž. přenesená",J221,0)</f>
        <v>0</v>
      </c>
      <c r="BI221" s="178">
        <f>IF(N221="nulová",J221,0)</f>
        <v>0</v>
      </c>
      <c r="BJ221" s="17" t="s">
        <v>23</v>
      </c>
      <c r="BK221" s="178">
        <f>ROUND(I221*H221,2)</f>
        <v>0</v>
      </c>
      <c r="BL221" s="17" t="s">
        <v>138</v>
      </c>
      <c r="BM221" s="17" t="s">
        <v>288</v>
      </c>
    </row>
    <row r="222" spans="2:51" s="13" customFormat="1" ht="22.5" customHeight="1">
      <c r="B222" s="198"/>
      <c r="D222" s="180" t="s">
        <v>140</v>
      </c>
      <c r="E222" s="199" t="s">
        <v>48</v>
      </c>
      <c r="F222" s="200" t="s">
        <v>272</v>
      </c>
      <c r="H222" s="201" t="s">
        <v>48</v>
      </c>
      <c r="I222" s="202"/>
      <c r="L222" s="198"/>
      <c r="M222" s="203"/>
      <c r="N222" s="204"/>
      <c r="O222" s="204"/>
      <c r="P222" s="204"/>
      <c r="Q222" s="204"/>
      <c r="R222" s="204"/>
      <c r="S222" s="204"/>
      <c r="T222" s="205"/>
      <c r="AT222" s="201" t="s">
        <v>140</v>
      </c>
      <c r="AU222" s="201" t="s">
        <v>91</v>
      </c>
      <c r="AV222" s="13" t="s">
        <v>23</v>
      </c>
      <c r="AW222" s="13" t="s">
        <v>46</v>
      </c>
      <c r="AX222" s="13" t="s">
        <v>83</v>
      </c>
      <c r="AY222" s="201" t="s">
        <v>131</v>
      </c>
    </row>
    <row r="223" spans="2:51" s="11" customFormat="1" ht="22.5" customHeight="1">
      <c r="B223" s="179"/>
      <c r="D223" s="180" t="s">
        <v>140</v>
      </c>
      <c r="E223" s="181" t="s">
        <v>48</v>
      </c>
      <c r="F223" s="182" t="s">
        <v>289</v>
      </c>
      <c r="H223" s="183">
        <v>0.81</v>
      </c>
      <c r="I223" s="184"/>
      <c r="L223" s="179"/>
      <c r="M223" s="185"/>
      <c r="N223" s="186"/>
      <c r="O223" s="186"/>
      <c r="P223" s="186"/>
      <c r="Q223" s="186"/>
      <c r="R223" s="186"/>
      <c r="S223" s="186"/>
      <c r="T223" s="187"/>
      <c r="AT223" s="181" t="s">
        <v>140</v>
      </c>
      <c r="AU223" s="181" t="s">
        <v>91</v>
      </c>
      <c r="AV223" s="11" t="s">
        <v>91</v>
      </c>
      <c r="AW223" s="11" t="s">
        <v>46</v>
      </c>
      <c r="AX223" s="11" t="s">
        <v>83</v>
      </c>
      <c r="AY223" s="181" t="s">
        <v>131</v>
      </c>
    </row>
    <row r="224" spans="2:51" s="13" customFormat="1" ht="22.5" customHeight="1">
      <c r="B224" s="198"/>
      <c r="D224" s="180" t="s">
        <v>140</v>
      </c>
      <c r="E224" s="199" t="s">
        <v>48</v>
      </c>
      <c r="F224" s="200" t="s">
        <v>290</v>
      </c>
      <c r="H224" s="201" t="s">
        <v>48</v>
      </c>
      <c r="I224" s="202"/>
      <c r="L224" s="198"/>
      <c r="M224" s="203"/>
      <c r="N224" s="204"/>
      <c r="O224" s="204"/>
      <c r="P224" s="204"/>
      <c r="Q224" s="204"/>
      <c r="R224" s="204"/>
      <c r="S224" s="204"/>
      <c r="T224" s="205"/>
      <c r="AT224" s="201" t="s">
        <v>140</v>
      </c>
      <c r="AU224" s="201" t="s">
        <v>91</v>
      </c>
      <c r="AV224" s="13" t="s">
        <v>23</v>
      </c>
      <c r="AW224" s="13" t="s">
        <v>46</v>
      </c>
      <c r="AX224" s="13" t="s">
        <v>83</v>
      </c>
      <c r="AY224" s="201" t="s">
        <v>131</v>
      </c>
    </row>
    <row r="225" spans="2:51" s="11" customFormat="1" ht="22.5" customHeight="1">
      <c r="B225" s="179"/>
      <c r="D225" s="180" t="s">
        <v>140</v>
      </c>
      <c r="E225" s="181" t="s">
        <v>48</v>
      </c>
      <c r="F225" s="182" t="s">
        <v>291</v>
      </c>
      <c r="H225" s="183">
        <v>0.27</v>
      </c>
      <c r="I225" s="184"/>
      <c r="L225" s="179"/>
      <c r="M225" s="185"/>
      <c r="N225" s="186"/>
      <c r="O225" s="186"/>
      <c r="P225" s="186"/>
      <c r="Q225" s="186"/>
      <c r="R225" s="186"/>
      <c r="S225" s="186"/>
      <c r="T225" s="187"/>
      <c r="AT225" s="181" t="s">
        <v>140</v>
      </c>
      <c r="AU225" s="181" t="s">
        <v>91</v>
      </c>
      <c r="AV225" s="11" t="s">
        <v>91</v>
      </c>
      <c r="AW225" s="11" t="s">
        <v>46</v>
      </c>
      <c r="AX225" s="11" t="s">
        <v>83</v>
      </c>
      <c r="AY225" s="181" t="s">
        <v>131</v>
      </c>
    </row>
    <row r="226" spans="2:51" s="12" customFormat="1" ht="22.5" customHeight="1">
      <c r="B226" s="188"/>
      <c r="D226" s="180" t="s">
        <v>140</v>
      </c>
      <c r="E226" s="206" t="s">
        <v>48</v>
      </c>
      <c r="F226" s="207" t="s">
        <v>142</v>
      </c>
      <c r="H226" s="208">
        <v>1.08</v>
      </c>
      <c r="I226" s="193"/>
      <c r="L226" s="188"/>
      <c r="M226" s="194"/>
      <c r="N226" s="195"/>
      <c r="O226" s="195"/>
      <c r="P226" s="195"/>
      <c r="Q226" s="195"/>
      <c r="R226" s="195"/>
      <c r="S226" s="195"/>
      <c r="T226" s="196"/>
      <c r="AT226" s="197" t="s">
        <v>140</v>
      </c>
      <c r="AU226" s="197" t="s">
        <v>91</v>
      </c>
      <c r="AV226" s="12" t="s">
        <v>138</v>
      </c>
      <c r="AW226" s="12" t="s">
        <v>46</v>
      </c>
      <c r="AX226" s="12" t="s">
        <v>23</v>
      </c>
      <c r="AY226" s="197" t="s">
        <v>131</v>
      </c>
    </row>
    <row r="227" spans="2:63" s="10" customFormat="1" ht="29.25" customHeight="1">
      <c r="B227" s="152"/>
      <c r="D227" s="163" t="s">
        <v>82</v>
      </c>
      <c r="E227" s="164" t="s">
        <v>165</v>
      </c>
      <c r="F227" s="164" t="s">
        <v>292</v>
      </c>
      <c r="I227" s="155"/>
      <c r="J227" s="165">
        <f>BK227</f>
        <v>0</v>
      </c>
      <c r="L227" s="152"/>
      <c r="M227" s="157"/>
      <c r="N227" s="158"/>
      <c r="O227" s="158"/>
      <c r="P227" s="159">
        <f>SUM(P228:P441)</f>
        <v>0</v>
      </c>
      <c r="Q227" s="158"/>
      <c r="R227" s="159">
        <f>SUM(R228:R441)</f>
        <v>28.9881576</v>
      </c>
      <c r="S227" s="158"/>
      <c r="T227" s="160">
        <f>SUM(T228:T441)</f>
        <v>21.942456</v>
      </c>
      <c r="AR227" s="153" t="s">
        <v>23</v>
      </c>
      <c r="AT227" s="161" t="s">
        <v>82</v>
      </c>
      <c r="AU227" s="161" t="s">
        <v>23</v>
      </c>
      <c r="AY227" s="153" t="s">
        <v>131</v>
      </c>
      <c r="BK227" s="162">
        <f>SUM(BK228:BK441)</f>
        <v>0</v>
      </c>
    </row>
    <row r="228" spans="2:65" s="1" customFormat="1" ht="22.5" customHeight="1">
      <c r="B228" s="166"/>
      <c r="C228" s="167" t="s">
        <v>293</v>
      </c>
      <c r="D228" s="167" t="s">
        <v>133</v>
      </c>
      <c r="E228" s="168" t="s">
        <v>294</v>
      </c>
      <c r="F228" s="169" t="s">
        <v>295</v>
      </c>
      <c r="G228" s="170" t="s">
        <v>136</v>
      </c>
      <c r="H228" s="171">
        <v>210.75</v>
      </c>
      <c r="I228" s="172"/>
      <c r="J228" s="173">
        <f>ROUND(I228*H228,2)</f>
        <v>0</v>
      </c>
      <c r="K228" s="169" t="s">
        <v>137</v>
      </c>
      <c r="L228" s="35"/>
      <c r="M228" s="174" t="s">
        <v>48</v>
      </c>
      <c r="N228" s="175" t="s">
        <v>54</v>
      </c>
      <c r="O228" s="36"/>
      <c r="P228" s="176">
        <f>O228*H228</f>
        <v>0</v>
      </c>
      <c r="Q228" s="176">
        <v>0.0315</v>
      </c>
      <c r="R228" s="176">
        <f>Q228*H228</f>
        <v>6.638625</v>
      </c>
      <c r="S228" s="176">
        <v>0</v>
      </c>
      <c r="T228" s="177">
        <f>S228*H228</f>
        <v>0</v>
      </c>
      <c r="AR228" s="17" t="s">
        <v>138</v>
      </c>
      <c r="AT228" s="17" t="s">
        <v>133</v>
      </c>
      <c r="AU228" s="17" t="s">
        <v>91</v>
      </c>
      <c r="AY228" s="17" t="s">
        <v>131</v>
      </c>
      <c r="BE228" s="178">
        <f>IF(N228="základní",J228,0)</f>
        <v>0</v>
      </c>
      <c r="BF228" s="178">
        <f>IF(N228="snížená",J228,0)</f>
        <v>0</v>
      </c>
      <c r="BG228" s="178">
        <f>IF(N228="zákl. přenesená",J228,0)</f>
        <v>0</v>
      </c>
      <c r="BH228" s="178">
        <f>IF(N228="sníž. přenesená",J228,0)</f>
        <v>0</v>
      </c>
      <c r="BI228" s="178">
        <f>IF(N228="nulová",J228,0)</f>
        <v>0</v>
      </c>
      <c r="BJ228" s="17" t="s">
        <v>23</v>
      </c>
      <c r="BK228" s="178">
        <f>ROUND(I228*H228,2)</f>
        <v>0</v>
      </c>
      <c r="BL228" s="17" t="s">
        <v>138</v>
      </c>
      <c r="BM228" s="17" t="s">
        <v>296</v>
      </c>
    </row>
    <row r="229" spans="2:51" s="13" customFormat="1" ht="22.5" customHeight="1">
      <c r="B229" s="198"/>
      <c r="D229" s="180" t="s">
        <v>140</v>
      </c>
      <c r="E229" s="199" t="s">
        <v>48</v>
      </c>
      <c r="F229" s="200" t="s">
        <v>297</v>
      </c>
      <c r="H229" s="201" t="s">
        <v>48</v>
      </c>
      <c r="I229" s="202"/>
      <c r="L229" s="198"/>
      <c r="M229" s="203"/>
      <c r="N229" s="204"/>
      <c r="O229" s="204"/>
      <c r="P229" s="204"/>
      <c r="Q229" s="204"/>
      <c r="R229" s="204"/>
      <c r="S229" s="204"/>
      <c r="T229" s="205"/>
      <c r="AT229" s="201" t="s">
        <v>140</v>
      </c>
      <c r="AU229" s="201" t="s">
        <v>91</v>
      </c>
      <c r="AV229" s="13" t="s">
        <v>23</v>
      </c>
      <c r="AW229" s="13" t="s">
        <v>46</v>
      </c>
      <c r="AX229" s="13" t="s">
        <v>83</v>
      </c>
      <c r="AY229" s="201" t="s">
        <v>131</v>
      </c>
    </row>
    <row r="230" spans="2:51" s="11" customFormat="1" ht="22.5" customHeight="1">
      <c r="B230" s="179"/>
      <c r="D230" s="180" t="s">
        <v>140</v>
      </c>
      <c r="E230" s="181" t="s">
        <v>48</v>
      </c>
      <c r="F230" s="182" t="s">
        <v>298</v>
      </c>
      <c r="H230" s="183">
        <v>57</v>
      </c>
      <c r="I230" s="184"/>
      <c r="L230" s="179"/>
      <c r="M230" s="185"/>
      <c r="N230" s="186"/>
      <c r="O230" s="186"/>
      <c r="P230" s="186"/>
      <c r="Q230" s="186"/>
      <c r="R230" s="186"/>
      <c r="S230" s="186"/>
      <c r="T230" s="187"/>
      <c r="AT230" s="181" t="s">
        <v>140</v>
      </c>
      <c r="AU230" s="181" t="s">
        <v>91</v>
      </c>
      <c r="AV230" s="11" t="s">
        <v>91</v>
      </c>
      <c r="AW230" s="11" t="s">
        <v>46</v>
      </c>
      <c r="AX230" s="11" t="s">
        <v>83</v>
      </c>
      <c r="AY230" s="181" t="s">
        <v>131</v>
      </c>
    </row>
    <row r="231" spans="2:51" s="13" customFormat="1" ht="22.5" customHeight="1">
      <c r="B231" s="198"/>
      <c r="D231" s="180" t="s">
        <v>140</v>
      </c>
      <c r="E231" s="199" t="s">
        <v>48</v>
      </c>
      <c r="F231" s="200" t="s">
        <v>299</v>
      </c>
      <c r="H231" s="201" t="s">
        <v>48</v>
      </c>
      <c r="I231" s="202"/>
      <c r="L231" s="198"/>
      <c r="M231" s="203"/>
      <c r="N231" s="204"/>
      <c r="O231" s="204"/>
      <c r="P231" s="204"/>
      <c r="Q231" s="204"/>
      <c r="R231" s="204"/>
      <c r="S231" s="204"/>
      <c r="T231" s="205"/>
      <c r="AT231" s="201" t="s">
        <v>140</v>
      </c>
      <c r="AU231" s="201" t="s">
        <v>91</v>
      </c>
      <c r="AV231" s="13" t="s">
        <v>23</v>
      </c>
      <c r="AW231" s="13" t="s">
        <v>46</v>
      </c>
      <c r="AX231" s="13" t="s">
        <v>83</v>
      </c>
      <c r="AY231" s="201" t="s">
        <v>131</v>
      </c>
    </row>
    <row r="232" spans="2:51" s="11" customFormat="1" ht="22.5" customHeight="1">
      <c r="B232" s="179"/>
      <c r="D232" s="180" t="s">
        <v>140</v>
      </c>
      <c r="E232" s="181" t="s">
        <v>48</v>
      </c>
      <c r="F232" s="182" t="s">
        <v>300</v>
      </c>
      <c r="H232" s="183">
        <v>33.25</v>
      </c>
      <c r="I232" s="184"/>
      <c r="L232" s="179"/>
      <c r="M232" s="185"/>
      <c r="N232" s="186"/>
      <c r="O232" s="186"/>
      <c r="P232" s="186"/>
      <c r="Q232" s="186"/>
      <c r="R232" s="186"/>
      <c r="S232" s="186"/>
      <c r="T232" s="187"/>
      <c r="AT232" s="181" t="s">
        <v>140</v>
      </c>
      <c r="AU232" s="181" t="s">
        <v>91</v>
      </c>
      <c r="AV232" s="11" t="s">
        <v>91</v>
      </c>
      <c r="AW232" s="11" t="s">
        <v>46</v>
      </c>
      <c r="AX232" s="11" t="s">
        <v>83</v>
      </c>
      <c r="AY232" s="181" t="s">
        <v>131</v>
      </c>
    </row>
    <row r="233" spans="2:51" s="13" customFormat="1" ht="22.5" customHeight="1">
      <c r="B233" s="198"/>
      <c r="D233" s="180" t="s">
        <v>140</v>
      </c>
      <c r="E233" s="199" t="s">
        <v>48</v>
      </c>
      <c r="F233" s="200" t="s">
        <v>272</v>
      </c>
      <c r="H233" s="201" t="s">
        <v>48</v>
      </c>
      <c r="I233" s="202"/>
      <c r="L233" s="198"/>
      <c r="M233" s="203"/>
      <c r="N233" s="204"/>
      <c r="O233" s="204"/>
      <c r="P233" s="204"/>
      <c r="Q233" s="204"/>
      <c r="R233" s="204"/>
      <c r="S233" s="204"/>
      <c r="T233" s="205"/>
      <c r="AT233" s="201" t="s">
        <v>140</v>
      </c>
      <c r="AU233" s="201" t="s">
        <v>91</v>
      </c>
      <c r="AV233" s="13" t="s">
        <v>23</v>
      </c>
      <c r="AW233" s="13" t="s">
        <v>46</v>
      </c>
      <c r="AX233" s="13" t="s">
        <v>83</v>
      </c>
      <c r="AY233" s="201" t="s">
        <v>131</v>
      </c>
    </row>
    <row r="234" spans="2:51" s="11" customFormat="1" ht="22.5" customHeight="1">
      <c r="B234" s="179"/>
      <c r="D234" s="180" t="s">
        <v>140</v>
      </c>
      <c r="E234" s="181" t="s">
        <v>48</v>
      </c>
      <c r="F234" s="182" t="s">
        <v>301</v>
      </c>
      <c r="H234" s="183">
        <v>45.5</v>
      </c>
      <c r="I234" s="184"/>
      <c r="L234" s="179"/>
      <c r="M234" s="185"/>
      <c r="N234" s="186"/>
      <c r="O234" s="186"/>
      <c r="P234" s="186"/>
      <c r="Q234" s="186"/>
      <c r="R234" s="186"/>
      <c r="S234" s="186"/>
      <c r="T234" s="187"/>
      <c r="AT234" s="181" t="s">
        <v>140</v>
      </c>
      <c r="AU234" s="181" t="s">
        <v>91</v>
      </c>
      <c r="AV234" s="11" t="s">
        <v>91</v>
      </c>
      <c r="AW234" s="11" t="s">
        <v>46</v>
      </c>
      <c r="AX234" s="11" t="s">
        <v>83</v>
      </c>
      <c r="AY234" s="181" t="s">
        <v>131</v>
      </c>
    </row>
    <row r="235" spans="2:51" s="13" customFormat="1" ht="22.5" customHeight="1">
      <c r="B235" s="198"/>
      <c r="D235" s="180" t="s">
        <v>140</v>
      </c>
      <c r="E235" s="199" t="s">
        <v>48</v>
      </c>
      <c r="F235" s="200" t="s">
        <v>302</v>
      </c>
      <c r="H235" s="201" t="s">
        <v>48</v>
      </c>
      <c r="I235" s="202"/>
      <c r="L235" s="198"/>
      <c r="M235" s="203"/>
      <c r="N235" s="204"/>
      <c r="O235" s="204"/>
      <c r="P235" s="204"/>
      <c r="Q235" s="204"/>
      <c r="R235" s="204"/>
      <c r="S235" s="204"/>
      <c r="T235" s="205"/>
      <c r="AT235" s="201" t="s">
        <v>140</v>
      </c>
      <c r="AU235" s="201" t="s">
        <v>91</v>
      </c>
      <c r="AV235" s="13" t="s">
        <v>23</v>
      </c>
      <c r="AW235" s="13" t="s">
        <v>46</v>
      </c>
      <c r="AX235" s="13" t="s">
        <v>83</v>
      </c>
      <c r="AY235" s="201" t="s">
        <v>131</v>
      </c>
    </row>
    <row r="236" spans="2:51" s="11" customFormat="1" ht="22.5" customHeight="1">
      <c r="B236" s="179"/>
      <c r="D236" s="180" t="s">
        <v>140</v>
      </c>
      <c r="E236" s="181" t="s">
        <v>48</v>
      </c>
      <c r="F236" s="182" t="s">
        <v>303</v>
      </c>
      <c r="H236" s="183">
        <v>52.5</v>
      </c>
      <c r="I236" s="184"/>
      <c r="L236" s="179"/>
      <c r="M236" s="185"/>
      <c r="N236" s="186"/>
      <c r="O236" s="186"/>
      <c r="P236" s="186"/>
      <c r="Q236" s="186"/>
      <c r="R236" s="186"/>
      <c r="S236" s="186"/>
      <c r="T236" s="187"/>
      <c r="AT236" s="181" t="s">
        <v>140</v>
      </c>
      <c r="AU236" s="181" t="s">
        <v>91</v>
      </c>
      <c r="AV236" s="11" t="s">
        <v>91</v>
      </c>
      <c r="AW236" s="11" t="s">
        <v>46</v>
      </c>
      <c r="AX236" s="11" t="s">
        <v>83</v>
      </c>
      <c r="AY236" s="181" t="s">
        <v>131</v>
      </c>
    </row>
    <row r="237" spans="2:51" s="13" customFormat="1" ht="22.5" customHeight="1">
      <c r="B237" s="198"/>
      <c r="D237" s="180" t="s">
        <v>140</v>
      </c>
      <c r="E237" s="199" t="s">
        <v>48</v>
      </c>
      <c r="F237" s="200" t="s">
        <v>304</v>
      </c>
      <c r="H237" s="201" t="s">
        <v>48</v>
      </c>
      <c r="I237" s="202"/>
      <c r="L237" s="198"/>
      <c r="M237" s="203"/>
      <c r="N237" s="204"/>
      <c r="O237" s="204"/>
      <c r="P237" s="204"/>
      <c r="Q237" s="204"/>
      <c r="R237" s="204"/>
      <c r="S237" s="204"/>
      <c r="T237" s="205"/>
      <c r="AT237" s="201" t="s">
        <v>140</v>
      </c>
      <c r="AU237" s="201" t="s">
        <v>91</v>
      </c>
      <c r="AV237" s="13" t="s">
        <v>23</v>
      </c>
      <c r="AW237" s="13" t="s">
        <v>46</v>
      </c>
      <c r="AX237" s="13" t="s">
        <v>83</v>
      </c>
      <c r="AY237" s="201" t="s">
        <v>131</v>
      </c>
    </row>
    <row r="238" spans="2:51" s="11" customFormat="1" ht="22.5" customHeight="1">
      <c r="B238" s="179"/>
      <c r="D238" s="180" t="s">
        <v>140</v>
      </c>
      <c r="E238" s="181" t="s">
        <v>48</v>
      </c>
      <c r="F238" s="182" t="s">
        <v>305</v>
      </c>
      <c r="H238" s="183">
        <v>22.5</v>
      </c>
      <c r="I238" s="184"/>
      <c r="L238" s="179"/>
      <c r="M238" s="185"/>
      <c r="N238" s="186"/>
      <c r="O238" s="186"/>
      <c r="P238" s="186"/>
      <c r="Q238" s="186"/>
      <c r="R238" s="186"/>
      <c r="S238" s="186"/>
      <c r="T238" s="187"/>
      <c r="AT238" s="181" t="s">
        <v>140</v>
      </c>
      <c r="AU238" s="181" t="s">
        <v>91</v>
      </c>
      <c r="AV238" s="11" t="s">
        <v>91</v>
      </c>
      <c r="AW238" s="11" t="s">
        <v>46</v>
      </c>
      <c r="AX238" s="11" t="s">
        <v>83</v>
      </c>
      <c r="AY238" s="181" t="s">
        <v>131</v>
      </c>
    </row>
    <row r="239" spans="2:51" s="12" customFormat="1" ht="22.5" customHeight="1">
      <c r="B239" s="188"/>
      <c r="D239" s="189" t="s">
        <v>140</v>
      </c>
      <c r="E239" s="190" t="s">
        <v>48</v>
      </c>
      <c r="F239" s="191" t="s">
        <v>142</v>
      </c>
      <c r="H239" s="192">
        <v>210.75</v>
      </c>
      <c r="I239" s="193"/>
      <c r="L239" s="188"/>
      <c r="M239" s="194"/>
      <c r="N239" s="195"/>
      <c r="O239" s="195"/>
      <c r="P239" s="195"/>
      <c r="Q239" s="195"/>
      <c r="R239" s="195"/>
      <c r="S239" s="195"/>
      <c r="T239" s="196"/>
      <c r="AT239" s="197" t="s">
        <v>140</v>
      </c>
      <c r="AU239" s="197" t="s">
        <v>91</v>
      </c>
      <c r="AV239" s="12" t="s">
        <v>138</v>
      </c>
      <c r="AW239" s="12" t="s">
        <v>46</v>
      </c>
      <c r="AX239" s="12" t="s">
        <v>23</v>
      </c>
      <c r="AY239" s="197" t="s">
        <v>131</v>
      </c>
    </row>
    <row r="240" spans="2:65" s="1" customFormat="1" ht="22.5" customHeight="1">
      <c r="B240" s="166"/>
      <c r="C240" s="167" t="s">
        <v>306</v>
      </c>
      <c r="D240" s="167" t="s">
        <v>133</v>
      </c>
      <c r="E240" s="168" t="s">
        <v>307</v>
      </c>
      <c r="F240" s="169" t="s">
        <v>308</v>
      </c>
      <c r="G240" s="170" t="s">
        <v>136</v>
      </c>
      <c r="H240" s="171">
        <v>290.769</v>
      </c>
      <c r="I240" s="172"/>
      <c r="J240" s="173">
        <f>ROUND(I240*H240,2)</f>
        <v>0</v>
      </c>
      <c r="K240" s="169" t="s">
        <v>137</v>
      </c>
      <c r="L240" s="35"/>
      <c r="M240" s="174" t="s">
        <v>48</v>
      </c>
      <c r="N240" s="175" t="s">
        <v>54</v>
      </c>
      <c r="O240" s="36"/>
      <c r="P240" s="176">
        <f>O240*H240</f>
        <v>0</v>
      </c>
      <c r="Q240" s="176">
        <v>0.0014</v>
      </c>
      <c r="R240" s="176">
        <f>Q240*H240</f>
        <v>0.4070766</v>
      </c>
      <c r="S240" s="176">
        <v>0</v>
      </c>
      <c r="T240" s="177">
        <f>S240*H240</f>
        <v>0</v>
      </c>
      <c r="AR240" s="17" t="s">
        <v>138</v>
      </c>
      <c r="AT240" s="17" t="s">
        <v>133</v>
      </c>
      <c r="AU240" s="17" t="s">
        <v>91</v>
      </c>
      <c r="AY240" s="17" t="s">
        <v>131</v>
      </c>
      <c r="BE240" s="178">
        <f>IF(N240="základní",J240,0)</f>
        <v>0</v>
      </c>
      <c r="BF240" s="178">
        <f>IF(N240="snížená",J240,0)</f>
        <v>0</v>
      </c>
      <c r="BG240" s="178">
        <f>IF(N240="zákl. přenesená",J240,0)</f>
        <v>0</v>
      </c>
      <c r="BH240" s="178">
        <f>IF(N240="sníž. přenesená",J240,0)</f>
        <v>0</v>
      </c>
      <c r="BI240" s="178">
        <f>IF(N240="nulová",J240,0)</f>
        <v>0</v>
      </c>
      <c r="BJ240" s="17" t="s">
        <v>23</v>
      </c>
      <c r="BK240" s="178">
        <f>ROUND(I240*H240,2)</f>
        <v>0</v>
      </c>
      <c r="BL240" s="17" t="s">
        <v>138</v>
      </c>
      <c r="BM240" s="17" t="s">
        <v>309</v>
      </c>
    </row>
    <row r="241" spans="2:51" s="13" customFormat="1" ht="22.5" customHeight="1">
      <c r="B241" s="198"/>
      <c r="D241" s="180" t="s">
        <v>140</v>
      </c>
      <c r="E241" s="199" t="s">
        <v>48</v>
      </c>
      <c r="F241" s="200" t="s">
        <v>310</v>
      </c>
      <c r="H241" s="201" t="s">
        <v>48</v>
      </c>
      <c r="I241" s="202"/>
      <c r="L241" s="198"/>
      <c r="M241" s="203"/>
      <c r="N241" s="204"/>
      <c r="O241" s="204"/>
      <c r="P241" s="204"/>
      <c r="Q241" s="204"/>
      <c r="R241" s="204"/>
      <c r="S241" s="204"/>
      <c r="T241" s="205"/>
      <c r="AT241" s="201" t="s">
        <v>140</v>
      </c>
      <c r="AU241" s="201" t="s">
        <v>91</v>
      </c>
      <c r="AV241" s="13" t="s">
        <v>23</v>
      </c>
      <c r="AW241" s="13" t="s">
        <v>46</v>
      </c>
      <c r="AX241" s="13" t="s">
        <v>83</v>
      </c>
      <c r="AY241" s="201" t="s">
        <v>131</v>
      </c>
    </row>
    <row r="242" spans="2:51" s="13" customFormat="1" ht="22.5" customHeight="1">
      <c r="B242" s="198"/>
      <c r="D242" s="180" t="s">
        <v>140</v>
      </c>
      <c r="E242" s="199" t="s">
        <v>48</v>
      </c>
      <c r="F242" s="200" t="s">
        <v>311</v>
      </c>
      <c r="H242" s="201" t="s">
        <v>48</v>
      </c>
      <c r="I242" s="202"/>
      <c r="L242" s="198"/>
      <c r="M242" s="203"/>
      <c r="N242" s="204"/>
      <c r="O242" s="204"/>
      <c r="P242" s="204"/>
      <c r="Q242" s="204"/>
      <c r="R242" s="204"/>
      <c r="S242" s="204"/>
      <c r="T242" s="205"/>
      <c r="AT242" s="201" t="s">
        <v>140</v>
      </c>
      <c r="AU242" s="201" t="s">
        <v>91</v>
      </c>
      <c r="AV242" s="13" t="s">
        <v>23</v>
      </c>
      <c r="AW242" s="13" t="s">
        <v>46</v>
      </c>
      <c r="AX242" s="13" t="s">
        <v>83</v>
      </c>
      <c r="AY242" s="201" t="s">
        <v>131</v>
      </c>
    </row>
    <row r="243" spans="2:51" s="13" customFormat="1" ht="22.5" customHeight="1">
      <c r="B243" s="198"/>
      <c r="D243" s="180" t="s">
        <v>140</v>
      </c>
      <c r="E243" s="199" t="s">
        <v>48</v>
      </c>
      <c r="F243" s="200" t="s">
        <v>297</v>
      </c>
      <c r="H243" s="201" t="s">
        <v>48</v>
      </c>
      <c r="I243" s="202"/>
      <c r="L243" s="198"/>
      <c r="M243" s="203"/>
      <c r="N243" s="204"/>
      <c r="O243" s="204"/>
      <c r="P243" s="204"/>
      <c r="Q243" s="204"/>
      <c r="R243" s="204"/>
      <c r="S243" s="204"/>
      <c r="T243" s="205"/>
      <c r="AT243" s="201" t="s">
        <v>140</v>
      </c>
      <c r="AU243" s="201" t="s">
        <v>91</v>
      </c>
      <c r="AV243" s="13" t="s">
        <v>23</v>
      </c>
      <c r="AW243" s="13" t="s">
        <v>46</v>
      </c>
      <c r="AX243" s="13" t="s">
        <v>83</v>
      </c>
      <c r="AY243" s="201" t="s">
        <v>131</v>
      </c>
    </row>
    <row r="244" spans="2:51" s="11" customFormat="1" ht="22.5" customHeight="1">
      <c r="B244" s="179"/>
      <c r="D244" s="180" t="s">
        <v>140</v>
      </c>
      <c r="E244" s="181" t="s">
        <v>48</v>
      </c>
      <c r="F244" s="182" t="s">
        <v>312</v>
      </c>
      <c r="H244" s="183">
        <v>23.75</v>
      </c>
      <c r="I244" s="184"/>
      <c r="L244" s="179"/>
      <c r="M244" s="185"/>
      <c r="N244" s="186"/>
      <c r="O244" s="186"/>
      <c r="P244" s="186"/>
      <c r="Q244" s="186"/>
      <c r="R244" s="186"/>
      <c r="S244" s="186"/>
      <c r="T244" s="187"/>
      <c r="AT244" s="181" t="s">
        <v>140</v>
      </c>
      <c r="AU244" s="181" t="s">
        <v>91</v>
      </c>
      <c r="AV244" s="11" t="s">
        <v>91</v>
      </c>
      <c r="AW244" s="11" t="s">
        <v>46</v>
      </c>
      <c r="AX244" s="11" t="s">
        <v>83</v>
      </c>
      <c r="AY244" s="181" t="s">
        <v>131</v>
      </c>
    </row>
    <row r="245" spans="2:51" s="11" customFormat="1" ht="22.5" customHeight="1">
      <c r="B245" s="179"/>
      <c r="D245" s="180" t="s">
        <v>140</v>
      </c>
      <c r="E245" s="181" t="s">
        <v>48</v>
      </c>
      <c r="F245" s="182" t="s">
        <v>313</v>
      </c>
      <c r="H245" s="183">
        <v>49</v>
      </c>
      <c r="I245" s="184"/>
      <c r="L245" s="179"/>
      <c r="M245" s="185"/>
      <c r="N245" s="186"/>
      <c r="O245" s="186"/>
      <c r="P245" s="186"/>
      <c r="Q245" s="186"/>
      <c r="R245" s="186"/>
      <c r="S245" s="186"/>
      <c r="T245" s="187"/>
      <c r="AT245" s="181" t="s">
        <v>140</v>
      </c>
      <c r="AU245" s="181" t="s">
        <v>91</v>
      </c>
      <c r="AV245" s="11" t="s">
        <v>91</v>
      </c>
      <c r="AW245" s="11" t="s">
        <v>46</v>
      </c>
      <c r="AX245" s="11" t="s">
        <v>83</v>
      </c>
      <c r="AY245" s="181" t="s">
        <v>131</v>
      </c>
    </row>
    <row r="246" spans="2:51" s="13" customFormat="1" ht="22.5" customHeight="1">
      <c r="B246" s="198"/>
      <c r="D246" s="180" t="s">
        <v>140</v>
      </c>
      <c r="E246" s="199" t="s">
        <v>48</v>
      </c>
      <c r="F246" s="200" t="s">
        <v>314</v>
      </c>
      <c r="H246" s="201" t="s">
        <v>48</v>
      </c>
      <c r="I246" s="202"/>
      <c r="L246" s="198"/>
      <c r="M246" s="203"/>
      <c r="N246" s="204"/>
      <c r="O246" s="204"/>
      <c r="P246" s="204"/>
      <c r="Q246" s="204"/>
      <c r="R246" s="204"/>
      <c r="S246" s="204"/>
      <c r="T246" s="205"/>
      <c r="AT246" s="201" t="s">
        <v>140</v>
      </c>
      <c r="AU246" s="201" t="s">
        <v>91</v>
      </c>
      <c r="AV246" s="13" t="s">
        <v>23</v>
      </c>
      <c r="AW246" s="13" t="s">
        <v>46</v>
      </c>
      <c r="AX246" s="13" t="s">
        <v>83</v>
      </c>
      <c r="AY246" s="201" t="s">
        <v>131</v>
      </c>
    </row>
    <row r="247" spans="2:51" s="11" customFormat="1" ht="22.5" customHeight="1">
      <c r="B247" s="179"/>
      <c r="D247" s="180" t="s">
        <v>140</v>
      </c>
      <c r="E247" s="181" t="s">
        <v>48</v>
      </c>
      <c r="F247" s="182" t="s">
        <v>315</v>
      </c>
      <c r="H247" s="183">
        <v>0.63</v>
      </c>
      <c r="I247" s="184"/>
      <c r="L247" s="179"/>
      <c r="M247" s="185"/>
      <c r="N247" s="186"/>
      <c r="O247" s="186"/>
      <c r="P247" s="186"/>
      <c r="Q247" s="186"/>
      <c r="R247" s="186"/>
      <c r="S247" s="186"/>
      <c r="T247" s="187"/>
      <c r="AT247" s="181" t="s">
        <v>140</v>
      </c>
      <c r="AU247" s="181" t="s">
        <v>91</v>
      </c>
      <c r="AV247" s="11" t="s">
        <v>91</v>
      </c>
      <c r="AW247" s="11" t="s">
        <v>46</v>
      </c>
      <c r="AX247" s="11" t="s">
        <v>83</v>
      </c>
      <c r="AY247" s="181" t="s">
        <v>131</v>
      </c>
    </row>
    <row r="248" spans="2:51" s="13" customFormat="1" ht="22.5" customHeight="1">
      <c r="B248" s="198"/>
      <c r="D248" s="180" t="s">
        <v>140</v>
      </c>
      <c r="E248" s="199" t="s">
        <v>48</v>
      </c>
      <c r="F248" s="200" t="s">
        <v>299</v>
      </c>
      <c r="H248" s="201" t="s">
        <v>48</v>
      </c>
      <c r="I248" s="202"/>
      <c r="L248" s="198"/>
      <c r="M248" s="203"/>
      <c r="N248" s="204"/>
      <c r="O248" s="204"/>
      <c r="P248" s="204"/>
      <c r="Q248" s="204"/>
      <c r="R248" s="204"/>
      <c r="S248" s="204"/>
      <c r="T248" s="205"/>
      <c r="AT248" s="201" t="s">
        <v>140</v>
      </c>
      <c r="AU248" s="201" t="s">
        <v>91</v>
      </c>
      <c r="AV248" s="13" t="s">
        <v>23</v>
      </c>
      <c r="AW248" s="13" t="s">
        <v>46</v>
      </c>
      <c r="AX248" s="13" t="s">
        <v>83</v>
      </c>
      <c r="AY248" s="201" t="s">
        <v>131</v>
      </c>
    </row>
    <row r="249" spans="2:51" s="11" customFormat="1" ht="22.5" customHeight="1">
      <c r="B249" s="179"/>
      <c r="D249" s="180" t="s">
        <v>140</v>
      </c>
      <c r="E249" s="181" t="s">
        <v>48</v>
      </c>
      <c r="F249" s="182" t="s">
        <v>316</v>
      </c>
      <c r="H249" s="183">
        <v>7</v>
      </c>
      <c r="I249" s="184"/>
      <c r="L249" s="179"/>
      <c r="M249" s="185"/>
      <c r="N249" s="186"/>
      <c r="O249" s="186"/>
      <c r="P249" s="186"/>
      <c r="Q249" s="186"/>
      <c r="R249" s="186"/>
      <c r="S249" s="186"/>
      <c r="T249" s="187"/>
      <c r="AT249" s="181" t="s">
        <v>140</v>
      </c>
      <c r="AU249" s="181" t="s">
        <v>91</v>
      </c>
      <c r="AV249" s="11" t="s">
        <v>91</v>
      </c>
      <c r="AW249" s="11" t="s">
        <v>46</v>
      </c>
      <c r="AX249" s="11" t="s">
        <v>83</v>
      </c>
      <c r="AY249" s="181" t="s">
        <v>131</v>
      </c>
    </row>
    <row r="250" spans="2:51" s="11" customFormat="1" ht="22.5" customHeight="1">
      <c r="B250" s="179"/>
      <c r="D250" s="180" t="s">
        <v>140</v>
      </c>
      <c r="E250" s="181" t="s">
        <v>48</v>
      </c>
      <c r="F250" s="182" t="s">
        <v>317</v>
      </c>
      <c r="H250" s="183">
        <v>14.875</v>
      </c>
      <c r="I250" s="184"/>
      <c r="L250" s="179"/>
      <c r="M250" s="185"/>
      <c r="N250" s="186"/>
      <c r="O250" s="186"/>
      <c r="P250" s="186"/>
      <c r="Q250" s="186"/>
      <c r="R250" s="186"/>
      <c r="S250" s="186"/>
      <c r="T250" s="187"/>
      <c r="AT250" s="181" t="s">
        <v>140</v>
      </c>
      <c r="AU250" s="181" t="s">
        <v>91</v>
      </c>
      <c r="AV250" s="11" t="s">
        <v>91</v>
      </c>
      <c r="AW250" s="11" t="s">
        <v>46</v>
      </c>
      <c r="AX250" s="11" t="s">
        <v>83</v>
      </c>
      <c r="AY250" s="181" t="s">
        <v>131</v>
      </c>
    </row>
    <row r="251" spans="2:51" s="11" customFormat="1" ht="22.5" customHeight="1">
      <c r="B251" s="179"/>
      <c r="D251" s="180" t="s">
        <v>140</v>
      </c>
      <c r="E251" s="181" t="s">
        <v>48</v>
      </c>
      <c r="F251" s="182" t="s">
        <v>318</v>
      </c>
      <c r="H251" s="183">
        <v>14.25</v>
      </c>
      <c r="I251" s="184"/>
      <c r="L251" s="179"/>
      <c r="M251" s="185"/>
      <c r="N251" s="186"/>
      <c r="O251" s="186"/>
      <c r="P251" s="186"/>
      <c r="Q251" s="186"/>
      <c r="R251" s="186"/>
      <c r="S251" s="186"/>
      <c r="T251" s="187"/>
      <c r="AT251" s="181" t="s">
        <v>140</v>
      </c>
      <c r="AU251" s="181" t="s">
        <v>91</v>
      </c>
      <c r="AV251" s="11" t="s">
        <v>91</v>
      </c>
      <c r="AW251" s="11" t="s">
        <v>46</v>
      </c>
      <c r="AX251" s="11" t="s">
        <v>83</v>
      </c>
      <c r="AY251" s="181" t="s">
        <v>131</v>
      </c>
    </row>
    <row r="252" spans="2:51" s="11" customFormat="1" ht="22.5" customHeight="1">
      <c r="B252" s="179"/>
      <c r="D252" s="180" t="s">
        <v>140</v>
      </c>
      <c r="E252" s="181" t="s">
        <v>48</v>
      </c>
      <c r="F252" s="182" t="s">
        <v>319</v>
      </c>
      <c r="H252" s="183">
        <v>5.25</v>
      </c>
      <c r="I252" s="184"/>
      <c r="L252" s="179"/>
      <c r="M252" s="185"/>
      <c r="N252" s="186"/>
      <c r="O252" s="186"/>
      <c r="P252" s="186"/>
      <c r="Q252" s="186"/>
      <c r="R252" s="186"/>
      <c r="S252" s="186"/>
      <c r="T252" s="187"/>
      <c r="AT252" s="181" t="s">
        <v>140</v>
      </c>
      <c r="AU252" s="181" t="s">
        <v>91</v>
      </c>
      <c r="AV252" s="11" t="s">
        <v>91</v>
      </c>
      <c r="AW252" s="11" t="s">
        <v>46</v>
      </c>
      <c r="AX252" s="11" t="s">
        <v>83</v>
      </c>
      <c r="AY252" s="181" t="s">
        <v>131</v>
      </c>
    </row>
    <row r="253" spans="2:51" s="13" customFormat="1" ht="22.5" customHeight="1">
      <c r="B253" s="198"/>
      <c r="D253" s="180" t="s">
        <v>140</v>
      </c>
      <c r="E253" s="199" t="s">
        <v>48</v>
      </c>
      <c r="F253" s="200" t="s">
        <v>314</v>
      </c>
      <c r="H253" s="201" t="s">
        <v>48</v>
      </c>
      <c r="I253" s="202"/>
      <c r="L253" s="198"/>
      <c r="M253" s="203"/>
      <c r="N253" s="204"/>
      <c r="O253" s="204"/>
      <c r="P253" s="204"/>
      <c r="Q253" s="204"/>
      <c r="R253" s="204"/>
      <c r="S253" s="204"/>
      <c r="T253" s="205"/>
      <c r="AT253" s="201" t="s">
        <v>140</v>
      </c>
      <c r="AU253" s="201" t="s">
        <v>91</v>
      </c>
      <c r="AV253" s="13" t="s">
        <v>23</v>
      </c>
      <c r="AW253" s="13" t="s">
        <v>46</v>
      </c>
      <c r="AX253" s="13" t="s">
        <v>83</v>
      </c>
      <c r="AY253" s="201" t="s">
        <v>131</v>
      </c>
    </row>
    <row r="254" spans="2:51" s="11" customFormat="1" ht="22.5" customHeight="1">
      <c r="B254" s="179"/>
      <c r="D254" s="180" t="s">
        <v>140</v>
      </c>
      <c r="E254" s="181" t="s">
        <v>48</v>
      </c>
      <c r="F254" s="182" t="s">
        <v>320</v>
      </c>
      <c r="H254" s="183">
        <v>0.765</v>
      </c>
      <c r="I254" s="184"/>
      <c r="L254" s="179"/>
      <c r="M254" s="185"/>
      <c r="N254" s="186"/>
      <c r="O254" s="186"/>
      <c r="P254" s="186"/>
      <c r="Q254" s="186"/>
      <c r="R254" s="186"/>
      <c r="S254" s="186"/>
      <c r="T254" s="187"/>
      <c r="AT254" s="181" t="s">
        <v>140</v>
      </c>
      <c r="AU254" s="181" t="s">
        <v>91</v>
      </c>
      <c r="AV254" s="11" t="s">
        <v>91</v>
      </c>
      <c r="AW254" s="11" t="s">
        <v>46</v>
      </c>
      <c r="AX254" s="11" t="s">
        <v>83</v>
      </c>
      <c r="AY254" s="181" t="s">
        <v>131</v>
      </c>
    </row>
    <row r="255" spans="2:51" s="13" customFormat="1" ht="22.5" customHeight="1">
      <c r="B255" s="198"/>
      <c r="D255" s="180" t="s">
        <v>140</v>
      </c>
      <c r="E255" s="199" t="s">
        <v>48</v>
      </c>
      <c r="F255" s="200" t="s">
        <v>272</v>
      </c>
      <c r="H255" s="201" t="s">
        <v>48</v>
      </c>
      <c r="I255" s="202"/>
      <c r="L255" s="198"/>
      <c r="M255" s="203"/>
      <c r="N255" s="204"/>
      <c r="O255" s="204"/>
      <c r="P255" s="204"/>
      <c r="Q255" s="204"/>
      <c r="R255" s="204"/>
      <c r="S255" s="204"/>
      <c r="T255" s="205"/>
      <c r="AT255" s="201" t="s">
        <v>140</v>
      </c>
      <c r="AU255" s="201" t="s">
        <v>91</v>
      </c>
      <c r="AV255" s="13" t="s">
        <v>23</v>
      </c>
      <c r="AW255" s="13" t="s">
        <v>46</v>
      </c>
      <c r="AX255" s="13" t="s">
        <v>83</v>
      </c>
      <c r="AY255" s="201" t="s">
        <v>131</v>
      </c>
    </row>
    <row r="256" spans="2:51" s="11" customFormat="1" ht="22.5" customHeight="1">
      <c r="B256" s="179"/>
      <c r="D256" s="180" t="s">
        <v>140</v>
      </c>
      <c r="E256" s="181" t="s">
        <v>48</v>
      </c>
      <c r="F256" s="182" t="s">
        <v>321</v>
      </c>
      <c r="H256" s="183">
        <v>2.599</v>
      </c>
      <c r="I256" s="184"/>
      <c r="L256" s="179"/>
      <c r="M256" s="185"/>
      <c r="N256" s="186"/>
      <c r="O256" s="186"/>
      <c r="P256" s="186"/>
      <c r="Q256" s="186"/>
      <c r="R256" s="186"/>
      <c r="S256" s="186"/>
      <c r="T256" s="187"/>
      <c r="AT256" s="181" t="s">
        <v>140</v>
      </c>
      <c r="AU256" s="181" t="s">
        <v>91</v>
      </c>
      <c r="AV256" s="11" t="s">
        <v>91</v>
      </c>
      <c r="AW256" s="11" t="s">
        <v>46</v>
      </c>
      <c r="AX256" s="11" t="s">
        <v>83</v>
      </c>
      <c r="AY256" s="181" t="s">
        <v>131</v>
      </c>
    </row>
    <row r="257" spans="2:51" s="11" customFormat="1" ht="22.5" customHeight="1">
      <c r="B257" s="179"/>
      <c r="D257" s="180" t="s">
        <v>140</v>
      </c>
      <c r="E257" s="181" t="s">
        <v>48</v>
      </c>
      <c r="F257" s="182" t="s">
        <v>322</v>
      </c>
      <c r="H257" s="183">
        <v>28.35</v>
      </c>
      <c r="I257" s="184"/>
      <c r="L257" s="179"/>
      <c r="M257" s="185"/>
      <c r="N257" s="186"/>
      <c r="O257" s="186"/>
      <c r="P257" s="186"/>
      <c r="Q257" s="186"/>
      <c r="R257" s="186"/>
      <c r="S257" s="186"/>
      <c r="T257" s="187"/>
      <c r="AT257" s="181" t="s">
        <v>140</v>
      </c>
      <c r="AU257" s="181" t="s">
        <v>91</v>
      </c>
      <c r="AV257" s="11" t="s">
        <v>91</v>
      </c>
      <c r="AW257" s="11" t="s">
        <v>46</v>
      </c>
      <c r="AX257" s="11" t="s">
        <v>83</v>
      </c>
      <c r="AY257" s="181" t="s">
        <v>131</v>
      </c>
    </row>
    <row r="258" spans="2:51" s="13" customFormat="1" ht="22.5" customHeight="1">
      <c r="B258" s="198"/>
      <c r="D258" s="180" t="s">
        <v>140</v>
      </c>
      <c r="E258" s="199" t="s">
        <v>48</v>
      </c>
      <c r="F258" s="200" t="s">
        <v>302</v>
      </c>
      <c r="H258" s="201" t="s">
        <v>48</v>
      </c>
      <c r="I258" s="202"/>
      <c r="L258" s="198"/>
      <c r="M258" s="203"/>
      <c r="N258" s="204"/>
      <c r="O258" s="204"/>
      <c r="P258" s="204"/>
      <c r="Q258" s="204"/>
      <c r="R258" s="204"/>
      <c r="S258" s="204"/>
      <c r="T258" s="205"/>
      <c r="AT258" s="201" t="s">
        <v>140</v>
      </c>
      <c r="AU258" s="201" t="s">
        <v>91</v>
      </c>
      <c r="AV258" s="13" t="s">
        <v>23</v>
      </c>
      <c r="AW258" s="13" t="s">
        <v>46</v>
      </c>
      <c r="AX258" s="13" t="s">
        <v>83</v>
      </c>
      <c r="AY258" s="201" t="s">
        <v>131</v>
      </c>
    </row>
    <row r="259" spans="2:51" s="11" customFormat="1" ht="22.5" customHeight="1">
      <c r="B259" s="179"/>
      <c r="D259" s="180" t="s">
        <v>140</v>
      </c>
      <c r="E259" s="181" t="s">
        <v>48</v>
      </c>
      <c r="F259" s="182" t="s">
        <v>323</v>
      </c>
      <c r="H259" s="183">
        <v>60.375</v>
      </c>
      <c r="I259" s="184"/>
      <c r="L259" s="179"/>
      <c r="M259" s="185"/>
      <c r="N259" s="186"/>
      <c r="O259" s="186"/>
      <c r="P259" s="186"/>
      <c r="Q259" s="186"/>
      <c r="R259" s="186"/>
      <c r="S259" s="186"/>
      <c r="T259" s="187"/>
      <c r="AT259" s="181" t="s">
        <v>140</v>
      </c>
      <c r="AU259" s="181" t="s">
        <v>91</v>
      </c>
      <c r="AV259" s="11" t="s">
        <v>91</v>
      </c>
      <c r="AW259" s="11" t="s">
        <v>46</v>
      </c>
      <c r="AX259" s="11" t="s">
        <v>83</v>
      </c>
      <c r="AY259" s="181" t="s">
        <v>131</v>
      </c>
    </row>
    <row r="260" spans="2:51" s="13" customFormat="1" ht="22.5" customHeight="1">
      <c r="B260" s="198"/>
      <c r="D260" s="180" t="s">
        <v>140</v>
      </c>
      <c r="E260" s="199" t="s">
        <v>48</v>
      </c>
      <c r="F260" s="200" t="s">
        <v>302</v>
      </c>
      <c r="H260" s="201" t="s">
        <v>48</v>
      </c>
      <c r="I260" s="202"/>
      <c r="L260" s="198"/>
      <c r="M260" s="203"/>
      <c r="N260" s="204"/>
      <c r="O260" s="204"/>
      <c r="P260" s="204"/>
      <c r="Q260" s="204"/>
      <c r="R260" s="204"/>
      <c r="S260" s="204"/>
      <c r="T260" s="205"/>
      <c r="AT260" s="201" t="s">
        <v>140</v>
      </c>
      <c r="AU260" s="201" t="s">
        <v>91</v>
      </c>
      <c r="AV260" s="13" t="s">
        <v>23</v>
      </c>
      <c r="AW260" s="13" t="s">
        <v>46</v>
      </c>
      <c r="AX260" s="13" t="s">
        <v>83</v>
      </c>
      <c r="AY260" s="201" t="s">
        <v>131</v>
      </c>
    </row>
    <row r="261" spans="2:51" s="11" customFormat="1" ht="22.5" customHeight="1">
      <c r="B261" s="179"/>
      <c r="D261" s="180" t="s">
        <v>140</v>
      </c>
      <c r="E261" s="181" t="s">
        <v>48</v>
      </c>
      <c r="F261" s="182" t="s">
        <v>324</v>
      </c>
      <c r="H261" s="183">
        <v>27</v>
      </c>
      <c r="I261" s="184"/>
      <c r="L261" s="179"/>
      <c r="M261" s="185"/>
      <c r="N261" s="186"/>
      <c r="O261" s="186"/>
      <c r="P261" s="186"/>
      <c r="Q261" s="186"/>
      <c r="R261" s="186"/>
      <c r="S261" s="186"/>
      <c r="T261" s="187"/>
      <c r="AT261" s="181" t="s">
        <v>140</v>
      </c>
      <c r="AU261" s="181" t="s">
        <v>91</v>
      </c>
      <c r="AV261" s="11" t="s">
        <v>91</v>
      </c>
      <c r="AW261" s="11" t="s">
        <v>46</v>
      </c>
      <c r="AX261" s="11" t="s">
        <v>83</v>
      </c>
      <c r="AY261" s="181" t="s">
        <v>131</v>
      </c>
    </row>
    <row r="262" spans="2:51" s="13" customFormat="1" ht="22.5" customHeight="1">
      <c r="B262" s="198"/>
      <c r="D262" s="180" t="s">
        <v>140</v>
      </c>
      <c r="E262" s="199" t="s">
        <v>48</v>
      </c>
      <c r="F262" s="200" t="s">
        <v>325</v>
      </c>
      <c r="H262" s="201" t="s">
        <v>48</v>
      </c>
      <c r="I262" s="202"/>
      <c r="L262" s="198"/>
      <c r="M262" s="203"/>
      <c r="N262" s="204"/>
      <c r="O262" s="204"/>
      <c r="P262" s="204"/>
      <c r="Q262" s="204"/>
      <c r="R262" s="204"/>
      <c r="S262" s="204"/>
      <c r="T262" s="205"/>
      <c r="AT262" s="201" t="s">
        <v>140</v>
      </c>
      <c r="AU262" s="201" t="s">
        <v>91</v>
      </c>
      <c r="AV262" s="13" t="s">
        <v>23</v>
      </c>
      <c r="AW262" s="13" t="s">
        <v>46</v>
      </c>
      <c r="AX262" s="13" t="s">
        <v>83</v>
      </c>
      <c r="AY262" s="201" t="s">
        <v>131</v>
      </c>
    </row>
    <row r="263" spans="2:51" s="13" customFormat="1" ht="22.5" customHeight="1">
      <c r="B263" s="198"/>
      <c r="D263" s="180" t="s">
        <v>140</v>
      </c>
      <c r="E263" s="199" t="s">
        <v>48</v>
      </c>
      <c r="F263" s="200" t="s">
        <v>326</v>
      </c>
      <c r="H263" s="201" t="s">
        <v>48</v>
      </c>
      <c r="I263" s="202"/>
      <c r="L263" s="198"/>
      <c r="M263" s="203"/>
      <c r="N263" s="204"/>
      <c r="O263" s="204"/>
      <c r="P263" s="204"/>
      <c r="Q263" s="204"/>
      <c r="R263" s="204"/>
      <c r="S263" s="204"/>
      <c r="T263" s="205"/>
      <c r="AT263" s="201" t="s">
        <v>140</v>
      </c>
      <c r="AU263" s="201" t="s">
        <v>91</v>
      </c>
      <c r="AV263" s="13" t="s">
        <v>23</v>
      </c>
      <c r="AW263" s="13" t="s">
        <v>46</v>
      </c>
      <c r="AX263" s="13" t="s">
        <v>83</v>
      </c>
      <c r="AY263" s="201" t="s">
        <v>131</v>
      </c>
    </row>
    <row r="264" spans="2:51" s="11" customFormat="1" ht="22.5" customHeight="1">
      <c r="B264" s="179"/>
      <c r="D264" s="180" t="s">
        <v>140</v>
      </c>
      <c r="E264" s="181" t="s">
        <v>48</v>
      </c>
      <c r="F264" s="182" t="s">
        <v>327</v>
      </c>
      <c r="H264" s="183">
        <v>27.7</v>
      </c>
      <c r="I264" s="184"/>
      <c r="L264" s="179"/>
      <c r="M264" s="185"/>
      <c r="N264" s="186"/>
      <c r="O264" s="186"/>
      <c r="P264" s="186"/>
      <c r="Q264" s="186"/>
      <c r="R264" s="186"/>
      <c r="S264" s="186"/>
      <c r="T264" s="187"/>
      <c r="AT264" s="181" t="s">
        <v>140</v>
      </c>
      <c r="AU264" s="181" t="s">
        <v>91</v>
      </c>
      <c r="AV264" s="11" t="s">
        <v>91</v>
      </c>
      <c r="AW264" s="11" t="s">
        <v>46</v>
      </c>
      <c r="AX264" s="11" t="s">
        <v>83</v>
      </c>
      <c r="AY264" s="181" t="s">
        <v>131</v>
      </c>
    </row>
    <row r="265" spans="2:51" s="13" customFormat="1" ht="22.5" customHeight="1">
      <c r="B265" s="198"/>
      <c r="D265" s="180" t="s">
        <v>140</v>
      </c>
      <c r="E265" s="199" t="s">
        <v>48</v>
      </c>
      <c r="F265" s="200" t="s">
        <v>314</v>
      </c>
      <c r="H265" s="201" t="s">
        <v>48</v>
      </c>
      <c r="I265" s="202"/>
      <c r="L265" s="198"/>
      <c r="M265" s="203"/>
      <c r="N265" s="204"/>
      <c r="O265" s="204"/>
      <c r="P265" s="204"/>
      <c r="Q265" s="204"/>
      <c r="R265" s="204"/>
      <c r="S265" s="204"/>
      <c r="T265" s="205"/>
      <c r="AT265" s="201" t="s">
        <v>140</v>
      </c>
      <c r="AU265" s="201" t="s">
        <v>91</v>
      </c>
      <c r="AV265" s="13" t="s">
        <v>23</v>
      </c>
      <c r="AW265" s="13" t="s">
        <v>46</v>
      </c>
      <c r="AX265" s="13" t="s">
        <v>83</v>
      </c>
      <c r="AY265" s="201" t="s">
        <v>131</v>
      </c>
    </row>
    <row r="266" spans="2:51" s="11" customFormat="1" ht="31.5" customHeight="1">
      <c r="B266" s="179"/>
      <c r="D266" s="180" t="s">
        <v>140</v>
      </c>
      <c r="E266" s="181" t="s">
        <v>48</v>
      </c>
      <c r="F266" s="182" t="s">
        <v>328</v>
      </c>
      <c r="H266" s="183">
        <v>6.525</v>
      </c>
      <c r="I266" s="184"/>
      <c r="L266" s="179"/>
      <c r="M266" s="185"/>
      <c r="N266" s="186"/>
      <c r="O266" s="186"/>
      <c r="P266" s="186"/>
      <c r="Q266" s="186"/>
      <c r="R266" s="186"/>
      <c r="S266" s="186"/>
      <c r="T266" s="187"/>
      <c r="AT266" s="181" t="s">
        <v>140</v>
      </c>
      <c r="AU266" s="181" t="s">
        <v>91</v>
      </c>
      <c r="AV266" s="11" t="s">
        <v>91</v>
      </c>
      <c r="AW266" s="11" t="s">
        <v>46</v>
      </c>
      <c r="AX266" s="11" t="s">
        <v>83</v>
      </c>
      <c r="AY266" s="181" t="s">
        <v>131</v>
      </c>
    </row>
    <row r="267" spans="2:51" s="13" customFormat="1" ht="22.5" customHeight="1">
      <c r="B267" s="198"/>
      <c r="D267" s="180" t="s">
        <v>140</v>
      </c>
      <c r="E267" s="199" t="s">
        <v>48</v>
      </c>
      <c r="F267" s="200" t="s">
        <v>329</v>
      </c>
      <c r="H267" s="201" t="s">
        <v>48</v>
      </c>
      <c r="I267" s="202"/>
      <c r="L267" s="198"/>
      <c r="M267" s="203"/>
      <c r="N267" s="204"/>
      <c r="O267" s="204"/>
      <c r="P267" s="204"/>
      <c r="Q267" s="204"/>
      <c r="R267" s="204"/>
      <c r="S267" s="204"/>
      <c r="T267" s="205"/>
      <c r="AT267" s="201" t="s">
        <v>140</v>
      </c>
      <c r="AU267" s="201" t="s">
        <v>91</v>
      </c>
      <c r="AV267" s="13" t="s">
        <v>23</v>
      </c>
      <c r="AW267" s="13" t="s">
        <v>46</v>
      </c>
      <c r="AX267" s="13" t="s">
        <v>83</v>
      </c>
      <c r="AY267" s="201" t="s">
        <v>131</v>
      </c>
    </row>
    <row r="268" spans="2:51" s="11" customFormat="1" ht="22.5" customHeight="1">
      <c r="B268" s="179"/>
      <c r="D268" s="180" t="s">
        <v>140</v>
      </c>
      <c r="E268" s="181" t="s">
        <v>48</v>
      </c>
      <c r="F268" s="182" t="s">
        <v>330</v>
      </c>
      <c r="H268" s="183">
        <v>22.7</v>
      </c>
      <c r="I268" s="184"/>
      <c r="L268" s="179"/>
      <c r="M268" s="185"/>
      <c r="N268" s="186"/>
      <c r="O268" s="186"/>
      <c r="P268" s="186"/>
      <c r="Q268" s="186"/>
      <c r="R268" s="186"/>
      <c r="S268" s="186"/>
      <c r="T268" s="187"/>
      <c r="AT268" s="181" t="s">
        <v>140</v>
      </c>
      <c r="AU268" s="181" t="s">
        <v>91</v>
      </c>
      <c r="AV268" s="11" t="s">
        <v>91</v>
      </c>
      <c r="AW268" s="11" t="s">
        <v>46</v>
      </c>
      <c r="AX268" s="11" t="s">
        <v>83</v>
      </c>
      <c r="AY268" s="181" t="s">
        <v>131</v>
      </c>
    </row>
    <row r="269" spans="2:51" s="12" customFormat="1" ht="22.5" customHeight="1">
      <c r="B269" s="188"/>
      <c r="D269" s="189" t="s">
        <v>140</v>
      </c>
      <c r="E269" s="190" t="s">
        <v>48</v>
      </c>
      <c r="F269" s="191" t="s">
        <v>142</v>
      </c>
      <c r="H269" s="192">
        <v>290.769</v>
      </c>
      <c r="I269" s="193"/>
      <c r="L269" s="188"/>
      <c r="M269" s="194"/>
      <c r="N269" s="195"/>
      <c r="O269" s="195"/>
      <c r="P269" s="195"/>
      <c r="Q269" s="195"/>
      <c r="R269" s="195"/>
      <c r="S269" s="195"/>
      <c r="T269" s="196"/>
      <c r="AT269" s="197" t="s">
        <v>140</v>
      </c>
      <c r="AU269" s="197" t="s">
        <v>91</v>
      </c>
      <c r="AV269" s="12" t="s">
        <v>138</v>
      </c>
      <c r="AW269" s="12" t="s">
        <v>46</v>
      </c>
      <c r="AX269" s="12" t="s">
        <v>23</v>
      </c>
      <c r="AY269" s="197" t="s">
        <v>131</v>
      </c>
    </row>
    <row r="270" spans="2:65" s="1" customFormat="1" ht="31.5" customHeight="1">
      <c r="B270" s="166"/>
      <c r="C270" s="167" t="s">
        <v>331</v>
      </c>
      <c r="D270" s="167" t="s">
        <v>133</v>
      </c>
      <c r="E270" s="168" t="s">
        <v>332</v>
      </c>
      <c r="F270" s="169" t="s">
        <v>333</v>
      </c>
      <c r="G270" s="170" t="s">
        <v>334</v>
      </c>
      <c r="H270" s="171">
        <v>7</v>
      </c>
      <c r="I270" s="172"/>
      <c r="J270" s="173">
        <f>ROUND(I270*H270,2)</f>
        <v>0</v>
      </c>
      <c r="K270" s="169" t="s">
        <v>48</v>
      </c>
      <c r="L270" s="35"/>
      <c r="M270" s="174" t="s">
        <v>48</v>
      </c>
      <c r="N270" s="175" t="s">
        <v>54</v>
      </c>
      <c r="O270" s="36"/>
      <c r="P270" s="176">
        <f>O270*H270</f>
        <v>0</v>
      </c>
      <c r="Q270" s="176">
        <v>0.024</v>
      </c>
      <c r="R270" s="176">
        <f>Q270*H270</f>
        <v>0.168</v>
      </c>
      <c r="S270" s="176">
        <v>0.024</v>
      </c>
      <c r="T270" s="177">
        <f>S270*H270</f>
        <v>0.168</v>
      </c>
      <c r="AR270" s="17" t="s">
        <v>138</v>
      </c>
      <c r="AT270" s="17" t="s">
        <v>133</v>
      </c>
      <c r="AU270" s="17" t="s">
        <v>91</v>
      </c>
      <c r="AY270" s="17" t="s">
        <v>131</v>
      </c>
      <c r="BE270" s="178">
        <f>IF(N270="základní",J270,0)</f>
        <v>0</v>
      </c>
      <c r="BF270" s="178">
        <f>IF(N270="snížená",J270,0)</f>
        <v>0</v>
      </c>
      <c r="BG270" s="178">
        <f>IF(N270="zákl. přenesená",J270,0)</f>
        <v>0</v>
      </c>
      <c r="BH270" s="178">
        <f>IF(N270="sníž. přenesená",J270,0)</f>
        <v>0</v>
      </c>
      <c r="BI270" s="178">
        <f>IF(N270="nulová",J270,0)</f>
        <v>0</v>
      </c>
      <c r="BJ270" s="17" t="s">
        <v>23</v>
      </c>
      <c r="BK270" s="178">
        <f>ROUND(I270*H270,2)</f>
        <v>0</v>
      </c>
      <c r="BL270" s="17" t="s">
        <v>138</v>
      </c>
      <c r="BM270" s="17" t="s">
        <v>335</v>
      </c>
    </row>
    <row r="271" spans="2:51" s="13" customFormat="1" ht="22.5" customHeight="1">
      <c r="B271" s="198"/>
      <c r="D271" s="180" t="s">
        <v>140</v>
      </c>
      <c r="E271" s="199" t="s">
        <v>48</v>
      </c>
      <c r="F271" s="200" t="s">
        <v>336</v>
      </c>
      <c r="H271" s="201" t="s">
        <v>48</v>
      </c>
      <c r="I271" s="202"/>
      <c r="L271" s="198"/>
      <c r="M271" s="203"/>
      <c r="N271" s="204"/>
      <c r="O271" s="204"/>
      <c r="P271" s="204"/>
      <c r="Q271" s="204"/>
      <c r="R271" s="204"/>
      <c r="S271" s="204"/>
      <c r="T271" s="205"/>
      <c r="AT271" s="201" t="s">
        <v>140</v>
      </c>
      <c r="AU271" s="201" t="s">
        <v>91</v>
      </c>
      <c r="AV271" s="13" t="s">
        <v>23</v>
      </c>
      <c r="AW271" s="13" t="s">
        <v>46</v>
      </c>
      <c r="AX271" s="13" t="s">
        <v>83</v>
      </c>
      <c r="AY271" s="201" t="s">
        <v>131</v>
      </c>
    </row>
    <row r="272" spans="2:51" s="13" customFormat="1" ht="22.5" customHeight="1">
      <c r="B272" s="198"/>
      <c r="D272" s="180" t="s">
        <v>140</v>
      </c>
      <c r="E272" s="199" t="s">
        <v>48</v>
      </c>
      <c r="F272" s="200" t="s">
        <v>337</v>
      </c>
      <c r="H272" s="201" t="s">
        <v>48</v>
      </c>
      <c r="I272" s="202"/>
      <c r="L272" s="198"/>
      <c r="M272" s="203"/>
      <c r="N272" s="204"/>
      <c r="O272" s="204"/>
      <c r="P272" s="204"/>
      <c r="Q272" s="204"/>
      <c r="R272" s="204"/>
      <c r="S272" s="204"/>
      <c r="T272" s="205"/>
      <c r="AT272" s="201" t="s">
        <v>140</v>
      </c>
      <c r="AU272" s="201" t="s">
        <v>91</v>
      </c>
      <c r="AV272" s="13" t="s">
        <v>23</v>
      </c>
      <c r="AW272" s="13" t="s">
        <v>46</v>
      </c>
      <c r="AX272" s="13" t="s">
        <v>83</v>
      </c>
      <c r="AY272" s="201" t="s">
        <v>131</v>
      </c>
    </row>
    <row r="273" spans="2:51" s="13" customFormat="1" ht="22.5" customHeight="1">
      <c r="B273" s="198"/>
      <c r="D273" s="180" t="s">
        <v>140</v>
      </c>
      <c r="E273" s="199" t="s">
        <v>48</v>
      </c>
      <c r="F273" s="200" t="s">
        <v>338</v>
      </c>
      <c r="H273" s="201" t="s">
        <v>48</v>
      </c>
      <c r="I273" s="202"/>
      <c r="L273" s="198"/>
      <c r="M273" s="203"/>
      <c r="N273" s="204"/>
      <c r="O273" s="204"/>
      <c r="P273" s="204"/>
      <c r="Q273" s="204"/>
      <c r="R273" s="204"/>
      <c r="S273" s="204"/>
      <c r="T273" s="205"/>
      <c r="AT273" s="201" t="s">
        <v>140</v>
      </c>
      <c r="AU273" s="201" t="s">
        <v>91</v>
      </c>
      <c r="AV273" s="13" t="s">
        <v>23</v>
      </c>
      <c r="AW273" s="13" t="s">
        <v>46</v>
      </c>
      <c r="AX273" s="13" t="s">
        <v>83</v>
      </c>
      <c r="AY273" s="201" t="s">
        <v>131</v>
      </c>
    </row>
    <row r="274" spans="2:51" s="13" customFormat="1" ht="22.5" customHeight="1">
      <c r="B274" s="198"/>
      <c r="D274" s="180" t="s">
        <v>140</v>
      </c>
      <c r="E274" s="199" t="s">
        <v>48</v>
      </c>
      <c r="F274" s="200" t="s">
        <v>339</v>
      </c>
      <c r="H274" s="201" t="s">
        <v>48</v>
      </c>
      <c r="I274" s="202"/>
      <c r="L274" s="198"/>
      <c r="M274" s="203"/>
      <c r="N274" s="204"/>
      <c r="O274" s="204"/>
      <c r="P274" s="204"/>
      <c r="Q274" s="204"/>
      <c r="R274" s="204"/>
      <c r="S274" s="204"/>
      <c r="T274" s="205"/>
      <c r="AT274" s="201" t="s">
        <v>140</v>
      </c>
      <c r="AU274" s="201" t="s">
        <v>91</v>
      </c>
      <c r="AV274" s="13" t="s">
        <v>23</v>
      </c>
      <c r="AW274" s="13" t="s">
        <v>46</v>
      </c>
      <c r="AX274" s="13" t="s">
        <v>83</v>
      </c>
      <c r="AY274" s="201" t="s">
        <v>131</v>
      </c>
    </row>
    <row r="275" spans="2:51" s="13" customFormat="1" ht="22.5" customHeight="1">
      <c r="B275" s="198"/>
      <c r="D275" s="180" t="s">
        <v>140</v>
      </c>
      <c r="E275" s="199" t="s">
        <v>48</v>
      </c>
      <c r="F275" s="200" t="s">
        <v>297</v>
      </c>
      <c r="H275" s="201" t="s">
        <v>48</v>
      </c>
      <c r="I275" s="202"/>
      <c r="L275" s="198"/>
      <c r="M275" s="203"/>
      <c r="N275" s="204"/>
      <c r="O275" s="204"/>
      <c r="P275" s="204"/>
      <c r="Q275" s="204"/>
      <c r="R275" s="204"/>
      <c r="S275" s="204"/>
      <c r="T275" s="205"/>
      <c r="AT275" s="201" t="s">
        <v>140</v>
      </c>
      <c r="AU275" s="201" t="s">
        <v>91</v>
      </c>
      <c r="AV275" s="13" t="s">
        <v>23</v>
      </c>
      <c r="AW275" s="13" t="s">
        <v>46</v>
      </c>
      <c r="AX275" s="13" t="s">
        <v>83</v>
      </c>
      <c r="AY275" s="201" t="s">
        <v>131</v>
      </c>
    </row>
    <row r="276" spans="2:51" s="11" customFormat="1" ht="22.5" customHeight="1">
      <c r="B276" s="179"/>
      <c r="D276" s="180" t="s">
        <v>140</v>
      </c>
      <c r="E276" s="181" t="s">
        <v>48</v>
      </c>
      <c r="F276" s="182" t="s">
        <v>340</v>
      </c>
      <c r="H276" s="183">
        <v>0</v>
      </c>
      <c r="I276" s="184"/>
      <c r="L276" s="179"/>
      <c r="M276" s="185"/>
      <c r="N276" s="186"/>
      <c r="O276" s="186"/>
      <c r="P276" s="186"/>
      <c r="Q276" s="186"/>
      <c r="R276" s="186"/>
      <c r="S276" s="186"/>
      <c r="T276" s="187"/>
      <c r="AT276" s="181" t="s">
        <v>140</v>
      </c>
      <c r="AU276" s="181" t="s">
        <v>91</v>
      </c>
      <c r="AV276" s="11" t="s">
        <v>91</v>
      </c>
      <c r="AW276" s="11" t="s">
        <v>46</v>
      </c>
      <c r="AX276" s="11" t="s">
        <v>83</v>
      </c>
      <c r="AY276" s="181" t="s">
        <v>131</v>
      </c>
    </row>
    <row r="277" spans="2:51" s="13" customFormat="1" ht="22.5" customHeight="1">
      <c r="B277" s="198"/>
      <c r="D277" s="180" t="s">
        <v>140</v>
      </c>
      <c r="E277" s="199" t="s">
        <v>48</v>
      </c>
      <c r="F277" s="200" t="s">
        <v>299</v>
      </c>
      <c r="H277" s="201" t="s">
        <v>48</v>
      </c>
      <c r="I277" s="202"/>
      <c r="L277" s="198"/>
      <c r="M277" s="203"/>
      <c r="N277" s="204"/>
      <c r="O277" s="204"/>
      <c r="P277" s="204"/>
      <c r="Q277" s="204"/>
      <c r="R277" s="204"/>
      <c r="S277" s="204"/>
      <c r="T277" s="205"/>
      <c r="AT277" s="201" t="s">
        <v>140</v>
      </c>
      <c r="AU277" s="201" t="s">
        <v>91</v>
      </c>
      <c r="AV277" s="13" t="s">
        <v>23</v>
      </c>
      <c r="AW277" s="13" t="s">
        <v>46</v>
      </c>
      <c r="AX277" s="13" t="s">
        <v>83</v>
      </c>
      <c r="AY277" s="201" t="s">
        <v>131</v>
      </c>
    </row>
    <row r="278" spans="2:51" s="11" customFormat="1" ht="22.5" customHeight="1">
      <c r="B278" s="179"/>
      <c r="D278" s="180" t="s">
        <v>140</v>
      </c>
      <c r="E278" s="181" t="s">
        <v>48</v>
      </c>
      <c r="F278" s="182" t="s">
        <v>340</v>
      </c>
      <c r="H278" s="183">
        <v>0</v>
      </c>
      <c r="I278" s="184"/>
      <c r="L278" s="179"/>
      <c r="M278" s="185"/>
      <c r="N278" s="186"/>
      <c r="O278" s="186"/>
      <c r="P278" s="186"/>
      <c r="Q278" s="186"/>
      <c r="R278" s="186"/>
      <c r="S278" s="186"/>
      <c r="T278" s="187"/>
      <c r="AT278" s="181" t="s">
        <v>140</v>
      </c>
      <c r="AU278" s="181" t="s">
        <v>91</v>
      </c>
      <c r="AV278" s="11" t="s">
        <v>91</v>
      </c>
      <c r="AW278" s="11" t="s">
        <v>46</v>
      </c>
      <c r="AX278" s="11" t="s">
        <v>83</v>
      </c>
      <c r="AY278" s="181" t="s">
        <v>131</v>
      </c>
    </row>
    <row r="279" spans="2:51" s="13" customFormat="1" ht="22.5" customHeight="1">
      <c r="B279" s="198"/>
      <c r="D279" s="180" t="s">
        <v>140</v>
      </c>
      <c r="E279" s="199" t="s">
        <v>48</v>
      </c>
      <c r="F279" s="200" t="s">
        <v>272</v>
      </c>
      <c r="H279" s="201" t="s">
        <v>48</v>
      </c>
      <c r="I279" s="202"/>
      <c r="L279" s="198"/>
      <c r="M279" s="203"/>
      <c r="N279" s="204"/>
      <c r="O279" s="204"/>
      <c r="P279" s="204"/>
      <c r="Q279" s="204"/>
      <c r="R279" s="204"/>
      <c r="S279" s="204"/>
      <c r="T279" s="205"/>
      <c r="AT279" s="201" t="s">
        <v>140</v>
      </c>
      <c r="AU279" s="201" t="s">
        <v>91</v>
      </c>
      <c r="AV279" s="13" t="s">
        <v>23</v>
      </c>
      <c r="AW279" s="13" t="s">
        <v>46</v>
      </c>
      <c r="AX279" s="13" t="s">
        <v>83</v>
      </c>
      <c r="AY279" s="201" t="s">
        <v>131</v>
      </c>
    </row>
    <row r="280" spans="2:51" s="11" customFormat="1" ht="22.5" customHeight="1">
      <c r="B280" s="179"/>
      <c r="D280" s="180" t="s">
        <v>140</v>
      </c>
      <c r="E280" s="181" t="s">
        <v>48</v>
      </c>
      <c r="F280" s="182" t="s">
        <v>341</v>
      </c>
      <c r="H280" s="183">
        <v>2</v>
      </c>
      <c r="I280" s="184"/>
      <c r="L280" s="179"/>
      <c r="M280" s="185"/>
      <c r="N280" s="186"/>
      <c r="O280" s="186"/>
      <c r="P280" s="186"/>
      <c r="Q280" s="186"/>
      <c r="R280" s="186"/>
      <c r="S280" s="186"/>
      <c r="T280" s="187"/>
      <c r="AT280" s="181" t="s">
        <v>140</v>
      </c>
      <c r="AU280" s="181" t="s">
        <v>91</v>
      </c>
      <c r="AV280" s="11" t="s">
        <v>91</v>
      </c>
      <c r="AW280" s="11" t="s">
        <v>46</v>
      </c>
      <c r="AX280" s="11" t="s">
        <v>83</v>
      </c>
      <c r="AY280" s="181" t="s">
        <v>131</v>
      </c>
    </row>
    <row r="281" spans="2:51" s="13" customFormat="1" ht="22.5" customHeight="1">
      <c r="B281" s="198"/>
      <c r="D281" s="180" t="s">
        <v>140</v>
      </c>
      <c r="E281" s="199" t="s">
        <v>48</v>
      </c>
      <c r="F281" s="200" t="s">
        <v>302</v>
      </c>
      <c r="H281" s="201" t="s">
        <v>48</v>
      </c>
      <c r="I281" s="202"/>
      <c r="L281" s="198"/>
      <c r="M281" s="203"/>
      <c r="N281" s="204"/>
      <c r="O281" s="204"/>
      <c r="P281" s="204"/>
      <c r="Q281" s="204"/>
      <c r="R281" s="204"/>
      <c r="S281" s="204"/>
      <c r="T281" s="205"/>
      <c r="AT281" s="201" t="s">
        <v>140</v>
      </c>
      <c r="AU281" s="201" t="s">
        <v>91</v>
      </c>
      <c r="AV281" s="13" t="s">
        <v>23</v>
      </c>
      <c r="AW281" s="13" t="s">
        <v>46</v>
      </c>
      <c r="AX281" s="13" t="s">
        <v>83</v>
      </c>
      <c r="AY281" s="201" t="s">
        <v>131</v>
      </c>
    </row>
    <row r="282" spans="2:51" s="11" customFormat="1" ht="22.5" customHeight="1">
      <c r="B282" s="179"/>
      <c r="D282" s="180" t="s">
        <v>140</v>
      </c>
      <c r="E282" s="181" t="s">
        <v>48</v>
      </c>
      <c r="F282" s="182" t="s">
        <v>340</v>
      </c>
      <c r="H282" s="183">
        <v>0</v>
      </c>
      <c r="I282" s="184"/>
      <c r="L282" s="179"/>
      <c r="M282" s="185"/>
      <c r="N282" s="186"/>
      <c r="O282" s="186"/>
      <c r="P282" s="186"/>
      <c r="Q282" s="186"/>
      <c r="R282" s="186"/>
      <c r="S282" s="186"/>
      <c r="T282" s="187"/>
      <c r="AT282" s="181" t="s">
        <v>140</v>
      </c>
      <c r="AU282" s="181" t="s">
        <v>91</v>
      </c>
      <c r="AV282" s="11" t="s">
        <v>91</v>
      </c>
      <c r="AW282" s="11" t="s">
        <v>46</v>
      </c>
      <c r="AX282" s="11" t="s">
        <v>83</v>
      </c>
      <c r="AY282" s="181" t="s">
        <v>131</v>
      </c>
    </row>
    <row r="283" spans="2:51" s="13" customFormat="1" ht="22.5" customHeight="1">
      <c r="B283" s="198"/>
      <c r="D283" s="180" t="s">
        <v>140</v>
      </c>
      <c r="E283" s="199" t="s">
        <v>48</v>
      </c>
      <c r="F283" s="200" t="s">
        <v>304</v>
      </c>
      <c r="H283" s="201" t="s">
        <v>48</v>
      </c>
      <c r="I283" s="202"/>
      <c r="L283" s="198"/>
      <c r="M283" s="203"/>
      <c r="N283" s="204"/>
      <c r="O283" s="204"/>
      <c r="P283" s="204"/>
      <c r="Q283" s="204"/>
      <c r="R283" s="204"/>
      <c r="S283" s="204"/>
      <c r="T283" s="205"/>
      <c r="AT283" s="201" t="s">
        <v>140</v>
      </c>
      <c r="AU283" s="201" t="s">
        <v>91</v>
      </c>
      <c r="AV283" s="13" t="s">
        <v>23</v>
      </c>
      <c r="AW283" s="13" t="s">
        <v>46</v>
      </c>
      <c r="AX283" s="13" t="s">
        <v>83</v>
      </c>
      <c r="AY283" s="201" t="s">
        <v>131</v>
      </c>
    </row>
    <row r="284" spans="2:51" s="11" customFormat="1" ht="22.5" customHeight="1">
      <c r="B284" s="179"/>
      <c r="D284" s="180" t="s">
        <v>140</v>
      </c>
      <c r="E284" s="181" t="s">
        <v>48</v>
      </c>
      <c r="F284" s="182" t="s">
        <v>340</v>
      </c>
      <c r="H284" s="183">
        <v>0</v>
      </c>
      <c r="I284" s="184"/>
      <c r="L284" s="179"/>
      <c r="M284" s="185"/>
      <c r="N284" s="186"/>
      <c r="O284" s="186"/>
      <c r="P284" s="186"/>
      <c r="Q284" s="186"/>
      <c r="R284" s="186"/>
      <c r="S284" s="186"/>
      <c r="T284" s="187"/>
      <c r="AT284" s="181" t="s">
        <v>140</v>
      </c>
      <c r="AU284" s="181" t="s">
        <v>91</v>
      </c>
      <c r="AV284" s="11" t="s">
        <v>91</v>
      </c>
      <c r="AW284" s="11" t="s">
        <v>46</v>
      </c>
      <c r="AX284" s="11" t="s">
        <v>83</v>
      </c>
      <c r="AY284" s="181" t="s">
        <v>131</v>
      </c>
    </row>
    <row r="285" spans="2:51" s="13" customFormat="1" ht="22.5" customHeight="1">
      <c r="B285" s="198"/>
      <c r="D285" s="180" t="s">
        <v>140</v>
      </c>
      <c r="E285" s="199" t="s">
        <v>48</v>
      </c>
      <c r="F285" s="200" t="s">
        <v>325</v>
      </c>
      <c r="H285" s="201" t="s">
        <v>48</v>
      </c>
      <c r="I285" s="202"/>
      <c r="L285" s="198"/>
      <c r="M285" s="203"/>
      <c r="N285" s="204"/>
      <c r="O285" s="204"/>
      <c r="P285" s="204"/>
      <c r="Q285" s="204"/>
      <c r="R285" s="204"/>
      <c r="S285" s="204"/>
      <c r="T285" s="205"/>
      <c r="AT285" s="201" t="s">
        <v>140</v>
      </c>
      <c r="AU285" s="201" t="s">
        <v>91</v>
      </c>
      <c r="AV285" s="13" t="s">
        <v>23</v>
      </c>
      <c r="AW285" s="13" t="s">
        <v>46</v>
      </c>
      <c r="AX285" s="13" t="s">
        <v>83</v>
      </c>
      <c r="AY285" s="201" t="s">
        <v>131</v>
      </c>
    </row>
    <row r="286" spans="2:51" s="11" customFormat="1" ht="22.5" customHeight="1">
      <c r="B286" s="179"/>
      <c r="D286" s="180" t="s">
        <v>140</v>
      </c>
      <c r="E286" s="181" t="s">
        <v>48</v>
      </c>
      <c r="F286" s="182" t="s">
        <v>342</v>
      </c>
      <c r="H286" s="183">
        <v>1</v>
      </c>
      <c r="I286" s="184"/>
      <c r="L286" s="179"/>
      <c r="M286" s="185"/>
      <c r="N286" s="186"/>
      <c r="O286" s="186"/>
      <c r="P286" s="186"/>
      <c r="Q286" s="186"/>
      <c r="R286" s="186"/>
      <c r="S286" s="186"/>
      <c r="T286" s="187"/>
      <c r="AT286" s="181" t="s">
        <v>140</v>
      </c>
      <c r="AU286" s="181" t="s">
        <v>91</v>
      </c>
      <c r="AV286" s="11" t="s">
        <v>91</v>
      </c>
      <c r="AW286" s="11" t="s">
        <v>46</v>
      </c>
      <c r="AX286" s="11" t="s">
        <v>83</v>
      </c>
      <c r="AY286" s="181" t="s">
        <v>131</v>
      </c>
    </row>
    <row r="287" spans="2:51" s="13" customFormat="1" ht="22.5" customHeight="1">
      <c r="B287" s="198"/>
      <c r="D287" s="180" t="s">
        <v>140</v>
      </c>
      <c r="E287" s="199" t="s">
        <v>48</v>
      </c>
      <c r="F287" s="200" t="s">
        <v>343</v>
      </c>
      <c r="H287" s="201" t="s">
        <v>48</v>
      </c>
      <c r="I287" s="202"/>
      <c r="L287" s="198"/>
      <c r="M287" s="203"/>
      <c r="N287" s="204"/>
      <c r="O287" s="204"/>
      <c r="P287" s="204"/>
      <c r="Q287" s="204"/>
      <c r="R287" s="204"/>
      <c r="S287" s="204"/>
      <c r="T287" s="205"/>
      <c r="AT287" s="201" t="s">
        <v>140</v>
      </c>
      <c r="AU287" s="201" t="s">
        <v>91</v>
      </c>
      <c r="AV287" s="13" t="s">
        <v>23</v>
      </c>
      <c r="AW287" s="13" t="s">
        <v>46</v>
      </c>
      <c r="AX287" s="13" t="s">
        <v>83</v>
      </c>
      <c r="AY287" s="201" t="s">
        <v>131</v>
      </c>
    </row>
    <row r="288" spans="2:51" s="11" customFormat="1" ht="22.5" customHeight="1">
      <c r="B288" s="179"/>
      <c r="D288" s="180" t="s">
        <v>140</v>
      </c>
      <c r="E288" s="181" t="s">
        <v>48</v>
      </c>
      <c r="F288" s="182" t="s">
        <v>344</v>
      </c>
      <c r="H288" s="183">
        <v>4</v>
      </c>
      <c r="I288" s="184"/>
      <c r="L288" s="179"/>
      <c r="M288" s="185"/>
      <c r="N288" s="186"/>
      <c r="O288" s="186"/>
      <c r="P288" s="186"/>
      <c r="Q288" s="186"/>
      <c r="R288" s="186"/>
      <c r="S288" s="186"/>
      <c r="T288" s="187"/>
      <c r="AT288" s="181" t="s">
        <v>140</v>
      </c>
      <c r="AU288" s="181" t="s">
        <v>91</v>
      </c>
      <c r="AV288" s="11" t="s">
        <v>91</v>
      </c>
      <c r="AW288" s="11" t="s">
        <v>46</v>
      </c>
      <c r="AX288" s="11" t="s">
        <v>83</v>
      </c>
      <c r="AY288" s="181" t="s">
        <v>131</v>
      </c>
    </row>
    <row r="289" spans="2:51" s="12" customFormat="1" ht="22.5" customHeight="1">
      <c r="B289" s="188"/>
      <c r="D289" s="189" t="s">
        <v>140</v>
      </c>
      <c r="E289" s="190" t="s">
        <v>48</v>
      </c>
      <c r="F289" s="191" t="s">
        <v>142</v>
      </c>
      <c r="H289" s="192">
        <v>7</v>
      </c>
      <c r="I289" s="193"/>
      <c r="L289" s="188"/>
      <c r="M289" s="194"/>
      <c r="N289" s="195"/>
      <c r="O289" s="195"/>
      <c r="P289" s="195"/>
      <c r="Q289" s="195"/>
      <c r="R289" s="195"/>
      <c r="S289" s="195"/>
      <c r="T289" s="196"/>
      <c r="AT289" s="197" t="s">
        <v>140</v>
      </c>
      <c r="AU289" s="197" t="s">
        <v>91</v>
      </c>
      <c r="AV289" s="12" t="s">
        <v>138</v>
      </c>
      <c r="AW289" s="12" t="s">
        <v>46</v>
      </c>
      <c r="AX289" s="12" t="s">
        <v>23</v>
      </c>
      <c r="AY289" s="197" t="s">
        <v>131</v>
      </c>
    </row>
    <row r="290" spans="2:65" s="1" customFormat="1" ht="22.5" customHeight="1">
      <c r="B290" s="166"/>
      <c r="C290" s="167" t="s">
        <v>345</v>
      </c>
      <c r="D290" s="167" t="s">
        <v>133</v>
      </c>
      <c r="E290" s="168" t="s">
        <v>346</v>
      </c>
      <c r="F290" s="169" t="s">
        <v>347</v>
      </c>
      <c r="G290" s="170" t="s">
        <v>334</v>
      </c>
      <c r="H290" s="171">
        <v>62</v>
      </c>
      <c r="I290" s="172"/>
      <c r="J290" s="173">
        <f>ROUND(I290*H290,2)</f>
        <v>0</v>
      </c>
      <c r="K290" s="169" t="s">
        <v>48</v>
      </c>
      <c r="L290" s="35"/>
      <c r="M290" s="174" t="s">
        <v>48</v>
      </c>
      <c r="N290" s="175" t="s">
        <v>54</v>
      </c>
      <c r="O290" s="36"/>
      <c r="P290" s="176">
        <f>O290*H290</f>
        <v>0</v>
      </c>
      <c r="Q290" s="176">
        <v>0</v>
      </c>
      <c r="R290" s="176">
        <f>Q290*H290</f>
        <v>0</v>
      </c>
      <c r="S290" s="176">
        <v>0</v>
      </c>
      <c r="T290" s="177">
        <f>S290*H290</f>
        <v>0</v>
      </c>
      <c r="AR290" s="17" t="s">
        <v>138</v>
      </c>
      <c r="AT290" s="17" t="s">
        <v>133</v>
      </c>
      <c r="AU290" s="17" t="s">
        <v>91</v>
      </c>
      <c r="AY290" s="17" t="s">
        <v>131</v>
      </c>
      <c r="BE290" s="178">
        <f>IF(N290="základní",J290,0)</f>
        <v>0</v>
      </c>
      <c r="BF290" s="178">
        <f>IF(N290="snížená",J290,0)</f>
        <v>0</v>
      </c>
      <c r="BG290" s="178">
        <f>IF(N290="zákl. přenesená",J290,0)</f>
        <v>0</v>
      </c>
      <c r="BH290" s="178">
        <f>IF(N290="sníž. přenesená",J290,0)</f>
        <v>0</v>
      </c>
      <c r="BI290" s="178">
        <f>IF(N290="nulová",J290,0)</f>
        <v>0</v>
      </c>
      <c r="BJ290" s="17" t="s">
        <v>23</v>
      </c>
      <c r="BK290" s="178">
        <f>ROUND(I290*H290,2)</f>
        <v>0</v>
      </c>
      <c r="BL290" s="17" t="s">
        <v>138</v>
      </c>
      <c r="BM290" s="17" t="s">
        <v>348</v>
      </c>
    </row>
    <row r="291" spans="2:51" s="13" customFormat="1" ht="22.5" customHeight="1">
      <c r="B291" s="198"/>
      <c r="D291" s="180" t="s">
        <v>140</v>
      </c>
      <c r="E291" s="199" t="s">
        <v>48</v>
      </c>
      <c r="F291" s="200" t="s">
        <v>336</v>
      </c>
      <c r="H291" s="201" t="s">
        <v>48</v>
      </c>
      <c r="I291" s="202"/>
      <c r="L291" s="198"/>
      <c r="M291" s="203"/>
      <c r="N291" s="204"/>
      <c r="O291" s="204"/>
      <c r="P291" s="204"/>
      <c r="Q291" s="204"/>
      <c r="R291" s="204"/>
      <c r="S291" s="204"/>
      <c r="T291" s="205"/>
      <c r="AT291" s="201" t="s">
        <v>140</v>
      </c>
      <c r="AU291" s="201" t="s">
        <v>91</v>
      </c>
      <c r="AV291" s="13" t="s">
        <v>23</v>
      </c>
      <c r="AW291" s="13" t="s">
        <v>46</v>
      </c>
      <c r="AX291" s="13" t="s">
        <v>83</v>
      </c>
      <c r="AY291" s="201" t="s">
        <v>131</v>
      </c>
    </row>
    <row r="292" spans="2:51" s="13" customFormat="1" ht="22.5" customHeight="1">
      <c r="B292" s="198"/>
      <c r="D292" s="180" t="s">
        <v>140</v>
      </c>
      <c r="E292" s="199" t="s">
        <v>48</v>
      </c>
      <c r="F292" s="200" t="s">
        <v>337</v>
      </c>
      <c r="H292" s="201" t="s">
        <v>48</v>
      </c>
      <c r="I292" s="202"/>
      <c r="L292" s="198"/>
      <c r="M292" s="203"/>
      <c r="N292" s="204"/>
      <c r="O292" s="204"/>
      <c r="P292" s="204"/>
      <c r="Q292" s="204"/>
      <c r="R292" s="204"/>
      <c r="S292" s="204"/>
      <c r="T292" s="205"/>
      <c r="AT292" s="201" t="s">
        <v>140</v>
      </c>
      <c r="AU292" s="201" t="s">
        <v>91</v>
      </c>
      <c r="AV292" s="13" t="s">
        <v>23</v>
      </c>
      <c r="AW292" s="13" t="s">
        <v>46</v>
      </c>
      <c r="AX292" s="13" t="s">
        <v>83</v>
      </c>
      <c r="AY292" s="201" t="s">
        <v>131</v>
      </c>
    </row>
    <row r="293" spans="2:51" s="13" customFormat="1" ht="22.5" customHeight="1">
      <c r="B293" s="198"/>
      <c r="D293" s="180" t="s">
        <v>140</v>
      </c>
      <c r="E293" s="199" t="s">
        <v>48</v>
      </c>
      <c r="F293" s="200" t="s">
        <v>349</v>
      </c>
      <c r="H293" s="201" t="s">
        <v>48</v>
      </c>
      <c r="I293" s="202"/>
      <c r="L293" s="198"/>
      <c r="M293" s="203"/>
      <c r="N293" s="204"/>
      <c r="O293" s="204"/>
      <c r="P293" s="204"/>
      <c r="Q293" s="204"/>
      <c r="R293" s="204"/>
      <c r="S293" s="204"/>
      <c r="T293" s="205"/>
      <c r="AT293" s="201" t="s">
        <v>140</v>
      </c>
      <c r="AU293" s="201" t="s">
        <v>91</v>
      </c>
      <c r="AV293" s="13" t="s">
        <v>23</v>
      </c>
      <c r="AW293" s="13" t="s">
        <v>46</v>
      </c>
      <c r="AX293" s="13" t="s">
        <v>83</v>
      </c>
      <c r="AY293" s="201" t="s">
        <v>131</v>
      </c>
    </row>
    <row r="294" spans="2:51" s="13" customFormat="1" ht="22.5" customHeight="1">
      <c r="B294" s="198"/>
      <c r="D294" s="180" t="s">
        <v>140</v>
      </c>
      <c r="E294" s="199" t="s">
        <v>48</v>
      </c>
      <c r="F294" s="200" t="s">
        <v>297</v>
      </c>
      <c r="H294" s="201" t="s">
        <v>48</v>
      </c>
      <c r="I294" s="202"/>
      <c r="L294" s="198"/>
      <c r="M294" s="203"/>
      <c r="N294" s="204"/>
      <c r="O294" s="204"/>
      <c r="P294" s="204"/>
      <c r="Q294" s="204"/>
      <c r="R294" s="204"/>
      <c r="S294" s="204"/>
      <c r="T294" s="205"/>
      <c r="AT294" s="201" t="s">
        <v>140</v>
      </c>
      <c r="AU294" s="201" t="s">
        <v>91</v>
      </c>
      <c r="AV294" s="13" t="s">
        <v>23</v>
      </c>
      <c r="AW294" s="13" t="s">
        <v>46</v>
      </c>
      <c r="AX294" s="13" t="s">
        <v>83</v>
      </c>
      <c r="AY294" s="201" t="s">
        <v>131</v>
      </c>
    </row>
    <row r="295" spans="2:51" s="11" customFormat="1" ht="22.5" customHeight="1">
      <c r="B295" s="179"/>
      <c r="D295" s="180" t="s">
        <v>140</v>
      </c>
      <c r="E295" s="181" t="s">
        <v>48</v>
      </c>
      <c r="F295" s="182" t="s">
        <v>350</v>
      </c>
      <c r="H295" s="183">
        <v>15</v>
      </c>
      <c r="I295" s="184"/>
      <c r="L295" s="179"/>
      <c r="M295" s="185"/>
      <c r="N295" s="186"/>
      <c r="O295" s="186"/>
      <c r="P295" s="186"/>
      <c r="Q295" s="186"/>
      <c r="R295" s="186"/>
      <c r="S295" s="186"/>
      <c r="T295" s="187"/>
      <c r="AT295" s="181" t="s">
        <v>140</v>
      </c>
      <c r="AU295" s="181" t="s">
        <v>91</v>
      </c>
      <c r="AV295" s="11" t="s">
        <v>91</v>
      </c>
      <c r="AW295" s="11" t="s">
        <v>46</v>
      </c>
      <c r="AX295" s="11" t="s">
        <v>83</v>
      </c>
      <c r="AY295" s="181" t="s">
        <v>131</v>
      </c>
    </row>
    <row r="296" spans="2:51" s="13" customFormat="1" ht="22.5" customHeight="1">
      <c r="B296" s="198"/>
      <c r="D296" s="180" t="s">
        <v>140</v>
      </c>
      <c r="E296" s="199" t="s">
        <v>48</v>
      </c>
      <c r="F296" s="200" t="s">
        <v>299</v>
      </c>
      <c r="H296" s="201" t="s">
        <v>48</v>
      </c>
      <c r="I296" s="202"/>
      <c r="L296" s="198"/>
      <c r="M296" s="203"/>
      <c r="N296" s="204"/>
      <c r="O296" s="204"/>
      <c r="P296" s="204"/>
      <c r="Q296" s="204"/>
      <c r="R296" s="204"/>
      <c r="S296" s="204"/>
      <c r="T296" s="205"/>
      <c r="AT296" s="201" t="s">
        <v>140</v>
      </c>
      <c r="AU296" s="201" t="s">
        <v>91</v>
      </c>
      <c r="AV296" s="13" t="s">
        <v>23</v>
      </c>
      <c r="AW296" s="13" t="s">
        <v>46</v>
      </c>
      <c r="AX296" s="13" t="s">
        <v>83</v>
      </c>
      <c r="AY296" s="201" t="s">
        <v>131</v>
      </c>
    </row>
    <row r="297" spans="2:51" s="11" customFormat="1" ht="22.5" customHeight="1">
      <c r="B297" s="179"/>
      <c r="D297" s="180" t="s">
        <v>140</v>
      </c>
      <c r="E297" s="181" t="s">
        <v>48</v>
      </c>
      <c r="F297" s="182" t="s">
        <v>351</v>
      </c>
      <c r="H297" s="183">
        <v>10</v>
      </c>
      <c r="I297" s="184"/>
      <c r="L297" s="179"/>
      <c r="M297" s="185"/>
      <c r="N297" s="186"/>
      <c r="O297" s="186"/>
      <c r="P297" s="186"/>
      <c r="Q297" s="186"/>
      <c r="R297" s="186"/>
      <c r="S297" s="186"/>
      <c r="T297" s="187"/>
      <c r="AT297" s="181" t="s">
        <v>140</v>
      </c>
      <c r="AU297" s="181" t="s">
        <v>91</v>
      </c>
      <c r="AV297" s="11" t="s">
        <v>91</v>
      </c>
      <c r="AW297" s="11" t="s">
        <v>46</v>
      </c>
      <c r="AX297" s="11" t="s">
        <v>83</v>
      </c>
      <c r="AY297" s="181" t="s">
        <v>131</v>
      </c>
    </row>
    <row r="298" spans="2:51" s="13" customFormat="1" ht="22.5" customHeight="1">
      <c r="B298" s="198"/>
      <c r="D298" s="180" t="s">
        <v>140</v>
      </c>
      <c r="E298" s="199" t="s">
        <v>48</v>
      </c>
      <c r="F298" s="200" t="s">
        <v>272</v>
      </c>
      <c r="H298" s="201" t="s">
        <v>48</v>
      </c>
      <c r="I298" s="202"/>
      <c r="L298" s="198"/>
      <c r="M298" s="203"/>
      <c r="N298" s="204"/>
      <c r="O298" s="204"/>
      <c r="P298" s="204"/>
      <c r="Q298" s="204"/>
      <c r="R298" s="204"/>
      <c r="S298" s="204"/>
      <c r="T298" s="205"/>
      <c r="AT298" s="201" t="s">
        <v>140</v>
      </c>
      <c r="AU298" s="201" t="s">
        <v>91</v>
      </c>
      <c r="AV298" s="13" t="s">
        <v>23</v>
      </c>
      <c r="AW298" s="13" t="s">
        <v>46</v>
      </c>
      <c r="AX298" s="13" t="s">
        <v>83</v>
      </c>
      <c r="AY298" s="201" t="s">
        <v>131</v>
      </c>
    </row>
    <row r="299" spans="2:51" s="11" customFormat="1" ht="22.5" customHeight="1">
      <c r="B299" s="179"/>
      <c r="D299" s="180" t="s">
        <v>140</v>
      </c>
      <c r="E299" s="181" t="s">
        <v>48</v>
      </c>
      <c r="F299" s="182" t="s">
        <v>352</v>
      </c>
      <c r="H299" s="183">
        <v>12</v>
      </c>
      <c r="I299" s="184"/>
      <c r="L299" s="179"/>
      <c r="M299" s="185"/>
      <c r="N299" s="186"/>
      <c r="O299" s="186"/>
      <c r="P299" s="186"/>
      <c r="Q299" s="186"/>
      <c r="R299" s="186"/>
      <c r="S299" s="186"/>
      <c r="T299" s="187"/>
      <c r="AT299" s="181" t="s">
        <v>140</v>
      </c>
      <c r="AU299" s="181" t="s">
        <v>91</v>
      </c>
      <c r="AV299" s="11" t="s">
        <v>91</v>
      </c>
      <c r="AW299" s="11" t="s">
        <v>46</v>
      </c>
      <c r="AX299" s="11" t="s">
        <v>83</v>
      </c>
      <c r="AY299" s="181" t="s">
        <v>131</v>
      </c>
    </row>
    <row r="300" spans="2:51" s="13" customFormat="1" ht="22.5" customHeight="1">
      <c r="B300" s="198"/>
      <c r="D300" s="180" t="s">
        <v>140</v>
      </c>
      <c r="E300" s="199" t="s">
        <v>48</v>
      </c>
      <c r="F300" s="200" t="s">
        <v>302</v>
      </c>
      <c r="H300" s="201" t="s">
        <v>48</v>
      </c>
      <c r="I300" s="202"/>
      <c r="L300" s="198"/>
      <c r="M300" s="203"/>
      <c r="N300" s="204"/>
      <c r="O300" s="204"/>
      <c r="P300" s="204"/>
      <c r="Q300" s="204"/>
      <c r="R300" s="204"/>
      <c r="S300" s="204"/>
      <c r="T300" s="205"/>
      <c r="AT300" s="201" t="s">
        <v>140</v>
      </c>
      <c r="AU300" s="201" t="s">
        <v>91</v>
      </c>
      <c r="AV300" s="13" t="s">
        <v>23</v>
      </c>
      <c r="AW300" s="13" t="s">
        <v>46</v>
      </c>
      <c r="AX300" s="13" t="s">
        <v>83</v>
      </c>
      <c r="AY300" s="201" t="s">
        <v>131</v>
      </c>
    </row>
    <row r="301" spans="2:51" s="11" customFormat="1" ht="22.5" customHeight="1">
      <c r="B301" s="179"/>
      <c r="D301" s="180" t="s">
        <v>140</v>
      </c>
      <c r="E301" s="181" t="s">
        <v>48</v>
      </c>
      <c r="F301" s="182" t="s">
        <v>353</v>
      </c>
      <c r="H301" s="183">
        <v>20</v>
      </c>
      <c r="I301" s="184"/>
      <c r="L301" s="179"/>
      <c r="M301" s="185"/>
      <c r="N301" s="186"/>
      <c r="O301" s="186"/>
      <c r="P301" s="186"/>
      <c r="Q301" s="186"/>
      <c r="R301" s="186"/>
      <c r="S301" s="186"/>
      <c r="T301" s="187"/>
      <c r="AT301" s="181" t="s">
        <v>140</v>
      </c>
      <c r="AU301" s="181" t="s">
        <v>91</v>
      </c>
      <c r="AV301" s="11" t="s">
        <v>91</v>
      </c>
      <c r="AW301" s="11" t="s">
        <v>46</v>
      </c>
      <c r="AX301" s="11" t="s">
        <v>83</v>
      </c>
      <c r="AY301" s="181" t="s">
        <v>131</v>
      </c>
    </row>
    <row r="302" spans="2:51" s="13" customFormat="1" ht="22.5" customHeight="1">
      <c r="B302" s="198"/>
      <c r="D302" s="180" t="s">
        <v>140</v>
      </c>
      <c r="E302" s="199" t="s">
        <v>48</v>
      </c>
      <c r="F302" s="200" t="s">
        <v>304</v>
      </c>
      <c r="H302" s="201" t="s">
        <v>48</v>
      </c>
      <c r="I302" s="202"/>
      <c r="L302" s="198"/>
      <c r="M302" s="203"/>
      <c r="N302" s="204"/>
      <c r="O302" s="204"/>
      <c r="P302" s="204"/>
      <c r="Q302" s="204"/>
      <c r="R302" s="204"/>
      <c r="S302" s="204"/>
      <c r="T302" s="205"/>
      <c r="AT302" s="201" t="s">
        <v>140</v>
      </c>
      <c r="AU302" s="201" t="s">
        <v>91</v>
      </c>
      <c r="AV302" s="13" t="s">
        <v>23</v>
      </c>
      <c r="AW302" s="13" t="s">
        <v>46</v>
      </c>
      <c r="AX302" s="13" t="s">
        <v>83</v>
      </c>
      <c r="AY302" s="201" t="s">
        <v>131</v>
      </c>
    </row>
    <row r="303" spans="2:51" s="11" customFormat="1" ht="22.5" customHeight="1">
      <c r="B303" s="179"/>
      <c r="D303" s="180" t="s">
        <v>140</v>
      </c>
      <c r="E303" s="181" t="s">
        <v>48</v>
      </c>
      <c r="F303" s="182" t="s">
        <v>354</v>
      </c>
      <c r="H303" s="183">
        <v>5</v>
      </c>
      <c r="I303" s="184"/>
      <c r="L303" s="179"/>
      <c r="M303" s="185"/>
      <c r="N303" s="186"/>
      <c r="O303" s="186"/>
      <c r="P303" s="186"/>
      <c r="Q303" s="186"/>
      <c r="R303" s="186"/>
      <c r="S303" s="186"/>
      <c r="T303" s="187"/>
      <c r="AT303" s="181" t="s">
        <v>140</v>
      </c>
      <c r="AU303" s="181" t="s">
        <v>91</v>
      </c>
      <c r="AV303" s="11" t="s">
        <v>91</v>
      </c>
      <c r="AW303" s="11" t="s">
        <v>46</v>
      </c>
      <c r="AX303" s="11" t="s">
        <v>83</v>
      </c>
      <c r="AY303" s="181" t="s">
        <v>131</v>
      </c>
    </row>
    <row r="304" spans="2:51" s="12" customFormat="1" ht="22.5" customHeight="1">
      <c r="B304" s="188"/>
      <c r="D304" s="189" t="s">
        <v>140</v>
      </c>
      <c r="E304" s="190" t="s">
        <v>48</v>
      </c>
      <c r="F304" s="191" t="s">
        <v>142</v>
      </c>
      <c r="H304" s="192">
        <v>62</v>
      </c>
      <c r="I304" s="193"/>
      <c r="L304" s="188"/>
      <c r="M304" s="194"/>
      <c r="N304" s="195"/>
      <c r="O304" s="195"/>
      <c r="P304" s="195"/>
      <c r="Q304" s="195"/>
      <c r="R304" s="195"/>
      <c r="S304" s="195"/>
      <c r="T304" s="196"/>
      <c r="AT304" s="197" t="s">
        <v>140</v>
      </c>
      <c r="AU304" s="197" t="s">
        <v>91</v>
      </c>
      <c r="AV304" s="12" t="s">
        <v>138</v>
      </c>
      <c r="AW304" s="12" t="s">
        <v>46</v>
      </c>
      <c r="AX304" s="12" t="s">
        <v>23</v>
      </c>
      <c r="AY304" s="197" t="s">
        <v>131</v>
      </c>
    </row>
    <row r="305" spans="2:65" s="1" customFormat="1" ht="22.5" customHeight="1">
      <c r="B305" s="166"/>
      <c r="C305" s="167" t="s">
        <v>355</v>
      </c>
      <c r="D305" s="167" t="s">
        <v>133</v>
      </c>
      <c r="E305" s="168" t="s">
        <v>356</v>
      </c>
      <c r="F305" s="169" t="s">
        <v>357</v>
      </c>
      <c r="G305" s="170" t="s">
        <v>334</v>
      </c>
      <c r="H305" s="171">
        <v>907.269</v>
      </c>
      <c r="I305" s="172"/>
      <c r="J305" s="173">
        <f>ROUND(I305*H305,2)</f>
        <v>0</v>
      </c>
      <c r="K305" s="169" t="s">
        <v>48</v>
      </c>
      <c r="L305" s="35"/>
      <c r="M305" s="174" t="s">
        <v>48</v>
      </c>
      <c r="N305" s="175" t="s">
        <v>54</v>
      </c>
      <c r="O305" s="36"/>
      <c r="P305" s="176">
        <f>O305*H305</f>
        <v>0</v>
      </c>
      <c r="Q305" s="176">
        <v>0</v>
      </c>
      <c r="R305" s="176">
        <f>Q305*H305</f>
        <v>0</v>
      </c>
      <c r="S305" s="176">
        <v>0</v>
      </c>
      <c r="T305" s="177">
        <f>S305*H305</f>
        <v>0</v>
      </c>
      <c r="AR305" s="17" t="s">
        <v>138</v>
      </c>
      <c r="AT305" s="17" t="s">
        <v>133</v>
      </c>
      <c r="AU305" s="17" t="s">
        <v>91</v>
      </c>
      <c r="AY305" s="17" t="s">
        <v>131</v>
      </c>
      <c r="BE305" s="178">
        <f>IF(N305="základní",J305,0)</f>
        <v>0</v>
      </c>
      <c r="BF305" s="178">
        <f>IF(N305="snížená",J305,0)</f>
        <v>0</v>
      </c>
      <c r="BG305" s="178">
        <f>IF(N305="zákl. přenesená",J305,0)</f>
        <v>0</v>
      </c>
      <c r="BH305" s="178">
        <f>IF(N305="sníž. přenesená",J305,0)</f>
        <v>0</v>
      </c>
      <c r="BI305" s="178">
        <f>IF(N305="nulová",J305,0)</f>
        <v>0</v>
      </c>
      <c r="BJ305" s="17" t="s">
        <v>23</v>
      </c>
      <c r="BK305" s="178">
        <f>ROUND(I305*H305,2)</f>
        <v>0</v>
      </c>
      <c r="BL305" s="17" t="s">
        <v>138</v>
      </c>
      <c r="BM305" s="17" t="s">
        <v>358</v>
      </c>
    </row>
    <row r="306" spans="2:47" s="1" customFormat="1" ht="22.5" customHeight="1">
      <c r="B306" s="35"/>
      <c r="D306" s="180" t="s">
        <v>359</v>
      </c>
      <c r="F306" s="221" t="s">
        <v>357</v>
      </c>
      <c r="I306" s="140"/>
      <c r="L306" s="35"/>
      <c r="M306" s="64"/>
      <c r="N306" s="36"/>
      <c r="O306" s="36"/>
      <c r="P306" s="36"/>
      <c r="Q306" s="36"/>
      <c r="R306" s="36"/>
      <c r="S306" s="36"/>
      <c r="T306" s="65"/>
      <c r="AT306" s="17" t="s">
        <v>359</v>
      </c>
      <c r="AU306" s="17" t="s">
        <v>91</v>
      </c>
    </row>
    <row r="307" spans="2:51" s="13" customFormat="1" ht="22.5" customHeight="1">
      <c r="B307" s="198"/>
      <c r="D307" s="180" t="s">
        <v>140</v>
      </c>
      <c r="E307" s="199" t="s">
        <v>48</v>
      </c>
      <c r="F307" s="200" t="s">
        <v>297</v>
      </c>
      <c r="H307" s="201" t="s">
        <v>48</v>
      </c>
      <c r="I307" s="202"/>
      <c r="L307" s="198"/>
      <c r="M307" s="203"/>
      <c r="N307" s="204"/>
      <c r="O307" s="204"/>
      <c r="P307" s="204"/>
      <c r="Q307" s="204"/>
      <c r="R307" s="204"/>
      <c r="S307" s="204"/>
      <c r="T307" s="205"/>
      <c r="AT307" s="201" t="s">
        <v>140</v>
      </c>
      <c r="AU307" s="201" t="s">
        <v>91</v>
      </c>
      <c r="AV307" s="13" t="s">
        <v>23</v>
      </c>
      <c r="AW307" s="13" t="s">
        <v>46</v>
      </c>
      <c r="AX307" s="13" t="s">
        <v>83</v>
      </c>
      <c r="AY307" s="201" t="s">
        <v>131</v>
      </c>
    </row>
    <row r="308" spans="2:51" s="13" customFormat="1" ht="22.5" customHeight="1">
      <c r="B308" s="198"/>
      <c r="D308" s="180" t="s">
        <v>140</v>
      </c>
      <c r="E308" s="199" t="s">
        <v>48</v>
      </c>
      <c r="F308" s="200" t="s">
        <v>326</v>
      </c>
      <c r="H308" s="201" t="s">
        <v>48</v>
      </c>
      <c r="I308" s="202"/>
      <c r="L308" s="198"/>
      <c r="M308" s="203"/>
      <c r="N308" s="204"/>
      <c r="O308" s="204"/>
      <c r="P308" s="204"/>
      <c r="Q308" s="204"/>
      <c r="R308" s="204"/>
      <c r="S308" s="204"/>
      <c r="T308" s="205"/>
      <c r="AT308" s="201" t="s">
        <v>140</v>
      </c>
      <c r="AU308" s="201" t="s">
        <v>91</v>
      </c>
      <c r="AV308" s="13" t="s">
        <v>23</v>
      </c>
      <c r="AW308" s="13" t="s">
        <v>46</v>
      </c>
      <c r="AX308" s="13" t="s">
        <v>83</v>
      </c>
      <c r="AY308" s="201" t="s">
        <v>131</v>
      </c>
    </row>
    <row r="309" spans="2:51" s="11" customFormat="1" ht="22.5" customHeight="1">
      <c r="B309" s="179"/>
      <c r="D309" s="180" t="s">
        <v>140</v>
      </c>
      <c r="E309" s="181" t="s">
        <v>48</v>
      </c>
      <c r="F309" s="182" t="s">
        <v>312</v>
      </c>
      <c r="H309" s="183">
        <v>23.75</v>
      </c>
      <c r="I309" s="184"/>
      <c r="L309" s="179"/>
      <c r="M309" s="185"/>
      <c r="N309" s="186"/>
      <c r="O309" s="186"/>
      <c r="P309" s="186"/>
      <c r="Q309" s="186"/>
      <c r="R309" s="186"/>
      <c r="S309" s="186"/>
      <c r="T309" s="187"/>
      <c r="AT309" s="181" t="s">
        <v>140</v>
      </c>
      <c r="AU309" s="181" t="s">
        <v>91</v>
      </c>
      <c r="AV309" s="11" t="s">
        <v>91</v>
      </c>
      <c r="AW309" s="11" t="s">
        <v>46</v>
      </c>
      <c r="AX309" s="11" t="s">
        <v>83</v>
      </c>
      <c r="AY309" s="181" t="s">
        <v>131</v>
      </c>
    </row>
    <row r="310" spans="2:51" s="11" customFormat="1" ht="22.5" customHeight="1">
      <c r="B310" s="179"/>
      <c r="D310" s="180" t="s">
        <v>140</v>
      </c>
      <c r="E310" s="181" t="s">
        <v>48</v>
      </c>
      <c r="F310" s="182" t="s">
        <v>313</v>
      </c>
      <c r="H310" s="183">
        <v>49</v>
      </c>
      <c r="I310" s="184"/>
      <c r="L310" s="179"/>
      <c r="M310" s="185"/>
      <c r="N310" s="186"/>
      <c r="O310" s="186"/>
      <c r="P310" s="186"/>
      <c r="Q310" s="186"/>
      <c r="R310" s="186"/>
      <c r="S310" s="186"/>
      <c r="T310" s="187"/>
      <c r="AT310" s="181" t="s">
        <v>140</v>
      </c>
      <c r="AU310" s="181" t="s">
        <v>91</v>
      </c>
      <c r="AV310" s="11" t="s">
        <v>91</v>
      </c>
      <c r="AW310" s="11" t="s">
        <v>46</v>
      </c>
      <c r="AX310" s="11" t="s">
        <v>83</v>
      </c>
      <c r="AY310" s="181" t="s">
        <v>131</v>
      </c>
    </row>
    <row r="311" spans="2:51" s="13" customFormat="1" ht="22.5" customHeight="1">
      <c r="B311" s="198"/>
      <c r="D311" s="180" t="s">
        <v>140</v>
      </c>
      <c r="E311" s="199" t="s">
        <v>48</v>
      </c>
      <c r="F311" s="200" t="s">
        <v>360</v>
      </c>
      <c r="H311" s="201" t="s">
        <v>48</v>
      </c>
      <c r="I311" s="202"/>
      <c r="L311" s="198"/>
      <c r="M311" s="203"/>
      <c r="N311" s="204"/>
      <c r="O311" s="204"/>
      <c r="P311" s="204"/>
      <c r="Q311" s="204"/>
      <c r="R311" s="204"/>
      <c r="S311" s="204"/>
      <c r="T311" s="205"/>
      <c r="AT311" s="201" t="s">
        <v>140</v>
      </c>
      <c r="AU311" s="201" t="s">
        <v>91</v>
      </c>
      <c r="AV311" s="13" t="s">
        <v>23</v>
      </c>
      <c r="AW311" s="13" t="s">
        <v>46</v>
      </c>
      <c r="AX311" s="13" t="s">
        <v>83</v>
      </c>
      <c r="AY311" s="201" t="s">
        <v>131</v>
      </c>
    </row>
    <row r="312" spans="2:51" s="11" customFormat="1" ht="22.5" customHeight="1">
      <c r="B312" s="179"/>
      <c r="D312" s="180" t="s">
        <v>140</v>
      </c>
      <c r="E312" s="181" t="s">
        <v>48</v>
      </c>
      <c r="F312" s="182" t="s">
        <v>361</v>
      </c>
      <c r="H312" s="183">
        <v>171</v>
      </c>
      <c r="I312" s="184"/>
      <c r="L312" s="179"/>
      <c r="M312" s="185"/>
      <c r="N312" s="186"/>
      <c r="O312" s="186"/>
      <c r="P312" s="186"/>
      <c r="Q312" s="186"/>
      <c r="R312" s="186"/>
      <c r="S312" s="186"/>
      <c r="T312" s="187"/>
      <c r="AT312" s="181" t="s">
        <v>140</v>
      </c>
      <c r="AU312" s="181" t="s">
        <v>91</v>
      </c>
      <c r="AV312" s="11" t="s">
        <v>91</v>
      </c>
      <c r="AW312" s="11" t="s">
        <v>46</v>
      </c>
      <c r="AX312" s="11" t="s">
        <v>83</v>
      </c>
      <c r="AY312" s="181" t="s">
        <v>131</v>
      </c>
    </row>
    <row r="313" spans="2:51" s="13" customFormat="1" ht="22.5" customHeight="1">
      <c r="B313" s="198"/>
      <c r="D313" s="180" t="s">
        <v>140</v>
      </c>
      <c r="E313" s="199" t="s">
        <v>48</v>
      </c>
      <c r="F313" s="200" t="s">
        <v>314</v>
      </c>
      <c r="H313" s="201" t="s">
        <v>48</v>
      </c>
      <c r="I313" s="202"/>
      <c r="L313" s="198"/>
      <c r="M313" s="203"/>
      <c r="N313" s="204"/>
      <c r="O313" s="204"/>
      <c r="P313" s="204"/>
      <c r="Q313" s="204"/>
      <c r="R313" s="204"/>
      <c r="S313" s="204"/>
      <c r="T313" s="205"/>
      <c r="AT313" s="201" t="s">
        <v>140</v>
      </c>
      <c r="AU313" s="201" t="s">
        <v>91</v>
      </c>
      <c r="AV313" s="13" t="s">
        <v>23</v>
      </c>
      <c r="AW313" s="13" t="s">
        <v>46</v>
      </c>
      <c r="AX313" s="13" t="s">
        <v>83</v>
      </c>
      <c r="AY313" s="201" t="s">
        <v>131</v>
      </c>
    </row>
    <row r="314" spans="2:51" s="11" customFormat="1" ht="22.5" customHeight="1">
      <c r="B314" s="179"/>
      <c r="D314" s="180" t="s">
        <v>140</v>
      </c>
      <c r="E314" s="181" t="s">
        <v>48</v>
      </c>
      <c r="F314" s="182" t="s">
        <v>315</v>
      </c>
      <c r="H314" s="183">
        <v>0.63</v>
      </c>
      <c r="I314" s="184"/>
      <c r="L314" s="179"/>
      <c r="M314" s="185"/>
      <c r="N314" s="186"/>
      <c r="O314" s="186"/>
      <c r="P314" s="186"/>
      <c r="Q314" s="186"/>
      <c r="R314" s="186"/>
      <c r="S314" s="186"/>
      <c r="T314" s="187"/>
      <c r="AT314" s="181" t="s">
        <v>140</v>
      </c>
      <c r="AU314" s="181" t="s">
        <v>91</v>
      </c>
      <c r="AV314" s="11" t="s">
        <v>91</v>
      </c>
      <c r="AW314" s="11" t="s">
        <v>46</v>
      </c>
      <c r="AX314" s="11" t="s">
        <v>83</v>
      </c>
      <c r="AY314" s="181" t="s">
        <v>131</v>
      </c>
    </row>
    <row r="315" spans="2:51" s="13" customFormat="1" ht="22.5" customHeight="1">
      <c r="B315" s="198"/>
      <c r="D315" s="180" t="s">
        <v>140</v>
      </c>
      <c r="E315" s="199" t="s">
        <v>48</v>
      </c>
      <c r="F315" s="200" t="s">
        <v>299</v>
      </c>
      <c r="H315" s="201" t="s">
        <v>48</v>
      </c>
      <c r="I315" s="202"/>
      <c r="L315" s="198"/>
      <c r="M315" s="203"/>
      <c r="N315" s="204"/>
      <c r="O315" s="204"/>
      <c r="P315" s="204"/>
      <c r="Q315" s="204"/>
      <c r="R315" s="204"/>
      <c r="S315" s="204"/>
      <c r="T315" s="205"/>
      <c r="AT315" s="201" t="s">
        <v>140</v>
      </c>
      <c r="AU315" s="201" t="s">
        <v>91</v>
      </c>
      <c r="AV315" s="13" t="s">
        <v>23</v>
      </c>
      <c r="AW315" s="13" t="s">
        <v>46</v>
      </c>
      <c r="AX315" s="13" t="s">
        <v>83</v>
      </c>
      <c r="AY315" s="201" t="s">
        <v>131</v>
      </c>
    </row>
    <row r="316" spans="2:51" s="13" customFormat="1" ht="22.5" customHeight="1">
      <c r="B316" s="198"/>
      <c r="D316" s="180" t="s">
        <v>140</v>
      </c>
      <c r="E316" s="199" t="s">
        <v>48</v>
      </c>
      <c r="F316" s="200" t="s">
        <v>326</v>
      </c>
      <c r="H316" s="201" t="s">
        <v>48</v>
      </c>
      <c r="I316" s="202"/>
      <c r="L316" s="198"/>
      <c r="M316" s="203"/>
      <c r="N316" s="204"/>
      <c r="O316" s="204"/>
      <c r="P316" s="204"/>
      <c r="Q316" s="204"/>
      <c r="R316" s="204"/>
      <c r="S316" s="204"/>
      <c r="T316" s="205"/>
      <c r="AT316" s="201" t="s">
        <v>140</v>
      </c>
      <c r="AU316" s="201" t="s">
        <v>91</v>
      </c>
      <c r="AV316" s="13" t="s">
        <v>23</v>
      </c>
      <c r="AW316" s="13" t="s">
        <v>46</v>
      </c>
      <c r="AX316" s="13" t="s">
        <v>83</v>
      </c>
      <c r="AY316" s="201" t="s">
        <v>131</v>
      </c>
    </row>
    <row r="317" spans="2:51" s="11" customFormat="1" ht="22.5" customHeight="1">
      <c r="B317" s="179"/>
      <c r="D317" s="180" t="s">
        <v>140</v>
      </c>
      <c r="E317" s="181" t="s">
        <v>48</v>
      </c>
      <c r="F317" s="182" t="s">
        <v>316</v>
      </c>
      <c r="H317" s="183">
        <v>7</v>
      </c>
      <c r="I317" s="184"/>
      <c r="L317" s="179"/>
      <c r="M317" s="185"/>
      <c r="N317" s="186"/>
      <c r="O317" s="186"/>
      <c r="P317" s="186"/>
      <c r="Q317" s="186"/>
      <c r="R317" s="186"/>
      <c r="S317" s="186"/>
      <c r="T317" s="187"/>
      <c r="AT317" s="181" t="s">
        <v>140</v>
      </c>
      <c r="AU317" s="181" t="s">
        <v>91</v>
      </c>
      <c r="AV317" s="11" t="s">
        <v>91</v>
      </c>
      <c r="AW317" s="11" t="s">
        <v>46</v>
      </c>
      <c r="AX317" s="11" t="s">
        <v>83</v>
      </c>
      <c r="AY317" s="181" t="s">
        <v>131</v>
      </c>
    </row>
    <row r="318" spans="2:51" s="11" customFormat="1" ht="22.5" customHeight="1">
      <c r="B318" s="179"/>
      <c r="D318" s="180" t="s">
        <v>140</v>
      </c>
      <c r="E318" s="181" t="s">
        <v>48</v>
      </c>
      <c r="F318" s="182" t="s">
        <v>317</v>
      </c>
      <c r="H318" s="183">
        <v>14.875</v>
      </c>
      <c r="I318" s="184"/>
      <c r="L318" s="179"/>
      <c r="M318" s="185"/>
      <c r="N318" s="186"/>
      <c r="O318" s="186"/>
      <c r="P318" s="186"/>
      <c r="Q318" s="186"/>
      <c r="R318" s="186"/>
      <c r="S318" s="186"/>
      <c r="T318" s="187"/>
      <c r="AT318" s="181" t="s">
        <v>140</v>
      </c>
      <c r="AU318" s="181" t="s">
        <v>91</v>
      </c>
      <c r="AV318" s="11" t="s">
        <v>91</v>
      </c>
      <c r="AW318" s="11" t="s">
        <v>46</v>
      </c>
      <c r="AX318" s="11" t="s">
        <v>83</v>
      </c>
      <c r="AY318" s="181" t="s">
        <v>131</v>
      </c>
    </row>
    <row r="319" spans="2:51" s="11" customFormat="1" ht="22.5" customHeight="1">
      <c r="B319" s="179"/>
      <c r="D319" s="180" t="s">
        <v>140</v>
      </c>
      <c r="E319" s="181" t="s">
        <v>48</v>
      </c>
      <c r="F319" s="182" t="s">
        <v>318</v>
      </c>
      <c r="H319" s="183">
        <v>14.25</v>
      </c>
      <c r="I319" s="184"/>
      <c r="L319" s="179"/>
      <c r="M319" s="185"/>
      <c r="N319" s="186"/>
      <c r="O319" s="186"/>
      <c r="P319" s="186"/>
      <c r="Q319" s="186"/>
      <c r="R319" s="186"/>
      <c r="S319" s="186"/>
      <c r="T319" s="187"/>
      <c r="AT319" s="181" t="s">
        <v>140</v>
      </c>
      <c r="AU319" s="181" t="s">
        <v>91</v>
      </c>
      <c r="AV319" s="11" t="s">
        <v>91</v>
      </c>
      <c r="AW319" s="11" t="s">
        <v>46</v>
      </c>
      <c r="AX319" s="11" t="s">
        <v>83</v>
      </c>
      <c r="AY319" s="181" t="s">
        <v>131</v>
      </c>
    </row>
    <row r="320" spans="2:51" s="11" customFormat="1" ht="22.5" customHeight="1">
      <c r="B320" s="179"/>
      <c r="D320" s="180" t="s">
        <v>140</v>
      </c>
      <c r="E320" s="181" t="s">
        <v>48</v>
      </c>
      <c r="F320" s="182" t="s">
        <v>319</v>
      </c>
      <c r="H320" s="183">
        <v>5.25</v>
      </c>
      <c r="I320" s="184"/>
      <c r="L320" s="179"/>
      <c r="M320" s="185"/>
      <c r="N320" s="186"/>
      <c r="O320" s="186"/>
      <c r="P320" s="186"/>
      <c r="Q320" s="186"/>
      <c r="R320" s="186"/>
      <c r="S320" s="186"/>
      <c r="T320" s="187"/>
      <c r="AT320" s="181" t="s">
        <v>140</v>
      </c>
      <c r="AU320" s="181" t="s">
        <v>91</v>
      </c>
      <c r="AV320" s="11" t="s">
        <v>91</v>
      </c>
      <c r="AW320" s="11" t="s">
        <v>46</v>
      </c>
      <c r="AX320" s="11" t="s">
        <v>83</v>
      </c>
      <c r="AY320" s="181" t="s">
        <v>131</v>
      </c>
    </row>
    <row r="321" spans="2:51" s="13" customFormat="1" ht="22.5" customHeight="1">
      <c r="B321" s="198"/>
      <c r="D321" s="180" t="s">
        <v>140</v>
      </c>
      <c r="E321" s="199" t="s">
        <v>48</v>
      </c>
      <c r="F321" s="200" t="s">
        <v>360</v>
      </c>
      <c r="H321" s="201" t="s">
        <v>48</v>
      </c>
      <c r="I321" s="202"/>
      <c r="L321" s="198"/>
      <c r="M321" s="203"/>
      <c r="N321" s="204"/>
      <c r="O321" s="204"/>
      <c r="P321" s="204"/>
      <c r="Q321" s="204"/>
      <c r="R321" s="204"/>
      <c r="S321" s="204"/>
      <c r="T321" s="205"/>
      <c r="AT321" s="201" t="s">
        <v>140</v>
      </c>
      <c r="AU321" s="201" t="s">
        <v>91</v>
      </c>
      <c r="AV321" s="13" t="s">
        <v>23</v>
      </c>
      <c r="AW321" s="13" t="s">
        <v>46</v>
      </c>
      <c r="AX321" s="13" t="s">
        <v>83</v>
      </c>
      <c r="AY321" s="201" t="s">
        <v>131</v>
      </c>
    </row>
    <row r="322" spans="2:51" s="11" customFormat="1" ht="22.5" customHeight="1">
      <c r="B322" s="179"/>
      <c r="D322" s="180" t="s">
        <v>140</v>
      </c>
      <c r="E322" s="181" t="s">
        <v>48</v>
      </c>
      <c r="F322" s="182" t="s">
        <v>362</v>
      </c>
      <c r="H322" s="183">
        <v>85.5</v>
      </c>
      <c r="I322" s="184"/>
      <c r="L322" s="179"/>
      <c r="M322" s="185"/>
      <c r="N322" s="186"/>
      <c r="O322" s="186"/>
      <c r="P322" s="186"/>
      <c r="Q322" s="186"/>
      <c r="R322" s="186"/>
      <c r="S322" s="186"/>
      <c r="T322" s="187"/>
      <c r="AT322" s="181" t="s">
        <v>140</v>
      </c>
      <c r="AU322" s="181" t="s">
        <v>91</v>
      </c>
      <c r="AV322" s="11" t="s">
        <v>91</v>
      </c>
      <c r="AW322" s="11" t="s">
        <v>46</v>
      </c>
      <c r="AX322" s="11" t="s">
        <v>83</v>
      </c>
      <c r="AY322" s="181" t="s">
        <v>131</v>
      </c>
    </row>
    <row r="323" spans="2:51" s="13" customFormat="1" ht="22.5" customHeight="1">
      <c r="B323" s="198"/>
      <c r="D323" s="180" t="s">
        <v>140</v>
      </c>
      <c r="E323" s="199" t="s">
        <v>48</v>
      </c>
      <c r="F323" s="200" t="s">
        <v>314</v>
      </c>
      <c r="H323" s="201" t="s">
        <v>48</v>
      </c>
      <c r="I323" s="202"/>
      <c r="L323" s="198"/>
      <c r="M323" s="203"/>
      <c r="N323" s="204"/>
      <c r="O323" s="204"/>
      <c r="P323" s="204"/>
      <c r="Q323" s="204"/>
      <c r="R323" s="204"/>
      <c r="S323" s="204"/>
      <c r="T323" s="205"/>
      <c r="AT323" s="201" t="s">
        <v>140</v>
      </c>
      <c r="AU323" s="201" t="s">
        <v>91</v>
      </c>
      <c r="AV323" s="13" t="s">
        <v>23</v>
      </c>
      <c r="AW323" s="13" t="s">
        <v>46</v>
      </c>
      <c r="AX323" s="13" t="s">
        <v>83</v>
      </c>
      <c r="AY323" s="201" t="s">
        <v>131</v>
      </c>
    </row>
    <row r="324" spans="2:51" s="11" customFormat="1" ht="22.5" customHeight="1">
      <c r="B324" s="179"/>
      <c r="D324" s="180" t="s">
        <v>140</v>
      </c>
      <c r="E324" s="181" t="s">
        <v>48</v>
      </c>
      <c r="F324" s="182" t="s">
        <v>320</v>
      </c>
      <c r="H324" s="183">
        <v>0.765</v>
      </c>
      <c r="I324" s="184"/>
      <c r="L324" s="179"/>
      <c r="M324" s="185"/>
      <c r="N324" s="186"/>
      <c r="O324" s="186"/>
      <c r="P324" s="186"/>
      <c r="Q324" s="186"/>
      <c r="R324" s="186"/>
      <c r="S324" s="186"/>
      <c r="T324" s="187"/>
      <c r="AT324" s="181" t="s">
        <v>140</v>
      </c>
      <c r="AU324" s="181" t="s">
        <v>91</v>
      </c>
      <c r="AV324" s="11" t="s">
        <v>91</v>
      </c>
      <c r="AW324" s="11" t="s">
        <v>46</v>
      </c>
      <c r="AX324" s="11" t="s">
        <v>83</v>
      </c>
      <c r="AY324" s="181" t="s">
        <v>131</v>
      </c>
    </row>
    <row r="325" spans="2:51" s="13" customFormat="1" ht="22.5" customHeight="1">
      <c r="B325" s="198"/>
      <c r="D325" s="180" t="s">
        <v>140</v>
      </c>
      <c r="E325" s="199" t="s">
        <v>48</v>
      </c>
      <c r="F325" s="200" t="s">
        <v>272</v>
      </c>
      <c r="H325" s="201" t="s">
        <v>48</v>
      </c>
      <c r="I325" s="202"/>
      <c r="L325" s="198"/>
      <c r="M325" s="203"/>
      <c r="N325" s="204"/>
      <c r="O325" s="204"/>
      <c r="P325" s="204"/>
      <c r="Q325" s="204"/>
      <c r="R325" s="204"/>
      <c r="S325" s="204"/>
      <c r="T325" s="205"/>
      <c r="AT325" s="201" t="s">
        <v>140</v>
      </c>
      <c r="AU325" s="201" t="s">
        <v>91</v>
      </c>
      <c r="AV325" s="13" t="s">
        <v>23</v>
      </c>
      <c r="AW325" s="13" t="s">
        <v>46</v>
      </c>
      <c r="AX325" s="13" t="s">
        <v>83</v>
      </c>
      <c r="AY325" s="201" t="s">
        <v>131</v>
      </c>
    </row>
    <row r="326" spans="2:51" s="13" customFormat="1" ht="22.5" customHeight="1">
      <c r="B326" s="198"/>
      <c r="D326" s="180" t="s">
        <v>140</v>
      </c>
      <c r="E326" s="199" t="s">
        <v>48</v>
      </c>
      <c r="F326" s="200" t="s">
        <v>326</v>
      </c>
      <c r="H326" s="201" t="s">
        <v>48</v>
      </c>
      <c r="I326" s="202"/>
      <c r="L326" s="198"/>
      <c r="M326" s="203"/>
      <c r="N326" s="204"/>
      <c r="O326" s="204"/>
      <c r="P326" s="204"/>
      <c r="Q326" s="204"/>
      <c r="R326" s="204"/>
      <c r="S326" s="204"/>
      <c r="T326" s="205"/>
      <c r="AT326" s="201" t="s">
        <v>140</v>
      </c>
      <c r="AU326" s="201" t="s">
        <v>91</v>
      </c>
      <c r="AV326" s="13" t="s">
        <v>23</v>
      </c>
      <c r="AW326" s="13" t="s">
        <v>46</v>
      </c>
      <c r="AX326" s="13" t="s">
        <v>83</v>
      </c>
      <c r="AY326" s="201" t="s">
        <v>131</v>
      </c>
    </row>
    <row r="327" spans="2:51" s="11" customFormat="1" ht="22.5" customHeight="1">
      <c r="B327" s="179"/>
      <c r="D327" s="180" t="s">
        <v>140</v>
      </c>
      <c r="E327" s="181" t="s">
        <v>48</v>
      </c>
      <c r="F327" s="182" t="s">
        <v>321</v>
      </c>
      <c r="H327" s="183">
        <v>2.599</v>
      </c>
      <c r="I327" s="184"/>
      <c r="L327" s="179"/>
      <c r="M327" s="185"/>
      <c r="N327" s="186"/>
      <c r="O327" s="186"/>
      <c r="P327" s="186"/>
      <c r="Q327" s="186"/>
      <c r="R327" s="186"/>
      <c r="S327" s="186"/>
      <c r="T327" s="187"/>
      <c r="AT327" s="181" t="s">
        <v>140</v>
      </c>
      <c r="AU327" s="181" t="s">
        <v>91</v>
      </c>
      <c r="AV327" s="11" t="s">
        <v>91</v>
      </c>
      <c r="AW327" s="11" t="s">
        <v>46</v>
      </c>
      <c r="AX327" s="11" t="s">
        <v>83</v>
      </c>
      <c r="AY327" s="181" t="s">
        <v>131</v>
      </c>
    </row>
    <row r="328" spans="2:51" s="11" customFormat="1" ht="22.5" customHeight="1">
      <c r="B328" s="179"/>
      <c r="D328" s="180" t="s">
        <v>140</v>
      </c>
      <c r="E328" s="181" t="s">
        <v>48</v>
      </c>
      <c r="F328" s="182" t="s">
        <v>322</v>
      </c>
      <c r="H328" s="183">
        <v>28.35</v>
      </c>
      <c r="I328" s="184"/>
      <c r="L328" s="179"/>
      <c r="M328" s="185"/>
      <c r="N328" s="186"/>
      <c r="O328" s="186"/>
      <c r="P328" s="186"/>
      <c r="Q328" s="186"/>
      <c r="R328" s="186"/>
      <c r="S328" s="186"/>
      <c r="T328" s="187"/>
      <c r="AT328" s="181" t="s">
        <v>140</v>
      </c>
      <c r="AU328" s="181" t="s">
        <v>91</v>
      </c>
      <c r="AV328" s="11" t="s">
        <v>91</v>
      </c>
      <c r="AW328" s="11" t="s">
        <v>46</v>
      </c>
      <c r="AX328" s="11" t="s">
        <v>83</v>
      </c>
      <c r="AY328" s="181" t="s">
        <v>131</v>
      </c>
    </row>
    <row r="329" spans="2:51" s="13" customFormat="1" ht="22.5" customHeight="1">
      <c r="B329" s="198"/>
      <c r="D329" s="180" t="s">
        <v>140</v>
      </c>
      <c r="E329" s="199" t="s">
        <v>48</v>
      </c>
      <c r="F329" s="200" t="s">
        <v>360</v>
      </c>
      <c r="H329" s="201" t="s">
        <v>48</v>
      </c>
      <c r="I329" s="202"/>
      <c r="L329" s="198"/>
      <c r="M329" s="203"/>
      <c r="N329" s="204"/>
      <c r="O329" s="204"/>
      <c r="P329" s="204"/>
      <c r="Q329" s="204"/>
      <c r="R329" s="204"/>
      <c r="S329" s="204"/>
      <c r="T329" s="205"/>
      <c r="AT329" s="201" t="s">
        <v>140</v>
      </c>
      <c r="AU329" s="201" t="s">
        <v>91</v>
      </c>
      <c r="AV329" s="13" t="s">
        <v>23</v>
      </c>
      <c r="AW329" s="13" t="s">
        <v>46</v>
      </c>
      <c r="AX329" s="13" t="s">
        <v>83</v>
      </c>
      <c r="AY329" s="201" t="s">
        <v>131</v>
      </c>
    </row>
    <row r="330" spans="2:51" s="11" customFormat="1" ht="22.5" customHeight="1">
      <c r="B330" s="179"/>
      <c r="D330" s="180" t="s">
        <v>140</v>
      </c>
      <c r="E330" s="181" t="s">
        <v>48</v>
      </c>
      <c r="F330" s="182" t="s">
        <v>363</v>
      </c>
      <c r="H330" s="183">
        <v>117</v>
      </c>
      <c r="I330" s="184"/>
      <c r="L330" s="179"/>
      <c r="M330" s="185"/>
      <c r="N330" s="186"/>
      <c r="O330" s="186"/>
      <c r="P330" s="186"/>
      <c r="Q330" s="186"/>
      <c r="R330" s="186"/>
      <c r="S330" s="186"/>
      <c r="T330" s="187"/>
      <c r="AT330" s="181" t="s">
        <v>140</v>
      </c>
      <c r="AU330" s="181" t="s">
        <v>91</v>
      </c>
      <c r="AV330" s="11" t="s">
        <v>91</v>
      </c>
      <c r="AW330" s="11" t="s">
        <v>46</v>
      </c>
      <c r="AX330" s="11" t="s">
        <v>83</v>
      </c>
      <c r="AY330" s="181" t="s">
        <v>131</v>
      </c>
    </row>
    <row r="331" spans="2:51" s="13" customFormat="1" ht="22.5" customHeight="1">
      <c r="B331" s="198"/>
      <c r="D331" s="180" t="s">
        <v>140</v>
      </c>
      <c r="E331" s="199" t="s">
        <v>48</v>
      </c>
      <c r="F331" s="200" t="s">
        <v>302</v>
      </c>
      <c r="H331" s="201" t="s">
        <v>48</v>
      </c>
      <c r="I331" s="202"/>
      <c r="L331" s="198"/>
      <c r="M331" s="203"/>
      <c r="N331" s="204"/>
      <c r="O331" s="204"/>
      <c r="P331" s="204"/>
      <c r="Q331" s="204"/>
      <c r="R331" s="204"/>
      <c r="S331" s="204"/>
      <c r="T331" s="205"/>
      <c r="AT331" s="201" t="s">
        <v>140</v>
      </c>
      <c r="AU331" s="201" t="s">
        <v>91</v>
      </c>
      <c r="AV331" s="13" t="s">
        <v>23</v>
      </c>
      <c r="AW331" s="13" t="s">
        <v>46</v>
      </c>
      <c r="AX331" s="13" t="s">
        <v>83</v>
      </c>
      <c r="AY331" s="201" t="s">
        <v>131</v>
      </c>
    </row>
    <row r="332" spans="2:51" s="13" customFormat="1" ht="22.5" customHeight="1">
      <c r="B332" s="198"/>
      <c r="D332" s="180" t="s">
        <v>140</v>
      </c>
      <c r="E332" s="199" t="s">
        <v>48</v>
      </c>
      <c r="F332" s="200" t="s">
        <v>326</v>
      </c>
      <c r="H332" s="201" t="s">
        <v>48</v>
      </c>
      <c r="I332" s="202"/>
      <c r="L332" s="198"/>
      <c r="M332" s="203"/>
      <c r="N332" s="204"/>
      <c r="O332" s="204"/>
      <c r="P332" s="204"/>
      <c r="Q332" s="204"/>
      <c r="R332" s="204"/>
      <c r="S332" s="204"/>
      <c r="T332" s="205"/>
      <c r="AT332" s="201" t="s">
        <v>140</v>
      </c>
      <c r="AU332" s="201" t="s">
        <v>91</v>
      </c>
      <c r="AV332" s="13" t="s">
        <v>23</v>
      </c>
      <c r="AW332" s="13" t="s">
        <v>46</v>
      </c>
      <c r="AX332" s="13" t="s">
        <v>83</v>
      </c>
      <c r="AY332" s="201" t="s">
        <v>131</v>
      </c>
    </row>
    <row r="333" spans="2:51" s="11" customFormat="1" ht="22.5" customHeight="1">
      <c r="B333" s="179"/>
      <c r="D333" s="180" t="s">
        <v>140</v>
      </c>
      <c r="E333" s="181" t="s">
        <v>48</v>
      </c>
      <c r="F333" s="182" t="s">
        <v>323</v>
      </c>
      <c r="H333" s="183">
        <v>60.375</v>
      </c>
      <c r="I333" s="184"/>
      <c r="L333" s="179"/>
      <c r="M333" s="185"/>
      <c r="N333" s="186"/>
      <c r="O333" s="186"/>
      <c r="P333" s="186"/>
      <c r="Q333" s="186"/>
      <c r="R333" s="186"/>
      <c r="S333" s="186"/>
      <c r="T333" s="187"/>
      <c r="AT333" s="181" t="s">
        <v>140</v>
      </c>
      <c r="AU333" s="181" t="s">
        <v>91</v>
      </c>
      <c r="AV333" s="11" t="s">
        <v>91</v>
      </c>
      <c r="AW333" s="11" t="s">
        <v>46</v>
      </c>
      <c r="AX333" s="11" t="s">
        <v>83</v>
      </c>
      <c r="AY333" s="181" t="s">
        <v>131</v>
      </c>
    </row>
    <row r="334" spans="2:51" s="13" customFormat="1" ht="22.5" customHeight="1">
      <c r="B334" s="198"/>
      <c r="D334" s="180" t="s">
        <v>140</v>
      </c>
      <c r="E334" s="199" t="s">
        <v>48</v>
      </c>
      <c r="F334" s="200" t="s">
        <v>360</v>
      </c>
      <c r="H334" s="201" t="s">
        <v>48</v>
      </c>
      <c r="I334" s="202"/>
      <c r="L334" s="198"/>
      <c r="M334" s="203"/>
      <c r="N334" s="204"/>
      <c r="O334" s="204"/>
      <c r="P334" s="204"/>
      <c r="Q334" s="204"/>
      <c r="R334" s="204"/>
      <c r="S334" s="204"/>
      <c r="T334" s="205"/>
      <c r="AT334" s="201" t="s">
        <v>140</v>
      </c>
      <c r="AU334" s="201" t="s">
        <v>91</v>
      </c>
      <c r="AV334" s="13" t="s">
        <v>23</v>
      </c>
      <c r="AW334" s="13" t="s">
        <v>46</v>
      </c>
      <c r="AX334" s="13" t="s">
        <v>83</v>
      </c>
      <c r="AY334" s="201" t="s">
        <v>131</v>
      </c>
    </row>
    <row r="335" spans="2:51" s="11" customFormat="1" ht="22.5" customHeight="1">
      <c r="B335" s="179"/>
      <c r="D335" s="180" t="s">
        <v>140</v>
      </c>
      <c r="E335" s="181" t="s">
        <v>48</v>
      </c>
      <c r="F335" s="182" t="s">
        <v>364</v>
      </c>
      <c r="H335" s="183">
        <v>189</v>
      </c>
      <c r="I335" s="184"/>
      <c r="L335" s="179"/>
      <c r="M335" s="185"/>
      <c r="N335" s="186"/>
      <c r="O335" s="186"/>
      <c r="P335" s="186"/>
      <c r="Q335" s="186"/>
      <c r="R335" s="186"/>
      <c r="S335" s="186"/>
      <c r="T335" s="187"/>
      <c r="AT335" s="181" t="s">
        <v>140</v>
      </c>
      <c r="AU335" s="181" t="s">
        <v>91</v>
      </c>
      <c r="AV335" s="11" t="s">
        <v>91</v>
      </c>
      <c r="AW335" s="11" t="s">
        <v>46</v>
      </c>
      <c r="AX335" s="11" t="s">
        <v>83</v>
      </c>
      <c r="AY335" s="181" t="s">
        <v>131</v>
      </c>
    </row>
    <row r="336" spans="2:51" s="13" customFormat="1" ht="22.5" customHeight="1">
      <c r="B336" s="198"/>
      <c r="D336" s="180" t="s">
        <v>140</v>
      </c>
      <c r="E336" s="199" t="s">
        <v>48</v>
      </c>
      <c r="F336" s="200" t="s">
        <v>304</v>
      </c>
      <c r="H336" s="201" t="s">
        <v>48</v>
      </c>
      <c r="I336" s="202"/>
      <c r="L336" s="198"/>
      <c r="M336" s="203"/>
      <c r="N336" s="204"/>
      <c r="O336" s="204"/>
      <c r="P336" s="204"/>
      <c r="Q336" s="204"/>
      <c r="R336" s="204"/>
      <c r="S336" s="204"/>
      <c r="T336" s="205"/>
      <c r="AT336" s="201" t="s">
        <v>140</v>
      </c>
      <c r="AU336" s="201" t="s">
        <v>91</v>
      </c>
      <c r="AV336" s="13" t="s">
        <v>23</v>
      </c>
      <c r="AW336" s="13" t="s">
        <v>46</v>
      </c>
      <c r="AX336" s="13" t="s">
        <v>83</v>
      </c>
      <c r="AY336" s="201" t="s">
        <v>131</v>
      </c>
    </row>
    <row r="337" spans="2:51" s="13" customFormat="1" ht="22.5" customHeight="1">
      <c r="B337" s="198"/>
      <c r="D337" s="180" t="s">
        <v>140</v>
      </c>
      <c r="E337" s="199" t="s">
        <v>48</v>
      </c>
      <c r="F337" s="200" t="s">
        <v>326</v>
      </c>
      <c r="H337" s="201" t="s">
        <v>48</v>
      </c>
      <c r="I337" s="202"/>
      <c r="L337" s="198"/>
      <c r="M337" s="203"/>
      <c r="N337" s="204"/>
      <c r="O337" s="204"/>
      <c r="P337" s="204"/>
      <c r="Q337" s="204"/>
      <c r="R337" s="204"/>
      <c r="S337" s="204"/>
      <c r="T337" s="205"/>
      <c r="AT337" s="201" t="s">
        <v>140</v>
      </c>
      <c r="AU337" s="201" t="s">
        <v>91</v>
      </c>
      <c r="AV337" s="13" t="s">
        <v>23</v>
      </c>
      <c r="AW337" s="13" t="s">
        <v>46</v>
      </c>
      <c r="AX337" s="13" t="s">
        <v>83</v>
      </c>
      <c r="AY337" s="201" t="s">
        <v>131</v>
      </c>
    </row>
    <row r="338" spans="2:51" s="11" customFormat="1" ht="22.5" customHeight="1">
      <c r="B338" s="179"/>
      <c r="D338" s="180" t="s">
        <v>140</v>
      </c>
      <c r="E338" s="181" t="s">
        <v>48</v>
      </c>
      <c r="F338" s="182" t="s">
        <v>324</v>
      </c>
      <c r="H338" s="183">
        <v>27</v>
      </c>
      <c r="I338" s="184"/>
      <c r="L338" s="179"/>
      <c r="M338" s="185"/>
      <c r="N338" s="186"/>
      <c r="O338" s="186"/>
      <c r="P338" s="186"/>
      <c r="Q338" s="186"/>
      <c r="R338" s="186"/>
      <c r="S338" s="186"/>
      <c r="T338" s="187"/>
      <c r="AT338" s="181" t="s">
        <v>140</v>
      </c>
      <c r="AU338" s="181" t="s">
        <v>91</v>
      </c>
      <c r="AV338" s="11" t="s">
        <v>91</v>
      </c>
      <c r="AW338" s="11" t="s">
        <v>46</v>
      </c>
      <c r="AX338" s="11" t="s">
        <v>83</v>
      </c>
      <c r="AY338" s="181" t="s">
        <v>131</v>
      </c>
    </row>
    <row r="339" spans="2:51" s="11" customFormat="1" ht="22.5" customHeight="1">
      <c r="B339" s="179"/>
      <c r="D339" s="180" t="s">
        <v>140</v>
      </c>
      <c r="E339" s="181" t="s">
        <v>48</v>
      </c>
      <c r="F339" s="182" t="s">
        <v>365</v>
      </c>
      <c r="H339" s="183">
        <v>54</v>
      </c>
      <c r="I339" s="184"/>
      <c r="L339" s="179"/>
      <c r="M339" s="185"/>
      <c r="N339" s="186"/>
      <c r="O339" s="186"/>
      <c r="P339" s="186"/>
      <c r="Q339" s="186"/>
      <c r="R339" s="186"/>
      <c r="S339" s="186"/>
      <c r="T339" s="187"/>
      <c r="AT339" s="181" t="s">
        <v>140</v>
      </c>
      <c r="AU339" s="181" t="s">
        <v>91</v>
      </c>
      <c r="AV339" s="11" t="s">
        <v>91</v>
      </c>
      <c r="AW339" s="11" t="s">
        <v>46</v>
      </c>
      <c r="AX339" s="11" t="s">
        <v>83</v>
      </c>
      <c r="AY339" s="181" t="s">
        <v>131</v>
      </c>
    </row>
    <row r="340" spans="2:51" s="13" customFormat="1" ht="22.5" customHeight="1">
      <c r="B340" s="198"/>
      <c r="D340" s="180" t="s">
        <v>140</v>
      </c>
      <c r="E340" s="199" t="s">
        <v>48</v>
      </c>
      <c r="F340" s="200" t="s">
        <v>325</v>
      </c>
      <c r="H340" s="201" t="s">
        <v>48</v>
      </c>
      <c r="I340" s="202"/>
      <c r="L340" s="198"/>
      <c r="M340" s="203"/>
      <c r="N340" s="204"/>
      <c r="O340" s="204"/>
      <c r="P340" s="204"/>
      <c r="Q340" s="204"/>
      <c r="R340" s="204"/>
      <c r="S340" s="204"/>
      <c r="T340" s="205"/>
      <c r="AT340" s="201" t="s">
        <v>140</v>
      </c>
      <c r="AU340" s="201" t="s">
        <v>91</v>
      </c>
      <c r="AV340" s="13" t="s">
        <v>23</v>
      </c>
      <c r="AW340" s="13" t="s">
        <v>46</v>
      </c>
      <c r="AX340" s="13" t="s">
        <v>83</v>
      </c>
      <c r="AY340" s="201" t="s">
        <v>131</v>
      </c>
    </row>
    <row r="341" spans="2:51" s="13" customFormat="1" ht="22.5" customHeight="1">
      <c r="B341" s="198"/>
      <c r="D341" s="180" t="s">
        <v>140</v>
      </c>
      <c r="E341" s="199" t="s">
        <v>48</v>
      </c>
      <c r="F341" s="200" t="s">
        <v>326</v>
      </c>
      <c r="H341" s="201" t="s">
        <v>48</v>
      </c>
      <c r="I341" s="202"/>
      <c r="L341" s="198"/>
      <c r="M341" s="203"/>
      <c r="N341" s="204"/>
      <c r="O341" s="204"/>
      <c r="P341" s="204"/>
      <c r="Q341" s="204"/>
      <c r="R341" s="204"/>
      <c r="S341" s="204"/>
      <c r="T341" s="205"/>
      <c r="AT341" s="201" t="s">
        <v>140</v>
      </c>
      <c r="AU341" s="201" t="s">
        <v>91</v>
      </c>
      <c r="AV341" s="13" t="s">
        <v>23</v>
      </c>
      <c r="AW341" s="13" t="s">
        <v>46</v>
      </c>
      <c r="AX341" s="13" t="s">
        <v>83</v>
      </c>
      <c r="AY341" s="201" t="s">
        <v>131</v>
      </c>
    </row>
    <row r="342" spans="2:51" s="11" customFormat="1" ht="22.5" customHeight="1">
      <c r="B342" s="179"/>
      <c r="D342" s="180" t="s">
        <v>140</v>
      </c>
      <c r="E342" s="181" t="s">
        <v>48</v>
      </c>
      <c r="F342" s="182" t="s">
        <v>327</v>
      </c>
      <c r="H342" s="183">
        <v>27.7</v>
      </c>
      <c r="I342" s="184"/>
      <c r="L342" s="179"/>
      <c r="M342" s="185"/>
      <c r="N342" s="186"/>
      <c r="O342" s="186"/>
      <c r="P342" s="186"/>
      <c r="Q342" s="186"/>
      <c r="R342" s="186"/>
      <c r="S342" s="186"/>
      <c r="T342" s="187"/>
      <c r="AT342" s="181" t="s">
        <v>140</v>
      </c>
      <c r="AU342" s="181" t="s">
        <v>91</v>
      </c>
      <c r="AV342" s="11" t="s">
        <v>91</v>
      </c>
      <c r="AW342" s="11" t="s">
        <v>46</v>
      </c>
      <c r="AX342" s="11" t="s">
        <v>83</v>
      </c>
      <c r="AY342" s="181" t="s">
        <v>131</v>
      </c>
    </row>
    <row r="343" spans="2:51" s="13" customFormat="1" ht="22.5" customHeight="1">
      <c r="B343" s="198"/>
      <c r="D343" s="180" t="s">
        <v>140</v>
      </c>
      <c r="E343" s="199" t="s">
        <v>48</v>
      </c>
      <c r="F343" s="200" t="s">
        <v>314</v>
      </c>
      <c r="H343" s="201" t="s">
        <v>48</v>
      </c>
      <c r="I343" s="202"/>
      <c r="L343" s="198"/>
      <c r="M343" s="203"/>
      <c r="N343" s="204"/>
      <c r="O343" s="204"/>
      <c r="P343" s="204"/>
      <c r="Q343" s="204"/>
      <c r="R343" s="204"/>
      <c r="S343" s="204"/>
      <c r="T343" s="205"/>
      <c r="AT343" s="201" t="s">
        <v>140</v>
      </c>
      <c r="AU343" s="201" t="s">
        <v>91</v>
      </c>
      <c r="AV343" s="13" t="s">
        <v>23</v>
      </c>
      <c r="AW343" s="13" t="s">
        <v>46</v>
      </c>
      <c r="AX343" s="13" t="s">
        <v>83</v>
      </c>
      <c r="AY343" s="201" t="s">
        <v>131</v>
      </c>
    </row>
    <row r="344" spans="2:51" s="11" customFormat="1" ht="31.5" customHeight="1">
      <c r="B344" s="179"/>
      <c r="D344" s="180" t="s">
        <v>140</v>
      </c>
      <c r="E344" s="181" t="s">
        <v>48</v>
      </c>
      <c r="F344" s="182" t="s">
        <v>328</v>
      </c>
      <c r="H344" s="183">
        <v>6.525</v>
      </c>
      <c r="I344" s="184"/>
      <c r="L344" s="179"/>
      <c r="M344" s="185"/>
      <c r="N344" s="186"/>
      <c r="O344" s="186"/>
      <c r="P344" s="186"/>
      <c r="Q344" s="186"/>
      <c r="R344" s="186"/>
      <c r="S344" s="186"/>
      <c r="T344" s="187"/>
      <c r="AT344" s="181" t="s">
        <v>140</v>
      </c>
      <c r="AU344" s="181" t="s">
        <v>91</v>
      </c>
      <c r="AV344" s="11" t="s">
        <v>91</v>
      </c>
      <c r="AW344" s="11" t="s">
        <v>46</v>
      </c>
      <c r="AX344" s="11" t="s">
        <v>83</v>
      </c>
      <c r="AY344" s="181" t="s">
        <v>131</v>
      </c>
    </row>
    <row r="345" spans="2:51" s="13" customFormat="1" ht="22.5" customHeight="1">
      <c r="B345" s="198"/>
      <c r="D345" s="180" t="s">
        <v>140</v>
      </c>
      <c r="E345" s="199" t="s">
        <v>48</v>
      </c>
      <c r="F345" s="200" t="s">
        <v>329</v>
      </c>
      <c r="H345" s="201" t="s">
        <v>48</v>
      </c>
      <c r="I345" s="202"/>
      <c r="L345" s="198"/>
      <c r="M345" s="203"/>
      <c r="N345" s="204"/>
      <c r="O345" s="204"/>
      <c r="P345" s="204"/>
      <c r="Q345" s="204"/>
      <c r="R345" s="204"/>
      <c r="S345" s="204"/>
      <c r="T345" s="205"/>
      <c r="AT345" s="201" t="s">
        <v>140</v>
      </c>
      <c r="AU345" s="201" t="s">
        <v>91</v>
      </c>
      <c r="AV345" s="13" t="s">
        <v>23</v>
      </c>
      <c r="AW345" s="13" t="s">
        <v>46</v>
      </c>
      <c r="AX345" s="13" t="s">
        <v>83</v>
      </c>
      <c r="AY345" s="201" t="s">
        <v>131</v>
      </c>
    </row>
    <row r="346" spans="2:51" s="11" customFormat="1" ht="22.5" customHeight="1">
      <c r="B346" s="179"/>
      <c r="D346" s="180" t="s">
        <v>140</v>
      </c>
      <c r="E346" s="181" t="s">
        <v>48</v>
      </c>
      <c r="F346" s="182" t="s">
        <v>330</v>
      </c>
      <c r="H346" s="183">
        <v>22.7</v>
      </c>
      <c r="I346" s="184"/>
      <c r="L346" s="179"/>
      <c r="M346" s="185"/>
      <c r="N346" s="186"/>
      <c r="O346" s="186"/>
      <c r="P346" s="186"/>
      <c r="Q346" s="186"/>
      <c r="R346" s="186"/>
      <c r="S346" s="186"/>
      <c r="T346" s="187"/>
      <c r="AT346" s="181" t="s">
        <v>140</v>
      </c>
      <c r="AU346" s="181" t="s">
        <v>91</v>
      </c>
      <c r="AV346" s="11" t="s">
        <v>91</v>
      </c>
      <c r="AW346" s="11" t="s">
        <v>46</v>
      </c>
      <c r="AX346" s="11" t="s">
        <v>83</v>
      </c>
      <c r="AY346" s="181" t="s">
        <v>131</v>
      </c>
    </row>
    <row r="347" spans="2:51" s="12" customFormat="1" ht="22.5" customHeight="1">
      <c r="B347" s="188"/>
      <c r="D347" s="189" t="s">
        <v>140</v>
      </c>
      <c r="E347" s="190" t="s">
        <v>48</v>
      </c>
      <c r="F347" s="191" t="s">
        <v>142</v>
      </c>
      <c r="H347" s="192">
        <v>907.269</v>
      </c>
      <c r="I347" s="193"/>
      <c r="L347" s="188"/>
      <c r="M347" s="194"/>
      <c r="N347" s="195"/>
      <c r="O347" s="195"/>
      <c r="P347" s="195"/>
      <c r="Q347" s="195"/>
      <c r="R347" s="195"/>
      <c r="S347" s="195"/>
      <c r="T347" s="196"/>
      <c r="AT347" s="197" t="s">
        <v>140</v>
      </c>
      <c r="AU347" s="197" t="s">
        <v>91</v>
      </c>
      <c r="AV347" s="12" t="s">
        <v>138</v>
      </c>
      <c r="AW347" s="12" t="s">
        <v>46</v>
      </c>
      <c r="AX347" s="12" t="s">
        <v>23</v>
      </c>
      <c r="AY347" s="197" t="s">
        <v>131</v>
      </c>
    </row>
    <row r="348" spans="2:65" s="1" customFormat="1" ht="22.5" customHeight="1">
      <c r="B348" s="166"/>
      <c r="C348" s="167" t="s">
        <v>366</v>
      </c>
      <c r="D348" s="167" t="s">
        <v>133</v>
      </c>
      <c r="E348" s="168" t="s">
        <v>367</v>
      </c>
      <c r="F348" s="169" t="s">
        <v>368</v>
      </c>
      <c r="G348" s="170" t="s">
        <v>136</v>
      </c>
      <c r="H348" s="171">
        <v>1118.919</v>
      </c>
      <c r="I348" s="172"/>
      <c r="J348" s="173">
        <f>ROUND(I348*H348,2)</f>
        <v>0</v>
      </c>
      <c r="K348" s="169" t="s">
        <v>137</v>
      </c>
      <c r="L348" s="35"/>
      <c r="M348" s="174" t="s">
        <v>48</v>
      </c>
      <c r="N348" s="175" t="s">
        <v>54</v>
      </c>
      <c r="O348" s="36"/>
      <c r="P348" s="176">
        <f>O348*H348</f>
        <v>0</v>
      </c>
      <c r="Q348" s="176">
        <v>0</v>
      </c>
      <c r="R348" s="176">
        <f>Q348*H348</f>
        <v>0</v>
      </c>
      <c r="S348" s="176">
        <v>0</v>
      </c>
      <c r="T348" s="177">
        <f>S348*H348</f>
        <v>0</v>
      </c>
      <c r="AR348" s="17" t="s">
        <v>138</v>
      </c>
      <c r="AT348" s="17" t="s">
        <v>133</v>
      </c>
      <c r="AU348" s="17" t="s">
        <v>91</v>
      </c>
      <c r="AY348" s="17" t="s">
        <v>131</v>
      </c>
      <c r="BE348" s="178">
        <f>IF(N348="základní",J348,0)</f>
        <v>0</v>
      </c>
      <c r="BF348" s="178">
        <f>IF(N348="snížená",J348,0)</f>
        <v>0</v>
      </c>
      <c r="BG348" s="178">
        <f>IF(N348="zákl. přenesená",J348,0)</f>
        <v>0</v>
      </c>
      <c r="BH348" s="178">
        <f>IF(N348="sníž. přenesená",J348,0)</f>
        <v>0</v>
      </c>
      <c r="BI348" s="178">
        <f>IF(N348="nulová",J348,0)</f>
        <v>0</v>
      </c>
      <c r="BJ348" s="17" t="s">
        <v>23</v>
      </c>
      <c r="BK348" s="178">
        <f>ROUND(I348*H348,2)</f>
        <v>0</v>
      </c>
      <c r="BL348" s="17" t="s">
        <v>138</v>
      </c>
      <c r="BM348" s="17" t="s">
        <v>369</v>
      </c>
    </row>
    <row r="349" spans="2:51" s="13" customFormat="1" ht="22.5" customHeight="1">
      <c r="B349" s="198"/>
      <c r="D349" s="180" t="s">
        <v>140</v>
      </c>
      <c r="E349" s="199" t="s">
        <v>48</v>
      </c>
      <c r="F349" s="200" t="s">
        <v>297</v>
      </c>
      <c r="H349" s="201" t="s">
        <v>48</v>
      </c>
      <c r="I349" s="202"/>
      <c r="L349" s="198"/>
      <c r="M349" s="203"/>
      <c r="N349" s="204"/>
      <c r="O349" s="204"/>
      <c r="P349" s="204"/>
      <c r="Q349" s="204"/>
      <c r="R349" s="204"/>
      <c r="S349" s="204"/>
      <c r="T349" s="205"/>
      <c r="AT349" s="201" t="s">
        <v>140</v>
      </c>
      <c r="AU349" s="201" t="s">
        <v>91</v>
      </c>
      <c r="AV349" s="13" t="s">
        <v>23</v>
      </c>
      <c r="AW349" s="13" t="s">
        <v>46</v>
      </c>
      <c r="AX349" s="13" t="s">
        <v>83</v>
      </c>
      <c r="AY349" s="201" t="s">
        <v>131</v>
      </c>
    </row>
    <row r="350" spans="2:51" s="13" customFormat="1" ht="22.5" customHeight="1">
      <c r="B350" s="198"/>
      <c r="D350" s="180" t="s">
        <v>140</v>
      </c>
      <c r="E350" s="199" t="s">
        <v>48</v>
      </c>
      <c r="F350" s="200" t="s">
        <v>370</v>
      </c>
      <c r="H350" s="201" t="s">
        <v>48</v>
      </c>
      <c r="I350" s="202"/>
      <c r="L350" s="198"/>
      <c r="M350" s="203"/>
      <c r="N350" s="204"/>
      <c r="O350" s="204"/>
      <c r="P350" s="204"/>
      <c r="Q350" s="204"/>
      <c r="R350" s="204"/>
      <c r="S350" s="204"/>
      <c r="T350" s="205"/>
      <c r="AT350" s="201" t="s">
        <v>140</v>
      </c>
      <c r="AU350" s="201" t="s">
        <v>91</v>
      </c>
      <c r="AV350" s="13" t="s">
        <v>23</v>
      </c>
      <c r="AW350" s="13" t="s">
        <v>46</v>
      </c>
      <c r="AX350" s="13" t="s">
        <v>83</v>
      </c>
      <c r="AY350" s="201" t="s">
        <v>131</v>
      </c>
    </row>
    <row r="351" spans="2:51" s="11" customFormat="1" ht="22.5" customHeight="1">
      <c r="B351" s="179"/>
      <c r="D351" s="180" t="s">
        <v>140</v>
      </c>
      <c r="E351" s="181" t="s">
        <v>48</v>
      </c>
      <c r="F351" s="182" t="s">
        <v>298</v>
      </c>
      <c r="H351" s="183">
        <v>57</v>
      </c>
      <c r="I351" s="184"/>
      <c r="L351" s="179"/>
      <c r="M351" s="185"/>
      <c r="N351" s="186"/>
      <c r="O351" s="186"/>
      <c r="P351" s="186"/>
      <c r="Q351" s="186"/>
      <c r="R351" s="186"/>
      <c r="S351" s="186"/>
      <c r="T351" s="187"/>
      <c r="AT351" s="181" t="s">
        <v>140</v>
      </c>
      <c r="AU351" s="181" t="s">
        <v>91</v>
      </c>
      <c r="AV351" s="11" t="s">
        <v>91</v>
      </c>
      <c r="AW351" s="11" t="s">
        <v>46</v>
      </c>
      <c r="AX351" s="11" t="s">
        <v>83</v>
      </c>
      <c r="AY351" s="181" t="s">
        <v>131</v>
      </c>
    </row>
    <row r="352" spans="2:51" s="13" customFormat="1" ht="22.5" customHeight="1">
      <c r="B352" s="198"/>
      <c r="D352" s="180" t="s">
        <v>140</v>
      </c>
      <c r="E352" s="199" t="s">
        <v>48</v>
      </c>
      <c r="F352" s="200" t="s">
        <v>326</v>
      </c>
      <c r="H352" s="201" t="s">
        <v>48</v>
      </c>
      <c r="I352" s="202"/>
      <c r="L352" s="198"/>
      <c r="M352" s="203"/>
      <c r="N352" s="204"/>
      <c r="O352" s="204"/>
      <c r="P352" s="204"/>
      <c r="Q352" s="204"/>
      <c r="R352" s="204"/>
      <c r="S352" s="204"/>
      <c r="T352" s="205"/>
      <c r="AT352" s="201" t="s">
        <v>140</v>
      </c>
      <c r="AU352" s="201" t="s">
        <v>91</v>
      </c>
      <c r="AV352" s="13" t="s">
        <v>23</v>
      </c>
      <c r="AW352" s="13" t="s">
        <v>46</v>
      </c>
      <c r="AX352" s="13" t="s">
        <v>83</v>
      </c>
      <c r="AY352" s="201" t="s">
        <v>131</v>
      </c>
    </row>
    <row r="353" spans="2:51" s="11" customFormat="1" ht="22.5" customHeight="1">
      <c r="B353" s="179"/>
      <c r="D353" s="180" t="s">
        <v>140</v>
      </c>
      <c r="E353" s="181" t="s">
        <v>48</v>
      </c>
      <c r="F353" s="182" t="s">
        <v>312</v>
      </c>
      <c r="H353" s="183">
        <v>23.75</v>
      </c>
      <c r="I353" s="184"/>
      <c r="L353" s="179"/>
      <c r="M353" s="185"/>
      <c r="N353" s="186"/>
      <c r="O353" s="186"/>
      <c r="P353" s="186"/>
      <c r="Q353" s="186"/>
      <c r="R353" s="186"/>
      <c r="S353" s="186"/>
      <c r="T353" s="187"/>
      <c r="AT353" s="181" t="s">
        <v>140</v>
      </c>
      <c r="AU353" s="181" t="s">
        <v>91</v>
      </c>
      <c r="AV353" s="11" t="s">
        <v>91</v>
      </c>
      <c r="AW353" s="11" t="s">
        <v>46</v>
      </c>
      <c r="AX353" s="11" t="s">
        <v>83</v>
      </c>
      <c r="AY353" s="181" t="s">
        <v>131</v>
      </c>
    </row>
    <row r="354" spans="2:51" s="11" customFormat="1" ht="22.5" customHeight="1">
      <c r="B354" s="179"/>
      <c r="D354" s="180" t="s">
        <v>140</v>
      </c>
      <c r="E354" s="181" t="s">
        <v>48</v>
      </c>
      <c r="F354" s="182" t="s">
        <v>313</v>
      </c>
      <c r="H354" s="183">
        <v>49</v>
      </c>
      <c r="I354" s="184"/>
      <c r="L354" s="179"/>
      <c r="M354" s="185"/>
      <c r="N354" s="186"/>
      <c r="O354" s="186"/>
      <c r="P354" s="186"/>
      <c r="Q354" s="186"/>
      <c r="R354" s="186"/>
      <c r="S354" s="186"/>
      <c r="T354" s="187"/>
      <c r="AT354" s="181" t="s">
        <v>140</v>
      </c>
      <c r="AU354" s="181" t="s">
        <v>91</v>
      </c>
      <c r="AV354" s="11" t="s">
        <v>91</v>
      </c>
      <c r="AW354" s="11" t="s">
        <v>46</v>
      </c>
      <c r="AX354" s="11" t="s">
        <v>83</v>
      </c>
      <c r="AY354" s="181" t="s">
        <v>131</v>
      </c>
    </row>
    <row r="355" spans="2:51" s="13" customFormat="1" ht="22.5" customHeight="1">
      <c r="B355" s="198"/>
      <c r="D355" s="180" t="s">
        <v>140</v>
      </c>
      <c r="E355" s="199" t="s">
        <v>48</v>
      </c>
      <c r="F355" s="200" t="s">
        <v>360</v>
      </c>
      <c r="H355" s="201" t="s">
        <v>48</v>
      </c>
      <c r="I355" s="202"/>
      <c r="L355" s="198"/>
      <c r="M355" s="203"/>
      <c r="N355" s="204"/>
      <c r="O355" s="204"/>
      <c r="P355" s="204"/>
      <c r="Q355" s="204"/>
      <c r="R355" s="204"/>
      <c r="S355" s="204"/>
      <c r="T355" s="205"/>
      <c r="AT355" s="201" t="s">
        <v>140</v>
      </c>
      <c r="AU355" s="201" t="s">
        <v>91</v>
      </c>
      <c r="AV355" s="13" t="s">
        <v>23</v>
      </c>
      <c r="AW355" s="13" t="s">
        <v>46</v>
      </c>
      <c r="AX355" s="13" t="s">
        <v>83</v>
      </c>
      <c r="AY355" s="201" t="s">
        <v>131</v>
      </c>
    </row>
    <row r="356" spans="2:51" s="11" customFormat="1" ht="22.5" customHeight="1">
      <c r="B356" s="179"/>
      <c r="D356" s="180" t="s">
        <v>140</v>
      </c>
      <c r="E356" s="181" t="s">
        <v>48</v>
      </c>
      <c r="F356" s="182" t="s">
        <v>371</v>
      </c>
      <c r="H356" s="183">
        <v>171.9</v>
      </c>
      <c r="I356" s="184"/>
      <c r="L356" s="179"/>
      <c r="M356" s="185"/>
      <c r="N356" s="186"/>
      <c r="O356" s="186"/>
      <c r="P356" s="186"/>
      <c r="Q356" s="186"/>
      <c r="R356" s="186"/>
      <c r="S356" s="186"/>
      <c r="T356" s="187"/>
      <c r="AT356" s="181" t="s">
        <v>140</v>
      </c>
      <c r="AU356" s="181" t="s">
        <v>91</v>
      </c>
      <c r="AV356" s="11" t="s">
        <v>91</v>
      </c>
      <c r="AW356" s="11" t="s">
        <v>46</v>
      </c>
      <c r="AX356" s="11" t="s">
        <v>83</v>
      </c>
      <c r="AY356" s="181" t="s">
        <v>131</v>
      </c>
    </row>
    <row r="357" spans="2:51" s="13" customFormat="1" ht="22.5" customHeight="1">
      <c r="B357" s="198"/>
      <c r="D357" s="180" t="s">
        <v>140</v>
      </c>
      <c r="E357" s="199" t="s">
        <v>48</v>
      </c>
      <c r="F357" s="200" t="s">
        <v>314</v>
      </c>
      <c r="H357" s="201" t="s">
        <v>48</v>
      </c>
      <c r="I357" s="202"/>
      <c r="L357" s="198"/>
      <c r="M357" s="203"/>
      <c r="N357" s="204"/>
      <c r="O357" s="204"/>
      <c r="P357" s="204"/>
      <c r="Q357" s="204"/>
      <c r="R357" s="204"/>
      <c r="S357" s="204"/>
      <c r="T357" s="205"/>
      <c r="AT357" s="201" t="s">
        <v>140</v>
      </c>
      <c r="AU357" s="201" t="s">
        <v>91</v>
      </c>
      <c r="AV357" s="13" t="s">
        <v>23</v>
      </c>
      <c r="AW357" s="13" t="s">
        <v>46</v>
      </c>
      <c r="AX357" s="13" t="s">
        <v>83</v>
      </c>
      <c r="AY357" s="201" t="s">
        <v>131</v>
      </c>
    </row>
    <row r="358" spans="2:51" s="11" customFormat="1" ht="22.5" customHeight="1">
      <c r="B358" s="179"/>
      <c r="D358" s="180" t="s">
        <v>140</v>
      </c>
      <c r="E358" s="181" t="s">
        <v>48</v>
      </c>
      <c r="F358" s="182" t="s">
        <v>315</v>
      </c>
      <c r="H358" s="183">
        <v>0.63</v>
      </c>
      <c r="I358" s="184"/>
      <c r="L358" s="179"/>
      <c r="M358" s="185"/>
      <c r="N358" s="186"/>
      <c r="O358" s="186"/>
      <c r="P358" s="186"/>
      <c r="Q358" s="186"/>
      <c r="R358" s="186"/>
      <c r="S358" s="186"/>
      <c r="T358" s="187"/>
      <c r="AT358" s="181" t="s">
        <v>140</v>
      </c>
      <c r="AU358" s="181" t="s">
        <v>91</v>
      </c>
      <c r="AV358" s="11" t="s">
        <v>91</v>
      </c>
      <c r="AW358" s="11" t="s">
        <v>46</v>
      </c>
      <c r="AX358" s="11" t="s">
        <v>83</v>
      </c>
      <c r="AY358" s="181" t="s">
        <v>131</v>
      </c>
    </row>
    <row r="359" spans="2:51" s="13" customFormat="1" ht="22.5" customHeight="1">
      <c r="B359" s="198"/>
      <c r="D359" s="180" t="s">
        <v>140</v>
      </c>
      <c r="E359" s="199" t="s">
        <v>48</v>
      </c>
      <c r="F359" s="200" t="s">
        <v>299</v>
      </c>
      <c r="H359" s="201" t="s">
        <v>48</v>
      </c>
      <c r="I359" s="202"/>
      <c r="L359" s="198"/>
      <c r="M359" s="203"/>
      <c r="N359" s="204"/>
      <c r="O359" s="204"/>
      <c r="P359" s="204"/>
      <c r="Q359" s="204"/>
      <c r="R359" s="204"/>
      <c r="S359" s="204"/>
      <c r="T359" s="205"/>
      <c r="AT359" s="201" t="s">
        <v>140</v>
      </c>
      <c r="AU359" s="201" t="s">
        <v>91</v>
      </c>
      <c r="AV359" s="13" t="s">
        <v>23</v>
      </c>
      <c r="AW359" s="13" t="s">
        <v>46</v>
      </c>
      <c r="AX359" s="13" t="s">
        <v>83</v>
      </c>
      <c r="AY359" s="201" t="s">
        <v>131</v>
      </c>
    </row>
    <row r="360" spans="2:51" s="13" customFormat="1" ht="22.5" customHeight="1">
      <c r="B360" s="198"/>
      <c r="D360" s="180" t="s">
        <v>140</v>
      </c>
      <c r="E360" s="199" t="s">
        <v>48</v>
      </c>
      <c r="F360" s="200" t="s">
        <v>370</v>
      </c>
      <c r="H360" s="201" t="s">
        <v>48</v>
      </c>
      <c r="I360" s="202"/>
      <c r="L360" s="198"/>
      <c r="M360" s="203"/>
      <c r="N360" s="204"/>
      <c r="O360" s="204"/>
      <c r="P360" s="204"/>
      <c r="Q360" s="204"/>
      <c r="R360" s="204"/>
      <c r="S360" s="204"/>
      <c r="T360" s="205"/>
      <c r="AT360" s="201" t="s">
        <v>140</v>
      </c>
      <c r="AU360" s="201" t="s">
        <v>91</v>
      </c>
      <c r="AV360" s="13" t="s">
        <v>23</v>
      </c>
      <c r="AW360" s="13" t="s">
        <v>46</v>
      </c>
      <c r="AX360" s="13" t="s">
        <v>83</v>
      </c>
      <c r="AY360" s="201" t="s">
        <v>131</v>
      </c>
    </row>
    <row r="361" spans="2:51" s="11" customFormat="1" ht="22.5" customHeight="1">
      <c r="B361" s="179"/>
      <c r="D361" s="180" t="s">
        <v>140</v>
      </c>
      <c r="E361" s="181" t="s">
        <v>48</v>
      </c>
      <c r="F361" s="182" t="s">
        <v>300</v>
      </c>
      <c r="H361" s="183">
        <v>33.25</v>
      </c>
      <c r="I361" s="184"/>
      <c r="L361" s="179"/>
      <c r="M361" s="185"/>
      <c r="N361" s="186"/>
      <c r="O361" s="186"/>
      <c r="P361" s="186"/>
      <c r="Q361" s="186"/>
      <c r="R361" s="186"/>
      <c r="S361" s="186"/>
      <c r="T361" s="187"/>
      <c r="AT361" s="181" t="s">
        <v>140</v>
      </c>
      <c r="AU361" s="181" t="s">
        <v>91</v>
      </c>
      <c r="AV361" s="11" t="s">
        <v>91</v>
      </c>
      <c r="AW361" s="11" t="s">
        <v>46</v>
      </c>
      <c r="AX361" s="11" t="s">
        <v>83</v>
      </c>
      <c r="AY361" s="181" t="s">
        <v>131</v>
      </c>
    </row>
    <row r="362" spans="2:51" s="13" customFormat="1" ht="22.5" customHeight="1">
      <c r="B362" s="198"/>
      <c r="D362" s="180" t="s">
        <v>140</v>
      </c>
      <c r="E362" s="199" t="s">
        <v>48</v>
      </c>
      <c r="F362" s="200" t="s">
        <v>326</v>
      </c>
      <c r="H362" s="201" t="s">
        <v>48</v>
      </c>
      <c r="I362" s="202"/>
      <c r="L362" s="198"/>
      <c r="M362" s="203"/>
      <c r="N362" s="204"/>
      <c r="O362" s="204"/>
      <c r="P362" s="204"/>
      <c r="Q362" s="204"/>
      <c r="R362" s="204"/>
      <c r="S362" s="204"/>
      <c r="T362" s="205"/>
      <c r="AT362" s="201" t="s">
        <v>140</v>
      </c>
      <c r="AU362" s="201" t="s">
        <v>91</v>
      </c>
      <c r="AV362" s="13" t="s">
        <v>23</v>
      </c>
      <c r="AW362" s="13" t="s">
        <v>46</v>
      </c>
      <c r="AX362" s="13" t="s">
        <v>83</v>
      </c>
      <c r="AY362" s="201" t="s">
        <v>131</v>
      </c>
    </row>
    <row r="363" spans="2:51" s="11" customFormat="1" ht="22.5" customHeight="1">
      <c r="B363" s="179"/>
      <c r="D363" s="180" t="s">
        <v>140</v>
      </c>
      <c r="E363" s="181" t="s">
        <v>48</v>
      </c>
      <c r="F363" s="182" t="s">
        <v>316</v>
      </c>
      <c r="H363" s="183">
        <v>7</v>
      </c>
      <c r="I363" s="184"/>
      <c r="L363" s="179"/>
      <c r="M363" s="185"/>
      <c r="N363" s="186"/>
      <c r="O363" s="186"/>
      <c r="P363" s="186"/>
      <c r="Q363" s="186"/>
      <c r="R363" s="186"/>
      <c r="S363" s="186"/>
      <c r="T363" s="187"/>
      <c r="AT363" s="181" t="s">
        <v>140</v>
      </c>
      <c r="AU363" s="181" t="s">
        <v>91</v>
      </c>
      <c r="AV363" s="11" t="s">
        <v>91</v>
      </c>
      <c r="AW363" s="11" t="s">
        <v>46</v>
      </c>
      <c r="AX363" s="11" t="s">
        <v>83</v>
      </c>
      <c r="AY363" s="181" t="s">
        <v>131</v>
      </c>
    </row>
    <row r="364" spans="2:51" s="11" customFormat="1" ht="22.5" customHeight="1">
      <c r="B364" s="179"/>
      <c r="D364" s="180" t="s">
        <v>140</v>
      </c>
      <c r="E364" s="181" t="s">
        <v>48</v>
      </c>
      <c r="F364" s="182" t="s">
        <v>317</v>
      </c>
      <c r="H364" s="183">
        <v>14.875</v>
      </c>
      <c r="I364" s="184"/>
      <c r="L364" s="179"/>
      <c r="M364" s="185"/>
      <c r="N364" s="186"/>
      <c r="O364" s="186"/>
      <c r="P364" s="186"/>
      <c r="Q364" s="186"/>
      <c r="R364" s="186"/>
      <c r="S364" s="186"/>
      <c r="T364" s="187"/>
      <c r="AT364" s="181" t="s">
        <v>140</v>
      </c>
      <c r="AU364" s="181" t="s">
        <v>91</v>
      </c>
      <c r="AV364" s="11" t="s">
        <v>91</v>
      </c>
      <c r="AW364" s="11" t="s">
        <v>46</v>
      </c>
      <c r="AX364" s="11" t="s">
        <v>83</v>
      </c>
      <c r="AY364" s="181" t="s">
        <v>131</v>
      </c>
    </row>
    <row r="365" spans="2:51" s="11" customFormat="1" ht="22.5" customHeight="1">
      <c r="B365" s="179"/>
      <c r="D365" s="180" t="s">
        <v>140</v>
      </c>
      <c r="E365" s="181" t="s">
        <v>48</v>
      </c>
      <c r="F365" s="182" t="s">
        <v>318</v>
      </c>
      <c r="H365" s="183">
        <v>14.25</v>
      </c>
      <c r="I365" s="184"/>
      <c r="L365" s="179"/>
      <c r="M365" s="185"/>
      <c r="N365" s="186"/>
      <c r="O365" s="186"/>
      <c r="P365" s="186"/>
      <c r="Q365" s="186"/>
      <c r="R365" s="186"/>
      <c r="S365" s="186"/>
      <c r="T365" s="187"/>
      <c r="AT365" s="181" t="s">
        <v>140</v>
      </c>
      <c r="AU365" s="181" t="s">
        <v>91</v>
      </c>
      <c r="AV365" s="11" t="s">
        <v>91</v>
      </c>
      <c r="AW365" s="11" t="s">
        <v>46</v>
      </c>
      <c r="AX365" s="11" t="s">
        <v>83</v>
      </c>
      <c r="AY365" s="181" t="s">
        <v>131</v>
      </c>
    </row>
    <row r="366" spans="2:51" s="11" customFormat="1" ht="22.5" customHeight="1">
      <c r="B366" s="179"/>
      <c r="D366" s="180" t="s">
        <v>140</v>
      </c>
      <c r="E366" s="181" t="s">
        <v>48</v>
      </c>
      <c r="F366" s="182" t="s">
        <v>319</v>
      </c>
      <c r="H366" s="183">
        <v>5.25</v>
      </c>
      <c r="I366" s="184"/>
      <c r="L366" s="179"/>
      <c r="M366" s="185"/>
      <c r="N366" s="186"/>
      <c r="O366" s="186"/>
      <c r="P366" s="186"/>
      <c r="Q366" s="186"/>
      <c r="R366" s="186"/>
      <c r="S366" s="186"/>
      <c r="T366" s="187"/>
      <c r="AT366" s="181" t="s">
        <v>140</v>
      </c>
      <c r="AU366" s="181" t="s">
        <v>91</v>
      </c>
      <c r="AV366" s="11" t="s">
        <v>91</v>
      </c>
      <c r="AW366" s="11" t="s">
        <v>46</v>
      </c>
      <c r="AX366" s="11" t="s">
        <v>83</v>
      </c>
      <c r="AY366" s="181" t="s">
        <v>131</v>
      </c>
    </row>
    <row r="367" spans="2:51" s="13" customFormat="1" ht="22.5" customHeight="1">
      <c r="B367" s="198"/>
      <c r="D367" s="180" t="s">
        <v>140</v>
      </c>
      <c r="E367" s="199" t="s">
        <v>48</v>
      </c>
      <c r="F367" s="200" t="s">
        <v>360</v>
      </c>
      <c r="H367" s="201" t="s">
        <v>48</v>
      </c>
      <c r="I367" s="202"/>
      <c r="L367" s="198"/>
      <c r="M367" s="203"/>
      <c r="N367" s="204"/>
      <c r="O367" s="204"/>
      <c r="P367" s="204"/>
      <c r="Q367" s="204"/>
      <c r="R367" s="204"/>
      <c r="S367" s="204"/>
      <c r="T367" s="205"/>
      <c r="AT367" s="201" t="s">
        <v>140</v>
      </c>
      <c r="AU367" s="201" t="s">
        <v>91</v>
      </c>
      <c r="AV367" s="13" t="s">
        <v>23</v>
      </c>
      <c r="AW367" s="13" t="s">
        <v>46</v>
      </c>
      <c r="AX367" s="13" t="s">
        <v>83</v>
      </c>
      <c r="AY367" s="201" t="s">
        <v>131</v>
      </c>
    </row>
    <row r="368" spans="2:51" s="11" customFormat="1" ht="22.5" customHeight="1">
      <c r="B368" s="179"/>
      <c r="D368" s="180" t="s">
        <v>140</v>
      </c>
      <c r="E368" s="181" t="s">
        <v>48</v>
      </c>
      <c r="F368" s="182" t="s">
        <v>362</v>
      </c>
      <c r="H368" s="183">
        <v>85.5</v>
      </c>
      <c r="I368" s="184"/>
      <c r="L368" s="179"/>
      <c r="M368" s="185"/>
      <c r="N368" s="186"/>
      <c r="O368" s="186"/>
      <c r="P368" s="186"/>
      <c r="Q368" s="186"/>
      <c r="R368" s="186"/>
      <c r="S368" s="186"/>
      <c r="T368" s="187"/>
      <c r="AT368" s="181" t="s">
        <v>140</v>
      </c>
      <c r="AU368" s="181" t="s">
        <v>91</v>
      </c>
      <c r="AV368" s="11" t="s">
        <v>91</v>
      </c>
      <c r="AW368" s="11" t="s">
        <v>46</v>
      </c>
      <c r="AX368" s="11" t="s">
        <v>83</v>
      </c>
      <c r="AY368" s="181" t="s">
        <v>131</v>
      </c>
    </row>
    <row r="369" spans="2:51" s="13" customFormat="1" ht="22.5" customHeight="1">
      <c r="B369" s="198"/>
      <c r="D369" s="180" t="s">
        <v>140</v>
      </c>
      <c r="E369" s="199" t="s">
        <v>48</v>
      </c>
      <c r="F369" s="200" t="s">
        <v>314</v>
      </c>
      <c r="H369" s="201" t="s">
        <v>48</v>
      </c>
      <c r="I369" s="202"/>
      <c r="L369" s="198"/>
      <c r="M369" s="203"/>
      <c r="N369" s="204"/>
      <c r="O369" s="204"/>
      <c r="P369" s="204"/>
      <c r="Q369" s="204"/>
      <c r="R369" s="204"/>
      <c r="S369" s="204"/>
      <c r="T369" s="205"/>
      <c r="AT369" s="201" t="s">
        <v>140</v>
      </c>
      <c r="AU369" s="201" t="s">
        <v>91</v>
      </c>
      <c r="AV369" s="13" t="s">
        <v>23</v>
      </c>
      <c r="AW369" s="13" t="s">
        <v>46</v>
      </c>
      <c r="AX369" s="13" t="s">
        <v>83</v>
      </c>
      <c r="AY369" s="201" t="s">
        <v>131</v>
      </c>
    </row>
    <row r="370" spans="2:51" s="11" customFormat="1" ht="22.5" customHeight="1">
      <c r="B370" s="179"/>
      <c r="D370" s="180" t="s">
        <v>140</v>
      </c>
      <c r="E370" s="181" t="s">
        <v>48</v>
      </c>
      <c r="F370" s="182" t="s">
        <v>320</v>
      </c>
      <c r="H370" s="183">
        <v>0.765</v>
      </c>
      <c r="I370" s="184"/>
      <c r="L370" s="179"/>
      <c r="M370" s="185"/>
      <c r="N370" s="186"/>
      <c r="O370" s="186"/>
      <c r="P370" s="186"/>
      <c r="Q370" s="186"/>
      <c r="R370" s="186"/>
      <c r="S370" s="186"/>
      <c r="T370" s="187"/>
      <c r="AT370" s="181" t="s">
        <v>140</v>
      </c>
      <c r="AU370" s="181" t="s">
        <v>91</v>
      </c>
      <c r="AV370" s="11" t="s">
        <v>91</v>
      </c>
      <c r="AW370" s="11" t="s">
        <v>46</v>
      </c>
      <c r="AX370" s="11" t="s">
        <v>83</v>
      </c>
      <c r="AY370" s="181" t="s">
        <v>131</v>
      </c>
    </row>
    <row r="371" spans="2:51" s="13" customFormat="1" ht="22.5" customHeight="1">
      <c r="B371" s="198"/>
      <c r="D371" s="180" t="s">
        <v>140</v>
      </c>
      <c r="E371" s="199" t="s">
        <v>48</v>
      </c>
      <c r="F371" s="200" t="s">
        <v>272</v>
      </c>
      <c r="H371" s="201" t="s">
        <v>48</v>
      </c>
      <c r="I371" s="202"/>
      <c r="L371" s="198"/>
      <c r="M371" s="203"/>
      <c r="N371" s="204"/>
      <c r="O371" s="204"/>
      <c r="P371" s="204"/>
      <c r="Q371" s="204"/>
      <c r="R371" s="204"/>
      <c r="S371" s="204"/>
      <c r="T371" s="205"/>
      <c r="AT371" s="201" t="s">
        <v>140</v>
      </c>
      <c r="AU371" s="201" t="s">
        <v>91</v>
      </c>
      <c r="AV371" s="13" t="s">
        <v>23</v>
      </c>
      <c r="AW371" s="13" t="s">
        <v>46</v>
      </c>
      <c r="AX371" s="13" t="s">
        <v>83</v>
      </c>
      <c r="AY371" s="201" t="s">
        <v>131</v>
      </c>
    </row>
    <row r="372" spans="2:51" s="13" customFormat="1" ht="22.5" customHeight="1">
      <c r="B372" s="198"/>
      <c r="D372" s="180" t="s">
        <v>140</v>
      </c>
      <c r="E372" s="199" t="s">
        <v>48</v>
      </c>
      <c r="F372" s="200" t="s">
        <v>370</v>
      </c>
      <c r="H372" s="201" t="s">
        <v>48</v>
      </c>
      <c r="I372" s="202"/>
      <c r="L372" s="198"/>
      <c r="M372" s="203"/>
      <c r="N372" s="204"/>
      <c r="O372" s="204"/>
      <c r="P372" s="204"/>
      <c r="Q372" s="204"/>
      <c r="R372" s="204"/>
      <c r="S372" s="204"/>
      <c r="T372" s="205"/>
      <c r="AT372" s="201" t="s">
        <v>140</v>
      </c>
      <c r="AU372" s="201" t="s">
        <v>91</v>
      </c>
      <c r="AV372" s="13" t="s">
        <v>23</v>
      </c>
      <c r="AW372" s="13" t="s">
        <v>46</v>
      </c>
      <c r="AX372" s="13" t="s">
        <v>83</v>
      </c>
      <c r="AY372" s="201" t="s">
        <v>131</v>
      </c>
    </row>
    <row r="373" spans="2:51" s="11" customFormat="1" ht="22.5" customHeight="1">
      <c r="B373" s="179"/>
      <c r="D373" s="180" t="s">
        <v>140</v>
      </c>
      <c r="E373" s="181" t="s">
        <v>48</v>
      </c>
      <c r="F373" s="182" t="s">
        <v>301</v>
      </c>
      <c r="H373" s="183">
        <v>45.5</v>
      </c>
      <c r="I373" s="184"/>
      <c r="L373" s="179"/>
      <c r="M373" s="185"/>
      <c r="N373" s="186"/>
      <c r="O373" s="186"/>
      <c r="P373" s="186"/>
      <c r="Q373" s="186"/>
      <c r="R373" s="186"/>
      <c r="S373" s="186"/>
      <c r="T373" s="187"/>
      <c r="AT373" s="181" t="s">
        <v>140</v>
      </c>
      <c r="AU373" s="181" t="s">
        <v>91</v>
      </c>
      <c r="AV373" s="11" t="s">
        <v>91</v>
      </c>
      <c r="AW373" s="11" t="s">
        <v>46</v>
      </c>
      <c r="AX373" s="11" t="s">
        <v>83</v>
      </c>
      <c r="AY373" s="181" t="s">
        <v>131</v>
      </c>
    </row>
    <row r="374" spans="2:51" s="13" customFormat="1" ht="22.5" customHeight="1">
      <c r="B374" s="198"/>
      <c r="D374" s="180" t="s">
        <v>140</v>
      </c>
      <c r="E374" s="199" t="s">
        <v>48</v>
      </c>
      <c r="F374" s="200" t="s">
        <v>326</v>
      </c>
      <c r="H374" s="201" t="s">
        <v>48</v>
      </c>
      <c r="I374" s="202"/>
      <c r="L374" s="198"/>
      <c r="M374" s="203"/>
      <c r="N374" s="204"/>
      <c r="O374" s="204"/>
      <c r="P374" s="204"/>
      <c r="Q374" s="204"/>
      <c r="R374" s="204"/>
      <c r="S374" s="204"/>
      <c r="T374" s="205"/>
      <c r="AT374" s="201" t="s">
        <v>140</v>
      </c>
      <c r="AU374" s="201" t="s">
        <v>91</v>
      </c>
      <c r="AV374" s="13" t="s">
        <v>23</v>
      </c>
      <c r="AW374" s="13" t="s">
        <v>46</v>
      </c>
      <c r="AX374" s="13" t="s">
        <v>83</v>
      </c>
      <c r="AY374" s="201" t="s">
        <v>131</v>
      </c>
    </row>
    <row r="375" spans="2:51" s="11" customFormat="1" ht="22.5" customHeight="1">
      <c r="B375" s="179"/>
      <c r="D375" s="180" t="s">
        <v>140</v>
      </c>
      <c r="E375" s="181" t="s">
        <v>48</v>
      </c>
      <c r="F375" s="182" t="s">
        <v>321</v>
      </c>
      <c r="H375" s="183">
        <v>2.599</v>
      </c>
      <c r="I375" s="184"/>
      <c r="L375" s="179"/>
      <c r="M375" s="185"/>
      <c r="N375" s="186"/>
      <c r="O375" s="186"/>
      <c r="P375" s="186"/>
      <c r="Q375" s="186"/>
      <c r="R375" s="186"/>
      <c r="S375" s="186"/>
      <c r="T375" s="187"/>
      <c r="AT375" s="181" t="s">
        <v>140</v>
      </c>
      <c r="AU375" s="181" t="s">
        <v>91</v>
      </c>
      <c r="AV375" s="11" t="s">
        <v>91</v>
      </c>
      <c r="AW375" s="11" t="s">
        <v>46</v>
      </c>
      <c r="AX375" s="11" t="s">
        <v>83</v>
      </c>
      <c r="AY375" s="181" t="s">
        <v>131</v>
      </c>
    </row>
    <row r="376" spans="2:51" s="11" customFormat="1" ht="22.5" customHeight="1">
      <c r="B376" s="179"/>
      <c r="D376" s="180" t="s">
        <v>140</v>
      </c>
      <c r="E376" s="181" t="s">
        <v>48</v>
      </c>
      <c r="F376" s="182" t="s">
        <v>322</v>
      </c>
      <c r="H376" s="183">
        <v>28.35</v>
      </c>
      <c r="I376" s="184"/>
      <c r="L376" s="179"/>
      <c r="M376" s="185"/>
      <c r="N376" s="186"/>
      <c r="O376" s="186"/>
      <c r="P376" s="186"/>
      <c r="Q376" s="186"/>
      <c r="R376" s="186"/>
      <c r="S376" s="186"/>
      <c r="T376" s="187"/>
      <c r="AT376" s="181" t="s">
        <v>140</v>
      </c>
      <c r="AU376" s="181" t="s">
        <v>91</v>
      </c>
      <c r="AV376" s="11" t="s">
        <v>91</v>
      </c>
      <c r="AW376" s="11" t="s">
        <v>46</v>
      </c>
      <c r="AX376" s="11" t="s">
        <v>83</v>
      </c>
      <c r="AY376" s="181" t="s">
        <v>131</v>
      </c>
    </row>
    <row r="377" spans="2:51" s="13" customFormat="1" ht="22.5" customHeight="1">
      <c r="B377" s="198"/>
      <c r="D377" s="180" t="s">
        <v>140</v>
      </c>
      <c r="E377" s="199" t="s">
        <v>48</v>
      </c>
      <c r="F377" s="200" t="s">
        <v>360</v>
      </c>
      <c r="H377" s="201" t="s">
        <v>48</v>
      </c>
      <c r="I377" s="202"/>
      <c r="L377" s="198"/>
      <c r="M377" s="203"/>
      <c r="N377" s="204"/>
      <c r="O377" s="204"/>
      <c r="P377" s="204"/>
      <c r="Q377" s="204"/>
      <c r="R377" s="204"/>
      <c r="S377" s="204"/>
      <c r="T377" s="205"/>
      <c r="AT377" s="201" t="s">
        <v>140</v>
      </c>
      <c r="AU377" s="201" t="s">
        <v>91</v>
      </c>
      <c r="AV377" s="13" t="s">
        <v>23</v>
      </c>
      <c r="AW377" s="13" t="s">
        <v>46</v>
      </c>
      <c r="AX377" s="13" t="s">
        <v>83</v>
      </c>
      <c r="AY377" s="201" t="s">
        <v>131</v>
      </c>
    </row>
    <row r="378" spans="2:51" s="11" customFormat="1" ht="22.5" customHeight="1">
      <c r="B378" s="179"/>
      <c r="D378" s="180" t="s">
        <v>140</v>
      </c>
      <c r="E378" s="181" t="s">
        <v>48</v>
      </c>
      <c r="F378" s="182" t="s">
        <v>363</v>
      </c>
      <c r="H378" s="183">
        <v>117</v>
      </c>
      <c r="I378" s="184"/>
      <c r="L378" s="179"/>
      <c r="M378" s="185"/>
      <c r="N378" s="186"/>
      <c r="O378" s="186"/>
      <c r="P378" s="186"/>
      <c r="Q378" s="186"/>
      <c r="R378" s="186"/>
      <c r="S378" s="186"/>
      <c r="T378" s="187"/>
      <c r="AT378" s="181" t="s">
        <v>140</v>
      </c>
      <c r="AU378" s="181" t="s">
        <v>91</v>
      </c>
      <c r="AV378" s="11" t="s">
        <v>91</v>
      </c>
      <c r="AW378" s="11" t="s">
        <v>46</v>
      </c>
      <c r="AX378" s="11" t="s">
        <v>83</v>
      </c>
      <c r="AY378" s="181" t="s">
        <v>131</v>
      </c>
    </row>
    <row r="379" spans="2:51" s="13" customFormat="1" ht="22.5" customHeight="1">
      <c r="B379" s="198"/>
      <c r="D379" s="180" t="s">
        <v>140</v>
      </c>
      <c r="E379" s="199" t="s">
        <v>48</v>
      </c>
      <c r="F379" s="200" t="s">
        <v>302</v>
      </c>
      <c r="H379" s="201" t="s">
        <v>48</v>
      </c>
      <c r="I379" s="202"/>
      <c r="L379" s="198"/>
      <c r="M379" s="203"/>
      <c r="N379" s="204"/>
      <c r="O379" s="204"/>
      <c r="P379" s="204"/>
      <c r="Q379" s="204"/>
      <c r="R379" s="204"/>
      <c r="S379" s="204"/>
      <c r="T379" s="205"/>
      <c r="AT379" s="201" t="s">
        <v>140</v>
      </c>
      <c r="AU379" s="201" t="s">
        <v>91</v>
      </c>
      <c r="AV379" s="13" t="s">
        <v>23</v>
      </c>
      <c r="AW379" s="13" t="s">
        <v>46</v>
      </c>
      <c r="AX379" s="13" t="s">
        <v>83</v>
      </c>
      <c r="AY379" s="201" t="s">
        <v>131</v>
      </c>
    </row>
    <row r="380" spans="2:51" s="13" customFormat="1" ht="22.5" customHeight="1">
      <c r="B380" s="198"/>
      <c r="D380" s="180" t="s">
        <v>140</v>
      </c>
      <c r="E380" s="199" t="s">
        <v>48</v>
      </c>
      <c r="F380" s="200" t="s">
        <v>370</v>
      </c>
      <c r="H380" s="201" t="s">
        <v>48</v>
      </c>
      <c r="I380" s="202"/>
      <c r="L380" s="198"/>
      <c r="M380" s="203"/>
      <c r="N380" s="204"/>
      <c r="O380" s="204"/>
      <c r="P380" s="204"/>
      <c r="Q380" s="204"/>
      <c r="R380" s="204"/>
      <c r="S380" s="204"/>
      <c r="T380" s="205"/>
      <c r="AT380" s="201" t="s">
        <v>140</v>
      </c>
      <c r="AU380" s="201" t="s">
        <v>91</v>
      </c>
      <c r="AV380" s="13" t="s">
        <v>23</v>
      </c>
      <c r="AW380" s="13" t="s">
        <v>46</v>
      </c>
      <c r="AX380" s="13" t="s">
        <v>83</v>
      </c>
      <c r="AY380" s="201" t="s">
        <v>131</v>
      </c>
    </row>
    <row r="381" spans="2:51" s="11" customFormat="1" ht="22.5" customHeight="1">
      <c r="B381" s="179"/>
      <c r="D381" s="180" t="s">
        <v>140</v>
      </c>
      <c r="E381" s="181" t="s">
        <v>48</v>
      </c>
      <c r="F381" s="182" t="s">
        <v>303</v>
      </c>
      <c r="H381" s="183">
        <v>52.5</v>
      </c>
      <c r="I381" s="184"/>
      <c r="L381" s="179"/>
      <c r="M381" s="185"/>
      <c r="N381" s="186"/>
      <c r="O381" s="186"/>
      <c r="P381" s="186"/>
      <c r="Q381" s="186"/>
      <c r="R381" s="186"/>
      <c r="S381" s="186"/>
      <c r="T381" s="187"/>
      <c r="AT381" s="181" t="s">
        <v>140</v>
      </c>
      <c r="AU381" s="181" t="s">
        <v>91</v>
      </c>
      <c r="AV381" s="11" t="s">
        <v>91</v>
      </c>
      <c r="AW381" s="11" t="s">
        <v>46</v>
      </c>
      <c r="AX381" s="11" t="s">
        <v>83</v>
      </c>
      <c r="AY381" s="181" t="s">
        <v>131</v>
      </c>
    </row>
    <row r="382" spans="2:51" s="13" customFormat="1" ht="22.5" customHeight="1">
      <c r="B382" s="198"/>
      <c r="D382" s="180" t="s">
        <v>140</v>
      </c>
      <c r="E382" s="199" t="s">
        <v>48</v>
      </c>
      <c r="F382" s="200" t="s">
        <v>326</v>
      </c>
      <c r="H382" s="201" t="s">
        <v>48</v>
      </c>
      <c r="I382" s="202"/>
      <c r="L382" s="198"/>
      <c r="M382" s="203"/>
      <c r="N382" s="204"/>
      <c r="O382" s="204"/>
      <c r="P382" s="204"/>
      <c r="Q382" s="204"/>
      <c r="R382" s="204"/>
      <c r="S382" s="204"/>
      <c r="T382" s="205"/>
      <c r="AT382" s="201" t="s">
        <v>140</v>
      </c>
      <c r="AU382" s="201" t="s">
        <v>91</v>
      </c>
      <c r="AV382" s="13" t="s">
        <v>23</v>
      </c>
      <c r="AW382" s="13" t="s">
        <v>46</v>
      </c>
      <c r="AX382" s="13" t="s">
        <v>83</v>
      </c>
      <c r="AY382" s="201" t="s">
        <v>131</v>
      </c>
    </row>
    <row r="383" spans="2:51" s="11" customFormat="1" ht="22.5" customHeight="1">
      <c r="B383" s="179"/>
      <c r="D383" s="180" t="s">
        <v>140</v>
      </c>
      <c r="E383" s="181" t="s">
        <v>48</v>
      </c>
      <c r="F383" s="182" t="s">
        <v>323</v>
      </c>
      <c r="H383" s="183">
        <v>60.375</v>
      </c>
      <c r="I383" s="184"/>
      <c r="L383" s="179"/>
      <c r="M383" s="185"/>
      <c r="N383" s="186"/>
      <c r="O383" s="186"/>
      <c r="P383" s="186"/>
      <c r="Q383" s="186"/>
      <c r="R383" s="186"/>
      <c r="S383" s="186"/>
      <c r="T383" s="187"/>
      <c r="AT383" s="181" t="s">
        <v>140</v>
      </c>
      <c r="AU383" s="181" t="s">
        <v>91</v>
      </c>
      <c r="AV383" s="11" t="s">
        <v>91</v>
      </c>
      <c r="AW383" s="11" t="s">
        <v>46</v>
      </c>
      <c r="AX383" s="11" t="s">
        <v>83</v>
      </c>
      <c r="AY383" s="181" t="s">
        <v>131</v>
      </c>
    </row>
    <row r="384" spans="2:51" s="13" customFormat="1" ht="22.5" customHeight="1">
      <c r="B384" s="198"/>
      <c r="D384" s="180" t="s">
        <v>140</v>
      </c>
      <c r="E384" s="199" t="s">
        <v>48</v>
      </c>
      <c r="F384" s="200" t="s">
        <v>360</v>
      </c>
      <c r="H384" s="201" t="s">
        <v>48</v>
      </c>
      <c r="I384" s="202"/>
      <c r="L384" s="198"/>
      <c r="M384" s="203"/>
      <c r="N384" s="204"/>
      <c r="O384" s="204"/>
      <c r="P384" s="204"/>
      <c r="Q384" s="204"/>
      <c r="R384" s="204"/>
      <c r="S384" s="204"/>
      <c r="T384" s="205"/>
      <c r="AT384" s="201" t="s">
        <v>140</v>
      </c>
      <c r="AU384" s="201" t="s">
        <v>91</v>
      </c>
      <c r="AV384" s="13" t="s">
        <v>23</v>
      </c>
      <c r="AW384" s="13" t="s">
        <v>46</v>
      </c>
      <c r="AX384" s="13" t="s">
        <v>83</v>
      </c>
      <c r="AY384" s="201" t="s">
        <v>131</v>
      </c>
    </row>
    <row r="385" spans="2:51" s="11" customFormat="1" ht="22.5" customHeight="1">
      <c r="B385" s="179"/>
      <c r="D385" s="180" t="s">
        <v>140</v>
      </c>
      <c r="E385" s="181" t="s">
        <v>48</v>
      </c>
      <c r="F385" s="182" t="s">
        <v>372</v>
      </c>
      <c r="H385" s="183">
        <v>189</v>
      </c>
      <c r="I385" s="184"/>
      <c r="L385" s="179"/>
      <c r="M385" s="185"/>
      <c r="N385" s="186"/>
      <c r="O385" s="186"/>
      <c r="P385" s="186"/>
      <c r="Q385" s="186"/>
      <c r="R385" s="186"/>
      <c r="S385" s="186"/>
      <c r="T385" s="187"/>
      <c r="AT385" s="181" t="s">
        <v>140</v>
      </c>
      <c r="AU385" s="181" t="s">
        <v>91</v>
      </c>
      <c r="AV385" s="11" t="s">
        <v>91</v>
      </c>
      <c r="AW385" s="11" t="s">
        <v>46</v>
      </c>
      <c r="AX385" s="11" t="s">
        <v>83</v>
      </c>
      <c r="AY385" s="181" t="s">
        <v>131</v>
      </c>
    </row>
    <row r="386" spans="2:51" s="13" customFormat="1" ht="22.5" customHeight="1">
      <c r="B386" s="198"/>
      <c r="D386" s="180" t="s">
        <v>140</v>
      </c>
      <c r="E386" s="199" t="s">
        <v>48</v>
      </c>
      <c r="F386" s="200" t="s">
        <v>304</v>
      </c>
      <c r="H386" s="201" t="s">
        <v>48</v>
      </c>
      <c r="I386" s="202"/>
      <c r="L386" s="198"/>
      <c r="M386" s="203"/>
      <c r="N386" s="204"/>
      <c r="O386" s="204"/>
      <c r="P386" s="204"/>
      <c r="Q386" s="204"/>
      <c r="R386" s="204"/>
      <c r="S386" s="204"/>
      <c r="T386" s="205"/>
      <c r="AT386" s="201" t="s">
        <v>140</v>
      </c>
      <c r="AU386" s="201" t="s">
        <v>91</v>
      </c>
      <c r="AV386" s="13" t="s">
        <v>23</v>
      </c>
      <c r="AW386" s="13" t="s">
        <v>46</v>
      </c>
      <c r="AX386" s="13" t="s">
        <v>83</v>
      </c>
      <c r="AY386" s="201" t="s">
        <v>131</v>
      </c>
    </row>
    <row r="387" spans="2:51" s="13" customFormat="1" ht="22.5" customHeight="1">
      <c r="B387" s="198"/>
      <c r="D387" s="180" t="s">
        <v>140</v>
      </c>
      <c r="E387" s="199" t="s">
        <v>48</v>
      </c>
      <c r="F387" s="200" t="s">
        <v>370</v>
      </c>
      <c r="H387" s="201" t="s">
        <v>48</v>
      </c>
      <c r="I387" s="202"/>
      <c r="L387" s="198"/>
      <c r="M387" s="203"/>
      <c r="N387" s="204"/>
      <c r="O387" s="204"/>
      <c r="P387" s="204"/>
      <c r="Q387" s="204"/>
      <c r="R387" s="204"/>
      <c r="S387" s="204"/>
      <c r="T387" s="205"/>
      <c r="AT387" s="201" t="s">
        <v>140</v>
      </c>
      <c r="AU387" s="201" t="s">
        <v>91</v>
      </c>
      <c r="AV387" s="13" t="s">
        <v>23</v>
      </c>
      <c r="AW387" s="13" t="s">
        <v>46</v>
      </c>
      <c r="AX387" s="13" t="s">
        <v>83</v>
      </c>
      <c r="AY387" s="201" t="s">
        <v>131</v>
      </c>
    </row>
    <row r="388" spans="2:51" s="11" customFormat="1" ht="22.5" customHeight="1">
      <c r="B388" s="179"/>
      <c r="D388" s="180" t="s">
        <v>140</v>
      </c>
      <c r="E388" s="181" t="s">
        <v>48</v>
      </c>
      <c r="F388" s="182" t="s">
        <v>305</v>
      </c>
      <c r="H388" s="183">
        <v>22.5</v>
      </c>
      <c r="I388" s="184"/>
      <c r="L388" s="179"/>
      <c r="M388" s="185"/>
      <c r="N388" s="186"/>
      <c r="O388" s="186"/>
      <c r="P388" s="186"/>
      <c r="Q388" s="186"/>
      <c r="R388" s="186"/>
      <c r="S388" s="186"/>
      <c r="T388" s="187"/>
      <c r="AT388" s="181" t="s">
        <v>140</v>
      </c>
      <c r="AU388" s="181" t="s">
        <v>91</v>
      </c>
      <c r="AV388" s="11" t="s">
        <v>91</v>
      </c>
      <c r="AW388" s="11" t="s">
        <v>46</v>
      </c>
      <c r="AX388" s="11" t="s">
        <v>83</v>
      </c>
      <c r="AY388" s="181" t="s">
        <v>131</v>
      </c>
    </row>
    <row r="389" spans="2:51" s="13" customFormat="1" ht="22.5" customHeight="1">
      <c r="B389" s="198"/>
      <c r="D389" s="180" t="s">
        <v>140</v>
      </c>
      <c r="E389" s="199" t="s">
        <v>48</v>
      </c>
      <c r="F389" s="200" t="s">
        <v>326</v>
      </c>
      <c r="H389" s="201" t="s">
        <v>48</v>
      </c>
      <c r="I389" s="202"/>
      <c r="L389" s="198"/>
      <c r="M389" s="203"/>
      <c r="N389" s="204"/>
      <c r="O389" s="204"/>
      <c r="P389" s="204"/>
      <c r="Q389" s="204"/>
      <c r="R389" s="204"/>
      <c r="S389" s="204"/>
      <c r="T389" s="205"/>
      <c r="AT389" s="201" t="s">
        <v>140</v>
      </c>
      <c r="AU389" s="201" t="s">
        <v>91</v>
      </c>
      <c r="AV389" s="13" t="s">
        <v>23</v>
      </c>
      <c r="AW389" s="13" t="s">
        <v>46</v>
      </c>
      <c r="AX389" s="13" t="s">
        <v>83</v>
      </c>
      <c r="AY389" s="201" t="s">
        <v>131</v>
      </c>
    </row>
    <row r="390" spans="2:51" s="11" customFormat="1" ht="22.5" customHeight="1">
      <c r="B390" s="179"/>
      <c r="D390" s="180" t="s">
        <v>140</v>
      </c>
      <c r="E390" s="181" t="s">
        <v>48</v>
      </c>
      <c r="F390" s="182" t="s">
        <v>324</v>
      </c>
      <c r="H390" s="183">
        <v>27</v>
      </c>
      <c r="I390" s="184"/>
      <c r="L390" s="179"/>
      <c r="M390" s="185"/>
      <c r="N390" s="186"/>
      <c r="O390" s="186"/>
      <c r="P390" s="186"/>
      <c r="Q390" s="186"/>
      <c r="R390" s="186"/>
      <c r="S390" s="186"/>
      <c r="T390" s="187"/>
      <c r="AT390" s="181" t="s">
        <v>140</v>
      </c>
      <c r="AU390" s="181" t="s">
        <v>91</v>
      </c>
      <c r="AV390" s="11" t="s">
        <v>91</v>
      </c>
      <c r="AW390" s="11" t="s">
        <v>46</v>
      </c>
      <c r="AX390" s="11" t="s">
        <v>83</v>
      </c>
      <c r="AY390" s="181" t="s">
        <v>131</v>
      </c>
    </row>
    <row r="391" spans="2:51" s="11" customFormat="1" ht="22.5" customHeight="1">
      <c r="B391" s="179"/>
      <c r="D391" s="180" t="s">
        <v>140</v>
      </c>
      <c r="E391" s="181" t="s">
        <v>48</v>
      </c>
      <c r="F391" s="182" t="s">
        <v>365</v>
      </c>
      <c r="H391" s="183">
        <v>54</v>
      </c>
      <c r="I391" s="184"/>
      <c r="L391" s="179"/>
      <c r="M391" s="185"/>
      <c r="N391" s="186"/>
      <c r="O391" s="186"/>
      <c r="P391" s="186"/>
      <c r="Q391" s="186"/>
      <c r="R391" s="186"/>
      <c r="S391" s="186"/>
      <c r="T391" s="187"/>
      <c r="AT391" s="181" t="s">
        <v>140</v>
      </c>
      <c r="AU391" s="181" t="s">
        <v>91</v>
      </c>
      <c r="AV391" s="11" t="s">
        <v>91</v>
      </c>
      <c r="AW391" s="11" t="s">
        <v>46</v>
      </c>
      <c r="AX391" s="11" t="s">
        <v>83</v>
      </c>
      <c r="AY391" s="181" t="s">
        <v>131</v>
      </c>
    </row>
    <row r="392" spans="2:51" s="13" customFormat="1" ht="22.5" customHeight="1">
      <c r="B392" s="198"/>
      <c r="D392" s="180" t="s">
        <v>140</v>
      </c>
      <c r="E392" s="199" t="s">
        <v>48</v>
      </c>
      <c r="F392" s="200" t="s">
        <v>325</v>
      </c>
      <c r="H392" s="201" t="s">
        <v>48</v>
      </c>
      <c r="I392" s="202"/>
      <c r="L392" s="198"/>
      <c r="M392" s="203"/>
      <c r="N392" s="204"/>
      <c r="O392" s="204"/>
      <c r="P392" s="204"/>
      <c r="Q392" s="204"/>
      <c r="R392" s="204"/>
      <c r="S392" s="204"/>
      <c r="T392" s="205"/>
      <c r="AT392" s="201" t="s">
        <v>140</v>
      </c>
      <c r="AU392" s="201" t="s">
        <v>91</v>
      </c>
      <c r="AV392" s="13" t="s">
        <v>23</v>
      </c>
      <c r="AW392" s="13" t="s">
        <v>46</v>
      </c>
      <c r="AX392" s="13" t="s">
        <v>83</v>
      </c>
      <c r="AY392" s="201" t="s">
        <v>131</v>
      </c>
    </row>
    <row r="393" spans="2:51" s="13" customFormat="1" ht="22.5" customHeight="1">
      <c r="B393" s="198"/>
      <c r="D393" s="180" t="s">
        <v>140</v>
      </c>
      <c r="E393" s="199" t="s">
        <v>48</v>
      </c>
      <c r="F393" s="200" t="s">
        <v>326</v>
      </c>
      <c r="H393" s="201" t="s">
        <v>48</v>
      </c>
      <c r="I393" s="202"/>
      <c r="L393" s="198"/>
      <c r="M393" s="203"/>
      <c r="N393" s="204"/>
      <c r="O393" s="204"/>
      <c r="P393" s="204"/>
      <c r="Q393" s="204"/>
      <c r="R393" s="204"/>
      <c r="S393" s="204"/>
      <c r="T393" s="205"/>
      <c r="AT393" s="201" t="s">
        <v>140</v>
      </c>
      <c r="AU393" s="201" t="s">
        <v>91</v>
      </c>
      <c r="AV393" s="13" t="s">
        <v>23</v>
      </c>
      <c r="AW393" s="13" t="s">
        <v>46</v>
      </c>
      <c r="AX393" s="13" t="s">
        <v>83</v>
      </c>
      <c r="AY393" s="201" t="s">
        <v>131</v>
      </c>
    </row>
    <row r="394" spans="2:51" s="11" customFormat="1" ht="22.5" customHeight="1">
      <c r="B394" s="179"/>
      <c r="D394" s="180" t="s">
        <v>140</v>
      </c>
      <c r="E394" s="181" t="s">
        <v>48</v>
      </c>
      <c r="F394" s="182" t="s">
        <v>327</v>
      </c>
      <c r="H394" s="183">
        <v>27.7</v>
      </c>
      <c r="I394" s="184"/>
      <c r="L394" s="179"/>
      <c r="M394" s="185"/>
      <c r="N394" s="186"/>
      <c r="O394" s="186"/>
      <c r="P394" s="186"/>
      <c r="Q394" s="186"/>
      <c r="R394" s="186"/>
      <c r="S394" s="186"/>
      <c r="T394" s="187"/>
      <c r="AT394" s="181" t="s">
        <v>140</v>
      </c>
      <c r="AU394" s="181" t="s">
        <v>91</v>
      </c>
      <c r="AV394" s="11" t="s">
        <v>91</v>
      </c>
      <c r="AW394" s="11" t="s">
        <v>46</v>
      </c>
      <c r="AX394" s="11" t="s">
        <v>83</v>
      </c>
      <c r="AY394" s="181" t="s">
        <v>131</v>
      </c>
    </row>
    <row r="395" spans="2:51" s="13" customFormat="1" ht="22.5" customHeight="1">
      <c r="B395" s="198"/>
      <c r="D395" s="180" t="s">
        <v>140</v>
      </c>
      <c r="E395" s="199" t="s">
        <v>48</v>
      </c>
      <c r="F395" s="200" t="s">
        <v>314</v>
      </c>
      <c r="H395" s="201" t="s">
        <v>48</v>
      </c>
      <c r="I395" s="202"/>
      <c r="L395" s="198"/>
      <c r="M395" s="203"/>
      <c r="N395" s="204"/>
      <c r="O395" s="204"/>
      <c r="P395" s="204"/>
      <c r="Q395" s="204"/>
      <c r="R395" s="204"/>
      <c r="S395" s="204"/>
      <c r="T395" s="205"/>
      <c r="AT395" s="201" t="s">
        <v>140</v>
      </c>
      <c r="AU395" s="201" t="s">
        <v>91</v>
      </c>
      <c r="AV395" s="13" t="s">
        <v>23</v>
      </c>
      <c r="AW395" s="13" t="s">
        <v>46</v>
      </c>
      <c r="AX395" s="13" t="s">
        <v>83</v>
      </c>
      <c r="AY395" s="201" t="s">
        <v>131</v>
      </c>
    </row>
    <row r="396" spans="2:51" s="11" customFormat="1" ht="31.5" customHeight="1">
      <c r="B396" s="179"/>
      <c r="D396" s="180" t="s">
        <v>140</v>
      </c>
      <c r="E396" s="181" t="s">
        <v>48</v>
      </c>
      <c r="F396" s="182" t="s">
        <v>328</v>
      </c>
      <c r="H396" s="183">
        <v>6.525</v>
      </c>
      <c r="I396" s="184"/>
      <c r="L396" s="179"/>
      <c r="M396" s="185"/>
      <c r="N396" s="186"/>
      <c r="O396" s="186"/>
      <c r="P396" s="186"/>
      <c r="Q396" s="186"/>
      <c r="R396" s="186"/>
      <c r="S396" s="186"/>
      <c r="T396" s="187"/>
      <c r="AT396" s="181" t="s">
        <v>140</v>
      </c>
      <c r="AU396" s="181" t="s">
        <v>91</v>
      </c>
      <c r="AV396" s="11" t="s">
        <v>91</v>
      </c>
      <c r="AW396" s="11" t="s">
        <v>46</v>
      </c>
      <c r="AX396" s="11" t="s">
        <v>83</v>
      </c>
      <c r="AY396" s="181" t="s">
        <v>131</v>
      </c>
    </row>
    <row r="397" spans="2:51" s="13" customFormat="1" ht="22.5" customHeight="1">
      <c r="B397" s="198"/>
      <c r="D397" s="180" t="s">
        <v>140</v>
      </c>
      <c r="E397" s="199" t="s">
        <v>48</v>
      </c>
      <c r="F397" s="200" t="s">
        <v>329</v>
      </c>
      <c r="H397" s="201" t="s">
        <v>48</v>
      </c>
      <c r="I397" s="202"/>
      <c r="L397" s="198"/>
      <c r="M397" s="203"/>
      <c r="N397" s="204"/>
      <c r="O397" s="204"/>
      <c r="P397" s="204"/>
      <c r="Q397" s="204"/>
      <c r="R397" s="204"/>
      <c r="S397" s="204"/>
      <c r="T397" s="205"/>
      <c r="AT397" s="201" t="s">
        <v>140</v>
      </c>
      <c r="AU397" s="201" t="s">
        <v>91</v>
      </c>
      <c r="AV397" s="13" t="s">
        <v>23</v>
      </c>
      <c r="AW397" s="13" t="s">
        <v>46</v>
      </c>
      <c r="AX397" s="13" t="s">
        <v>83</v>
      </c>
      <c r="AY397" s="201" t="s">
        <v>131</v>
      </c>
    </row>
    <row r="398" spans="2:51" s="11" customFormat="1" ht="22.5" customHeight="1">
      <c r="B398" s="179"/>
      <c r="D398" s="180" t="s">
        <v>140</v>
      </c>
      <c r="E398" s="181" t="s">
        <v>48</v>
      </c>
      <c r="F398" s="182" t="s">
        <v>330</v>
      </c>
      <c r="H398" s="183">
        <v>22.7</v>
      </c>
      <c r="I398" s="184"/>
      <c r="L398" s="179"/>
      <c r="M398" s="185"/>
      <c r="N398" s="186"/>
      <c r="O398" s="186"/>
      <c r="P398" s="186"/>
      <c r="Q398" s="186"/>
      <c r="R398" s="186"/>
      <c r="S398" s="186"/>
      <c r="T398" s="187"/>
      <c r="AT398" s="181" t="s">
        <v>140</v>
      </c>
      <c r="AU398" s="181" t="s">
        <v>91</v>
      </c>
      <c r="AV398" s="11" t="s">
        <v>91</v>
      </c>
      <c r="AW398" s="11" t="s">
        <v>46</v>
      </c>
      <c r="AX398" s="11" t="s">
        <v>83</v>
      </c>
      <c r="AY398" s="181" t="s">
        <v>131</v>
      </c>
    </row>
    <row r="399" spans="2:51" s="12" customFormat="1" ht="22.5" customHeight="1">
      <c r="B399" s="188"/>
      <c r="D399" s="189" t="s">
        <v>140</v>
      </c>
      <c r="E399" s="190" t="s">
        <v>48</v>
      </c>
      <c r="F399" s="191" t="s">
        <v>142</v>
      </c>
      <c r="H399" s="192">
        <v>1118.919</v>
      </c>
      <c r="I399" s="193"/>
      <c r="L399" s="188"/>
      <c r="M399" s="194"/>
      <c r="N399" s="195"/>
      <c r="O399" s="195"/>
      <c r="P399" s="195"/>
      <c r="Q399" s="195"/>
      <c r="R399" s="195"/>
      <c r="S399" s="195"/>
      <c r="T399" s="196"/>
      <c r="AT399" s="197" t="s">
        <v>140</v>
      </c>
      <c r="AU399" s="197" t="s">
        <v>91</v>
      </c>
      <c r="AV399" s="12" t="s">
        <v>138</v>
      </c>
      <c r="AW399" s="12" t="s">
        <v>46</v>
      </c>
      <c r="AX399" s="12" t="s">
        <v>23</v>
      </c>
      <c r="AY399" s="197" t="s">
        <v>131</v>
      </c>
    </row>
    <row r="400" spans="2:65" s="1" customFormat="1" ht="22.5" customHeight="1">
      <c r="B400" s="166"/>
      <c r="C400" s="167" t="s">
        <v>373</v>
      </c>
      <c r="D400" s="167" t="s">
        <v>133</v>
      </c>
      <c r="E400" s="168" t="s">
        <v>374</v>
      </c>
      <c r="F400" s="169" t="s">
        <v>375</v>
      </c>
      <c r="G400" s="170" t="s">
        <v>136</v>
      </c>
      <c r="H400" s="171">
        <v>907.269</v>
      </c>
      <c r="I400" s="172"/>
      <c r="J400" s="173">
        <f>ROUND(I400*H400,2)</f>
        <v>0</v>
      </c>
      <c r="K400" s="169" t="s">
        <v>137</v>
      </c>
      <c r="L400" s="35"/>
      <c r="M400" s="174" t="s">
        <v>48</v>
      </c>
      <c r="N400" s="175" t="s">
        <v>54</v>
      </c>
      <c r="O400" s="36"/>
      <c r="P400" s="176">
        <f>O400*H400</f>
        <v>0</v>
      </c>
      <c r="Q400" s="176">
        <v>0.024</v>
      </c>
      <c r="R400" s="176">
        <f>Q400*H400</f>
        <v>21.774456</v>
      </c>
      <c r="S400" s="176">
        <v>0.024</v>
      </c>
      <c r="T400" s="177">
        <f>S400*H400</f>
        <v>21.774456</v>
      </c>
      <c r="AR400" s="17" t="s">
        <v>138</v>
      </c>
      <c r="AT400" s="17" t="s">
        <v>133</v>
      </c>
      <c r="AU400" s="17" t="s">
        <v>91</v>
      </c>
      <c r="AY400" s="17" t="s">
        <v>131</v>
      </c>
      <c r="BE400" s="178">
        <f>IF(N400="základní",J400,0)</f>
        <v>0</v>
      </c>
      <c r="BF400" s="178">
        <f>IF(N400="snížená",J400,0)</f>
        <v>0</v>
      </c>
      <c r="BG400" s="178">
        <f>IF(N400="zákl. přenesená",J400,0)</f>
        <v>0</v>
      </c>
      <c r="BH400" s="178">
        <f>IF(N400="sníž. přenesená",J400,0)</f>
        <v>0</v>
      </c>
      <c r="BI400" s="178">
        <f>IF(N400="nulová",J400,0)</f>
        <v>0</v>
      </c>
      <c r="BJ400" s="17" t="s">
        <v>23</v>
      </c>
      <c r="BK400" s="178">
        <f>ROUND(I400*H400,2)</f>
        <v>0</v>
      </c>
      <c r="BL400" s="17" t="s">
        <v>138</v>
      </c>
      <c r="BM400" s="17" t="s">
        <v>376</v>
      </c>
    </row>
    <row r="401" spans="2:51" s="13" customFormat="1" ht="22.5" customHeight="1">
      <c r="B401" s="198"/>
      <c r="D401" s="180" t="s">
        <v>140</v>
      </c>
      <c r="E401" s="199" t="s">
        <v>48</v>
      </c>
      <c r="F401" s="200" t="s">
        <v>297</v>
      </c>
      <c r="H401" s="201" t="s">
        <v>48</v>
      </c>
      <c r="I401" s="202"/>
      <c r="L401" s="198"/>
      <c r="M401" s="203"/>
      <c r="N401" s="204"/>
      <c r="O401" s="204"/>
      <c r="P401" s="204"/>
      <c r="Q401" s="204"/>
      <c r="R401" s="204"/>
      <c r="S401" s="204"/>
      <c r="T401" s="205"/>
      <c r="AT401" s="201" t="s">
        <v>140</v>
      </c>
      <c r="AU401" s="201" t="s">
        <v>91</v>
      </c>
      <c r="AV401" s="13" t="s">
        <v>23</v>
      </c>
      <c r="AW401" s="13" t="s">
        <v>46</v>
      </c>
      <c r="AX401" s="13" t="s">
        <v>83</v>
      </c>
      <c r="AY401" s="201" t="s">
        <v>131</v>
      </c>
    </row>
    <row r="402" spans="2:51" s="13" customFormat="1" ht="22.5" customHeight="1">
      <c r="B402" s="198"/>
      <c r="D402" s="180" t="s">
        <v>140</v>
      </c>
      <c r="E402" s="199" t="s">
        <v>48</v>
      </c>
      <c r="F402" s="200" t="s">
        <v>326</v>
      </c>
      <c r="H402" s="201" t="s">
        <v>48</v>
      </c>
      <c r="I402" s="202"/>
      <c r="L402" s="198"/>
      <c r="M402" s="203"/>
      <c r="N402" s="204"/>
      <c r="O402" s="204"/>
      <c r="P402" s="204"/>
      <c r="Q402" s="204"/>
      <c r="R402" s="204"/>
      <c r="S402" s="204"/>
      <c r="T402" s="205"/>
      <c r="AT402" s="201" t="s">
        <v>140</v>
      </c>
      <c r="AU402" s="201" t="s">
        <v>91</v>
      </c>
      <c r="AV402" s="13" t="s">
        <v>23</v>
      </c>
      <c r="AW402" s="13" t="s">
        <v>46</v>
      </c>
      <c r="AX402" s="13" t="s">
        <v>83</v>
      </c>
      <c r="AY402" s="201" t="s">
        <v>131</v>
      </c>
    </row>
    <row r="403" spans="2:51" s="11" customFormat="1" ht="22.5" customHeight="1">
      <c r="B403" s="179"/>
      <c r="D403" s="180" t="s">
        <v>140</v>
      </c>
      <c r="E403" s="181" t="s">
        <v>48</v>
      </c>
      <c r="F403" s="182" t="s">
        <v>312</v>
      </c>
      <c r="H403" s="183">
        <v>23.75</v>
      </c>
      <c r="I403" s="184"/>
      <c r="L403" s="179"/>
      <c r="M403" s="185"/>
      <c r="N403" s="186"/>
      <c r="O403" s="186"/>
      <c r="P403" s="186"/>
      <c r="Q403" s="186"/>
      <c r="R403" s="186"/>
      <c r="S403" s="186"/>
      <c r="T403" s="187"/>
      <c r="AT403" s="181" t="s">
        <v>140</v>
      </c>
      <c r="AU403" s="181" t="s">
        <v>91</v>
      </c>
      <c r="AV403" s="11" t="s">
        <v>91</v>
      </c>
      <c r="AW403" s="11" t="s">
        <v>46</v>
      </c>
      <c r="AX403" s="11" t="s">
        <v>83</v>
      </c>
      <c r="AY403" s="181" t="s">
        <v>131</v>
      </c>
    </row>
    <row r="404" spans="2:51" s="11" customFormat="1" ht="22.5" customHeight="1">
      <c r="B404" s="179"/>
      <c r="D404" s="180" t="s">
        <v>140</v>
      </c>
      <c r="E404" s="181" t="s">
        <v>48</v>
      </c>
      <c r="F404" s="182" t="s">
        <v>313</v>
      </c>
      <c r="H404" s="183">
        <v>49</v>
      </c>
      <c r="I404" s="184"/>
      <c r="L404" s="179"/>
      <c r="M404" s="185"/>
      <c r="N404" s="186"/>
      <c r="O404" s="186"/>
      <c r="P404" s="186"/>
      <c r="Q404" s="186"/>
      <c r="R404" s="186"/>
      <c r="S404" s="186"/>
      <c r="T404" s="187"/>
      <c r="AT404" s="181" t="s">
        <v>140</v>
      </c>
      <c r="AU404" s="181" t="s">
        <v>91</v>
      </c>
      <c r="AV404" s="11" t="s">
        <v>91</v>
      </c>
      <c r="AW404" s="11" t="s">
        <v>46</v>
      </c>
      <c r="AX404" s="11" t="s">
        <v>83</v>
      </c>
      <c r="AY404" s="181" t="s">
        <v>131</v>
      </c>
    </row>
    <row r="405" spans="2:51" s="13" customFormat="1" ht="22.5" customHeight="1">
      <c r="B405" s="198"/>
      <c r="D405" s="180" t="s">
        <v>140</v>
      </c>
      <c r="E405" s="199" t="s">
        <v>48</v>
      </c>
      <c r="F405" s="200" t="s">
        <v>360</v>
      </c>
      <c r="H405" s="201" t="s">
        <v>48</v>
      </c>
      <c r="I405" s="202"/>
      <c r="L405" s="198"/>
      <c r="M405" s="203"/>
      <c r="N405" s="204"/>
      <c r="O405" s="204"/>
      <c r="P405" s="204"/>
      <c r="Q405" s="204"/>
      <c r="R405" s="204"/>
      <c r="S405" s="204"/>
      <c r="T405" s="205"/>
      <c r="AT405" s="201" t="s">
        <v>140</v>
      </c>
      <c r="AU405" s="201" t="s">
        <v>91</v>
      </c>
      <c r="AV405" s="13" t="s">
        <v>23</v>
      </c>
      <c r="AW405" s="13" t="s">
        <v>46</v>
      </c>
      <c r="AX405" s="13" t="s">
        <v>83</v>
      </c>
      <c r="AY405" s="201" t="s">
        <v>131</v>
      </c>
    </row>
    <row r="406" spans="2:51" s="11" customFormat="1" ht="22.5" customHeight="1">
      <c r="B406" s="179"/>
      <c r="D406" s="180" t="s">
        <v>140</v>
      </c>
      <c r="E406" s="181" t="s">
        <v>48</v>
      </c>
      <c r="F406" s="182" t="s">
        <v>361</v>
      </c>
      <c r="H406" s="183">
        <v>171</v>
      </c>
      <c r="I406" s="184"/>
      <c r="L406" s="179"/>
      <c r="M406" s="185"/>
      <c r="N406" s="186"/>
      <c r="O406" s="186"/>
      <c r="P406" s="186"/>
      <c r="Q406" s="186"/>
      <c r="R406" s="186"/>
      <c r="S406" s="186"/>
      <c r="T406" s="187"/>
      <c r="AT406" s="181" t="s">
        <v>140</v>
      </c>
      <c r="AU406" s="181" t="s">
        <v>91</v>
      </c>
      <c r="AV406" s="11" t="s">
        <v>91</v>
      </c>
      <c r="AW406" s="11" t="s">
        <v>46</v>
      </c>
      <c r="AX406" s="11" t="s">
        <v>83</v>
      </c>
      <c r="AY406" s="181" t="s">
        <v>131</v>
      </c>
    </row>
    <row r="407" spans="2:51" s="13" customFormat="1" ht="22.5" customHeight="1">
      <c r="B407" s="198"/>
      <c r="D407" s="180" t="s">
        <v>140</v>
      </c>
      <c r="E407" s="199" t="s">
        <v>48</v>
      </c>
      <c r="F407" s="200" t="s">
        <v>314</v>
      </c>
      <c r="H407" s="201" t="s">
        <v>48</v>
      </c>
      <c r="I407" s="202"/>
      <c r="L407" s="198"/>
      <c r="M407" s="203"/>
      <c r="N407" s="204"/>
      <c r="O407" s="204"/>
      <c r="P407" s="204"/>
      <c r="Q407" s="204"/>
      <c r="R407" s="204"/>
      <c r="S407" s="204"/>
      <c r="T407" s="205"/>
      <c r="AT407" s="201" t="s">
        <v>140</v>
      </c>
      <c r="AU407" s="201" t="s">
        <v>91</v>
      </c>
      <c r="AV407" s="13" t="s">
        <v>23</v>
      </c>
      <c r="AW407" s="13" t="s">
        <v>46</v>
      </c>
      <c r="AX407" s="13" t="s">
        <v>83</v>
      </c>
      <c r="AY407" s="201" t="s">
        <v>131</v>
      </c>
    </row>
    <row r="408" spans="2:51" s="11" customFormat="1" ht="22.5" customHeight="1">
      <c r="B408" s="179"/>
      <c r="D408" s="180" t="s">
        <v>140</v>
      </c>
      <c r="E408" s="181" t="s">
        <v>48</v>
      </c>
      <c r="F408" s="182" t="s">
        <v>315</v>
      </c>
      <c r="H408" s="183">
        <v>0.63</v>
      </c>
      <c r="I408" s="184"/>
      <c r="L408" s="179"/>
      <c r="M408" s="185"/>
      <c r="N408" s="186"/>
      <c r="O408" s="186"/>
      <c r="P408" s="186"/>
      <c r="Q408" s="186"/>
      <c r="R408" s="186"/>
      <c r="S408" s="186"/>
      <c r="T408" s="187"/>
      <c r="AT408" s="181" t="s">
        <v>140</v>
      </c>
      <c r="AU408" s="181" t="s">
        <v>91</v>
      </c>
      <c r="AV408" s="11" t="s">
        <v>91</v>
      </c>
      <c r="AW408" s="11" t="s">
        <v>46</v>
      </c>
      <c r="AX408" s="11" t="s">
        <v>83</v>
      </c>
      <c r="AY408" s="181" t="s">
        <v>131</v>
      </c>
    </row>
    <row r="409" spans="2:51" s="13" customFormat="1" ht="22.5" customHeight="1">
      <c r="B409" s="198"/>
      <c r="D409" s="180" t="s">
        <v>140</v>
      </c>
      <c r="E409" s="199" t="s">
        <v>48</v>
      </c>
      <c r="F409" s="200" t="s">
        <v>299</v>
      </c>
      <c r="H409" s="201" t="s">
        <v>48</v>
      </c>
      <c r="I409" s="202"/>
      <c r="L409" s="198"/>
      <c r="M409" s="203"/>
      <c r="N409" s="204"/>
      <c r="O409" s="204"/>
      <c r="P409" s="204"/>
      <c r="Q409" s="204"/>
      <c r="R409" s="204"/>
      <c r="S409" s="204"/>
      <c r="T409" s="205"/>
      <c r="AT409" s="201" t="s">
        <v>140</v>
      </c>
      <c r="AU409" s="201" t="s">
        <v>91</v>
      </c>
      <c r="AV409" s="13" t="s">
        <v>23</v>
      </c>
      <c r="AW409" s="13" t="s">
        <v>46</v>
      </c>
      <c r="AX409" s="13" t="s">
        <v>83</v>
      </c>
      <c r="AY409" s="201" t="s">
        <v>131</v>
      </c>
    </row>
    <row r="410" spans="2:51" s="13" customFormat="1" ht="22.5" customHeight="1">
      <c r="B410" s="198"/>
      <c r="D410" s="180" t="s">
        <v>140</v>
      </c>
      <c r="E410" s="199" t="s">
        <v>48</v>
      </c>
      <c r="F410" s="200" t="s">
        <v>326</v>
      </c>
      <c r="H410" s="201" t="s">
        <v>48</v>
      </c>
      <c r="I410" s="202"/>
      <c r="L410" s="198"/>
      <c r="M410" s="203"/>
      <c r="N410" s="204"/>
      <c r="O410" s="204"/>
      <c r="P410" s="204"/>
      <c r="Q410" s="204"/>
      <c r="R410" s="204"/>
      <c r="S410" s="204"/>
      <c r="T410" s="205"/>
      <c r="AT410" s="201" t="s">
        <v>140</v>
      </c>
      <c r="AU410" s="201" t="s">
        <v>91</v>
      </c>
      <c r="AV410" s="13" t="s">
        <v>23</v>
      </c>
      <c r="AW410" s="13" t="s">
        <v>46</v>
      </c>
      <c r="AX410" s="13" t="s">
        <v>83</v>
      </c>
      <c r="AY410" s="201" t="s">
        <v>131</v>
      </c>
    </row>
    <row r="411" spans="2:51" s="11" customFormat="1" ht="22.5" customHeight="1">
      <c r="B411" s="179"/>
      <c r="D411" s="180" t="s">
        <v>140</v>
      </c>
      <c r="E411" s="181" t="s">
        <v>48</v>
      </c>
      <c r="F411" s="182" t="s">
        <v>316</v>
      </c>
      <c r="H411" s="183">
        <v>7</v>
      </c>
      <c r="I411" s="184"/>
      <c r="L411" s="179"/>
      <c r="M411" s="185"/>
      <c r="N411" s="186"/>
      <c r="O411" s="186"/>
      <c r="P411" s="186"/>
      <c r="Q411" s="186"/>
      <c r="R411" s="186"/>
      <c r="S411" s="186"/>
      <c r="T411" s="187"/>
      <c r="AT411" s="181" t="s">
        <v>140</v>
      </c>
      <c r="AU411" s="181" t="s">
        <v>91</v>
      </c>
      <c r="AV411" s="11" t="s">
        <v>91</v>
      </c>
      <c r="AW411" s="11" t="s">
        <v>46</v>
      </c>
      <c r="AX411" s="11" t="s">
        <v>83</v>
      </c>
      <c r="AY411" s="181" t="s">
        <v>131</v>
      </c>
    </row>
    <row r="412" spans="2:51" s="11" customFormat="1" ht="22.5" customHeight="1">
      <c r="B412" s="179"/>
      <c r="D412" s="180" t="s">
        <v>140</v>
      </c>
      <c r="E412" s="181" t="s">
        <v>48</v>
      </c>
      <c r="F412" s="182" t="s">
        <v>317</v>
      </c>
      <c r="H412" s="183">
        <v>14.875</v>
      </c>
      <c r="I412" s="184"/>
      <c r="L412" s="179"/>
      <c r="M412" s="185"/>
      <c r="N412" s="186"/>
      <c r="O412" s="186"/>
      <c r="P412" s="186"/>
      <c r="Q412" s="186"/>
      <c r="R412" s="186"/>
      <c r="S412" s="186"/>
      <c r="T412" s="187"/>
      <c r="AT412" s="181" t="s">
        <v>140</v>
      </c>
      <c r="AU412" s="181" t="s">
        <v>91</v>
      </c>
      <c r="AV412" s="11" t="s">
        <v>91</v>
      </c>
      <c r="AW412" s="11" t="s">
        <v>46</v>
      </c>
      <c r="AX412" s="11" t="s">
        <v>83</v>
      </c>
      <c r="AY412" s="181" t="s">
        <v>131</v>
      </c>
    </row>
    <row r="413" spans="2:51" s="11" customFormat="1" ht="22.5" customHeight="1">
      <c r="B413" s="179"/>
      <c r="D413" s="180" t="s">
        <v>140</v>
      </c>
      <c r="E413" s="181" t="s">
        <v>48</v>
      </c>
      <c r="F413" s="182" t="s">
        <v>318</v>
      </c>
      <c r="H413" s="183">
        <v>14.25</v>
      </c>
      <c r="I413" s="184"/>
      <c r="L413" s="179"/>
      <c r="M413" s="185"/>
      <c r="N413" s="186"/>
      <c r="O413" s="186"/>
      <c r="P413" s="186"/>
      <c r="Q413" s="186"/>
      <c r="R413" s="186"/>
      <c r="S413" s="186"/>
      <c r="T413" s="187"/>
      <c r="AT413" s="181" t="s">
        <v>140</v>
      </c>
      <c r="AU413" s="181" t="s">
        <v>91</v>
      </c>
      <c r="AV413" s="11" t="s">
        <v>91</v>
      </c>
      <c r="AW413" s="11" t="s">
        <v>46</v>
      </c>
      <c r="AX413" s="11" t="s">
        <v>83</v>
      </c>
      <c r="AY413" s="181" t="s">
        <v>131</v>
      </c>
    </row>
    <row r="414" spans="2:51" s="11" customFormat="1" ht="22.5" customHeight="1">
      <c r="B414" s="179"/>
      <c r="D414" s="180" t="s">
        <v>140</v>
      </c>
      <c r="E414" s="181" t="s">
        <v>48</v>
      </c>
      <c r="F414" s="182" t="s">
        <v>319</v>
      </c>
      <c r="H414" s="183">
        <v>5.25</v>
      </c>
      <c r="I414" s="184"/>
      <c r="L414" s="179"/>
      <c r="M414" s="185"/>
      <c r="N414" s="186"/>
      <c r="O414" s="186"/>
      <c r="P414" s="186"/>
      <c r="Q414" s="186"/>
      <c r="R414" s="186"/>
      <c r="S414" s="186"/>
      <c r="T414" s="187"/>
      <c r="AT414" s="181" t="s">
        <v>140</v>
      </c>
      <c r="AU414" s="181" t="s">
        <v>91</v>
      </c>
      <c r="AV414" s="11" t="s">
        <v>91</v>
      </c>
      <c r="AW414" s="11" t="s">
        <v>46</v>
      </c>
      <c r="AX414" s="11" t="s">
        <v>83</v>
      </c>
      <c r="AY414" s="181" t="s">
        <v>131</v>
      </c>
    </row>
    <row r="415" spans="2:51" s="13" customFormat="1" ht="22.5" customHeight="1">
      <c r="B415" s="198"/>
      <c r="D415" s="180" t="s">
        <v>140</v>
      </c>
      <c r="E415" s="199" t="s">
        <v>48</v>
      </c>
      <c r="F415" s="200" t="s">
        <v>360</v>
      </c>
      <c r="H415" s="201" t="s">
        <v>48</v>
      </c>
      <c r="I415" s="202"/>
      <c r="L415" s="198"/>
      <c r="M415" s="203"/>
      <c r="N415" s="204"/>
      <c r="O415" s="204"/>
      <c r="P415" s="204"/>
      <c r="Q415" s="204"/>
      <c r="R415" s="204"/>
      <c r="S415" s="204"/>
      <c r="T415" s="205"/>
      <c r="AT415" s="201" t="s">
        <v>140</v>
      </c>
      <c r="AU415" s="201" t="s">
        <v>91</v>
      </c>
      <c r="AV415" s="13" t="s">
        <v>23</v>
      </c>
      <c r="AW415" s="13" t="s">
        <v>46</v>
      </c>
      <c r="AX415" s="13" t="s">
        <v>83</v>
      </c>
      <c r="AY415" s="201" t="s">
        <v>131</v>
      </c>
    </row>
    <row r="416" spans="2:51" s="11" customFormat="1" ht="22.5" customHeight="1">
      <c r="B416" s="179"/>
      <c r="D416" s="180" t="s">
        <v>140</v>
      </c>
      <c r="E416" s="181" t="s">
        <v>48</v>
      </c>
      <c r="F416" s="182" t="s">
        <v>362</v>
      </c>
      <c r="H416" s="183">
        <v>85.5</v>
      </c>
      <c r="I416" s="184"/>
      <c r="L416" s="179"/>
      <c r="M416" s="185"/>
      <c r="N416" s="186"/>
      <c r="O416" s="186"/>
      <c r="P416" s="186"/>
      <c r="Q416" s="186"/>
      <c r="R416" s="186"/>
      <c r="S416" s="186"/>
      <c r="T416" s="187"/>
      <c r="AT416" s="181" t="s">
        <v>140</v>
      </c>
      <c r="AU416" s="181" t="s">
        <v>91</v>
      </c>
      <c r="AV416" s="11" t="s">
        <v>91</v>
      </c>
      <c r="AW416" s="11" t="s">
        <v>46</v>
      </c>
      <c r="AX416" s="11" t="s">
        <v>83</v>
      </c>
      <c r="AY416" s="181" t="s">
        <v>131</v>
      </c>
    </row>
    <row r="417" spans="2:51" s="13" customFormat="1" ht="22.5" customHeight="1">
      <c r="B417" s="198"/>
      <c r="D417" s="180" t="s">
        <v>140</v>
      </c>
      <c r="E417" s="199" t="s">
        <v>48</v>
      </c>
      <c r="F417" s="200" t="s">
        <v>314</v>
      </c>
      <c r="H417" s="201" t="s">
        <v>48</v>
      </c>
      <c r="I417" s="202"/>
      <c r="L417" s="198"/>
      <c r="M417" s="203"/>
      <c r="N417" s="204"/>
      <c r="O417" s="204"/>
      <c r="P417" s="204"/>
      <c r="Q417" s="204"/>
      <c r="R417" s="204"/>
      <c r="S417" s="204"/>
      <c r="T417" s="205"/>
      <c r="AT417" s="201" t="s">
        <v>140</v>
      </c>
      <c r="AU417" s="201" t="s">
        <v>91</v>
      </c>
      <c r="AV417" s="13" t="s">
        <v>23</v>
      </c>
      <c r="AW417" s="13" t="s">
        <v>46</v>
      </c>
      <c r="AX417" s="13" t="s">
        <v>83</v>
      </c>
      <c r="AY417" s="201" t="s">
        <v>131</v>
      </c>
    </row>
    <row r="418" spans="2:51" s="11" customFormat="1" ht="22.5" customHeight="1">
      <c r="B418" s="179"/>
      <c r="D418" s="180" t="s">
        <v>140</v>
      </c>
      <c r="E418" s="181" t="s">
        <v>48</v>
      </c>
      <c r="F418" s="182" t="s">
        <v>320</v>
      </c>
      <c r="H418" s="183">
        <v>0.765</v>
      </c>
      <c r="I418" s="184"/>
      <c r="L418" s="179"/>
      <c r="M418" s="185"/>
      <c r="N418" s="186"/>
      <c r="O418" s="186"/>
      <c r="P418" s="186"/>
      <c r="Q418" s="186"/>
      <c r="R418" s="186"/>
      <c r="S418" s="186"/>
      <c r="T418" s="187"/>
      <c r="AT418" s="181" t="s">
        <v>140</v>
      </c>
      <c r="AU418" s="181" t="s">
        <v>91</v>
      </c>
      <c r="AV418" s="11" t="s">
        <v>91</v>
      </c>
      <c r="AW418" s="11" t="s">
        <v>46</v>
      </c>
      <c r="AX418" s="11" t="s">
        <v>83</v>
      </c>
      <c r="AY418" s="181" t="s">
        <v>131</v>
      </c>
    </row>
    <row r="419" spans="2:51" s="13" customFormat="1" ht="22.5" customHeight="1">
      <c r="B419" s="198"/>
      <c r="D419" s="180" t="s">
        <v>140</v>
      </c>
      <c r="E419" s="199" t="s">
        <v>48</v>
      </c>
      <c r="F419" s="200" t="s">
        <v>272</v>
      </c>
      <c r="H419" s="201" t="s">
        <v>48</v>
      </c>
      <c r="I419" s="202"/>
      <c r="L419" s="198"/>
      <c r="M419" s="203"/>
      <c r="N419" s="204"/>
      <c r="O419" s="204"/>
      <c r="P419" s="204"/>
      <c r="Q419" s="204"/>
      <c r="R419" s="204"/>
      <c r="S419" s="204"/>
      <c r="T419" s="205"/>
      <c r="AT419" s="201" t="s">
        <v>140</v>
      </c>
      <c r="AU419" s="201" t="s">
        <v>91</v>
      </c>
      <c r="AV419" s="13" t="s">
        <v>23</v>
      </c>
      <c r="AW419" s="13" t="s">
        <v>46</v>
      </c>
      <c r="AX419" s="13" t="s">
        <v>83</v>
      </c>
      <c r="AY419" s="201" t="s">
        <v>131</v>
      </c>
    </row>
    <row r="420" spans="2:51" s="13" customFormat="1" ht="22.5" customHeight="1">
      <c r="B420" s="198"/>
      <c r="D420" s="180" t="s">
        <v>140</v>
      </c>
      <c r="E420" s="199" t="s">
        <v>48</v>
      </c>
      <c r="F420" s="200" t="s">
        <v>326</v>
      </c>
      <c r="H420" s="201" t="s">
        <v>48</v>
      </c>
      <c r="I420" s="202"/>
      <c r="L420" s="198"/>
      <c r="M420" s="203"/>
      <c r="N420" s="204"/>
      <c r="O420" s="204"/>
      <c r="P420" s="204"/>
      <c r="Q420" s="204"/>
      <c r="R420" s="204"/>
      <c r="S420" s="204"/>
      <c r="T420" s="205"/>
      <c r="AT420" s="201" t="s">
        <v>140</v>
      </c>
      <c r="AU420" s="201" t="s">
        <v>91</v>
      </c>
      <c r="AV420" s="13" t="s">
        <v>23</v>
      </c>
      <c r="AW420" s="13" t="s">
        <v>46</v>
      </c>
      <c r="AX420" s="13" t="s">
        <v>83</v>
      </c>
      <c r="AY420" s="201" t="s">
        <v>131</v>
      </c>
    </row>
    <row r="421" spans="2:51" s="11" customFormat="1" ht="22.5" customHeight="1">
      <c r="B421" s="179"/>
      <c r="D421" s="180" t="s">
        <v>140</v>
      </c>
      <c r="E421" s="181" t="s">
        <v>48</v>
      </c>
      <c r="F421" s="182" t="s">
        <v>321</v>
      </c>
      <c r="H421" s="183">
        <v>2.599</v>
      </c>
      <c r="I421" s="184"/>
      <c r="L421" s="179"/>
      <c r="M421" s="185"/>
      <c r="N421" s="186"/>
      <c r="O421" s="186"/>
      <c r="P421" s="186"/>
      <c r="Q421" s="186"/>
      <c r="R421" s="186"/>
      <c r="S421" s="186"/>
      <c r="T421" s="187"/>
      <c r="AT421" s="181" t="s">
        <v>140</v>
      </c>
      <c r="AU421" s="181" t="s">
        <v>91</v>
      </c>
      <c r="AV421" s="11" t="s">
        <v>91</v>
      </c>
      <c r="AW421" s="11" t="s">
        <v>46</v>
      </c>
      <c r="AX421" s="11" t="s">
        <v>83</v>
      </c>
      <c r="AY421" s="181" t="s">
        <v>131</v>
      </c>
    </row>
    <row r="422" spans="2:51" s="11" customFormat="1" ht="22.5" customHeight="1">
      <c r="B422" s="179"/>
      <c r="D422" s="180" t="s">
        <v>140</v>
      </c>
      <c r="E422" s="181" t="s">
        <v>48</v>
      </c>
      <c r="F422" s="182" t="s">
        <v>322</v>
      </c>
      <c r="H422" s="183">
        <v>28.35</v>
      </c>
      <c r="I422" s="184"/>
      <c r="L422" s="179"/>
      <c r="M422" s="185"/>
      <c r="N422" s="186"/>
      <c r="O422" s="186"/>
      <c r="P422" s="186"/>
      <c r="Q422" s="186"/>
      <c r="R422" s="186"/>
      <c r="S422" s="186"/>
      <c r="T422" s="187"/>
      <c r="AT422" s="181" t="s">
        <v>140</v>
      </c>
      <c r="AU422" s="181" t="s">
        <v>91</v>
      </c>
      <c r="AV422" s="11" t="s">
        <v>91</v>
      </c>
      <c r="AW422" s="11" t="s">
        <v>46</v>
      </c>
      <c r="AX422" s="11" t="s">
        <v>83</v>
      </c>
      <c r="AY422" s="181" t="s">
        <v>131</v>
      </c>
    </row>
    <row r="423" spans="2:51" s="13" customFormat="1" ht="22.5" customHeight="1">
      <c r="B423" s="198"/>
      <c r="D423" s="180" t="s">
        <v>140</v>
      </c>
      <c r="E423" s="199" t="s">
        <v>48</v>
      </c>
      <c r="F423" s="200" t="s">
        <v>360</v>
      </c>
      <c r="H423" s="201" t="s">
        <v>48</v>
      </c>
      <c r="I423" s="202"/>
      <c r="L423" s="198"/>
      <c r="M423" s="203"/>
      <c r="N423" s="204"/>
      <c r="O423" s="204"/>
      <c r="P423" s="204"/>
      <c r="Q423" s="204"/>
      <c r="R423" s="204"/>
      <c r="S423" s="204"/>
      <c r="T423" s="205"/>
      <c r="AT423" s="201" t="s">
        <v>140</v>
      </c>
      <c r="AU423" s="201" t="s">
        <v>91</v>
      </c>
      <c r="AV423" s="13" t="s">
        <v>23</v>
      </c>
      <c r="AW423" s="13" t="s">
        <v>46</v>
      </c>
      <c r="AX423" s="13" t="s">
        <v>83</v>
      </c>
      <c r="AY423" s="201" t="s">
        <v>131</v>
      </c>
    </row>
    <row r="424" spans="2:51" s="11" customFormat="1" ht="22.5" customHeight="1">
      <c r="B424" s="179"/>
      <c r="D424" s="180" t="s">
        <v>140</v>
      </c>
      <c r="E424" s="181" t="s">
        <v>48</v>
      </c>
      <c r="F424" s="182" t="s">
        <v>363</v>
      </c>
      <c r="H424" s="183">
        <v>117</v>
      </c>
      <c r="I424" s="184"/>
      <c r="L424" s="179"/>
      <c r="M424" s="185"/>
      <c r="N424" s="186"/>
      <c r="O424" s="186"/>
      <c r="P424" s="186"/>
      <c r="Q424" s="186"/>
      <c r="R424" s="186"/>
      <c r="S424" s="186"/>
      <c r="T424" s="187"/>
      <c r="AT424" s="181" t="s">
        <v>140</v>
      </c>
      <c r="AU424" s="181" t="s">
        <v>91</v>
      </c>
      <c r="AV424" s="11" t="s">
        <v>91</v>
      </c>
      <c r="AW424" s="11" t="s">
        <v>46</v>
      </c>
      <c r="AX424" s="11" t="s">
        <v>83</v>
      </c>
      <c r="AY424" s="181" t="s">
        <v>131</v>
      </c>
    </row>
    <row r="425" spans="2:51" s="13" customFormat="1" ht="22.5" customHeight="1">
      <c r="B425" s="198"/>
      <c r="D425" s="180" t="s">
        <v>140</v>
      </c>
      <c r="E425" s="199" t="s">
        <v>48</v>
      </c>
      <c r="F425" s="200" t="s">
        <v>302</v>
      </c>
      <c r="H425" s="201" t="s">
        <v>48</v>
      </c>
      <c r="I425" s="202"/>
      <c r="L425" s="198"/>
      <c r="M425" s="203"/>
      <c r="N425" s="204"/>
      <c r="O425" s="204"/>
      <c r="P425" s="204"/>
      <c r="Q425" s="204"/>
      <c r="R425" s="204"/>
      <c r="S425" s="204"/>
      <c r="T425" s="205"/>
      <c r="AT425" s="201" t="s">
        <v>140</v>
      </c>
      <c r="AU425" s="201" t="s">
        <v>91</v>
      </c>
      <c r="AV425" s="13" t="s">
        <v>23</v>
      </c>
      <c r="AW425" s="13" t="s">
        <v>46</v>
      </c>
      <c r="AX425" s="13" t="s">
        <v>83</v>
      </c>
      <c r="AY425" s="201" t="s">
        <v>131</v>
      </c>
    </row>
    <row r="426" spans="2:51" s="13" customFormat="1" ht="22.5" customHeight="1">
      <c r="B426" s="198"/>
      <c r="D426" s="180" t="s">
        <v>140</v>
      </c>
      <c r="E426" s="199" t="s">
        <v>48</v>
      </c>
      <c r="F426" s="200" t="s">
        <v>326</v>
      </c>
      <c r="H426" s="201" t="s">
        <v>48</v>
      </c>
      <c r="I426" s="202"/>
      <c r="L426" s="198"/>
      <c r="M426" s="203"/>
      <c r="N426" s="204"/>
      <c r="O426" s="204"/>
      <c r="P426" s="204"/>
      <c r="Q426" s="204"/>
      <c r="R426" s="204"/>
      <c r="S426" s="204"/>
      <c r="T426" s="205"/>
      <c r="AT426" s="201" t="s">
        <v>140</v>
      </c>
      <c r="AU426" s="201" t="s">
        <v>91</v>
      </c>
      <c r="AV426" s="13" t="s">
        <v>23</v>
      </c>
      <c r="AW426" s="13" t="s">
        <v>46</v>
      </c>
      <c r="AX426" s="13" t="s">
        <v>83</v>
      </c>
      <c r="AY426" s="201" t="s">
        <v>131</v>
      </c>
    </row>
    <row r="427" spans="2:51" s="11" customFormat="1" ht="22.5" customHeight="1">
      <c r="B427" s="179"/>
      <c r="D427" s="180" t="s">
        <v>140</v>
      </c>
      <c r="E427" s="181" t="s">
        <v>48</v>
      </c>
      <c r="F427" s="182" t="s">
        <v>323</v>
      </c>
      <c r="H427" s="183">
        <v>60.375</v>
      </c>
      <c r="I427" s="184"/>
      <c r="L427" s="179"/>
      <c r="M427" s="185"/>
      <c r="N427" s="186"/>
      <c r="O427" s="186"/>
      <c r="P427" s="186"/>
      <c r="Q427" s="186"/>
      <c r="R427" s="186"/>
      <c r="S427" s="186"/>
      <c r="T427" s="187"/>
      <c r="AT427" s="181" t="s">
        <v>140</v>
      </c>
      <c r="AU427" s="181" t="s">
        <v>91</v>
      </c>
      <c r="AV427" s="11" t="s">
        <v>91</v>
      </c>
      <c r="AW427" s="11" t="s">
        <v>46</v>
      </c>
      <c r="AX427" s="11" t="s">
        <v>83</v>
      </c>
      <c r="AY427" s="181" t="s">
        <v>131</v>
      </c>
    </row>
    <row r="428" spans="2:51" s="13" customFormat="1" ht="22.5" customHeight="1">
      <c r="B428" s="198"/>
      <c r="D428" s="180" t="s">
        <v>140</v>
      </c>
      <c r="E428" s="199" t="s">
        <v>48</v>
      </c>
      <c r="F428" s="200" t="s">
        <v>360</v>
      </c>
      <c r="H428" s="201" t="s">
        <v>48</v>
      </c>
      <c r="I428" s="202"/>
      <c r="L428" s="198"/>
      <c r="M428" s="203"/>
      <c r="N428" s="204"/>
      <c r="O428" s="204"/>
      <c r="P428" s="204"/>
      <c r="Q428" s="204"/>
      <c r="R428" s="204"/>
      <c r="S428" s="204"/>
      <c r="T428" s="205"/>
      <c r="AT428" s="201" t="s">
        <v>140</v>
      </c>
      <c r="AU428" s="201" t="s">
        <v>91</v>
      </c>
      <c r="AV428" s="13" t="s">
        <v>23</v>
      </c>
      <c r="AW428" s="13" t="s">
        <v>46</v>
      </c>
      <c r="AX428" s="13" t="s">
        <v>83</v>
      </c>
      <c r="AY428" s="201" t="s">
        <v>131</v>
      </c>
    </row>
    <row r="429" spans="2:51" s="11" customFormat="1" ht="22.5" customHeight="1">
      <c r="B429" s="179"/>
      <c r="D429" s="180" t="s">
        <v>140</v>
      </c>
      <c r="E429" s="181" t="s">
        <v>48</v>
      </c>
      <c r="F429" s="182" t="s">
        <v>372</v>
      </c>
      <c r="H429" s="183">
        <v>189</v>
      </c>
      <c r="I429" s="184"/>
      <c r="L429" s="179"/>
      <c r="M429" s="185"/>
      <c r="N429" s="186"/>
      <c r="O429" s="186"/>
      <c r="P429" s="186"/>
      <c r="Q429" s="186"/>
      <c r="R429" s="186"/>
      <c r="S429" s="186"/>
      <c r="T429" s="187"/>
      <c r="AT429" s="181" t="s">
        <v>140</v>
      </c>
      <c r="AU429" s="181" t="s">
        <v>91</v>
      </c>
      <c r="AV429" s="11" t="s">
        <v>91</v>
      </c>
      <c r="AW429" s="11" t="s">
        <v>46</v>
      </c>
      <c r="AX429" s="11" t="s">
        <v>83</v>
      </c>
      <c r="AY429" s="181" t="s">
        <v>131</v>
      </c>
    </row>
    <row r="430" spans="2:51" s="13" customFormat="1" ht="22.5" customHeight="1">
      <c r="B430" s="198"/>
      <c r="D430" s="180" t="s">
        <v>140</v>
      </c>
      <c r="E430" s="199" t="s">
        <v>48</v>
      </c>
      <c r="F430" s="200" t="s">
        <v>304</v>
      </c>
      <c r="H430" s="201" t="s">
        <v>48</v>
      </c>
      <c r="I430" s="202"/>
      <c r="L430" s="198"/>
      <c r="M430" s="203"/>
      <c r="N430" s="204"/>
      <c r="O430" s="204"/>
      <c r="P430" s="204"/>
      <c r="Q430" s="204"/>
      <c r="R430" s="204"/>
      <c r="S430" s="204"/>
      <c r="T430" s="205"/>
      <c r="AT430" s="201" t="s">
        <v>140</v>
      </c>
      <c r="AU430" s="201" t="s">
        <v>91</v>
      </c>
      <c r="AV430" s="13" t="s">
        <v>23</v>
      </c>
      <c r="AW430" s="13" t="s">
        <v>46</v>
      </c>
      <c r="AX430" s="13" t="s">
        <v>83</v>
      </c>
      <c r="AY430" s="201" t="s">
        <v>131</v>
      </c>
    </row>
    <row r="431" spans="2:51" s="13" customFormat="1" ht="22.5" customHeight="1">
      <c r="B431" s="198"/>
      <c r="D431" s="180" t="s">
        <v>140</v>
      </c>
      <c r="E431" s="199" t="s">
        <v>48</v>
      </c>
      <c r="F431" s="200" t="s">
        <v>326</v>
      </c>
      <c r="H431" s="201" t="s">
        <v>48</v>
      </c>
      <c r="I431" s="202"/>
      <c r="L431" s="198"/>
      <c r="M431" s="203"/>
      <c r="N431" s="204"/>
      <c r="O431" s="204"/>
      <c r="P431" s="204"/>
      <c r="Q431" s="204"/>
      <c r="R431" s="204"/>
      <c r="S431" s="204"/>
      <c r="T431" s="205"/>
      <c r="AT431" s="201" t="s">
        <v>140</v>
      </c>
      <c r="AU431" s="201" t="s">
        <v>91</v>
      </c>
      <c r="AV431" s="13" t="s">
        <v>23</v>
      </c>
      <c r="AW431" s="13" t="s">
        <v>46</v>
      </c>
      <c r="AX431" s="13" t="s">
        <v>83</v>
      </c>
      <c r="AY431" s="201" t="s">
        <v>131</v>
      </c>
    </row>
    <row r="432" spans="2:51" s="11" customFormat="1" ht="22.5" customHeight="1">
      <c r="B432" s="179"/>
      <c r="D432" s="180" t="s">
        <v>140</v>
      </c>
      <c r="E432" s="181" t="s">
        <v>48</v>
      </c>
      <c r="F432" s="182" t="s">
        <v>324</v>
      </c>
      <c r="H432" s="183">
        <v>27</v>
      </c>
      <c r="I432" s="184"/>
      <c r="L432" s="179"/>
      <c r="M432" s="185"/>
      <c r="N432" s="186"/>
      <c r="O432" s="186"/>
      <c r="P432" s="186"/>
      <c r="Q432" s="186"/>
      <c r="R432" s="186"/>
      <c r="S432" s="186"/>
      <c r="T432" s="187"/>
      <c r="AT432" s="181" t="s">
        <v>140</v>
      </c>
      <c r="AU432" s="181" t="s">
        <v>91</v>
      </c>
      <c r="AV432" s="11" t="s">
        <v>91</v>
      </c>
      <c r="AW432" s="11" t="s">
        <v>46</v>
      </c>
      <c r="AX432" s="11" t="s">
        <v>83</v>
      </c>
      <c r="AY432" s="181" t="s">
        <v>131</v>
      </c>
    </row>
    <row r="433" spans="2:51" s="11" customFormat="1" ht="22.5" customHeight="1">
      <c r="B433" s="179"/>
      <c r="D433" s="180" t="s">
        <v>140</v>
      </c>
      <c r="E433" s="181" t="s">
        <v>48</v>
      </c>
      <c r="F433" s="182" t="s">
        <v>365</v>
      </c>
      <c r="H433" s="183">
        <v>54</v>
      </c>
      <c r="I433" s="184"/>
      <c r="L433" s="179"/>
      <c r="M433" s="185"/>
      <c r="N433" s="186"/>
      <c r="O433" s="186"/>
      <c r="P433" s="186"/>
      <c r="Q433" s="186"/>
      <c r="R433" s="186"/>
      <c r="S433" s="186"/>
      <c r="T433" s="187"/>
      <c r="AT433" s="181" t="s">
        <v>140</v>
      </c>
      <c r="AU433" s="181" t="s">
        <v>91</v>
      </c>
      <c r="AV433" s="11" t="s">
        <v>91</v>
      </c>
      <c r="AW433" s="11" t="s">
        <v>46</v>
      </c>
      <c r="AX433" s="11" t="s">
        <v>83</v>
      </c>
      <c r="AY433" s="181" t="s">
        <v>131</v>
      </c>
    </row>
    <row r="434" spans="2:51" s="13" customFormat="1" ht="22.5" customHeight="1">
      <c r="B434" s="198"/>
      <c r="D434" s="180" t="s">
        <v>140</v>
      </c>
      <c r="E434" s="199" t="s">
        <v>48</v>
      </c>
      <c r="F434" s="200" t="s">
        <v>325</v>
      </c>
      <c r="H434" s="201" t="s">
        <v>48</v>
      </c>
      <c r="I434" s="202"/>
      <c r="L434" s="198"/>
      <c r="M434" s="203"/>
      <c r="N434" s="204"/>
      <c r="O434" s="204"/>
      <c r="P434" s="204"/>
      <c r="Q434" s="204"/>
      <c r="R434" s="204"/>
      <c r="S434" s="204"/>
      <c r="T434" s="205"/>
      <c r="AT434" s="201" t="s">
        <v>140</v>
      </c>
      <c r="AU434" s="201" t="s">
        <v>91</v>
      </c>
      <c r="AV434" s="13" t="s">
        <v>23</v>
      </c>
      <c r="AW434" s="13" t="s">
        <v>46</v>
      </c>
      <c r="AX434" s="13" t="s">
        <v>83</v>
      </c>
      <c r="AY434" s="201" t="s">
        <v>131</v>
      </c>
    </row>
    <row r="435" spans="2:51" s="13" customFormat="1" ht="22.5" customHeight="1">
      <c r="B435" s="198"/>
      <c r="D435" s="180" t="s">
        <v>140</v>
      </c>
      <c r="E435" s="199" t="s">
        <v>48</v>
      </c>
      <c r="F435" s="200" t="s">
        <v>326</v>
      </c>
      <c r="H435" s="201" t="s">
        <v>48</v>
      </c>
      <c r="I435" s="202"/>
      <c r="L435" s="198"/>
      <c r="M435" s="203"/>
      <c r="N435" s="204"/>
      <c r="O435" s="204"/>
      <c r="P435" s="204"/>
      <c r="Q435" s="204"/>
      <c r="R435" s="204"/>
      <c r="S435" s="204"/>
      <c r="T435" s="205"/>
      <c r="AT435" s="201" t="s">
        <v>140</v>
      </c>
      <c r="AU435" s="201" t="s">
        <v>91</v>
      </c>
      <c r="AV435" s="13" t="s">
        <v>23</v>
      </c>
      <c r="AW435" s="13" t="s">
        <v>46</v>
      </c>
      <c r="AX435" s="13" t="s">
        <v>83</v>
      </c>
      <c r="AY435" s="201" t="s">
        <v>131</v>
      </c>
    </row>
    <row r="436" spans="2:51" s="11" customFormat="1" ht="22.5" customHeight="1">
      <c r="B436" s="179"/>
      <c r="D436" s="180" t="s">
        <v>140</v>
      </c>
      <c r="E436" s="181" t="s">
        <v>48</v>
      </c>
      <c r="F436" s="182" t="s">
        <v>327</v>
      </c>
      <c r="H436" s="183">
        <v>27.7</v>
      </c>
      <c r="I436" s="184"/>
      <c r="L436" s="179"/>
      <c r="M436" s="185"/>
      <c r="N436" s="186"/>
      <c r="O436" s="186"/>
      <c r="P436" s="186"/>
      <c r="Q436" s="186"/>
      <c r="R436" s="186"/>
      <c r="S436" s="186"/>
      <c r="T436" s="187"/>
      <c r="AT436" s="181" t="s">
        <v>140</v>
      </c>
      <c r="AU436" s="181" t="s">
        <v>91</v>
      </c>
      <c r="AV436" s="11" t="s">
        <v>91</v>
      </c>
      <c r="AW436" s="11" t="s">
        <v>46</v>
      </c>
      <c r="AX436" s="11" t="s">
        <v>83</v>
      </c>
      <c r="AY436" s="181" t="s">
        <v>131</v>
      </c>
    </row>
    <row r="437" spans="2:51" s="13" customFormat="1" ht="22.5" customHeight="1">
      <c r="B437" s="198"/>
      <c r="D437" s="180" t="s">
        <v>140</v>
      </c>
      <c r="E437" s="199" t="s">
        <v>48</v>
      </c>
      <c r="F437" s="200" t="s">
        <v>314</v>
      </c>
      <c r="H437" s="201" t="s">
        <v>48</v>
      </c>
      <c r="I437" s="202"/>
      <c r="L437" s="198"/>
      <c r="M437" s="203"/>
      <c r="N437" s="204"/>
      <c r="O437" s="204"/>
      <c r="P437" s="204"/>
      <c r="Q437" s="204"/>
      <c r="R437" s="204"/>
      <c r="S437" s="204"/>
      <c r="T437" s="205"/>
      <c r="AT437" s="201" t="s">
        <v>140</v>
      </c>
      <c r="AU437" s="201" t="s">
        <v>91</v>
      </c>
      <c r="AV437" s="13" t="s">
        <v>23</v>
      </c>
      <c r="AW437" s="13" t="s">
        <v>46</v>
      </c>
      <c r="AX437" s="13" t="s">
        <v>83</v>
      </c>
      <c r="AY437" s="201" t="s">
        <v>131</v>
      </c>
    </row>
    <row r="438" spans="2:51" s="11" customFormat="1" ht="31.5" customHeight="1">
      <c r="B438" s="179"/>
      <c r="D438" s="180" t="s">
        <v>140</v>
      </c>
      <c r="E438" s="181" t="s">
        <v>48</v>
      </c>
      <c r="F438" s="182" t="s">
        <v>328</v>
      </c>
      <c r="H438" s="183">
        <v>6.525</v>
      </c>
      <c r="I438" s="184"/>
      <c r="L438" s="179"/>
      <c r="M438" s="185"/>
      <c r="N438" s="186"/>
      <c r="O438" s="186"/>
      <c r="P438" s="186"/>
      <c r="Q438" s="186"/>
      <c r="R438" s="186"/>
      <c r="S438" s="186"/>
      <c r="T438" s="187"/>
      <c r="AT438" s="181" t="s">
        <v>140</v>
      </c>
      <c r="AU438" s="181" t="s">
        <v>91</v>
      </c>
      <c r="AV438" s="11" t="s">
        <v>91</v>
      </c>
      <c r="AW438" s="11" t="s">
        <v>46</v>
      </c>
      <c r="AX438" s="11" t="s">
        <v>83</v>
      </c>
      <c r="AY438" s="181" t="s">
        <v>131</v>
      </c>
    </row>
    <row r="439" spans="2:51" s="13" customFormat="1" ht="22.5" customHeight="1">
      <c r="B439" s="198"/>
      <c r="D439" s="180" t="s">
        <v>140</v>
      </c>
      <c r="E439" s="199" t="s">
        <v>48</v>
      </c>
      <c r="F439" s="200" t="s">
        <v>329</v>
      </c>
      <c r="H439" s="201" t="s">
        <v>48</v>
      </c>
      <c r="I439" s="202"/>
      <c r="L439" s="198"/>
      <c r="M439" s="203"/>
      <c r="N439" s="204"/>
      <c r="O439" s="204"/>
      <c r="P439" s="204"/>
      <c r="Q439" s="204"/>
      <c r="R439" s="204"/>
      <c r="S439" s="204"/>
      <c r="T439" s="205"/>
      <c r="AT439" s="201" t="s">
        <v>140</v>
      </c>
      <c r="AU439" s="201" t="s">
        <v>91</v>
      </c>
      <c r="AV439" s="13" t="s">
        <v>23</v>
      </c>
      <c r="AW439" s="13" t="s">
        <v>46</v>
      </c>
      <c r="AX439" s="13" t="s">
        <v>83</v>
      </c>
      <c r="AY439" s="201" t="s">
        <v>131</v>
      </c>
    </row>
    <row r="440" spans="2:51" s="11" customFormat="1" ht="22.5" customHeight="1">
      <c r="B440" s="179"/>
      <c r="D440" s="180" t="s">
        <v>140</v>
      </c>
      <c r="E440" s="181" t="s">
        <v>48</v>
      </c>
      <c r="F440" s="182" t="s">
        <v>330</v>
      </c>
      <c r="H440" s="183">
        <v>22.7</v>
      </c>
      <c r="I440" s="184"/>
      <c r="L440" s="179"/>
      <c r="M440" s="185"/>
      <c r="N440" s="186"/>
      <c r="O440" s="186"/>
      <c r="P440" s="186"/>
      <c r="Q440" s="186"/>
      <c r="R440" s="186"/>
      <c r="S440" s="186"/>
      <c r="T440" s="187"/>
      <c r="AT440" s="181" t="s">
        <v>140</v>
      </c>
      <c r="AU440" s="181" t="s">
        <v>91</v>
      </c>
      <c r="AV440" s="11" t="s">
        <v>91</v>
      </c>
      <c r="AW440" s="11" t="s">
        <v>46</v>
      </c>
      <c r="AX440" s="11" t="s">
        <v>83</v>
      </c>
      <c r="AY440" s="181" t="s">
        <v>131</v>
      </c>
    </row>
    <row r="441" spans="2:51" s="12" customFormat="1" ht="22.5" customHeight="1">
      <c r="B441" s="188"/>
      <c r="D441" s="180" t="s">
        <v>140</v>
      </c>
      <c r="E441" s="206" t="s">
        <v>48</v>
      </c>
      <c r="F441" s="207" t="s">
        <v>142</v>
      </c>
      <c r="H441" s="208">
        <v>907.269</v>
      </c>
      <c r="I441" s="193"/>
      <c r="L441" s="188"/>
      <c r="M441" s="194"/>
      <c r="N441" s="195"/>
      <c r="O441" s="195"/>
      <c r="P441" s="195"/>
      <c r="Q441" s="195"/>
      <c r="R441" s="195"/>
      <c r="S441" s="195"/>
      <c r="T441" s="196"/>
      <c r="AT441" s="197" t="s">
        <v>140</v>
      </c>
      <c r="AU441" s="197" t="s">
        <v>91</v>
      </c>
      <c r="AV441" s="12" t="s">
        <v>138</v>
      </c>
      <c r="AW441" s="12" t="s">
        <v>46</v>
      </c>
      <c r="AX441" s="12" t="s">
        <v>23</v>
      </c>
      <c r="AY441" s="197" t="s">
        <v>131</v>
      </c>
    </row>
    <row r="442" spans="2:63" s="10" customFormat="1" ht="29.25" customHeight="1">
      <c r="B442" s="152"/>
      <c r="D442" s="163" t="s">
        <v>82</v>
      </c>
      <c r="E442" s="164" t="s">
        <v>179</v>
      </c>
      <c r="F442" s="164" t="s">
        <v>377</v>
      </c>
      <c r="I442" s="155"/>
      <c r="J442" s="165">
        <f>BK442</f>
        <v>0</v>
      </c>
      <c r="L442" s="152"/>
      <c r="M442" s="157"/>
      <c r="N442" s="158"/>
      <c r="O442" s="158"/>
      <c r="P442" s="159">
        <f>SUM(P443:P490)</f>
        <v>0</v>
      </c>
      <c r="Q442" s="158"/>
      <c r="R442" s="159">
        <f>SUM(R443:R490)</f>
        <v>0</v>
      </c>
      <c r="S442" s="158"/>
      <c r="T442" s="160">
        <f>SUM(T443:T490)</f>
        <v>19.627516</v>
      </c>
      <c r="AR442" s="153" t="s">
        <v>23</v>
      </c>
      <c r="AT442" s="161" t="s">
        <v>82</v>
      </c>
      <c r="AU442" s="161" t="s">
        <v>23</v>
      </c>
      <c r="AY442" s="153" t="s">
        <v>131</v>
      </c>
      <c r="BK442" s="162">
        <f>SUM(BK443:BK490)</f>
        <v>0</v>
      </c>
    </row>
    <row r="443" spans="2:65" s="1" customFormat="1" ht="22.5" customHeight="1">
      <c r="B443" s="166"/>
      <c r="C443" s="167" t="s">
        <v>378</v>
      </c>
      <c r="D443" s="167" t="s">
        <v>133</v>
      </c>
      <c r="E443" s="168" t="s">
        <v>379</v>
      </c>
      <c r="F443" s="169" t="s">
        <v>380</v>
      </c>
      <c r="G443" s="170" t="s">
        <v>237</v>
      </c>
      <c r="H443" s="171">
        <v>0.338</v>
      </c>
      <c r="I443" s="172"/>
      <c r="J443" s="173">
        <f>ROUND(I443*H443,2)</f>
        <v>0</v>
      </c>
      <c r="K443" s="169" t="s">
        <v>137</v>
      </c>
      <c r="L443" s="35"/>
      <c r="M443" s="174" t="s">
        <v>48</v>
      </c>
      <c r="N443" s="175" t="s">
        <v>54</v>
      </c>
      <c r="O443" s="36"/>
      <c r="P443" s="176">
        <f>O443*H443</f>
        <v>0</v>
      </c>
      <c r="Q443" s="176">
        <v>0</v>
      </c>
      <c r="R443" s="176">
        <f>Q443*H443</f>
        <v>0</v>
      </c>
      <c r="S443" s="176">
        <v>2</v>
      </c>
      <c r="T443" s="177">
        <f>S443*H443</f>
        <v>0.676</v>
      </c>
      <c r="AR443" s="17" t="s">
        <v>138</v>
      </c>
      <c r="AT443" s="17" t="s">
        <v>133</v>
      </c>
      <c r="AU443" s="17" t="s">
        <v>91</v>
      </c>
      <c r="AY443" s="17" t="s">
        <v>131</v>
      </c>
      <c r="BE443" s="178">
        <f>IF(N443="základní",J443,0)</f>
        <v>0</v>
      </c>
      <c r="BF443" s="178">
        <f>IF(N443="snížená",J443,0)</f>
        <v>0</v>
      </c>
      <c r="BG443" s="178">
        <f>IF(N443="zákl. přenesená",J443,0)</f>
        <v>0</v>
      </c>
      <c r="BH443" s="178">
        <f>IF(N443="sníž. přenesená",J443,0)</f>
        <v>0</v>
      </c>
      <c r="BI443" s="178">
        <f>IF(N443="nulová",J443,0)</f>
        <v>0</v>
      </c>
      <c r="BJ443" s="17" t="s">
        <v>23</v>
      </c>
      <c r="BK443" s="178">
        <f>ROUND(I443*H443,2)</f>
        <v>0</v>
      </c>
      <c r="BL443" s="17" t="s">
        <v>138</v>
      </c>
      <c r="BM443" s="17" t="s">
        <v>381</v>
      </c>
    </row>
    <row r="444" spans="2:51" s="13" customFormat="1" ht="22.5" customHeight="1">
      <c r="B444" s="198"/>
      <c r="D444" s="180" t="s">
        <v>140</v>
      </c>
      <c r="E444" s="199" t="s">
        <v>48</v>
      </c>
      <c r="F444" s="200" t="s">
        <v>272</v>
      </c>
      <c r="H444" s="201" t="s">
        <v>48</v>
      </c>
      <c r="I444" s="202"/>
      <c r="L444" s="198"/>
      <c r="M444" s="203"/>
      <c r="N444" s="204"/>
      <c r="O444" s="204"/>
      <c r="P444" s="204"/>
      <c r="Q444" s="204"/>
      <c r="R444" s="204"/>
      <c r="S444" s="204"/>
      <c r="T444" s="205"/>
      <c r="AT444" s="201" t="s">
        <v>140</v>
      </c>
      <c r="AU444" s="201" t="s">
        <v>91</v>
      </c>
      <c r="AV444" s="13" t="s">
        <v>23</v>
      </c>
      <c r="AW444" s="13" t="s">
        <v>46</v>
      </c>
      <c r="AX444" s="13" t="s">
        <v>83</v>
      </c>
      <c r="AY444" s="201" t="s">
        <v>131</v>
      </c>
    </row>
    <row r="445" spans="2:51" s="11" customFormat="1" ht="22.5" customHeight="1">
      <c r="B445" s="179"/>
      <c r="D445" s="180" t="s">
        <v>140</v>
      </c>
      <c r="E445" s="181" t="s">
        <v>48</v>
      </c>
      <c r="F445" s="182" t="s">
        <v>382</v>
      </c>
      <c r="H445" s="183">
        <v>0.338</v>
      </c>
      <c r="I445" s="184"/>
      <c r="L445" s="179"/>
      <c r="M445" s="185"/>
      <c r="N445" s="186"/>
      <c r="O445" s="186"/>
      <c r="P445" s="186"/>
      <c r="Q445" s="186"/>
      <c r="R445" s="186"/>
      <c r="S445" s="186"/>
      <c r="T445" s="187"/>
      <c r="AT445" s="181" t="s">
        <v>140</v>
      </c>
      <c r="AU445" s="181" t="s">
        <v>91</v>
      </c>
      <c r="AV445" s="11" t="s">
        <v>91</v>
      </c>
      <c r="AW445" s="11" t="s">
        <v>46</v>
      </c>
      <c r="AX445" s="11" t="s">
        <v>83</v>
      </c>
      <c r="AY445" s="181" t="s">
        <v>131</v>
      </c>
    </row>
    <row r="446" spans="2:51" s="12" customFormat="1" ht="22.5" customHeight="1">
      <c r="B446" s="188"/>
      <c r="D446" s="189" t="s">
        <v>140</v>
      </c>
      <c r="E446" s="190" t="s">
        <v>48</v>
      </c>
      <c r="F446" s="191" t="s">
        <v>142</v>
      </c>
      <c r="H446" s="192">
        <v>0.338</v>
      </c>
      <c r="I446" s="193"/>
      <c r="L446" s="188"/>
      <c r="M446" s="194"/>
      <c r="N446" s="195"/>
      <c r="O446" s="195"/>
      <c r="P446" s="195"/>
      <c r="Q446" s="195"/>
      <c r="R446" s="195"/>
      <c r="S446" s="195"/>
      <c r="T446" s="196"/>
      <c r="AT446" s="197" t="s">
        <v>140</v>
      </c>
      <c r="AU446" s="197" t="s">
        <v>91</v>
      </c>
      <c r="AV446" s="12" t="s">
        <v>138</v>
      </c>
      <c r="AW446" s="12" t="s">
        <v>46</v>
      </c>
      <c r="AX446" s="12" t="s">
        <v>23</v>
      </c>
      <c r="AY446" s="197" t="s">
        <v>131</v>
      </c>
    </row>
    <row r="447" spans="2:65" s="1" customFormat="1" ht="22.5" customHeight="1">
      <c r="B447" s="166"/>
      <c r="C447" s="167" t="s">
        <v>383</v>
      </c>
      <c r="D447" s="167" t="s">
        <v>133</v>
      </c>
      <c r="E447" s="168" t="s">
        <v>384</v>
      </c>
      <c r="F447" s="169" t="s">
        <v>385</v>
      </c>
      <c r="G447" s="170" t="s">
        <v>237</v>
      </c>
      <c r="H447" s="171">
        <v>0.81</v>
      </c>
      <c r="I447" s="172"/>
      <c r="J447" s="173">
        <f>ROUND(I447*H447,2)</f>
        <v>0</v>
      </c>
      <c r="K447" s="169" t="s">
        <v>137</v>
      </c>
      <c r="L447" s="35"/>
      <c r="M447" s="174" t="s">
        <v>48</v>
      </c>
      <c r="N447" s="175" t="s">
        <v>54</v>
      </c>
      <c r="O447" s="36"/>
      <c r="P447" s="176">
        <f>O447*H447</f>
        <v>0</v>
      </c>
      <c r="Q447" s="176">
        <v>0</v>
      </c>
      <c r="R447" s="176">
        <f>Q447*H447</f>
        <v>0</v>
      </c>
      <c r="S447" s="176">
        <v>2.5</v>
      </c>
      <c r="T447" s="177">
        <f>S447*H447</f>
        <v>2.0250000000000004</v>
      </c>
      <c r="AR447" s="17" t="s">
        <v>138</v>
      </c>
      <c r="AT447" s="17" t="s">
        <v>133</v>
      </c>
      <c r="AU447" s="17" t="s">
        <v>91</v>
      </c>
      <c r="AY447" s="17" t="s">
        <v>131</v>
      </c>
      <c r="BE447" s="178">
        <f>IF(N447="základní",J447,0)</f>
        <v>0</v>
      </c>
      <c r="BF447" s="178">
        <f>IF(N447="snížená",J447,0)</f>
        <v>0</v>
      </c>
      <c r="BG447" s="178">
        <f>IF(N447="zákl. přenesená",J447,0)</f>
        <v>0</v>
      </c>
      <c r="BH447" s="178">
        <f>IF(N447="sníž. přenesená",J447,0)</f>
        <v>0</v>
      </c>
      <c r="BI447" s="178">
        <f>IF(N447="nulová",J447,0)</f>
        <v>0</v>
      </c>
      <c r="BJ447" s="17" t="s">
        <v>23</v>
      </c>
      <c r="BK447" s="178">
        <f>ROUND(I447*H447,2)</f>
        <v>0</v>
      </c>
      <c r="BL447" s="17" t="s">
        <v>138</v>
      </c>
      <c r="BM447" s="17" t="s">
        <v>386</v>
      </c>
    </row>
    <row r="448" spans="2:51" s="13" customFormat="1" ht="22.5" customHeight="1">
      <c r="B448" s="198"/>
      <c r="D448" s="180" t="s">
        <v>140</v>
      </c>
      <c r="E448" s="199" t="s">
        <v>48</v>
      </c>
      <c r="F448" s="200" t="s">
        <v>272</v>
      </c>
      <c r="H448" s="201" t="s">
        <v>48</v>
      </c>
      <c r="I448" s="202"/>
      <c r="L448" s="198"/>
      <c r="M448" s="203"/>
      <c r="N448" s="204"/>
      <c r="O448" s="204"/>
      <c r="P448" s="204"/>
      <c r="Q448" s="204"/>
      <c r="R448" s="204"/>
      <c r="S448" s="204"/>
      <c r="T448" s="205"/>
      <c r="AT448" s="201" t="s">
        <v>140</v>
      </c>
      <c r="AU448" s="201" t="s">
        <v>91</v>
      </c>
      <c r="AV448" s="13" t="s">
        <v>23</v>
      </c>
      <c r="AW448" s="13" t="s">
        <v>46</v>
      </c>
      <c r="AX448" s="13" t="s">
        <v>83</v>
      </c>
      <c r="AY448" s="201" t="s">
        <v>131</v>
      </c>
    </row>
    <row r="449" spans="2:51" s="11" customFormat="1" ht="22.5" customHeight="1">
      <c r="B449" s="179"/>
      <c r="D449" s="180" t="s">
        <v>140</v>
      </c>
      <c r="E449" s="181" t="s">
        <v>48</v>
      </c>
      <c r="F449" s="182" t="s">
        <v>289</v>
      </c>
      <c r="H449" s="183">
        <v>0.81</v>
      </c>
      <c r="I449" s="184"/>
      <c r="L449" s="179"/>
      <c r="M449" s="185"/>
      <c r="N449" s="186"/>
      <c r="O449" s="186"/>
      <c r="P449" s="186"/>
      <c r="Q449" s="186"/>
      <c r="R449" s="186"/>
      <c r="S449" s="186"/>
      <c r="T449" s="187"/>
      <c r="AT449" s="181" t="s">
        <v>140</v>
      </c>
      <c r="AU449" s="181" t="s">
        <v>91</v>
      </c>
      <c r="AV449" s="11" t="s">
        <v>91</v>
      </c>
      <c r="AW449" s="11" t="s">
        <v>46</v>
      </c>
      <c r="AX449" s="11" t="s">
        <v>83</v>
      </c>
      <c r="AY449" s="181" t="s">
        <v>131</v>
      </c>
    </row>
    <row r="450" spans="2:51" s="12" customFormat="1" ht="22.5" customHeight="1">
      <c r="B450" s="188"/>
      <c r="D450" s="189" t="s">
        <v>140</v>
      </c>
      <c r="E450" s="190" t="s">
        <v>48</v>
      </c>
      <c r="F450" s="191" t="s">
        <v>142</v>
      </c>
      <c r="H450" s="192">
        <v>0.81</v>
      </c>
      <c r="I450" s="193"/>
      <c r="L450" s="188"/>
      <c r="M450" s="194"/>
      <c r="N450" s="195"/>
      <c r="O450" s="195"/>
      <c r="P450" s="195"/>
      <c r="Q450" s="195"/>
      <c r="R450" s="195"/>
      <c r="S450" s="195"/>
      <c r="T450" s="196"/>
      <c r="AT450" s="197" t="s">
        <v>140</v>
      </c>
      <c r="AU450" s="197" t="s">
        <v>91</v>
      </c>
      <c r="AV450" s="12" t="s">
        <v>138</v>
      </c>
      <c r="AW450" s="12" t="s">
        <v>46</v>
      </c>
      <c r="AX450" s="12" t="s">
        <v>23</v>
      </c>
      <c r="AY450" s="197" t="s">
        <v>131</v>
      </c>
    </row>
    <row r="451" spans="2:65" s="1" customFormat="1" ht="22.5" customHeight="1">
      <c r="B451" s="166"/>
      <c r="C451" s="167" t="s">
        <v>387</v>
      </c>
      <c r="D451" s="167" t="s">
        <v>133</v>
      </c>
      <c r="E451" s="168" t="s">
        <v>388</v>
      </c>
      <c r="F451" s="169" t="s">
        <v>389</v>
      </c>
      <c r="G451" s="170" t="s">
        <v>136</v>
      </c>
      <c r="H451" s="171">
        <v>210.75</v>
      </c>
      <c r="I451" s="172"/>
      <c r="J451" s="173">
        <f>ROUND(I451*H451,2)</f>
        <v>0</v>
      </c>
      <c r="K451" s="169" t="s">
        <v>48</v>
      </c>
      <c r="L451" s="35"/>
      <c r="M451" s="174" t="s">
        <v>48</v>
      </c>
      <c r="N451" s="175" t="s">
        <v>54</v>
      </c>
      <c r="O451" s="36"/>
      <c r="P451" s="176">
        <f>O451*H451</f>
        <v>0</v>
      </c>
      <c r="Q451" s="176">
        <v>0</v>
      </c>
      <c r="R451" s="176">
        <f>Q451*H451</f>
        <v>0</v>
      </c>
      <c r="S451" s="176">
        <v>0.061</v>
      </c>
      <c r="T451" s="177">
        <f>S451*H451</f>
        <v>12.85575</v>
      </c>
      <c r="AR451" s="17" t="s">
        <v>138</v>
      </c>
      <c r="AT451" s="17" t="s">
        <v>133</v>
      </c>
      <c r="AU451" s="17" t="s">
        <v>91</v>
      </c>
      <c r="AY451" s="17" t="s">
        <v>131</v>
      </c>
      <c r="BE451" s="178">
        <f>IF(N451="základní",J451,0)</f>
        <v>0</v>
      </c>
      <c r="BF451" s="178">
        <f>IF(N451="snížená",J451,0)</f>
        <v>0</v>
      </c>
      <c r="BG451" s="178">
        <f>IF(N451="zákl. přenesená",J451,0)</f>
        <v>0</v>
      </c>
      <c r="BH451" s="178">
        <f>IF(N451="sníž. přenesená",J451,0)</f>
        <v>0</v>
      </c>
      <c r="BI451" s="178">
        <f>IF(N451="nulová",J451,0)</f>
        <v>0</v>
      </c>
      <c r="BJ451" s="17" t="s">
        <v>23</v>
      </c>
      <c r="BK451" s="178">
        <f>ROUND(I451*H451,2)</f>
        <v>0</v>
      </c>
      <c r="BL451" s="17" t="s">
        <v>138</v>
      </c>
      <c r="BM451" s="17" t="s">
        <v>390</v>
      </c>
    </row>
    <row r="452" spans="2:51" s="13" customFormat="1" ht="22.5" customHeight="1">
      <c r="B452" s="198"/>
      <c r="D452" s="180" t="s">
        <v>140</v>
      </c>
      <c r="E452" s="199" t="s">
        <v>48</v>
      </c>
      <c r="F452" s="200" t="s">
        <v>297</v>
      </c>
      <c r="H452" s="201" t="s">
        <v>48</v>
      </c>
      <c r="I452" s="202"/>
      <c r="L452" s="198"/>
      <c r="M452" s="203"/>
      <c r="N452" s="204"/>
      <c r="O452" s="204"/>
      <c r="P452" s="204"/>
      <c r="Q452" s="204"/>
      <c r="R452" s="204"/>
      <c r="S452" s="204"/>
      <c r="T452" s="205"/>
      <c r="AT452" s="201" t="s">
        <v>140</v>
      </c>
      <c r="AU452" s="201" t="s">
        <v>91</v>
      </c>
      <c r="AV452" s="13" t="s">
        <v>23</v>
      </c>
      <c r="AW452" s="13" t="s">
        <v>46</v>
      </c>
      <c r="AX452" s="13" t="s">
        <v>83</v>
      </c>
      <c r="AY452" s="201" t="s">
        <v>131</v>
      </c>
    </row>
    <row r="453" spans="2:51" s="11" customFormat="1" ht="22.5" customHeight="1">
      <c r="B453" s="179"/>
      <c r="D453" s="180" t="s">
        <v>140</v>
      </c>
      <c r="E453" s="181" t="s">
        <v>48</v>
      </c>
      <c r="F453" s="182" t="s">
        <v>298</v>
      </c>
      <c r="H453" s="183">
        <v>57</v>
      </c>
      <c r="I453" s="184"/>
      <c r="L453" s="179"/>
      <c r="M453" s="185"/>
      <c r="N453" s="186"/>
      <c r="O453" s="186"/>
      <c r="P453" s="186"/>
      <c r="Q453" s="186"/>
      <c r="R453" s="186"/>
      <c r="S453" s="186"/>
      <c r="T453" s="187"/>
      <c r="AT453" s="181" t="s">
        <v>140</v>
      </c>
      <c r="AU453" s="181" t="s">
        <v>91</v>
      </c>
      <c r="AV453" s="11" t="s">
        <v>91</v>
      </c>
      <c r="AW453" s="11" t="s">
        <v>46</v>
      </c>
      <c r="AX453" s="11" t="s">
        <v>83</v>
      </c>
      <c r="AY453" s="181" t="s">
        <v>131</v>
      </c>
    </row>
    <row r="454" spans="2:51" s="13" customFormat="1" ht="22.5" customHeight="1">
      <c r="B454" s="198"/>
      <c r="D454" s="180" t="s">
        <v>140</v>
      </c>
      <c r="E454" s="199" t="s">
        <v>48</v>
      </c>
      <c r="F454" s="200" t="s">
        <v>299</v>
      </c>
      <c r="H454" s="201" t="s">
        <v>48</v>
      </c>
      <c r="I454" s="202"/>
      <c r="L454" s="198"/>
      <c r="M454" s="203"/>
      <c r="N454" s="204"/>
      <c r="O454" s="204"/>
      <c r="P454" s="204"/>
      <c r="Q454" s="204"/>
      <c r="R454" s="204"/>
      <c r="S454" s="204"/>
      <c r="T454" s="205"/>
      <c r="AT454" s="201" t="s">
        <v>140</v>
      </c>
      <c r="AU454" s="201" t="s">
        <v>91</v>
      </c>
      <c r="AV454" s="13" t="s">
        <v>23</v>
      </c>
      <c r="AW454" s="13" t="s">
        <v>46</v>
      </c>
      <c r="AX454" s="13" t="s">
        <v>83</v>
      </c>
      <c r="AY454" s="201" t="s">
        <v>131</v>
      </c>
    </row>
    <row r="455" spans="2:51" s="11" customFormat="1" ht="22.5" customHeight="1">
      <c r="B455" s="179"/>
      <c r="D455" s="180" t="s">
        <v>140</v>
      </c>
      <c r="E455" s="181" t="s">
        <v>48</v>
      </c>
      <c r="F455" s="182" t="s">
        <v>300</v>
      </c>
      <c r="H455" s="183">
        <v>33.25</v>
      </c>
      <c r="I455" s="184"/>
      <c r="L455" s="179"/>
      <c r="M455" s="185"/>
      <c r="N455" s="186"/>
      <c r="O455" s="186"/>
      <c r="P455" s="186"/>
      <c r="Q455" s="186"/>
      <c r="R455" s="186"/>
      <c r="S455" s="186"/>
      <c r="T455" s="187"/>
      <c r="AT455" s="181" t="s">
        <v>140</v>
      </c>
      <c r="AU455" s="181" t="s">
        <v>91</v>
      </c>
      <c r="AV455" s="11" t="s">
        <v>91</v>
      </c>
      <c r="AW455" s="11" t="s">
        <v>46</v>
      </c>
      <c r="AX455" s="11" t="s">
        <v>83</v>
      </c>
      <c r="AY455" s="181" t="s">
        <v>131</v>
      </c>
    </row>
    <row r="456" spans="2:51" s="13" customFormat="1" ht="22.5" customHeight="1">
      <c r="B456" s="198"/>
      <c r="D456" s="180" t="s">
        <v>140</v>
      </c>
      <c r="E456" s="199" t="s">
        <v>48</v>
      </c>
      <c r="F456" s="200" t="s">
        <v>272</v>
      </c>
      <c r="H456" s="201" t="s">
        <v>48</v>
      </c>
      <c r="I456" s="202"/>
      <c r="L456" s="198"/>
      <c r="M456" s="203"/>
      <c r="N456" s="204"/>
      <c r="O456" s="204"/>
      <c r="P456" s="204"/>
      <c r="Q456" s="204"/>
      <c r="R456" s="204"/>
      <c r="S456" s="204"/>
      <c r="T456" s="205"/>
      <c r="AT456" s="201" t="s">
        <v>140</v>
      </c>
      <c r="AU456" s="201" t="s">
        <v>91</v>
      </c>
      <c r="AV456" s="13" t="s">
        <v>23</v>
      </c>
      <c r="AW456" s="13" t="s">
        <v>46</v>
      </c>
      <c r="AX456" s="13" t="s">
        <v>83</v>
      </c>
      <c r="AY456" s="201" t="s">
        <v>131</v>
      </c>
    </row>
    <row r="457" spans="2:51" s="11" customFormat="1" ht="22.5" customHeight="1">
      <c r="B457" s="179"/>
      <c r="D457" s="180" t="s">
        <v>140</v>
      </c>
      <c r="E457" s="181" t="s">
        <v>48</v>
      </c>
      <c r="F457" s="182" t="s">
        <v>301</v>
      </c>
      <c r="H457" s="183">
        <v>45.5</v>
      </c>
      <c r="I457" s="184"/>
      <c r="L457" s="179"/>
      <c r="M457" s="185"/>
      <c r="N457" s="186"/>
      <c r="O457" s="186"/>
      <c r="P457" s="186"/>
      <c r="Q457" s="186"/>
      <c r="R457" s="186"/>
      <c r="S457" s="186"/>
      <c r="T457" s="187"/>
      <c r="AT457" s="181" t="s">
        <v>140</v>
      </c>
      <c r="AU457" s="181" t="s">
        <v>91</v>
      </c>
      <c r="AV457" s="11" t="s">
        <v>91</v>
      </c>
      <c r="AW457" s="11" t="s">
        <v>46</v>
      </c>
      <c r="AX457" s="11" t="s">
        <v>83</v>
      </c>
      <c r="AY457" s="181" t="s">
        <v>131</v>
      </c>
    </row>
    <row r="458" spans="2:51" s="13" customFormat="1" ht="22.5" customHeight="1">
      <c r="B458" s="198"/>
      <c r="D458" s="180" t="s">
        <v>140</v>
      </c>
      <c r="E458" s="199" t="s">
        <v>48</v>
      </c>
      <c r="F458" s="200" t="s">
        <v>302</v>
      </c>
      <c r="H458" s="201" t="s">
        <v>48</v>
      </c>
      <c r="I458" s="202"/>
      <c r="L458" s="198"/>
      <c r="M458" s="203"/>
      <c r="N458" s="204"/>
      <c r="O458" s="204"/>
      <c r="P458" s="204"/>
      <c r="Q458" s="204"/>
      <c r="R458" s="204"/>
      <c r="S458" s="204"/>
      <c r="T458" s="205"/>
      <c r="AT458" s="201" t="s">
        <v>140</v>
      </c>
      <c r="AU458" s="201" t="s">
        <v>91</v>
      </c>
      <c r="AV458" s="13" t="s">
        <v>23</v>
      </c>
      <c r="AW458" s="13" t="s">
        <v>46</v>
      </c>
      <c r="AX458" s="13" t="s">
        <v>83</v>
      </c>
      <c r="AY458" s="201" t="s">
        <v>131</v>
      </c>
    </row>
    <row r="459" spans="2:51" s="11" customFormat="1" ht="22.5" customHeight="1">
      <c r="B459" s="179"/>
      <c r="D459" s="180" t="s">
        <v>140</v>
      </c>
      <c r="E459" s="181" t="s">
        <v>48</v>
      </c>
      <c r="F459" s="182" t="s">
        <v>303</v>
      </c>
      <c r="H459" s="183">
        <v>52.5</v>
      </c>
      <c r="I459" s="184"/>
      <c r="L459" s="179"/>
      <c r="M459" s="185"/>
      <c r="N459" s="186"/>
      <c r="O459" s="186"/>
      <c r="P459" s="186"/>
      <c r="Q459" s="186"/>
      <c r="R459" s="186"/>
      <c r="S459" s="186"/>
      <c r="T459" s="187"/>
      <c r="AT459" s="181" t="s">
        <v>140</v>
      </c>
      <c r="AU459" s="181" t="s">
        <v>91</v>
      </c>
      <c r="AV459" s="11" t="s">
        <v>91</v>
      </c>
      <c r="AW459" s="11" t="s">
        <v>46</v>
      </c>
      <c r="AX459" s="11" t="s">
        <v>83</v>
      </c>
      <c r="AY459" s="181" t="s">
        <v>131</v>
      </c>
    </row>
    <row r="460" spans="2:51" s="13" customFormat="1" ht="22.5" customHeight="1">
      <c r="B460" s="198"/>
      <c r="D460" s="180" t="s">
        <v>140</v>
      </c>
      <c r="E460" s="199" t="s">
        <v>48</v>
      </c>
      <c r="F460" s="200" t="s">
        <v>304</v>
      </c>
      <c r="H460" s="201" t="s">
        <v>48</v>
      </c>
      <c r="I460" s="202"/>
      <c r="L460" s="198"/>
      <c r="M460" s="203"/>
      <c r="N460" s="204"/>
      <c r="O460" s="204"/>
      <c r="P460" s="204"/>
      <c r="Q460" s="204"/>
      <c r="R460" s="204"/>
      <c r="S460" s="204"/>
      <c r="T460" s="205"/>
      <c r="AT460" s="201" t="s">
        <v>140</v>
      </c>
      <c r="AU460" s="201" t="s">
        <v>91</v>
      </c>
      <c r="AV460" s="13" t="s">
        <v>23</v>
      </c>
      <c r="AW460" s="13" t="s">
        <v>46</v>
      </c>
      <c r="AX460" s="13" t="s">
        <v>83</v>
      </c>
      <c r="AY460" s="201" t="s">
        <v>131</v>
      </c>
    </row>
    <row r="461" spans="2:51" s="11" customFormat="1" ht="22.5" customHeight="1">
      <c r="B461" s="179"/>
      <c r="D461" s="180" t="s">
        <v>140</v>
      </c>
      <c r="E461" s="181" t="s">
        <v>48</v>
      </c>
      <c r="F461" s="182" t="s">
        <v>305</v>
      </c>
      <c r="H461" s="183">
        <v>22.5</v>
      </c>
      <c r="I461" s="184"/>
      <c r="L461" s="179"/>
      <c r="M461" s="185"/>
      <c r="N461" s="186"/>
      <c r="O461" s="186"/>
      <c r="P461" s="186"/>
      <c r="Q461" s="186"/>
      <c r="R461" s="186"/>
      <c r="S461" s="186"/>
      <c r="T461" s="187"/>
      <c r="AT461" s="181" t="s">
        <v>140</v>
      </c>
      <c r="AU461" s="181" t="s">
        <v>91</v>
      </c>
      <c r="AV461" s="11" t="s">
        <v>91</v>
      </c>
      <c r="AW461" s="11" t="s">
        <v>46</v>
      </c>
      <c r="AX461" s="11" t="s">
        <v>83</v>
      </c>
      <c r="AY461" s="181" t="s">
        <v>131</v>
      </c>
    </row>
    <row r="462" spans="2:51" s="12" customFormat="1" ht="22.5" customHeight="1">
      <c r="B462" s="188"/>
      <c r="D462" s="189" t="s">
        <v>140</v>
      </c>
      <c r="E462" s="190" t="s">
        <v>48</v>
      </c>
      <c r="F462" s="191" t="s">
        <v>142</v>
      </c>
      <c r="H462" s="192">
        <v>210.75</v>
      </c>
      <c r="I462" s="193"/>
      <c r="L462" s="188"/>
      <c r="M462" s="194"/>
      <c r="N462" s="195"/>
      <c r="O462" s="195"/>
      <c r="P462" s="195"/>
      <c r="Q462" s="195"/>
      <c r="R462" s="195"/>
      <c r="S462" s="195"/>
      <c r="T462" s="196"/>
      <c r="AT462" s="197" t="s">
        <v>140</v>
      </c>
      <c r="AU462" s="197" t="s">
        <v>91</v>
      </c>
      <c r="AV462" s="12" t="s">
        <v>138</v>
      </c>
      <c r="AW462" s="12" t="s">
        <v>46</v>
      </c>
      <c r="AX462" s="12" t="s">
        <v>23</v>
      </c>
      <c r="AY462" s="197" t="s">
        <v>131</v>
      </c>
    </row>
    <row r="463" spans="2:65" s="1" customFormat="1" ht="22.5" customHeight="1">
      <c r="B463" s="166"/>
      <c r="C463" s="167" t="s">
        <v>391</v>
      </c>
      <c r="D463" s="167" t="s">
        <v>133</v>
      </c>
      <c r="E463" s="168" t="s">
        <v>392</v>
      </c>
      <c r="F463" s="169" t="s">
        <v>393</v>
      </c>
      <c r="G463" s="170" t="s">
        <v>136</v>
      </c>
      <c r="H463" s="171">
        <v>290.769</v>
      </c>
      <c r="I463" s="172"/>
      <c r="J463" s="173">
        <f>ROUND(I463*H463,2)</f>
        <v>0</v>
      </c>
      <c r="K463" s="169" t="s">
        <v>137</v>
      </c>
      <c r="L463" s="35"/>
      <c r="M463" s="174" t="s">
        <v>48</v>
      </c>
      <c r="N463" s="175" t="s">
        <v>54</v>
      </c>
      <c r="O463" s="36"/>
      <c r="P463" s="176">
        <f>O463*H463</f>
        <v>0</v>
      </c>
      <c r="Q463" s="176">
        <v>0</v>
      </c>
      <c r="R463" s="176">
        <f>Q463*H463</f>
        <v>0</v>
      </c>
      <c r="S463" s="176">
        <v>0.014</v>
      </c>
      <c r="T463" s="177">
        <f>S463*H463</f>
        <v>4.070766</v>
      </c>
      <c r="AR463" s="17" t="s">
        <v>138</v>
      </c>
      <c r="AT463" s="17" t="s">
        <v>133</v>
      </c>
      <c r="AU463" s="17" t="s">
        <v>91</v>
      </c>
      <c r="AY463" s="17" t="s">
        <v>131</v>
      </c>
      <c r="BE463" s="178">
        <f>IF(N463="základní",J463,0)</f>
        <v>0</v>
      </c>
      <c r="BF463" s="178">
        <f>IF(N463="snížená",J463,0)</f>
        <v>0</v>
      </c>
      <c r="BG463" s="178">
        <f>IF(N463="zákl. přenesená",J463,0)</f>
        <v>0</v>
      </c>
      <c r="BH463" s="178">
        <f>IF(N463="sníž. přenesená",J463,0)</f>
        <v>0</v>
      </c>
      <c r="BI463" s="178">
        <f>IF(N463="nulová",J463,0)</f>
        <v>0</v>
      </c>
      <c r="BJ463" s="17" t="s">
        <v>23</v>
      </c>
      <c r="BK463" s="178">
        <f>ROUND(I463*H463,2)</f>
        <v>0</v>
      </c>
      <c r="BL463" s="17" t="s">
        <v>138</v>
      </c>
      <c r="BM463" s="17" t="s">
        <v>394</v>
      </c>
    </row>
    <row r="464" spans="2:51" s="13" customFormat="1" ht="22.5" customHeight="1">
      <c r="B464" s="198"/>
      <c r="D464" s="180" t="s">
        <v>140</v>
      </c>
      <c r="E464" s="199" t="s">
        <v>48</v>
      </c>
      <c r="F464" s="200" t="s">
        <v>297</v>
      </c>
      <c r="H464" s="201" t="s">
        <v>48</v>
      </c>
      <c r="I464" s="202"/>
      <c r="L464" s="198"/>
      <c r="M464" s="203"/>
      <c r="N464" s="204"/>
      <c r="O464" s="204"/>
      <c r="P464" s="204"/>
      <c r="Q464" s="204"/>
      <c r="R464" s="204"/>
      <c r="S464" s="204"/>
      <c r="T464" s="205"/>
      <c r="AT464" s="201" t="s">
        <v>140</v>
      </c>
      <c r="AU464" s="201" t="s">
        <v>91</v>
      </c>
      <c r="AV464" s="13" t="s">
        <v>23</v>
      </c>
      <c r="AW464" s="13" t="s">
        <v>46</v>
      </c>
      <c r="AX464" s="13" t="s">
        <v>83</v>
      </c>
      <c r="AY464" s="201" t="s">
        <v>131</v>
      </c>
    </row>
    <row r="465" spans="2:51" s="11" customFormat="1" ht="22.5" customHeight="1">
      <c r="B465" s="179"/>
      <c r="D465" s="180" t="s">
        <v>140</v>
      </c>
      <c r="E465" s="181" t="s">
        <v>48</v>
      </c>
      <c r="F465" s="182" t="s">
        <v>312</v>
      </c>
      <c r="H465" s="183">
        <v>23.75</v>
      </c>
      <c r="I465" s="184"/>
      <c r="L465" s="179"/>
      <c r="M465" s="185"/>
      <c r="N465" s="186"/>
      <c r="O465" s="186"/>
      <c r="P465" s="186"/>
      <c r="Q465" s="186"/>
      <c r="R465" s="186"/>
      <c r="S465" s="186"/>
      <c r="T465" s="187"/>
      <c r="AT465" s="181" t="s">
        <v>140</v>
      </c>
      <c r="AU465" s="181" t="s">
        <v>91</v>
      </c>
      <c r="AV465" s="11" t="s">
        <v>91</v>
      </c>
      <c r="AW465" s="11" t="s">
        <v>46</v>
      </c>
      <c r="AX465" s="11" t="s">
        <v>83</v>
      </c>
      <c r="AY465" s="181" t="s">
        <v>131</v>
      </c>
    </row>
    <row r="466" spans="2:51" s="11" customFormat="1" ht="22.5" customHeight="1">
      <c r="B466" s="179"/>
      <c r="D466" s="180" t="s">
        <v>140</v>
      </c>
      <c r="E466" s="181" t="s">
        <v>48</v>
      </c>
      <c r="F466" s="182" t="s">
        <v>313</v>
      </c>
      <c r="H466" s="183">
        <v>49</v>
      </c>
      <c r="I466" s="184"/>
      <c r="L466" s="179"/>
      <c r="M466" s="185"/>
      <c r="N466" s="186"/>
      <c r="O466" s="186"/>
      <c r="P466" s="186"/>
      <c r="Q466" s="186"/>
      <c r="R466" s="186"/>
      <c r="S466" s="186"/>
      <c r="T466" s="187"/>
      <c r="AT466" s="181" t="s">
        <v>140</v>
      </c>
      <c r="AU466" s="181" t="s">
        <v>91</v>
      </c>
      <c r="AV466" s="11" t="s">
        <v>91</v>
      </c>
      <c r="AW466" s="11" t="s">
        <v>46</v>
      </c>
      <c r="AX466" s="11" t="s">
        <v>83</v>
      </c>
      <c r="AY466" s="181" t="s">
        <v>131</v>
      </c>
    </row>
    <row r="467" spans="2:51" s="13" customFormat="1" ht="22.5" customHeight="1">
      <c r="B467" s="198"/>
      <c r="D467" s="180" t="s">
        <v>140</v>
      </c>
      <c r="E467" s="199" t="s">
        <v>48</v>
      </c>
      <c r="F467" s="200" t="s">
        <v>314</v>
      </c>
      <c r="H467" s="201" t="s">
        <v>48</v>
      </c>
      <c r="I467" s="202"/>
      <c r="L467" s="198"/>
      <c r="M467" s="203"/>
      <c r="N467" s="204"/>
      <c r="O467" s="204"/>
      <c r="P467" s="204"/>
      <c r="Q467" s="204"/>
      <c r="R467" s="204"/>
      <c r="S467" s="204"/>
      <c r="T467" s="205"/>
      <c r="AT467" s="201" t="s">
        <v>140</v>
      </c>
      <c r="AU467" s="201" t="s">
        <v>91</v>
      </c>
      <c r="AV467" s="13" t="s">
        <v>23</v>
      </c>
      <c r="AW467" s="13" t="s">
        <v>46</v>
      </c>
      <c r="AX467" s="13" t="s">
        <v>83</v>
      </c>
      <c r="AY467" s="201" t="s">
        <v>131</v>
      </c>
    </row>
    <row r="468" spans="2:51" s="11" customFormat="1" ht="22.5" customHeight="1">
      <c r="B468" s="179"/>
      <c r="D468" s="180" t="s">
        <v>140</v>
      </c>
      <c r="E468" s="181" t="s">
        <v>48</v>
      </c>
      <c r="F468" s="182" t="s">
        <v>315</v>
      </c>
      <c r="H468" s="183">
        <v>0.63</v>
      </c>
      <c r="I468" s="184"/>
      <c r="L468" s="179"/>
      <c r="M468" s="185"/>
      <c r="N468" s="186"/>
      <c r="O468" s="186"/>
      <c r="P468" s="186"/>
      <c r="Q468" s="186"/>
      <c r="R468" s="186"/>
      <c r="S468" s="186"/>
      <c r="T468" s="187"/>
      <c r="AT468" s="181" t="s">
        <v>140</v>
      </c>
      <c r="AU468" s="181" t="s">
        <v>91</v>
      </c>
      <c r="AV468" s="11" t="s">
        <v>91</v>
      </c>
      <c r="AW468" s="11" t="s">
        <v>46</v>
      </c>
      <c r="AX468" s="11" t="s">
        <v>83</v>
      </c>
      <c r="AY468" s="181" t="s">
        <v>131</v>
      </c>
    </row>
    <row r="469" spans="2:51" s="13" customFormat="1" ht="22.5" customHeight="1">
      <c r="B469" s="198"/>
      <c r="D469" s="180" t="s">
        <v>140</v>
      </c>
      <c r="E469" s="199" t="s">
        <v>48</v>
      </c>
      <c r="F469" s="200" t="s">
        <v>299</v>
      </c>
      <c r="H469" s="201" t="s">
        <v>48</v>
      </c>
      <c r="I469" s="202"/>
      <c r="L469" s="198"/>
      <c r="M469" s="203"/>
      <c r="N469" s="204"/>
      <c r="O469" s="204"/>
      <c r="P469" s="204"/>
      <c r="Q469" s="204"/>
      <c r="R469" s="204"/>
      <c r="S469" s="204"/>
      <c r="T469" s="205"/>
      <c r="AT469" s="201" t="s">
        <v>140</v>
      </c>
      <c r="AU469" s="201" t="s">
        <v>91</v>
      </c>
      <c r="AV469" s="13" t="s">
        <v>23</v>
      </c>
      <c r="AW469" s="13" t="s">
        <v>46</v>
      </c>
      <c r="AX469" s="13" t="s">
        <v>83</v>
      </c>
      <c r="AY469" s="201" t="s">
        <v>131</v>
      </c>
    </row>
    <row r="470" spans="2:51" s="11" customFormat="1" ht="22.5" customHeight="1">
      <c r="B470" s="179"/>
      <c r="D470" s="180" t="s">
        <v>140</v>
      </c>
      <c r="E470" s="181" t="s">
        <v>48</v>
      </c>
      <c r="F470" s="182" t="s">
        <v>316</v>
      </c>
      <c r="H470" s="183">
        <v>7</v>
      </c>
      <c r="I470" s="184"/>
      <c r="L470" s="179"/>
      <c r="M470" s="185"/>
      <c r="N470" s="186"/>
      <c r="O470" s="186"/>
      <c r="P470" s="186"/>
      <c r="Q470" s="186"/>
      <c r="R470" s="186"/>
      <c r="S470" s="186"/>
      <c r="T470" s="187"/>
      <c r="AT470" s="181" t="s">
        <v>140</v>
      </c>
      <c r="AU470" s="181" t="s">
        <v>91</v>
      </c>
      <c r="AV470" s="11" t="s">
        <v>91</v>
      </c>
      <c r="AW470" s="11" t="s">
        <v>46</v>
      </c>
      <c r="AX470" s="11" t="s">
        <v>83</v>
      </c>
      <c r="AY470" s="181" t="s">
        <v>131</v>
      </c>
    </row>
    <row r="471" spans="2:51" s="11" customFormat="1" ht="22.5" customHeight="1">
      <c r="B471" s="179"/>
      <c r="D471" s="180" t="s">
        <v>140</v>
      </c>
      <c r="E471" s="181" t="s">
        <v>48</v>
      </c>
      <c r="F471" s="182" t="s">
        <v>317</v>
      </c>
      <c r="H471" s="183">
        <v>14.875</v>
      </c>
      <c r="I471" s="184"/>
      <c r="L471" s="179"/>
      <c r="M471" s="185"/>
      <c r="N471" s="186"/>
      <c r="O471" s="186"/>
      <c r="P471" s="186"/>
      <c r="Q471" s="186"/>
      <c r="R471" s="186"/>
      <c r="S471" s="186"/>
      <c r="T471" s="187"/>
      <c r="AT471" s="181" t="s">
        <v>140</v>
      </c>
      <c r="AU471" s="181" t="s">
        <v>91</v>
      </c>
      <c r="AV471" s="11" t="s">
        <v>91</v>
      </c>
      <c r="AW471" s="11" t="s">
        <v>46</v>
      </c>
      <c r="AX471" s="11" t="s">
        <v>83</v>
      </c>
      <c r="AY471" s="181" t="s">
        <v>131</v>
      </c>
    </row>
    <row r="472" spans="2:51" s="11" customFormat="1" ht="22.5" customHeight="1">
      <c r="B472" s="179"/>
      <c r="D472" s="180" t="s">
        <v>140</v>
      </c>
      <c r="E472" s="181" t="s">
        <v>48</v>
      </c>
      <c r="F472" s="182" t="s">
        <v>318</v>
      </c>
      <c r="H472" s="183">
        <v>14.25</v>
      </c>
      <c r="I472" s="184"/>
      <c r="L472" s="179"/>
      <c r="M472" s="185"/>
      <c r="N472" s="186"/>
      <c r="O472" s="186"/>
      <c r="P472" s="186"/>
      <c r="Q472" s="186"/>
      <c r="R472" s="186"/>
      <c r="S472" s="186"/>
      <c r="T472" s="187"/>
      <c r="AT472" s="181" t="s">
        <v>140</v>
      </c>
      <c r="AU472" s="181" t="s">
        <v>91</v>
      </c>
      <c r="AV472" s="11" t="s">
        <v>91</v>
      </c>
      <c r="AW472" s="11" t="s">
        <v>46</v>
      </c>
      <c r="AX472" s="11" t="s">
        <v>83</v>
      </c>
      <c r="AY472" s="181" t="s">
        <v>131</v>
      </c>
    </row>
    <row r="473" spans="2:51" s="11" customFormat="1" ht="22.5" customHeight="1">
      <c r="B473" s="179"/>
      <c r="D473" s="180" t="s">
        <v>140</v>
      </c>
      <c r="E473" s="181" t="s">
        <v>48</v>
      </c>
      <c r="F473" s="182" t="s">
        <v>319</v>
      </c>
      <c r="H473" s="183">
        <v>5.25</v>
      </c>
      <c r="I473" s="184"/>
      <c r="L473" s="179"/>
      <c r="M473" s="185"/>
      <c r="N473" s="186"/>
      <c r="O473" s="186"/>
      <c r="P473" s="186"/>
      <c r="Q473" s="186"/>
      <c r="R473" s="186"/>
      <c r="S473" s="186"/>
      <c r="T473" s="187"/>
      <c r="AT473" s="181" t="s">
        <v>140</v>
      </c>
      <c r="AU473" s="181" t="s">
        <v>91</v>
      </c>
      <c r="AV473" s="11" t="s">
        <v>91</v>
      </c>
      <c r="AW473" s="11" t="s">
        <v>46</v>
      </c>
      <c r="AX473" s="11" t="s">
        <v>83</v>
      </c>
      <c r="AY473" s="181" t="s">
        <v>131</v>
      </c>
    </row>
    <row r="474" spans="2:51" s="13" customFormat="1" ht="22.5" customHeight="1">
      <c r="B474" s="198"/>
      <c r="D474" s="180" t="s">
        <v>140</v>
      </c>
      <c r="E474" s="199" t="s">
        <v>48</v>
      </c>
      <c r="F474" s="200" t="s">
        <v>314</v>
      </c>
      <c r="H474" s="201" t="s">
        <v>48</v>
      </c>
      <c r="I474" s="202"/>
      <c r="L474" s="198"/>
      <c r="M474" s="203"/>
      <c r="N474" s="204"/>
      <c r="O474" s="204"/>
      <c r="P474" s="204"/>
      <c r="Q474" s="204"/>
      <c r="R474" s="204"/>
      <c r="S474" s="204"/>
      <c r="T474" s="205"/>
      <c r="AT474" s="201" t="s">
        <v>140</v>
      </c>
      <c r="AU474" s="201" t="s">
        <v>91</v>
      </c>
      <c r="AV474" s="13" t="s">
        <v>23</v>
      </c>
      <c r="AW474" s="13" t="s">
        <v>46</v>
      </c>
      <c r="AX474" s="13" t="s">
        <v>83</v>
      </c>
      <c r="AY474" s="201" t="s">
        <v>131</v>
      </c>
    </row>
    <row r="475" spans="2:51" s="11" customFormat="1" ht="22.5" customHeight="1">
      <c r="B475" s="179"/>
      <c r="D475" s="180" t="s">
        <v>140</v>
      </c>
      <c r="E475" s="181" t="s">
        <v>48</v>
      </c>
      <c r="F475" s="182" t="s">
        <v>320</v>
      </c>
      <c r="H475" s="183">
        <v>0.765</v>
      </c>
      <c r="I475" s="184"/>
      <c r="L475" s="179"/>
      <c r="M475" s="185"/>
      <c r="N475" s="186"/>
      <c r="O475" s="186"/>
      <c r="P475" s="186"/>
      <c r="Q475" s="186"/>
      <c r="R475" s="186"/>
      <c r="S475" s="186"/>
      <c r="T475" s="187"/>
      <c r="AT475" s="181" t="s">
        <v>140</v>
      </c>
      <c r="AU475" s="181" t="s">
        <v>91</v>
      </c>
      <c r="AV475" s="11" t="s">
        <v>91</v>
      </c>
      <c r="AW475" s="11" t="s">
        <v>46</v>
      </c>
      <c r="AX475" s="11" t="s">
        <v>83</v>
      </c>
      <c r="AY475" s="181" t="s">
        <v>131</v>
      </c>
    </row>
    <row r="476" spans="2:51" s="13" customFormat="1" ht="22.5" customHeight="1">
      <c r="B476" s="198"/>
      <c r="D476" s="180" t="s">
        <v>140</v>
      </c>
      <c r="E476" s="199" t="s">
        <v>48</v>
      </c>
      <c r="F476" s="200" t="s">
        <v>272</v>
      </c>
      <c r="H476" s="201" t="s">
        <v>48</v>
      </c>
      <c r="I476" s="202"/>
      <c r="L476" s="198"/>
      <c r="M476" s="203"/>
      <c r="N476" s="204"/>
      <c r="O476" s="204"/>
      <c r="P476" s="204"/>
      <c r="Q476" s="204"/>
      <c r="R476" s="204"/>
      <c r="S476" s="204"/>
      <c r="T476" s="205"/>
      <c r="AT476" s="201" t="s">
        <v>140</v>
      </c>
      <c r="AU476" s="201" t="s">
        <v>91</v>
      </c>
      <c r="AV476" s="13" t="s">
        <v>23</v>
      </c>
      <c r="AW476" s="13" t="s">
        <v>46</v>
      </c>
      <c r="AX476" s="13" t="s">
        <v>83</v>
      </c>
      <c r="AY476" s="201" t="s">
        <v>131</v>
      </c>
    </row>
    <row r="477" spans="2:51" s="11" customFormat="1" ht="22.5" customHeight="1">
      <c r="B477" s="179"/>
      <c r="D477" s="180" t="s">
        <v>140</v>
      </c>
      <c r="E477" s="181" t="s">
        <v>48</v>
      </c>
      <c r="F477" s="182" t="s">
        <v>321</v>
      </c>
      <c r="H477" s="183">
        <v>2.599</v>
      </c>
      <c r="I477" s="184"/>
      <c r="L477" s="179"/>
      <c r="M477" s="185"/>
      <c r="N477" s="186"/>
      <c r="O477" s="186"/>
      <c r="P477" s="186"/>
      <c r="Q477" s="186"/>
      <c r="R477" s="186"/>
      <c r="S477" s="186"/>
      <c r="T477" s="187"/>
      <c r="AT477" s="181" t="s">
        <v>140</v>
      </c>
      <c r="AU477" s="181" t="s">
        <v>91</v>
      </c>
      <c r="AV477" s="11" t="s">
        <v>91</v>
      </c>
      <c r="AW477" s="11" t="s">
        <v>46</v>
      </c>
      <c r="AX477" s="11" t="s">
        <v>83</v>
      </c>
      <c r="AY477" s="181" t="s">
        <v>131</v>
      </c>
    </row>
    <row r="478" spans="2:51" s="11" customFormat="1" ht="22.5" customHeight="1">
      <c r="B478" s="179"/>
      <c r="D478" s="180" t="s">
        <v>140</v>
      </c>
      <c r="E478" s="181" t="s">
        <v>48</v>
      </c>
      <c r="F478" s="182" t="s">
        <v>322</v>
      </c>
      <c r="H478" s="183">
        <v>28.35</v>
      </c>
      <c r="I478" s="184"/>
      <c r="L478" s="179"/>
      <c r="M478" s="185"/>
      <c r="N478" s="186"/>
      <c r="O478" s="186"/>
      <c r="P478" s="186"/>
      <c r="Q478" s="186"/>
      <c r="R478" s="186"/>
      <c r="S478" s="186"/>
      <c r="T478" s="187"/>
      <c r="AT478" s="181" t="s">
        <v>140</v>
      </c>
      <c r="AU478" s="181" t="s">
        <v>91</v>
      </c>
      <c r="AV478" s="11" t="s">
        <v>91</v>
      </c>
      <c r="AW478" s="11" t="s">
        <v>46</v>
      </c>
      <c r="AX478" s="11" t="s">
        <v>83</v>
      </c>
      <c r="AY478" s="181" t="s">
        <v>131</v>
      </c>
    </row>
    <row r="479" spans="2:51" s="13" customFormat="1" ht="22.5" customHeight="1">
      <c r="B479" s="198"/>
      <c r="D479" s="180" t="s">
        <v>140</v>
      </c>
      <c r="E479" s="199" t="s">
        <v>48</v>
      </c>
      <c r="F479" s="200" t="s">
        <v>302</v>
      </c>
      <c r="H479" s="201" t="s">
        <v>48</v>
      </c>
      <c r="I479" s="202"/>
      <c r="L479" s="198"/>
      <c r="M479" s="203"/>
      <c r="N479" s="204"/>
      <c r="O479" s="204"/>
      <c r="P479" s="204"/>
      <c r="Q479" s="204"/>
      <c r="R479" s="204"/>
      <c r="S479" s="204"/>
      <c r="T479" s="205"/>
      <c r="AT479" s="201" t="s">
        <v>140</v>
      </c>
      <c r="AU479" s="201" t="s">
        <v>91</v>
      </c>
      <c r="AV479" s="13" t="s">
        <v>23</v>
      </c>
      <c r="AW479" s="13" t="s">
        <v>46</v>
      </c>
      <c r="AX479" s="13" t="s">
        <v>83</v>
      </c>
      <c r="AY479" s="201" t="s">
        <v>131</v>
      </c>
    </row>
    <row r="480" spans="2:51" s="11" customFormat="1" ht="22.5" customHeight="1">
      <c r="B480" s="179"/>
      <c r="D480" s="180" t="s">
        <v>140</v>
      </c>
      <c r="E480" s="181" t="s">
        <v>48</v>
      </c>
      <c r="F480" s="182" t="s">
        <v>323</v>
      </c>
      <c r="H480" s="183">
        <v>60.375</v>
      </c>
      <c r="I480" s="184"/>
      <c r="L480" s="179"/>
      <c r="M480" s="185"/>
      <c r="N480" s="186"/>
      <c r="O480" s="186"/>
      <c r="P480" s="186"/>
      <c r="Q480" s="186"/>
      <c r="R480" s="186"/>
      <c r="S480" s="186"/>
      <c r="T480" s="187"/>
      <c r="AT480" s="181" t="s">
        <v>140</v>
      </c>
      <c r="AU480" s="181" t="s">
        <v>91</v>
      </c>
      <c r="AV480" s="11" t="s">
        <v>91</v>
      </c>
      <c r="AW480" s="11" t="s">
        <v>46</v>
      </c>
      <c r="AX480" s="11" t="s">
        <v>83</v>
      </c>
      <c r="AY480" s="181" t="s">
        <v>131</v>
      </c>
    </row>
    <row r="481" spans="2:51" s="13" customFormat="1" ht="22.5" customHeight="1">
      <c r="B481" s="198"/>
      <c r="D481" s="180" t="s">
        <v>140</v>
      </c>
      <c r="E481" s="199" t="s">
        <v>48</v>
      </c>
      <c r="F481" s="200" t="s">
        <v>302</v>
      </c>
      <c r="H481" s="201" t="s">
        <v>48</v>
      </c>
      <c r="I481" s="202"/>
      <c r="L481" s="198"/>
      <c r="M481" s="203"/>
      <c r="N481" s="204"/>
      <c r="O481" s="204"/>
      <c r="P481" s="204"/>
      <c r="Q481" s="204"/>
      <c r="R481" s="204"/>
      <c r="S481" s="204"/>
      <c r="T481" s="205"/>
      <c r="AT481" s="201" t="s">
        <v>140</v>
      </c>
      <c r="AU481" s="201" t="s">
        <v>91</v>
      </c>
      <c r="AV481" s="13" t="s">
        <v>23</v>
      </c>
      <c r="AW481" s="13" t="s">
        <v>46</v>
      </c>
      <c r="AX481" s="13" t="s">
        <v>83</v>
      </c>
      <c r="AY481" s="201" t="s">
        <v>131</v>
      </c>
    </row>
    <row r="482" spans="2:51" s="11" customFormat="1" ht="22.5" customHeight="1">
      <c r="B482" s="179"/>
      <c r="D482" s="180" t="s">
        <v>140</v>
      </c>
      <c r="E482" s="181" t="s">
        <v>48</v>
      </c>
      <c r="F482" s="182" t="s">
        <v>324</v>
      </c>
      <c r="H482" s="183">
        <v>27</v>
      </c>
      <c r="I482" s="184"/>
      <c r="L482" s="179"/>
      <c r="M482" s="185"/>
      <c r="N482" s="186"/>
      <c r="O482" s="186"/>
      <c r="P482" s="186"/>
      <c r="Q482" s="186"/>
      <c r="R482" s="186"/>
      <c r="S482" s="186"/>
      <c r="T482" s="187"/>
      <c r="AT482" s="181" t="s">
        <v>140</v>
      </c>
      <c r="AU482" s="181" t="s">
        <v>91</v>
      </c>
      <c r="AV482" s="11" t="s">
        <v>91</v>
      </c>
      <c r="AW482" s="11" t="s">
        <v>46</v>
      </c>
      <c r="AX482" s="11" t="s">
        <v>83</v>
      </c>
      <c r="AY482" s="181" t="s">
        <v>131</v>
      </c>
    </row>
    <row r="483" spans="2:51" s="13" customFormat="1" ht="22.5" customHeight="1">
      <c r="B483" s="198"/>
      <c r="D483" s="180" t="s">
        <v>140</v>
      </c>
      <c r="E483" s="199" t="s">
        <v>48</v>
      </c>
      <c r="F483" s="200" t="s">
        <v>325</v>
      </c>
      <c r="H483" s="201" t="s">
        <v>48</v>
      </c>
      <c r="I483" s="202"/>
      <c r="L483" s="198"/>
      <c r="M483" s="203"/>
      <c r="N483" s="204"/>
      <c r="O483" s="204"/>
      <c r="P483" s="204"/>
      <c r="Q483" s="204"/>
      <c r="R483" s="204"/>
      <c r="S483" s="204"/>
      <c r="T483" s="205"/>
      <c r="AT483" s="201" t="s">
        <v>140</v>
      </c>
      <c r="AU483" s="201" t="s">
        <v>91</v>
      </c>
      <c r="AV483" s="13" t="s">
        <v>23</v>
      </c>
      <c r="AW483" s="13" t="s">
        <v>46</v>
      </c>
      <c r="AX483" s="13" t="s">
        <v>83</v>
      </c>
      <c r="AY483" s="201" t="s">
        <v>131</v>
      </c>
    </row>
    <row r="484" spans="2:51" s="13" customFormat="1" ht="22.5" customHeight="1">
      <c r="B484" s="198"/>
      <c r="D484" s="180" t="s">
        <v>140</v>
      </c>
      <c r="E484" s="199" t="s">
        <v>48</v>
      </c>
      <c r="F484" s="200" t="s">
        <v>326</v>
      </c>
      <c r="H484" s="201" t="s">
        <v>48</v>
      </c>
      <c r="I484" s="202"/>
      <c r="L484" s="198"/>
      <c r="M484" s="203"/>
      <c r="N484" s="204"/>
      <c r="O484" s="204"/>
      <c r="P484" s="204"/>
      <c r="Q484" s="204"/>
      <c r="R484" s="204"/>
      <c r="S484" s="204"/>
      <c r="T484" s="205"/>
      <c r="AT484" s="201" t="s">
        <v>140</v>
      </c>
      <c r="AU484" s="201" t="s">
        <v>91</v>
      </c>
      <c r="AV484" s="13" t="s">
        <v>23</v>
      </c>
      <c r="AW484" s="13" t="s">
        <v>46</v>
      </c>
      <c r="AX484" s="13" t="s">
        <v>83</v>
      </c>
      <c r="AY484" s="201" t="s">
        <v>131</v>
      </c>
    </row>
    <row r="485" spans="2:51" s="11" customFormat="1" ht="22.5" customHeight="1">
      <c r="B485" s="179"/>
      <c r="D485" s="180" t="s">
        <v>140</v>
      </c>
      <c r="E485" s="181" t="s">
        <v>48</v>
      </c>
      <c r="F485" s="182" t="s">
        <v>327</v>
      </c>
      <c r="H485" s="183">
        <v>27.7</v>
      </c>
      <c r="I485" s="184"/>
      <c r="L485" s="179"/>
      <c r="M485" s="185"/>
      <c r="N485" s="186"/>
      <c r="O485" s="186"/>
      <c r="P485" s="186"/>
      <c r="Q485" s="186"/>
      <c r="R485" s="186"/>
      <c r="S485" s="186"/>
      <c r="T485" s="187"/>
      <c r="AT485" s="181" t="s">
        <v>140</v>
      </c>
      <c r="AU485" s="181" t="s">
        <v>91</v>
      </c>
      <c r="AV485" s="11" t="s">
        <v>91</v>
      </c>
      <c r="AW485" s="11" t="s">
        <v>46</v>
      </c>
      <c r="AX485" s="11" t="s">
        <v>83</v>
      </c>
      <c r="AY485" s="181" t="s">
        <v>131</v>
      </c>
    </row>
    <row r="486" spans="2:51" s="13" customFormat="1" ht="22.5" customHeight="1">
      <c r="B486" s="198"/>
      <c r="D486" s="180" t="s">
        <v>140</v>
      </c>
      <c r="E486" s="199" t="s">
        <v>48</v>
      </c>
      <c r="F486" s="200" t="s">
        <v>314</v>
      </c>
      <c r="H486" s="201" t="s">
        <v>48</v>
      </c>
      <c r="I486" s="202"/>
      <c r="L486" s="198"/>
      <c r="M486" s="203"/>
      <c r="N486" s="204"/>
      <c r="O486" s="204"/>
      <c r="P486" s="204"/>
      <c r="Q486" s="204"/>
      <c r="R486" s="204"/>
      <c r="S486" s="204"/>
      <c r="T486" s="205"/>
      <c r="AT486" s="201" t="s">
        <v>140</v>
      </c>
      <c r="AU486" s="201" t="s">
        <v>91</v>
      </c>
      <c r="AV486" s="13" t="s">
        <v>23</v>
      </c>
      <c r="AW486" s="13" t="s">
        <v>46</v>
      </c>
      <c r="AX486" s="13" t="s">
        <v>83</v>
      </c>
      <c r="AY486" s="201" t="s">
        <v>131</v>
      </c>
    </row>
    <row r="487" spans="2:51" s="11" customFormat="1" ht="31.5" customHeight="1">
      <c r="B487" s="179"/>
      <c r="D487" s="180" t="s">
        <v>140</v>
      </c>
      <c r="E487" s="181" t="s">
        <v>48</v>
      </c>
      <c r="F487" s="182" t="s">
        <v>328</v>
      </c>
      <c r="H487" s="183">
        <v>6.525</v>
      </c>
      <c r="I487" s="184"/>
      <c r="L487" s="179"/>
      <c r="M487" s="185"/>
      <c r="N487" s="186"/>
      <c r="O487" s="186"/>
      <c r="P487" s="186"/>
      <c r="Q487" s="186"/>
      <c r="R487" s="186"/>
      <c r="S487" s="186"/>
      <c r="T487" s="187"/>
      <c r="AT487" s="181" t="s">
        <v>140</v>
      </c>
      <c r="AU487" s="181" t="s">
        <v>91</v>
      </c>
      <c r="AV487" s="11" t="s">
        <v>91</v>
      </c>
      <c r="AW487" s="11" t="s">
        <v>46</v>
      </c>
      <c r="AX487" s="11" t="s">
        <v>83</v>
      </c>
      <c r="AY487" s="181" t="s">
        <v>131</v>
      </c>
    </row>
    <row r="488" spans="2:51" s="13" customFormat="1" ht="22.5" customHeight="1">
      <c r="B488" s="198"/>
      <c r="D488" s="180" t="s">
        <v>140</v>
      </c>
      <c r="E488" s="199" t="s">
        <v>48</v>
      </c>
      <c r="F488" s="200" t="s">
        <v>329</v>
      </c>
      <c r="H488" s="201" t="s">
        <v>48</v>
      </c>
      <c r="I488" s="202"/>
      <c r="L488" s="198"/>
      <c r="M488" s="203"/>
      <c r="N488" s="204"/>
      <c r="O488" s="204"/>
      <c r="P488" s="204"/>
      <c r="Q488" s="204"/>
      <c r="R488" s="204"/>
      <c r="S488" s="204"/>
      <c r="T488" s="205"/>
      <c r="AT488" s="201" t="s">
        <v>140</v>
      </c>
      <c r="AU488" s="201" t="s">
        <v>91</v>
      </c>
      <c r="AV488" s="13" t="s">
        <v>23</v>
      </c>
      <c r="AW488" s="13" t="s">
        <v>46</v>
      </c>
      <c r="AX488" s="13" t="s">
        <v>83</v>
      </c>
      <c r="AY488" s="201" t="s">
        <v>131</v>
      </c>
    </row>
    <row r="489" spans="2:51" s="11" customFormat="1" ht="22.5" customHeight="1">
      <c r="B489" s="179"/>
      <c r="D489" s="180" t="s">
        <v>140</v>
      </c>
      <c r="E489" s="181" t="s">
        <v>48</v>
      </c>
      <c r="F489" s="182" t="s">
        <v>330</v>
      </c>
      <c r="H489" s="183">
        <v>22.7</v>
      </c>
      <c r="I489" s="184"/>
      <c r="L489" s="179"/>
      <c r="M489" s="185"/>
      <c r="N489" s="186"/>
      <c r="O489" s="186"/>
      <c r="P489" s="186"/>
      <c r="Q489" s="186"/>
      <c r="R489" s="186"/>
      <c r="S489" s="186"/>
      <c r="T489" s="187"/>
      <c r="AT489" s="181" t="s">
        <v>140</v>
      </c>
      <c r="AU489" s="181" t="s">
        <v>91</v>
      </c>
      <c r="AV489" s="11" t="s">
        <v>91</v>
      </c>
      <c r="AW489" s="11" t="s">
        <v>46</v>
      </c>
      <c r="AX489" s="11" t="s">
        <v>83</v>
      </c>
      <c r="AY489" s="181" t="s">
        <v>131</v>
      </c>
    </row>
    <row r="490" spans="2:51" s="12" customFormat="1" ht="22.5" customHeight="1">
      <c r="B490" s="188"/>
      <c r="D490" s="180" t="s">
        <v>140</v>
      </c>
      <c r="E490" s="206" t="s">
        <v>48</v>
      </c>
      <c r="F490" s="207" t="s">
        <v>142</v>
      </c>
      <c r="H490" s="208">
        <v>290.769</v>
      </c>
      <c r="I490" s="193"/>
      <c r="L490" s="188"/>
      <c r="M490" s="194"/>
      <c r="N490" s="195"/>
      <c r="O490" s="195"/>
      <c r="P490" s="195"/>
      <c r="Q490" s="195"/>
      <c r="R490" s="195"/>
      <c r="S490" s="195"/>
      <c r="T490" s="196"/>
      <c r="AT490" s="197" t="s">
        <v>140</v>
      </c>
      <c r="AU490" s="197" t="s">
        <v>91</v>
      </c>
      <c r="AV490" s="12" t="s">
        <v>138</v>
      </c>
      <c r="AW490" s="12" t="s">
        <v>46</v>
      </c>
      <c r="AX490" s="12" t="s">
        <v>23</v>
      </c>
      <c r="AY490" s="197" t="s">
        <v>131</v>
      </c>
    </row>
    <row r="491" spans="2:63" s="10" customFormat="1" ht="29.25" customHeight="1">
      <c r="B491" s="152"/>
      <c r="D491" s="163" t="s">
        <v>82</v>
      </c>
      <c r="E491" s="164" t="s">
        <v>395</v>
      </c>
      <c r="F491" s="164" t="s">
        <v>396</v>
      </c>
      <c r="I491" s="155"/>
      <c r="J491" s="165">
        <f>BK491</f>
        <v>0</v>
      </c>
      <c r="L491" s="152"/>
      <c r="M491" s="157"/>
      <c r="N491" s="158"/>
      <c r="O491" s="158"/>
      <c r="P491" s="159">
        <f>SUM(P492:P498)</f>
        <v>0</v>
      </c>
      <c r="Q491" s="158"/>
      <c r="R491" s="159">
        <f>SUM(R492:R498)</f>
        <v>0</v>
      </c>
      <c r="S491" s="158"/>
      <c r="T491" s="160">
        <f>SUM(T492:T498)</f>
        <v>0</v>
      </c>
      <c r="AR491" s="153" t="s">
        <v>23</v>
      </c>
      <c r="AT491" s="161" t="s">
        <v>82</v>
      </c>
      <c r="AU491" s="161" t="s">
        <v>23</v>
      </c>
      <c r="AY491" s="153" t="s">
        <v>131</v>
      </c>
      <c r="BK491" s="162">
        <f>SUM(BK492:BK498)</f>
        <v>0</v>
      </c>
    </row>
    <row r="492" spans="2:65" s="1" customFormat="1" ht="31.5" customHeight="1">
      <c r="B492" s="166"/>
      <c r="C492" s="167" t="s">
        <v>397</v>
      </c>
      <c r="D492" s="167" t="s">
        <v>133</v>
      </c>
      <c r="E492" s="168" t="s">
        <v>398</v>
      </c>
      <c r="F492" s="169" t="s">
        <v>399</v>
      </c>
      <c r="G492" s="170" t="s">
        <v>400</v>
      </c>
      <c r="H492" s="171">
        <v>41.57</v>
      </c>
      <c r="I492" s="172"/>
      <c r="J492" s="173">
        <f>ROUND(I492*H492,2)</f>
        <v>0</v>
      </c>
      <c r="K492" s="169" t="s">
        <v>137</v>
      </c>
      <c r="L492" s="35"/>
      <c r="M492" s="174" t="s">
        <v>48</v>
      </c>
      <c r="N492" s="175" t="s">
        <v>54</v>
      </c>
      <c r="O492" s="36"/>
      <c r="P492" s="176">
        <f>O492*H492</f>
        <v>0</v>
      </c>
      <c r="Q492" s="176">
        <v>0</v>
      </c>
      <c r="R492" s="176">
        <f>Q492*H492</f>
        <v>0</v>
      </c>
      <c r="S492" s="176">
        <v>0</v>
      </c>
      <c r="T492" s="177">
        <f>S492*H492</f>
        <v>0</v>
      </c>
      <c r="AR492" s="17" t="s">
        <v>138</v>
      </c>
      <c r="AT492" s="17" t="s">
        <v>133</v>
      </c>
      <c r="AU492" s="17" t="s">
        <v>91</v>
      </c>
      <c r="AY492" s="17" t="s">
        <v>131</v>
      </c>
      <c r="BE492" s="178">
        <f>IF(N492="základní",J492,0)</f>
        <v>0</v>
      </c>
      <c r="BF492" s="178">
        <f>IF(N492="snížená",J492,0)</f>
        <v>0</v>
      </c>
      <c r="BG492" s="178">
        <f>IF(N492="zákl. přenesená",J492,0)</f>
        <v>0</v>
      </c>
      <c r="BH492" s="178">
        <f>IF(N492="sníž. přenesená",J492,0)</f>
        <v>0</v>
      </c>
      <c r="BI492" s="178">
        <f>IF(N492="nulová",J492,0)</f>
        <v>0</v>
      </c>
      <c r="BJ492" s="17" t="s">
        <v>23</v>
      </c>
      <c r="BK492" s="178">
        <f>ROUND(I492*H492,2)</f>
        <v>0</v>
      </c>
      <c r="BL492" s="17" t="s">
        <v>138</v>
      </c>
      <c r="BM492" s="17" t="s">
        <v>401</v>
      </c>
    </row>
    <row r="493" spans="2:65" s="1" customFormat="1" ht="22.5" customHeight="1">
      <c r="B493" s="166"/>
      <c r="C493" s="167" t="s">
        <v>402</v>
      </c>
      <c r="D493" s="167" t="s">
        <v>133</v>
      </c>
      <c r="E493" s="168" t="s">
        <v>403</v>
      </c>
      <c r="F493" s="169" t="s">
        <v>404</v>
      </c>
      <c r="G493" s="170" t="s">
        <v>400</v>
      </c>
      <c r="H493" s="171">
        <v>41.57</v>
      </c>
      <c r="I493" s="172"/>
      <c r="J493" s="173">
        <f>ROUND(I493*H493,2)</f>
        <v>0</v>
      </c>
      <c r="K493" s="169" t="s">
        <v>137</v>
      </c>
      <c r="L493" s="35"/>
      <c r="M493" s="174" t="s">
        <v>48</v>
      </c>
      <c r="N493" s="175" t="s">
        <v>54</v>
      </c>
      <c r="O493" s="36"/>
      <c r="P493" s="176">
        <f>O493*H493</f>
        <v>0</v>
      </c>
      <c r="Q493" s="176">
        <v>0</v>
      </c>
      <c r="R493" s="176">
        <f>Q493*H493</f>
        <v>0</v>
      </c>
      <c r="S493" s="176">
        <v>0</v>
      </c>
      <c r="T493" s="177">
        <f>S493*H493</f>
        <v>0</v>
      </c>
      <c r="AR493" s="17" t="s">
        <v>138</v>
      </c>
      <c r="AT493" s="17" t="s">
        <v>133</v>
      </c>
      <c r="AU493" s="17" t="s">
        <v>91</v>
      </c>
      <c r="AY493" s="17" t="s">
        <v>131</v>
      </c>
      <c r="BE493" s="178">
        <f>IF(N493="základní",J493,0)</f>
        <v>0</v>
      </c>
      <c r="BF493" s="178">
        <f>IF(N493="snížená",J493,0)</f>
        <v>0</v>
      </c>
      <c r="BG493" s="178">
        <f>IF(N493="zákl. přenesená",J493,0)</f>
        <v>0</v>
      </c>
      <c r="BH493" s="178">
        <f>IF(N493="sníž. přenesená",J493,0)</f>
        <v>0</v>
      </c>
      <c r="BI493" s="178">
        <f>IF(N493="nulová",J493,0)</f>
        <v>0</v>
      </c>
      <c r="BJ493" s="17" t="s">
        <v>23</v>
      </c>
      <c r="BK493" s="178">
        <f>ROUND(I493*H493,2)</f>
        <v>0</v>
      </c>
      <c r="BL493" s="17" t="s">
        <v>138</v>
      </c>
      <c r="BM493" s="17" t="s">
        <v>405</v>
      </c>
    </row>
    <row r="494" spans="2:65" s="1" customFormat="1" ht="22.5" customHeight="1">
      <c r="B494" s="166"/>
      <c r="C494" s="167" t="s">
        <v>406</v>
      </c>
      <c r="D494" s="167" t="s">
        <v>133</v>
      </c>
      <c r="E494" s="168" t="s">
        <v>407</v>
      </c>
      <c r="F494" s="169" t="s">
        <v>408</v>
      </c>
      <c r="G494" s="170" t="s">
        <v>400</v>
      </c>
      <c r="H494" s="171">
        <v>487.455</v>
      </c>
      <c r="I494" s="172"/>
      <c r="J494" s="173">
        <f>ROUND(I494*H494,2)</f>
        <v>0</v>
      </c>
      <c r="K494" s="169" t="s">
        <v>137</v>
      </c>
      <c r="L494" s="35"/>
      <c r="M494" s="174" t="s">
        <v>48</v>
      </c>
      <c r="N494" s="175" t="s">
        <v>54</v>
      </c>
      <c r="O494" s="36"/>
      <c r="P494" s="176">
        <f>O494*H494</f>
        <v>0</v>
      </c>
      <c r="Q494" s="176">
        <v>0</v>
      </c>
      <c r="R494" s="176">
        <f>Q494*H494</f>
        <v>0</v>
      </c>
      <c r="S494" s="176">
        <v>0</v>
      </c>
      <c r="T494" s="177">
        <f>S494*H494</f>
        <v>0</v>
      </c>
      <c r="AR494" s="17" t="s">
        <v>138</v>
      </c>
      <c r="AT494" s="17" t="s">
        <v>133</v>
      </c>
      <c r="AU494" s="17" t="s">
        <v>91</v>
      </c>
      <c r="AY494" s="17" t="s">
        <v>131</v>
      </c>
      <c r="BE494" s="178">
        <f>IF(N494="základní",J494,0)</f>
        <v>0</v>
      </c>
      <c r="BF494" s="178">
        <f>IF(N494="snížená",J494,0)</f>
        <v>0</v>
      </c>
      <c r="BG494" s="178">
        <f>IF(N494="zákl. přenesená",J494,0)</f>
        <v>0</v>
      </c>
      <c r="BH494" s="178">
        <f>IF(N494="sníž. přenesená",J494,0)</f>
        <v>0</v>
      </c>
      <c r="BI494" s="178">
        <f>IF(N494="nulová",J494,0)</f>
        <v>0</v>
      </c>
      <c r="BJ494" s="17" t="s">
        <v>23</v>
      </c>
      <c r="BK494" s="178">
        <f>ROUND(I494*H494,2)</f>
        <v>0</v>
      </c>
      <c r="BL494" s="17" t="s">
        <v>138</v>
      </c>
      <c r="BM494" s="17" t="s">
        <v>409</v>
      </c>
    </row>
    <row r="495" spans="2:51" s="13" customFormat="1" ht="22.5" customHeight="1">
      <c r="B495" s="198"/>
      <c r="D495" s="180" t="s">
        <v>140</v>
      </c>
      <c r="E495" s="199" t="s">
        <v>48</v>
      </c>
      <c r="F495" s="200" t="s">
        <v>410</v>
      </c>
      <c r="H495" s="201" t="s">
        <v>48</v>
      </c>
      <c r="I495" s="202"/>
      <c r="L495" s="198"/>
      <c r="M495" s="203"/>
      <c r="N495" s="204"/>
      <c r="O495" s="204"/>
      <c r="P495" s="204"/>
      <c r="Q495" s="204"/>
      <c r="R495" s="204"/>
      <c r="S495" s="204"/>
      <c r="T495" s="205"/>
      <c r="AT495" s="201" t="s">
        <v>140</v>
      </c>
      <c r="AU495" s="201" t="s">
        <v>91</v>
      </c>
      <c r="AV495" s="13" t="s">
        <v>23</v>
      </c>
      <c r="AW495" s="13" t="s">
        <v>46</v>
      </c>
      <c r="AX495" s="13" t="s">
        <v>83</v>
      </c>
      <c r="AY495" s="201" t="s">
        <v>131</v>
      </c>
    </row>
    <row r="496" spans="2:51" s="11" customFormat="1" ht="22.5" customHeight="1">
      <c r="B496" s="179"/>
      <c r="D496" s="180" t="s">
        <v>140</v>
      </c>
      <c r="E496" s="181" t="s">
        <v>48</v>
      </c>
      <c r="F496" s="182" t="s">
        <v>411</v>
      </c>
      <c r="H496" s="183">
        <v>487.455</v>
      </c>
      <c r="I496" s="184"/>
      <c r="L496" s="179"/>
      <c r="M496" s="185"/>
      <c r="N496" s="186"/>
      <c r="O496" s="186"/>
      <c r="P496" s="186"/>
      <c r="Q496" s="186"/>
      <c r="R496" s="186"/>
      <c r="S496" s="186"/>
      <c r="T496" s="187"/>
      <c r="AT496" s="181" t="s">
        <v>140</v>
      </c>
      <c r="AU496" s="181" t="s">
        <v>91</v>
      </c>
      <c r="AV496" s="11" t="s">
        <v>91</v>
      </c>
      <c r="AW496" s="11" t="s">
        <v>46</v>
      </c>
      <c r="AX496" s="11" t="s">
        <v>83</v>
      </c>
      <c r="AY496" s="181" t="s">
        <v>131</v>
      </c>
    </row>
    <row r="497" spans="2:51" s="12" customFormat="1" ht="22.5" customHeight="1">
      <c r="B497" s="188"/>
      <c r="D497" s="189" t="s">
        <v>140</v>
      </c>
      <c r="E497" s="190" t="s">
        <v>48</v>
      </c>
      <c r="F497" s="191" t="s">
        <v>142</v>
      </c>
      <c r="H497" s="192">
        <v>487.455</v>
      </c>
      <c r="I497" s="193"/>
      <c r="L497" s="188"/>
      <c r="M497" s="194"/>
      <c r="N497" s="195"/>
      <c r="O497" s="195"/>
      <c r="P497" s="195"/>
      <c r="Q497" s="195"/>
      <c r="R497" s="195"/>
      <c r="S497" s="195"/>
      <c r="T497" s="196"/>
      <c r="AT497" s="197" t="s">
        <v>140</v>
      </c>
      <c r="AU497" s="197" t="s">
        <v>91</v>
      </c>
      <c r="AV497" s="12" t="s">
        <v>138</v>
      </c>
      <c r="AW497" s="12" t="s">
        <v>46</v>
      </c>
      <c r="AX497" s="12" t="s">
        <v>23</v>
      </c>
      <c r="AY497" s="197" t="s">
        <v>131</v>
      </c>
    </row>
    <row r="498" spans="2:65" s="1" customFormat="1" ht="22.5" customHeight="1">
      <c r="B498" s="166"/>
      <c r="C498" s="167" t="s">
        <v>412</v>
      </c>
      <c r="D498" s="167" t="s">
        <v>133</v>
      </c>
      <c r="E498" s="168" t="s">
        <v>413</v>
      </c>
      <c r="F498" s="169" t="s">
        <v>414</v>
      </c>
      <c r="G498" s="170" t="s">
        <v>400</v>
      </c>
      <c r="H498" s="171">
        <v>41.57</v>
      </c>
      <c r="I498" s="172"/>
      <c r="J498" s="173">
        <f>ROUND(I498*H498,2)</f>
        <v>0</v>
      </c>
      <c r="K498" s="169" t="s">
        <v>137</v>
      </c>
      <c r="L498" s="35"/>
      <c r="M498" s="174" t="s">
        <v>48</v>
      </c>
      <c r="N498" s="175" t="s">
        <v>54</v>
      </c>
      <c r="O498" s="36"/>
      <c r="P498" s="176">
        <f>O498*H498</f>
        <v>0</v>
      </c>
      <c r="Q498" s="176">
        <v>0</v>
      </c>
      <c r="R498" s="176">
        <f>Q498*H498</f>
        <v>0</v>
      </c>
      <c r="S498" s="176">
        <v>0</v>
      </c>
      <c r="T498" s="177">
        <f>S498*H498</f>
        <v>0</v>
      </c>
      <c r="AR498" s="17" t="s">
        <v>138</v>
      </c>
      <c r="AT498" s="17" t="s">
        <v>133</v>
      </c>
      <c r="AU498" s="17" t="s">
        <v>91</v>
      </c>
      <c r="AY498" s="17" t="s">
        <v>131</v>
      </c>
      <c r="BE498" s="178">
        <f>IF(N498="základní",J498,0)</f>
        <v>0</v>
      </c>
      <c r="BF498" s="178">
        <f>IF(N498="snížená",J498,0)</f>
        <v>0</v>
      </c>
      <c r="BG498" s="178">
        <f>IF(N498="zákl. přenesená",J498,0)</f>
        <v>0</v>
      </c>
      <c r="BH498" s="178">
        <f>IF(N498="sníž. přenesená",J498,0)</f>
        <v>0</v>
      </c>
      <c r="BI498" s="178">
        <f>IF(N498="nulová",J498,0)</f>
        <v>0</v>
      </c>
      <c r="BJ498" s="17" t="s">
        <v>23</v>
      </c>
      <c r="BK498" s="178">
        <f>ROUND(I498*H498,2)</f>
        <v>0</v>
      </c>
      <c r="BL498" s="17" t="s">
        <v>138</v>
      </c>
      <c r="BM498" s="17" t="s">
        <v>415</v>
      </c>
    </row>
    <row r="499" spans="2:63" s="10" customFormat="1" ht="29.25" customHeight="1">
      <c r="B499" s="152"/>
      <c r="D499" s="163" t="s">
        <v>82</v>
      </c>
      <c r="E499" s="164" t="s">
        <v>416</v>
      </c>
      <c r="F499" s="164" t="s">
        <v>417</v>
      </c>
      <c r="I499" s="155"/>
      <c r="J499" s="165">
        <f>BK499</f>
        <v>0</v>
      </c>
      <c r="L499" s="152"/>
      <c r="M499" s="157"/>
      <c r="N499" s="158"/>
      <c r="O499" s="158"/>
      <c r="P499" s="159">
        <f>SUM(P500:P501)</f>
        <v>0</v>
      </c>
      <c r="Q499" s="158"/>
      <c r="R499" s="159">
        <f>SUM(R500:R501)</f>
        <v>0</v>
      </c>
      <c r="S499" s="158"/>
      <c r="T499" s="160">
        <f>SUM(T500:T501)</f>
        <v>0</v>
      </c>
      <c r="AR499" s="153" t="s">
        <v>23</v>
      </c>
      <c r="AT499" s="161" t="s">
        <v>82</v>
      </c>
      <c r="AU499" s="161" t="s">
        <v>23</v>
      </c>
      <c r="AY499" s="153" t="s">
        <v>131</v>
      </c>
      <c r="BK499" s="162">
        <f>SUM(BK500:BK501)</f>
        <v>0</v>
      </c>
    </row>
    <row r="500" spans="2:65" s="1" customFormat="1" ht="22.5" customHeight="1">
      <c r="B500" s="166"/>
      <c r="C500" s="167" t="s">
        <v>418</v>
      </c>
      <c r="D500" s="167" t="s">
        <v>133</v>
      </c>
      <c r="E500" s="168" t="s">
        <v>419</v>
      </c>
      <c r="F500" s="169" t="s">
        <v>420</v>
      </c>
      <c r="G500" s="170" t="s">
        <v>400</v>
      </c>
      <c r="H500" s="171">
        <v>34.738</v>
      </c>
      <c r="I500" s="172"/>
      <c r="J500" s="173">
        <f>ROUND(I500*H500,2)</f>
        <v>0</v>
      </c>
      <c r="K500" s="169" t="s">
        <v>137</v>
      </c>
      <c r="L500" s="35"/>
      <c r="M500" s="174" t="s">
        <v>48</v>
      </c>
      <c r="N500" s="175" t="s">
        <v>54</v>
      </c>
      <c r="O500" s="36"/>
      <c r="P500" s="176">
        <f>O500*H500</f>
        <v>0</v>
      </c>
      <c r="Q500" s="176">
        <v>0</v>
      </c>
      <c r="R500" s="176">
        <f>Q500*H500</f>
        <v>0</v>
      </c>
      <c r="S500" s="176">
        <v>0</v>
      </c>
      <c r="T500" s="177">
        <f>S500*H500</f>
        <v>0</v>
      </c>
      <c r="AR500" s="17" t="s">
        <v>138</v>
      </c>
      <c r="AT500" s="17" t="s">
        <v>133</v>
      </c>
      <c r="AU500" s="17" t="s">
        <v>91</v>
      </c>
      <c r="AY500" s="17" t="s">
        <v>131</v>
      </c>
      <c r="BE500" s="178">
        <f>IF(N500="základní",J500,0)</f>
        <v>0</v>
      </c>
      <c r="BF500" s="178">
        <f>IF(N500="snížená",J500,0)</f>
        <v>0</v>
      </c>
      <c r="BG500" s="178">
        <f>IF(N500="zákl. přenesená",J500,0)</f>
        <v>0</v>
      </c>
      <c r="BH500" s="178">
        <f>IF(N500="sníž. přenesená",J500,0)</f>
        <v>0</v>
      </c>
      <c r="BI500" s="178">
        <f>IF(N500="nulová",J500,0)</f>
        <v>0</v>
      </c>
      <c r="BJ500" s="17" t="s">
        <v>23</v>
      </c>
      <c r="BK500" s="178">
        <f>ROUND(I500*H500,2)</f>
        <v>0</v>
      </c>
      <c r="BL500" s="17" t="s">
        <v>138</v>
      </c>
      <c r="BM500" s="17" t="s">
        <v>421</v>
      </c>
    </row>
    <row r="501" spans="2:65" s="1" customFormat="1" ht="22.5" customHeight="1">
      <c r="B501" s="166"/>
      <c r="C501" s="167" t="s">
        <v>422</v>
      </c>
      <c r="D501" s="167" t="s">
        <v>133</v>
      </c>
      <c r="E501" s="168" t="s">
        <v>423</v>
      </c>
      <c r="F501" s="169" t="s">
        <v>424</v>
      </c>
      <c r="G501" s="170" t="s">
        <v>400</v>
      </c>
      <c r="H501" s="171">
        <v>34.738</v>
      </c>
      <c r="I501" s="172"/>
      <c r="J501" s="173">
        <f>ROUND(I501*H501,2)</f>
        <v>0</v>
      </c>
      <c r="K501" s="169" t="s">
        <v>137</v>
      </c>
      <c r="L501" s="35"/>
      <c r="M501" s="174" t="s">
        <v>48</v>
      </c>
      <c r="N501" s="175" t="s">
        <v>54</v>
      </c>
      <c r="O501" s="36"/>
      <c r="P501" s="176">
        <f>O501*H501</f>
        <v>0</v>
      </c>
      <c r="Q501" s="176">
        <v>0</v>
      </c>
      <c r="R501" s="176">
        <f>Q501*H501</f>
        <v>0</v>
      </c>
      <c r="S501" s="176">
        <v>0</v>
      </c>
      <c r="T501" s="177">
        <f>S501*H501</f>
        <v>0</v>
      </c>
      <c r="AR501" s="17" t="s">
        <v>138</v>
      </c>
      <c r="AT501" s="17" t="s">
        <v>133</v>
      </c>
      <c r="AU501" s="17" t="s">
        <v>91</v>
      </c>
      <c r="AY501" s="17" t="s">
        <v>131</v>
      </c>
      <c r="BE501" s="178">
        <f>IF(N501="základní",J501,0)</f>
        <v>0</v>
      </c>
      <c r="BF501" s="178">
        <f>IF(N501="snížená",J501,0)</f>
        <v>0</v>
      </c>
      <c r="BG501" s="178">
        <f>IF(N501="zákl. přenesená",J501,0)</f>
        <v>0</v>
      </c>
      <c r="BH501" s="178">
        <f>IF(N501="sníž. přenesená",J501,0)</f>
        <v>0</v>
      </c>
      <c r="BI501" s="178">
        <f>IF(N501="nulová",J501,0)</f>
        <v>0</v>
      </c>
      <c r="BJ501" s="17" t="s">
        <v>23</v>
      </c>
      <c r="BK501" s="178">
        <f>ROUND(I501*H501,2)</f>
        <v>0</v>
      </c>
      <c r="BL501" s="17" t="s">
        <v>138</v>
      </c>
      <c r="BM501" s="17" t="s">
        <v>425</v>
      </c>
    </row>
    <row r="502" spans="2:63" s="10" customFormat="1" ht="36.75" customHeight="1">
      <c r="B502" s="152"/>
      <c r="D502" s="153" t="s">
        <v>82</v>
      </c>
      <c r="E502" s="154" t="s">
        <v>426</v>
      </c>
      <c r="F502" s="154" t="s">
        <v>427</v>
      </c>
      <c r="I502" s="155"/>
      <c r="J502" s="156">
        <f>BK502</f>
        <v>0</v>
      </c>
      <c r="L502" s="152"/>
      <c r="M502" s="157"/>
      <c r="N502" s="158"/>
      <c r="O502" s="158"/>
      <c r="P502" s="159">
        <f>P503</f>
        <v>0</v>
      </c>
      <c r="Q502" s="158"/>
      <c r="R502" s="159">
        <f>R503</f>
        <v>0.00014</v>
      </c>
      <c r="S502" s="158"/>
      <c r="T502" s="160">
        <f>T503</f>
        <v>0</v>
      </c>
      <c r="AR502" s="153" t="s">
        <v>91</v>
      </c>
      <c r="AT502" s="161" t="s">
        <v>82</v>
      </c>
      <c r="AU502" s="161" t="s">
        <v>83</v>
      </c>
      <c r="AY502" s="153" t="s">
        <v>131</v>
      </c>
      <c r="BK502" s="162">
        <f>BK503</f>
        <v>0</v>
      </c>
    </row>
    <row r="503" spans="2:63" s="10" customFormat="1" ht="19.5" customHeight="1">
      <c r="B503" s="152"/>
      <c r="D503" s="163" t="s">
        <v>82</v>
      </c>
      <c r="E503" s="164" t="s">
        <v>428</v>
      </c>
      <c r="F503" s="164" t="s">
        <v>429</v>
      </c>
      <c r="I503" s="155"/>
      <c r="J503" s="165">
        <f>BK503</f>
        <v>0</v>
      </c>
      <c r="L503" s="152"/>
      <c r="M503" s="157"/>
      <c r="N503" s="158"/>
      <c r="O503" s="158"/>
      <c r="P503" s="159">
        <f>SUM(P504:P556)</f>
        <v>0</v>
      </c>
      <c r="Q503" s="158"/>
      <c r="R503" s="159">
        <f>SUM(R504:R556)</f>
        <v>0.00014</v>
      </c>
      <c r="S503" s="158"/>
      <c r="T503" s="160">
        <f>SUM(T504:T556)</f>
        <v>0</v>
      </c>
      <c r="AR503" s="153" t="s">
        <v>91</v>
      </c>
      <c r="AT503" s="161" t="s">
        <v>82</v>
      </c>
      <c r="AU503" s="161" t="s">
        <v>23</v>
      </c>
      <c r="AY503" s="153" t="s">
        <v>131</v>
      </c>
      <c r="BK503" s="162">
        <f>SUM(BK504:BK556)</f>
        <v>0</v>
      </c>
    </row>
    <row r="504" spans="2:65" s="1" customFormat="1" ht="22.5" customHeight="1">
      <c r="B504" s="166"/>
      <c r="C504" s="167" t="s">
        <v>430</v>
      </c>
      <c r="D504" s="167" t="s">
        <v>133</v>
      </c>
      <c r="E504" s="168" t="s">
        <v>431</v>
      </c>
      <c r="F504" s="169" t="s">
        <v>432</v>
      </c>
      <c r="G504" s="170" t="s">
        <v>433</v>
      </c>
      <c r="H504" s="171">
        <v>137</v>
      </c>
      <c r="I504" s="172"/>
      <c r="J504" s="173">
        <f>ROUND(I504*H504,2)</f>
        <v>0</v>
      </c>
      <c r="K504" s="169" t="s">
        <v>48</v>
      </c>
      <c r="L504" s="35"/>
      <c r="M504" s="174" t="s">
        <v>48</v>
      </c>
      <c r="N504" s="175" t="s">
        <v>54</v>
      </c>
      <c r="O504" s="36"/>
      <c r="P504" s="176">
        <f>O504*H504</f>
        <v>0</v>
      </c>
      <c r="Q504" s="176">
        <v>0</v>
      </c>
      <c r="R504" s="176">
        <f>Q504*H504</f>
        <v>0</v>
      </c>
      <c r="S504" s="176">
        <v>0</v>
      </c>
      <c r="T504" s="177">
        <f>S504*H504</f>
        <v>0</v>
      </c>
      <c r="AR504" s="17" t="s">
        <v>219</v>
      </c>
      <c r="AT504" s="17" t="s">
        <v>133</v>
      </c>
      <c r="AU504" s="17" t="s">
        <v>91</v>
      </c>
      <c r="AY504" s="17" t="s">
        <v>131</v>
      </c>
      <c r="BE504" s="178">
        <f>IF(N504="základní",J504,0)</f>
        <v>0</v>
      </c>
      <c r="BF504" s="178">
        <f>IF(N504="snížená",J504,0)</f>
        <v>0</v>
      </c>
      <c r="BG504" s="178">
        <f>IF(N504="zákl. přenesená",J504,0)</f>
        <v>0</v>
      </c>
      <c r="BH504" s="178">
        <f>IF(N504="sníž. přenesená",J504,0)</f>
        <v>0</v>
      </c>
      <c r="BI504" s="178">
        <f>IF(N504="nulová",J504,0)</f>
        <v>0</v>
      </c>
      <c r="BJ504" s="17" t="s">
        <v>23</v>
      </c>
      <c r="BK504" s="178">
        <f>ROUND(I504*H504,2)</f>
        <v>0</v>
      </c>
      <c r="BL504" s="17" t="s">
        <v>219</v>
      </c>
      <c r="BM504" s="17" t="s">
        <v>434</v>
      </c>
    </row>
    <row r="505" spans="2:51" s="13" customFormat="1" ht="22.5" customHeight="1">
      <c r="B505" s="198"/>
      <c r="D505" s="180" t="s">
        <v>140</v>
      </c>
      <c r="E505" s="199" t="s">
        <v>48</v>
      </c>
      <c r="F505" s="200" t="s">
        <v>435</v>
      </c>
      <c r="H505" s="201" t="s">
        <v>48</v>
      </c>
      <c r="I505" s="202"/>
      <c r="L505" s="198"/>
      <c r="M505" s="203"/>
      <c r="N505" s="204"/>
      <c r="O505" s="204"/>
      <c r="P505" s="204"/>
      <c r="Q505" s="204"/>
      <c r="R505" s="204"/>
      <c r="S505" s="204"/>
      <c r="T505" s="205"/>
      <c r="AT505" s="201" t="s">
        <v>140</v>
      </c>
      <c r="AU505" s="201" t="s">
        <v>91</v>
      </c>
      <c r="AV505" s="13" t="s">
        <v>23</v>
      </c>
      <c r="AW505" s="13" t="s">
        <v>46</v>
      </c>
      <c r="AX505" s="13" t="s">
        <v>83</v>
      </c>
      <c r="AY505" s="201" t="s">
        <v>131</v>
      </c>
    </row>
    <row r="506" spans="2:51" s="13" customFormat="1" ht="22.5" customHeight="1">
      <c r="B506" s="198"/>
      <c r="D506" s="180" t="s">
        <v>140</v>
      </c>
      <c r="E506" s="199" t="s">
        <v>48</v>
      </c>
      <c r="F506" s="200" t="s">
        <v>436</v>
      </c>
      <c r="H506" s="201" t="s">
        <v>48</v>
      </c>
      <c r="I506" s="202"/>
      <c r="L506" s="198"/>
      <c r="M506" s="203"/>
      <c r="N506" s="204"/>
      <c r="O506" s="204"/>
      <c r="P506" s="204"/>
      <c r="Q506" s="204"/>
      <c r="R506" s="204"/>
      <c r="S506" s="204"/>
      <c r="T506" s="205"/>
      <c r="AT506" s="201" t="s">
        <v>140</v>
      </c>
      <c r="AU506" s="201" t="s">
        <v>91</v>
      </c>
      <c r="AV506" s="13" t="s">
        <v>23</v>
      </c>
      <c r="AW506" s="13" t="s">
        <v>46</v>
      </c>
      <c r="AX506" s="13" t="s">
        <v>83</v>
      </c>
      <c r="AY506" s="201" t="s">
        <v>131</v>
      </c>
    </row>
    <row r="507" spans="2:51" s="13" customFormat="1" ht="22.5" customHeight="1">
      <c r="B507" s="198"/>
      <c r="D507" s="180" t="s">
        <v>140</v>
      </c>
      <c r="E507" s="199" t="s">
        <v>48</v>
      </c>
      <c r="F507" s="200" t="s">
        <v>437</v>
      </c>
      <c r="H507" s="201" t="s">
        <v>48</v>
      </c>
      <c r="I507" s="202"/>
      <c r="L507" s="198"/>
      <c r="M507" s="203"/>
      <c r="N507" s="204"/>
      <c r="O507" s="204"/>
      <c r="P507" s="204"/>
      <c r="Q507" s="204"/>
      <c r="R507" s="204"/>
      <c r="S507" s="204"/>
      <c r="T507" s="205"/>
      <c r="AT507" s="201" t="s">
        <v>140</v>
      </c>
      <c r="AU507" s="201" t="s">
        <v>91</v>
      </c>
      <c r="AV507" s="13" t="s">
        <v>23</v>
      </c>
      <c r="AW507" s="13" t="s">
        <v>46</v>
      </c>
      <c r="AX507" s="13" t="s">
        <v>83</v>
      </c>
      <c r="AY507" s="201" t="s">
        <v>131</v>
      </c>
    </row>
    <row r="508" spans="2:51" s="13" customFormat="1" ht="22.5" customHeight="1">
      <c r="B508" s="198"/>
      <c r="D508" s="180" t="s">
        <v>140</v>
      </c>
      <c r="E508" s="199" t="s">
        <v>48</v>
      </c>
      <c r="F508" s="200" t="s">
        <v>438</v>
      </c>
      <c r="H508" s="201" t="s">
        <v>48</v>
      </c>
      <c r="I508" s="202"/>
      <c r="L508" s="198"/>
      <c r="M508" s="203"/>
      <c r="N508" s="204"/>
      <c r="O508" s="204"/>
      <c r="P508" s="204"/>
      <c r="Q508" s="204"/>
      <c r="R508" s="204"/>
      <c r="S508" s="204"/>
      <c r="T508" s="205"/>
      <c r="AT508" s="201" t="s">
        <v>140</v>
      </c>
      <c r="AU508" s="201" t="s">
        <v>91</v>
      </c>
      <c r="AV508" s="13" t="s">
        <v>23</v>
      </c>
      <c r="AW508" s="13" t="s">
        <v>46</v>
      </c>
      <c r="AX508" s="13" t="s">
        <v>83</v>
      </c>
      <c r="AY508" s="201" t="s">
        <v>131</v>
      </c>
    </row>
    <row r="509" spans="2:51" s="13" customFormat="1" ht="22.5" customHeight="1">
      <c r="B509" s="198"/>
      <c r="D509" s="180" t="s">
        <v>140</v>
      </c>
      <c r="E509" s="199" t="s">
        <v>48</v>
      </c>
      <c r="F509" s="200" t="s">
        <v>439</v>
      </c>
      <c r="H509" s="201" t="s">
        <v>48</v>
      </c>
      <c r="I509" s="202"/>
      <c r="L509" s="198"/>
      <c r="M509" s="203"/>
      <c r="N509" s="204"/>
      <c r="O509" s="204"/>
      <c r="P509" s="204"/>
      <c r="Q509" s="204"/>
      <c r="R509" s="204"/>
      <c r="S509" s="204"/>
      <c r="T509" s="205"/>
      <c r="AT509" s="201" t="s">
        <v>140</v>
      </c>
      <c r="AU509" s="201" t="s">
        <v>91</v>
      </c>
      <c r="AV509" s="13" t="s">
        <v>23</v>
      </c>
      <c r="AW509" s="13" t="s">
        <v>46</v>
      </c>
      <c r="AX509" s="13" t="s">
        <v>83</v>
      </c>
      <c r="AY509" s="201" t="s">
        <v>131</v>
      </c>
    </row>
    <row r="510" spans="2:51" s="13" customFormat="1" ht="22.5" customHeight="1">
      <c r="B510" s="198"/>
      <c r="D510" s="180" t="s">
        <v>140</v>
      </c>
      <c r="E510" s="199" t="s">
        <v>48</v>
      </c>
      <c r="F510" s="200" t="s">
        <v>440</v>
      </c>
      <c r="H510" s="201" t="s">
        <v>48</v>
      </c>
      <c r="I510" s="202"/>
      <c r="L510" s="198"/>
      <c r="M510" s="203"/>
      <c r="N510" s="204"/>
      <c r="O510" s="204"/>
      <c r="P510" s="204"/>
      <c r="Q510" s="204"/>
      <c r="R510" s="204"/>
      <c r="S510" s="204"/>
      <c r="T510" s="205"/>
      <c r="AT510" s="201" t="s">
        <v>140</v>
      </c>
      <c r="AU510" s="201" t="s">
        <v>91</v>
      </c>
      <c r="AV510" s="13" t="s">
        <v>23</v>
      </c>
      <c r="AW510" s="13" t="s">
        <v>46</v>
      </c>
      <c r="AX510" s="13" t="s">
        <v>83</v>
      </c>
      <c r="AY510" s="201" t="s">
        <v>131</v>
      </c>
    </row>
    <row r="511" spans="2:51" s="13" customFormat="1" ht="22.5" customHeight="1">
      <c r="B511" s="198"/>
      <c r="D511" s="180" t="s">
        <v>140</v>
      </c>
      <c r="E511" s="199" t="s">
        <v>48</v>
      </c>
      <c r="F511" s="200" t="s">
        <v>441</v>
      </c>
      <c r="H511" s="201" t="s">
        <v>48</v>
      </c>
      <c r="I511" s="202"/>
      <c r="L511" s="198"/>
      <c r="M511" s="203"/>
      <c r="N511" s="204"/>
      <c r="O511" s="204"/>
      <c r="P511" s="204"/>
      <c r="Q511" s="204"/>
      <c r="R511" s="204"/>
      <c r="S511" s="204"/>
      <c r="T511" s="205"/>
      <c r="AT511" s="201" t="s">
        <v>140</v>
      </c>
      <c r="AU511" s="201" t="s">
        <v>91</v>
      </c>
      <c r="AV511" s="13" t="s">
        <v>23</v>
      </c>
      <c r="AW511" s="13" t="s">
        <v>46</v>
      </c>
      <c r="AX511" s="13" t="s">
        <v>83</v>
      </c>
      <c r="AY511" s="201" t="s">
        <v>131</v>
      </c>
    </row>
    <row r="512" spans="2:51" s="13" customFormat="1" ht="22.5" customHeight="1">
      <c r="B512" s="198"/>
      <c r="D512" s="180" t="s">
        <v>140</v>
      </c>
      <c r="E512" s="199" t="s">
        <v>48</v>
      </c>
      <c r="F512" s="200" t="s">
        <v>442</v>
      </c>
      <c r="H512" s="201" t="s">
        <v>48</v>
      </c>
      <c r="I512" s="202"/>
      <c r="L512" s="198"/>
      <c r="M512" s="203"/>
      <c r="N512" s="204"/>
      <c r="O512" s="204"/>
      <c r="P512" s="204"/>
      <c r="Q512" s="204"/>
      <c r="R512" s="204"/>
      <c r="S512" s="204"/>
      <c r="T512" s="205"/>
      <c r="AT512" s="201" t="s">
        <v>140</v>
      </c>
      <c r="AU512" s="201" t="s">
        <v>91</v>
      </c>
      <c r="AV512" s="13" t="s">
        <v>23</v>
      </c>
      <c r="AW512" s="13" t="s">
        <v>46</v>
      </c>
      <c r="AX512" s="13" t="s">
        <v>83</v>
      </c>
      <c r="AY512" s="201" t="s">
        <v>131</v>
      </c>
    </row>
    <row r="513" spans="2:51" s="11" customFormat="1" ht="22.5" customHeight="1">
      <c r="B513" s="179"/>
      <c r="D513" s="180" t="s">
        <v>140</v>
      </c>
      <c r="E513" s="181" t="s">
        <v>48</v>
      </c>
      <c r="F513" s="182" t="s">
        <v>443</v>
      </c>
      <c r="H513" s="183">
        <v>38</v>
      </c>
      <c r="I513" s="184"/>
      <c r="L513" s="179"/>
      <c r="M513" s="185"/>
      <c r="N513" s="186"/>
      <c r="O513" s="186"/>
      <c r="P513" s="186"/>
      <c r="Q513" s="186"/>
      <c r="R513" s="186"/>
      <c r="S513" s="186"/>
      <c r="T513" s="187"/>
      <c r="AT513" s="181" t="s">
        <v>140</v>
      </c>
      <c r="AU513" s="181" t="s">
        <v>91</v>
      </c>
      <c r="AV513" s="11" t="s">
        <v>91</v>
      </c>
      <c r="AW513" s="11" t="s">
        <v>46</v>
      </c>
      <c r="AX513" s="11" t="s">
        <v>83</v>
      </c>
      <c r="AY513" s="181" t="s">
        <v>131</v>
      </c>
    </row>
    <row r="514" spans="2:51" s="13" customFormat="1" ht="22.5" customHeight="1">
      <c r="B514" s="198"/>
      <c r="D514" s="180" t="s">
        <v>140</v>
      </c>
      <c r="E514" s="199" t="s">
        <v>48</v>
      </c>
      <c r="F514" s="200" t="s">
        <v>444</v>
      </c>
      <c r="H514" s="201" t="s">
        <v>48</v>
      </c>
      <c r="I514" s="202"/>
      <c r="L514" s="198"/>
      <c r="M514" s="203"/>
      <c r="N514" s="204"/>
      <c r="O514" s="204"/>
      <c r="P514" s="204"/>
      <c r="Q514" s="204"/>
      <c r="R514" s="204"/>
      <c r="S514" s="204"/>
      <c r="T514" s="205"/>
      <c r="AT514" s="201" t="s">
        <v>140</v>
      </c>
      <c r="AU514" s="201" t="s">
        <v>91</v>
      </c>
      <c r="AV514" s="13" t="s">
        <v>23</v>
      </c>
      <c r="AW514" s="13" t="s">
        <v>46</v>
      </c>
      <c r="AX514" s="13" t="s">
        <v>83</v>
      </c>
      <c r="AY514" s="201" t="s">
        <v>131</v>
      </c>
    </row>
    <row r="515" spans="2:51" s="11" customFormat="1" ht="22.5" customHeight="1">
      <c r="B515" s="179"/>
      <c r="D515" s="180" t="s">
        <v>140</v>
      </c>
      <c r="E515" s="181" t="s">
        <v>48</v>
      </c>
      <c r="F515" s="182" t="s">
        <v>445</v>
      </c>
      <c r="H515" s="183">
        <v>19</v>
      </c>
      <c r="I515" s="184"/>
      <c r="L515" s="179"/>
      <c r="M515" s="185"/>
      <c r="N515" s="186"/>
      <c r="O515" s="186"/>
      <c r="P515" s="186"/>
      <c r="Q515" s="186"/>
      <c r="R515" s="186"/>
      <c r="S515" s="186"/>
      <c r="T515" s="187"/>
      <c r="AT515" s="181" t="s">
        <v>140</v>
      </c>
      <c r="AU515" s="181" t="s">
        <v>91</v>
      </c>
      <c r="AV515" s="11" t="s">
        <v>91</v>
      </c>
      <c r="AW515" s="11" t="s">
        <v>46</v>
      </c>
      <c r="AX515" s="11" t="s">
        <v>83</v>
      </c>
      <c r="AY515" s="181" t="s">
        <v>131</v>
      </c>
    </row>
    <row r="516" spans="2:51" s="13" customFormat="1" ht="22.5" customHeight="1">
      <c r="B516" s="198"/>
      <c r="D516" s="180" t="s">
        <v>140</v>
      </c>
      <c r="E516" s="199" t="s">
        <v>48</v>
      </c>
      <c r="F516" s="200" t="s">
        <v>446</v>
      </c>
      <c r="H516" s="201" t="s">
        <v>48</v>
      </c>
      <c r="I516" s="202"/>
      <c r="L516" s="198"/>
      <c r="M516" s="203"/>
      <c r="N516" s="204"/>
      <c r="O516" s="204"/>
      <c r="P516" s="204"/>
      <c r="Q516" s="204"/>
      <c r="R516" s="204"/>
      <c r="S516" s="204"/>
      <c r="T516" s="205"/>
      <c r="AT516" s="201" t="s">
        <v>140</v>
      </c>
      <c r="AU516" s="201" t="s">
        <v>91</v>
      </c>
      <c r="AV516" s="13" t="s">
        <v>23</v>
      </c>
      <c r="AW516" s="13" t="s">
        <v>46</v>
      </c>
      <c r="AX516" s="13" t="s">
        <v>83</v>
      </c>
      <c r="AY516" s="201" t="s">
        <v>131</v>
      </c>
    </row>
    <row r="517" spans="2:51" s="11" customFormat="1" ht="22.5" customHeight="1">
      <c r="B517" s="179"/>
      <c r="D517" s="180" t="s">
        <v>140</v>
      </c>
      <c r="E517" s="181" t="s">
        <v>48</v>
      </c>
      <c r="F517" s="182" t="s">
        <v>447</v>
      </c>
      <c r="H517" s="183">
        <v>26</v>
      </c>
      <c r="I517" s="184"/>
      <c r="L517" s="179"/>
      <c r="M517" s="185"/>
      <c r="N517" s="186"/>
      <c r="O517" s="186"/>
      <c r="P517" s="186"/>
      <c r="Q517" s="186"/>
      <c r="R517" s="186"/>
      <c r="S517" s="186"/>
      <c r="T517" s="187"/>
      <c r="AT517" s="181" t="s">
        <v>140</v>
      </c>
      <c r="AU517" s="181" t="s">
        <v>91</v>
      </c>
      <c r="AV517" s="11" t="s">
        <v>91</v>
      </c>
      <c r="AW517" s="11" t="s">
        <v>46</v>
      </c>
      <c r="AX517" s="11" t="s">
        <v>83</v>
      </c>
      <c r="AY517" s="181" t="s">
        <v>131</v>
      </c>
    </row>
    <row r="518" spans="2:51" s="13" customFormat="1" ht="22.5" customHeight="1">
      <c r="B518" s="198"/>
      <c r="D518" s="180" t="s">
        <v>140</v>
      </c>
      <c r="E518" s="199" t="s">
        <v>48</v>
      </c>
      <c r="F518" s="200" t="s">
        <v>448</v>
      </c>
      <c r="H518" s="201" t="s">
        <v>48</v>
      </c>
      <c r="I518" s="202"/>
      <c r="L518" s="198"/>
      <c r="M518" s="203"/>
      <c r="N518" s="204"/>
      <c r="O518" s="204"/>
      <c r="P518" s="204"/>
      <c r="Q518" s="204"/>
      <c r="R518" s="204"/>
      <c r="S518" s="204"/>
      <c r="T518" s="205"/>
      <c r="AT518" s="201" t="s">
        <v>140</v>
      </c>
      <c r="AU518" s="201" t="s">
        <v>91</v>
      </c>
      <c r="AV518" s="13" t="s">
        <v>23</v>
      </c>
      <c r="AW518" s="13" t="s">
        <v>46</v>
      </c>
      <c r="AX518" s="13" t="s">
        <v>83</v>
      </c>
      <c r="AY518" s="201" t="s">
        <v>131</v>
      </c>
    </row>
    <row r="519" spans="2:51" s="11" customFormat="1" ht="22.5" customHeight="1">
      <c r="B519" s="179"/>
      <c r="D519" s="180" t="s">
        <v>140</v>
      </c>
      <c r="E519" s="181" t="s">
        <v>48</v>
      </c>
      <c r="F519" s="182" t="s">
        <v>449</v>
      </c>
      <c r="H519" s="183">
        <v>42</v>
      </c>
      <c r="I519" s="184"/>
      <c r="L519" s="179"/>
      <c r="M519" s="185"/>
      <c r="N519" s="186"/>
      <c r="O519" s="186"/>
      <c r="P519" s="186"/>
      <c r="Q519" s="186"/>
      <c r="R519" s="186"/>
      <c r="S519" s="186"/>
      <c r="T519" s="187"/>
      <c r="AT519" s="181" t="s">
        <v>140</v>
      </c>
      <c r="AU519" s="181" t="s">
        <v>91</v>
      </c>
      <c r="AV519" s="11" t="s">
        <v>91</v>
      </c>
      <c r="AW519" s="11" t="s">
        <v>46</v>
      </c>
      <c r="AX519" s="11" t="s">
        <v>83</v>
      </c>
      <c r="AY519" s="181" t="s">
        <v>131</v>
      </c>
    </row>
    <row r="520" spans="2:51" s="13" customFormat="1" ht="22.5" customHeight="1">
      <c r="B520" s="198"/>
      <c r="D520" s="180" t="s">
        <v>140</v>
      </c>
      <c r="E520" s="199" t="s">
        <v>48</v>
      </c>
      <c r="F520" s="200" t="s">
        <v>450</v>
      </c>
      <c r="H520" s="201" t="s">
        <v>48</v>
      </c>
      <c r="I520" s="202"/>
      <c r="L520" s="198"/>
      <c r="M520" s="203"/>
      <c r="N520" s="204"/>
      <c r="O520" s="204"/>
      <c r="P520" s="204"/>
      <c r="Q520" s="204"/>
      <c r="R520" s="204"/>
      <c r="S520" s="204"/>
      <c r="T520" s="205"/>
      <c r="AT520" s="201" t="s">
        <v>140</v>
      </c>
      <c r="AU520" s="201" t="s">
        <v>91</v>
      </c>
      <c r="AV520" s="13" t="s">
        <v>23</v>
      </c>
      <c r="AW520" s="13" t="s">
        <v>46</v>
      </c>
      <c r="AX520" s="13" t="s">
        <v>83</v>
      </c>
      <c r="AY520" s="201" t="s">
        <v>131</v>
      </c>
    </row>
    <row r="521" spans="2:51" s="11" customFormat="1" ht="22.5" customHeight="1">
      <c r="B521" s="179"/>
      <c r="D521" s="180" t="s">
        <v>140</v>
      </c>
      <c r="E521" s="181" t="s">
        <v>48</v>
      </c>
      <c r="F521" s="182" t="s">
        <v>451</v>
      </c>
      <c r="H521" s="183">
        <v>12</v>
      </c>
      <c r="I521" s="184"/>
      <c r="L521" s="179"/>
      <c r="M521" s="185"/>
      <c r="N521" s="186"/>
      <c r="O521" s="186"/>
      <c r="P521" s="186"/>
      <c r="Q521" s="186"/>
      <c r="R521" s="186"/>
      <c r="S521" s="186"/>
      <c r="T521" s="187"/>
      <c r="AT521" s="181" t="s">
        <v>140</v>
      </c>
      <c r="AU521" s="181" t="s">
        <v>91</v>
      </c>
      <c r="AV521" s="11" t="s">
        <v>91</v>
      </c>
      <c r="AW521" s="11" t="s">
        <v>46</v>
      </c>
      <c r="AX521" s="11" t="s">
        <v>83</v>
      </c>
      <c r="AY521" s="181" t="s">
        <v>131</v>
      </c>
    </row>
    <row r="522" spans="2:51" s="12" customFormat="1" ht="22.5" customHeight="1">
      <c r="B522" s="188"/>
      <c r="D522" s="189" t="s">
        <v>140</v>
      </c>
      <c r="E522" s="190" t="s">
        <v>48</v>
      </c>
      <c r="F522" s="191" t="s">
        <v>142</v>
      </c>
      <c r="H522" s="192">
        <v>137</v>
      </c>
      <c r="I522" s="193"/>
      <c r="L522" s="188"/>
      <c r="M522" s="194"/>
      <c r="N522" s="195"/>
      <c r="O522" s="195"/>
      <c r="P522" s="195"/>
      <c r="Q522" s="195"/>
      <c r="R522" s="195"/>
      <c r="S522" s="195"/>
      <c r="T522" s="196"/>
      <c r="AT522" s="197" t="s">
        <v>140</v>
      </c>
      <c r="AU522" s="197" t="s">
        <v>91</v>
      </c>
      <c r="AV522" s="12" t="s">
        <v>138</v>
      </c>
      <c r="AW522" s="12" t="s">
        <v>46</v>
      </c>
      <c r="AX522" s="12" t="s">
        <v>23</v>
      </c>
      <c r="AY522" s="197" t="s">
        <v>131</v>
      </c>
    </row>
    <row r="523" spans="2:65" s="1" customFormat="1" ht="22.5" customHeight="1">
      <c r="B523" s="166"/>
      <c r="C523" s="167" t="s">
        <v>452</v>
      </c>
      <c r="D523" s="167" t="s">
        <v>133</v>
      </c>
      <c r="E523" s="168" t="s">
        <v>453</v>
      </c>
      <c r="F523" s="169" t="s">
        <v>454</v>
      </c>
      <c r="G523" s="170" t="s">
        <v>433</v>
      </c>
      <c r="H523" s="171">
        <v>1</v>
      </c>
      <c r="I523" s="172"/>
      <c r="J523" s="173">
        <f>ROUND(I523*H523,2)</f>
        <v>0</v>
      </c>
      <c r="K523" s="169" t="s">
        <v>48</v>
      </c>
      <c r="L523" s="35"/>
      <c r="M523" s="174" t="s">
        <v>48</v>
      </c>
      <c r="N523" s="175" t="s">
        <v>54</v>
      </c>
      <c r="O523" s="36"/>
      <c r="P523" s="176">
        <f>O523*H523</f>
        <v>0</v>
      </c>
      <c r="Q523" s="176">
        <v>7E-05</v>
      </c>
      <c r="R523" s="176">
        <f>Q523*H523</f>
        <v>7E-05</v>
      </c>
      <c r="S523" s="176">
        <v>0</v>
      </c>
      <c r="T523" s="177">
        <f>S523*H523</f>
        <v>0</v>
      </c>
      <c r="AR523" s="17" t="s">
        <v>219</v>
      </c>
      <c r="AT523" s="17" t="s">
        <v>133</v>
      </c>
      <c r="AU523" s="17" t="s">
        <v>91</v>
      </c>
      <c r="AY523" s="17" t="s">
        <v>131</v>
      </c>
      <c r="BE523" s="178">
        <f>IF(N523="základní",J523,0)</f>
        <v>0</v>
      </c>
      <c r="BF523" s="178">
        <f>IF(N523="snížená",J523,0)</f>
        <v>0</v>
      </c>
      <c r="BG523" s="178">
        <f>IF(N523="zákl. přenesená",J523,0)</f>
        <v>0</v>
      </c>
      <c r="BH523" s="178">
        <f>IF(N523="sníž. přenesená",J523,0)</f>
        <v>0</v>
      </c>
      <c r="BI523" s="178">
        <f>IF(N523="nulová",J523,0)</f>
        <v>0</v>
      </c>
      <c r="BJ523" s="17" t="s">
        <v>23</v>
      </c>
      <c r="BK523" s="178">
        <f>ROUND(I523*H523,2)</f>
        <v>0</v>
      </c>
      <c r="BL523" s="17" t="s">
        <v>219</v>
      </c>
      <c r="BM523" s="17" t="s">
        <v>455</v>
      </c>
    </row>
    <row r="524" spans="2:51" s="13" customFormat="1" ht="22.5" customHeight="1">
      <c r="B524" s="198"/>
      <c r="D524" s="180" t="s">
        <v>140</v>
      </c>
      <c r="E524" s="199" t="s">
        <v>48</v>
      </c>
      <c r="F524" s="200" t="s">
        <v>456</v>
      </c>
      <c r="H524" s="201" t="s">
        <v>48</v>
      </c>
      <c r="I524" s="202"/>
      <c r="L524" s="198"/>
      <c r="M524" s="203"/>
      <c r="N524" s="204"/>
      <c r="O524" s="204"/>
      <c r="P524" s="204"/>
      <c r="Q524" s="204"/>
      <c r="R524" s="204"/>
      <c r="S524" s="204"/>
      <c r="T524" s="205"/>
      <c r="AT524" s="201" t="s">
        <v>140</v>
      </c>
      <c r="AU524" s="201" t="s">
        <v>91</v>
      </c>
      <c r="AV524" s="13" t="s">
        <v>23</v>
      </c>
      <c r="AW524" s="13" t="s">
        <v>46</v>
      </c>
      <c r="AX524" s="13" t="s">
        <v>83</v>
      </c>
      <c r="AY524" s="201" t="s">
        <v>131</v>
      </c>
    </row>
    <row r="525" spans="2:51" s="13" customFormat="1" ht="22.5" customHeight="1">
      <c r="B525" s="198"/>
      <c r="D525" s="180" t="s">
        <v>140</v>
      </c>
      <c r="E525" s="199" t="s">
        <v>48</v>
      </c>
      <c r="F525" s="200" t="s">
        <v>457</v>
      </c>
      <c r="H525" s="201" t="s">
        <v>48</v>
      </c>
      <c r="I525" s="202"/>
      <c r="L525" s="198"/>
      <c r="M525" s="203"/>
      <c r="N525" s="204"/>
      <c r="O525" s="204"/>
      <c r="P525" s="204"/>
      <c r="Q525" s="204"/>
      <c r="R525" s="204"/>
      <c r="S525" s="204"/>
      <c r="T525" s="205"/>
      <c r="AT525" s="201" t="s">
        <v>140</v>
      </c>
      <c r="AU525" s="201" t="s">
        <v>91</v>
      </c>
      <c r="AV525" s="13" t="s">
        <v>23</v>
      </c>
      <c r="AW525" s="13" t="s">
        <v>46</v>
      </c>
      <c r="AX525" s="13" t="s">
        <v>83</v>
      </c>
      <c r="AY525" s="201" t="s">
        <v>131</v>
      </c>
    </row>
    <row r="526" spans="2:51" s="13" customFormat="1" ht="22.5" customHeight="1">
      <c r="B526" s="198"/>
      <c r="D526" s="180" t="s">
        <v>140</v>
      </c>
      <c r="E526" s="199" t="s">
        <v>48</v>
      </c>
      <c r="F526" s="200" t="s">
        <v>458</v>
      </c>
      <c r="H526" s="201" t="s">
        <v>48</v>
      </c>
      <c r="I526" s="202"/>
      <c r="L526" s="198"/>
      <c r="M526" s="203"/>
      <c r="N526" s="204"/>
      <c r="O526" s="204"/>
      <c r="P526" s="204"/>
      <c r="Q526" s="204"/>
      <c r="R526" s="204"/>
      <c r="S526" s="204"/>
      <c r="T526" s="205"/>
      <c r="AT526" s="201" t="s">
        <v>140</v>
      </c>
      <c r="AU526" s="201" t="s">
        <v>91</v>
      </c>
      <c r="AV526" s="13" t="s">
        <v>23</v>
      </c>
      <c r="AW526" s="13" t="s">
        <v>46</v>
      </c>
      <c r="AX526" s="13" t="s">
        <v>83</v>
      </c>
      <c r="AY526" s="201" t="s">
        <v>131</v>
      </c>
    </row>
    <row r="527" spans="2:51" s="13" customFormat="1" ht="22.5" customHeight="1">
      <c r="B527" s="198"/>
      <c r="D527" s="180" t="s">
        <v>140</v>
      </c>
      <c r="E527" s="199" t="s">
        <v>48</v>
      </c>
      <c r="F527" s="200" t="s">
        <v>459</v>
      </c>
      <c r="H527" s="201" t="s">
        <v>48</v>
      </c>
      <c r="I527" s="202"/>
      <c r="L527" s="198"/>
      <c r="M527" s="203"/>
      <c r="N527" s="204"/>
      <c r="O527" s="204"/>
      <c r="P527" s="204"/>
      <c r="Q527" s="204"/>
      <c r="R527" s="204"/>
      <c r="S527" s="204"/>
      <c r="T527" s="205"/>
      <c r="AT527" s="201" t="s">
        <v>140</v>
      </c>
      <c r="AU527" s="201" t="s">
        <v>91</v>
      </c>
      <c r="AV527" s="13" t="s">
        <v>23</v>
      </c>
      <c r="AW527" s="13" t="s">
        <v>46</v>
      </c>
      <c r="AX527" s="13" t="s">
        <v>83</v>
      </c>
      <c r="AY527" s="201" t="s">
        <v>131</v>
      </c>
    </row>
    <row r="528" spans="2:51" s="13" customFormat="1" ht="22.5" customHeight="1">
      <c r="B528" s="198"/>
      <c r="D528" s="180" t="s">
        <v>140</v>
      </c>
      <c r="E528" s="199" t="s">
        <v>48</v>
      </c>
      <c r="F528" s="200" t="s">
        <v>460</v>
      </c>
      <c r="H528" s="201" t="s">
        <v>48</v>
      </c>
      <c r="I528" s="202"/>
      <c r="L528" s="198"/>
      <c r="M528" s="203"/>
      <c r="N528" s="204"/>
      <c r="O528" s="204"/>
      <c r="P528" s="204"/>
      <c r="Q528" s="204"/>
      <c r="R528" s="204"/>
      <c r="S528" s="204"/>
      <c r="T528" s="205"/>
      <c r="AT528" s="201" t="s">
        <v>140</v>
      </c>
      <c r="AU528" s="201" t="s">
        <v>91</v>
      </c>
      <c r="AV528" s="13" t="s">
        <v>23</v>
      </c>
      <c r="AW528" s="13" t="s">
        <v>46</v>
      </c>
      <c r="AX528" s="13" t="s">
        <v>83</v>
      </c>
      <c r="AY528" s="201" t="s">
        <v>131</v>
      </c>
    </row>
    <row r="529" spans="2:51" s="13" customFormat="1" ht="22.5" customHeight="1">
      <c r="B529" s="198"/>
      <c r="D529" s="180" t="s">
        <v>140</v>
      </c>
      <c r="E529" s="199" t="s">
        <v>48</v>
      </c>
      <c r="F529" s="200" t="s">
        <v>461</v>
      </c>
      <c r="H529" s="201" t="s">
        <v>48</v>
      </c>
      <c r="I529" s="202"/>
      <c r="L529" s="198"/>
      <c r="M529" s="203"/>
      <c r="N529" s="204"/>
      <c r="O529" s="204"/>
      <c r="P529" s="204"/>
      <c r="Q529" s="204"/>
      <c r="R529" s="204"/>
      <c r="S529" s="204"/>
      <c r="T529" s="205"/>
      <c r="AT529" s="201" t="s">
        <v>140</v>
      </c>
      <c r="AU529" s="201" t="s">
        <v>91</v>
      </c>
      <c r="AV529" s="13" t="s">
        <v>23</v>
      </c>
      <c r="AW529" s="13" t="s">
        <v>46</v>
      </c>
      <c r="AX529" s="13" t="s">
        <v>83</v>
      </c>
      <c r="AY529" s="201" t="s">
        <v>131</v>
      </c>
    </row>
    <row r="530" spans="2:51" s="13" customFormat="1" ht="22.5" customHeight="1">
      <c r="B530" s="198"/>
      <c r="D530" s="180" t="s">
        <v>140</v>
      </c>
      <c r="E530" s="199" t="s">
        <v>48</v>
      </c>
      <c r="F530" s="200" t="s">
        <v>462</v>
      </c>
      <c r="H530" s="201" t="s">
        <v>48</v>
      </c>
      <c r="I530" s="202"/>
      <c r="L530" s="198"/>
      <c r="M530" s="203"/>
      <c r="N530" s="204"/>
      <c r="O530" s="204"/>
      <c r="P530" s="204"/>
      <c r="Q530" s="204"/>
      <c r="R530" s="204"/>
      <c r="S530" s="204"/>
      <c r="T530" s="205"/>
      <c r="AT530" s="201" t="s">
        <v>140</v>
      </c>
      <c r="AU530" s="201" t="s">
        <v>91</v>
      </c>
      <c r="AV530" s="13" t="s">
        <v>23</v>
      </c>
      <c r="AW530" s="13" t="s">
        <v>46</v>
      </c>
      <c r="AX530" s="13" t="s">
        <v>83</v>
      </c>
      <c r="AY530" s="201" t="s">
        <v>131</v>
      </c>
    </row>
    <row r="531" spans="2:51" s="13" customFormat="1" ht="22.5" customHeight="1">
      <c r="B531" s="198"/>
      <c r="D531" s="180" t="s">
        <v>140</v>
      </c>
      <c r="E531" s="199" t="s">
        <v>48</v>
      </c>
      <c r="F531" s="200" t="s">
        <v>463</v>
      </c>
      <c r="H531" s="201" t="s">
        <v>48</v>
      </c>
      <c r="I531" s="202"/>
      <c r="L531" s="198"/>
      <c r="M531" s="203"/>
      <c r="N531" s="204"/>
      <c r="O531" s="204"/>
      <c r="P531" s="204"/>
      <c r="Q531" s="204"/>
      <c r="R531" s="204"/>
      <c r="S531" s="204"/>
      <c r="T531" s="205"/>
      <c r="AT531" s="201" t="s">
        <v>140</v>
      </c>
      <c r="AU531" s="201" t="s">
        <v>91</v>
      </c>
      <c r="AV531" s="13" t="s">
        <v>23</v>
      </c>
      <c r="AW531" s="13" t="s">
        <v>46</v>
      </c>
      <c r="AX531" s="13" t="s">
        <v>83</v>
      </c>
      <c r="AY531" s="201" t="s">
        <v>131</v>
      </c>
    </row>
    <row r="532" spans="2:51" s="11" customFormat="1" ht="22.5" customHeight="1">
      <c r="B532" s="179"/>
      <c r="D532" s="180" t="s">
        <v>140</v>
      </c>
      <c r="E532" s="181" t="s">
        <v>48</v>
      </c>
      <c r="F532" s="182" t="s">
        <v>23</v>
      </c>
      <c r="H532" s="183">
        <v>1</v>
      </c>
      <c r="I532" s="184"/>
      <c r="L532" s="179"/>
      <c r="M532" s="185"/>
      <c r="N532" s="186"/>
      <c r="O532" s="186"/>
      <c r="P532" s="186"/>
      <c r="Q532" s="186"/>
      <c r="R532" s="186"/>
      <c r="S532" s="186"/>
      <c r="T532" s="187"/>
      <c r="AT532" s="181" t="s">
        <v>140</v>
      </c>
      <c r="AU532" s="181" t="s">
        <v>91</v>
      </c>
      <c r="AV532" s="11" t="s">
        <v>91</v>
      </c>
      <c r="AW532" s="11" t="s">
        <v>46</v>
      </c>
      <c r="AX532" s="11" t="s">
        <v>83</v>
      </c>
      <c r="AY532" s="181" t="s">
        <v>131</v>
      </c>
    </row>
    <row r="533" spans="2:51" s="12" customFormat="1" ht="22.5" customHeight="1">
      <c r="B533" s="188"/>
      <c r="D533" s="189" t="s">
        <v>140</v>
      </c>
      <c r="E533" s="190" t="s">
        <v>48</v>
      </c>
      <c r="F533" s="191" t="s">
        <v>142</v>
      </c>
      <c r="H533" s="192">
        <v>1</v>
      </c>
      <c r="I533" s="193"/>
      <c r="L533" s="188"/>
      <c r="M533" s="194"/>
      <c r="N533" s="195"/>
      <c r="O533" s="195"/>
      <c r="P533" s="195"/>
      <c r="Q533" s="195"/>
      <c r="R533" s="195"/>
      <c r="S533" s="195"/>
      <c r="T533" s="196"/>
      <c r="AT533" s="197" t="s">
        <v>140</v>
      </c>
      <c r="AU533" s="197" t="s">
        <v>91</v>
      </c>
      <c r="AV533" s="12" t="s">
        <v>138</v>
      </c>
      <c r="AW533" s="12" t="s">
        <v>46</v>
      </c>
      <c r="AX533" s="12" t="s">
        <v>23</v>
      </c>
      <c r="AY533" s="197" t="s">
        <v>131</v>
      </c>
    </row>
    <row r="534" spans="2:65" s="1" customFormat="1" ht="31.5" customHeight="1">
      <c r="B534" s="166"/>
      <c r="C534" s="167" t="s">
        <v>464</v>
      </c>
      <c r="D534" s="167" t="s">
        <v>133</v>
      </c>
      <c r="E534" s="168" t="s">
        <v>465</v>
      </c>
      <c r="F534" s="169" t="s">
        <v>466</v>
      </c>
      <c r="G534" s="170" t="s">
        <v>186</v>
      </c>
      <c r="H534" s="171">
        <v>195</v>
      </c>
      <c r="I534" s="172"/>
      <c r="J534" s="173">
        <f>ROUND(I534*H534,2)</f>
        <v>0</v>
      </c>
      <c r="K534" s="169" t="s">
        <v>48</v>
      </c>
      <c r="L534" s="35"/>
      <c r="M534" s="174" t="s">
        <v>48</v>
      </c>
      <c r="N534" s="175" t="s">
        <v>54</v>
      </c>
      <c r="O534" s="36"/>
      <c r="P534" s="176">
        <f>O534*H534</f>
        <v>0</v>
      </c>
      <c r="Q534" s="176">
        <v>0</v>
      </c>
      <c r="R534" s="176">
        <f>Q534*H534</f>
        <v>0</v>
      </c>
      <c r="S534" s="176">
        <v>0</v>
      </c>
      <c r="T534" s="177">
        <f>S534*H534</f>
        <v>0</v>
      </c>
      <c r="AR534" s="17" t="s">
        <v>219</v>
      </c>
      <c r="AT534" s="17" t="s">
        <v>133</v>
      </c>
      <c r="AU534" s="17" t="s">
        <v>91</v>
      </c>
      <c r="AY534" s="17" t="s">
        <v>131</v>
      </c>
      <c r="BE534" s="178">
        <f>IF(N534="základní",J534,0)</f>
        <v>0</v>
      </c>
      <c r="BF534" s="178">
        <f>IF(N534="snížená",J534,0)</f>
        <v>0</v>
      </c>
      <c r="BG534" s="178">
        <f>IF(N534="zákl. přenesená",J534,0)</f>
        <v>0</v>
      </c>
      <c r="BH534" s="178">
        <f>IF(N534="sníž. přenesená",J534,0)</f>
        <v>0</v>
      </c>
      <c r="BI534" s="178">
        <f>IF(N534="nulová",J534,0)</f>
        <v>0</v>
      </c>
      <c r="BJ534" s="17" t="s">
        <v>23</v>
      </c>
      <c r="BK534" s="178">
        <f>ROUND(I534*H534,2)</f>
        <v>0</v>
      </c>
      <c r="BL534" s="17" t="s">
        <v>219</v>
      </c>
      <c r="BM534" s="17" t="s">
        <v>467</v>
      </c>
    </row>
    <row r="535" spans="2:51" s="13" customFormat="1" ht="22.5" customHeight="1">
      <c r="B535" s="198"/>
      <c r="D535" s="180" t="s">
        <v>140</v>
      </c>
      <c r="E535" s="199" t="s">
        <v>48</v>
      </c>
      <c r="F535" s="200" t="s">
        <v>468</v>
      </c>
      <c r="H535" s="201" t="s">
        <v>48</v>
      </c>
      <c r="I535" s="202"/>
      <c r="L535" s="198"/>
      <c r="M535" s="203"/>
      <c r="N535" s="204"/>
      <c r="O535" s="204"/>
      <c r="P535" s="204"/>
      <c r="Q535" s="204"/>
      <c r="R535" s="204"/>
      <c r="S535" s="204"/>
      <c r="T535" s="205"/>
      <c r="AT535" s="201" t="s">
        <v>140</v>
      </c>
      <c r="AU535" s="201" t="s">
        <v>91</v>
      </c>
      <c r="AV535" s="13" t="s">
        <v>23</v>
      </c>
      <c r="AW535" s="13" t="s">
        <v>46</v>
      </c>
      <c r="AX535" s="13" t="s">
        <v>83</v>
      </c>
      <c r="AY535" s="201" t="s">
        <v>131</v>
      </c>
    </row>
    <row r="536" spans="2:51" s="11" customFormat="1" ht="22.5" customHeight="1">
      <c r="B536" s="179"/>
      <c r="D536" s="180" t="s">
        <v>140</v>
      </c>
      <c r="E536" s="181" t="s">
        <v>48</v>
      </c>
      <c r="F536" s="182" t="s">
        <v>469</v>
      </c>
      <c r="H536" s="183">
        <v>195</v>
      </c>
      <c r="I536" s="184"/>
      <c r="L536" s="179"/>
      <c r="M536" s="185"/>
      <c r="N536" s="186"/>
      <c r="O536" s="186"/>
      <c r="P536" s="186"/>
      <c r="Q536" s="186"/>
      <c r="R536" s="186"/>
      <c r="S536" s="186"/>
      <c r="T536" s="187"/>
      <c r="AT536" s="181" t="s">
        <v>140</v>
      </c>
      <c r="AU536" s="181" t="s">
        <v>91</v>
      </c>
      <c r="AV536" s="11" t="s">
        <v>91</v>
      </c>
      <c r="AW536" s="11" t="s">
        <v>46</v>
      </c>
      <c r="AX536" s="11" t="s">
        <v>83</v>
      </c>
      <c r="AY536" s="181" t="s">
        <v>131</v>
      </c>
    </row>
    <row r="537" spans="2:51" s="12" customFormat="1" ht="22.5" customHeight="1">
      <c r="B537" s="188"/>
      <c r="D537" s="189" t="s">
        <v>140</v>
      </c>
      <c r="E537" s="190" t="s">
        <v>48</v>
      </c>
      <c r="F537" s="191" t="s">
        <v>142</v>
      </c>
      <c r="H537" s="192">
        <v>195</v>
      </c>
      <c r="I537" s="193"/>
      <c r="L537" s="188"/>
      <c r="M537" s="194"/>
      <c r="N537" s="195"/>
      <c r="O537" s="195"/>
      <c r="P537" s="195"/>
      <c r="Q537" s="195"/>
      <c r="R537" s="195"/>
      <c r="S537" s="195"/>
      <c r="T537" s="196"/>
      <c r="AT537" s="197" t="s">
        <v>140</v>
      </c>
      <c r="AU537" s="197" t="s">
        <v>91</v>
      </c>
      <c r="AV537" s="12" t="s">
        <v>138</v>
      </c>
      <c r="AW537" s="12" t="s">
        <v>46</v>
      </c>
      <c r="AX537" s="12" t="s">
        <v>23</v>
      </c>
      <c r="AY537" s="197" t="s">
        <v>131</v>
      </c>
    </row>
    <row r="538" spans="2:65" s="1" customFormat="1" ht="31.5" customHeight="1">
      <c r="B538" s="166"/>
      <c r="C538" s="167" t="s">
        <v>470</v>
      </c>
      <c r="D538" s="167" t="s">
        <v>133</v>
      </c>
      <c r="E538" s="168" t="s">
        <v>471</v>
      </c>
      <c r="F538" s="169" t="s">
        <v>472</v>
      </c>
      <c r="G538" s="170" t="s">
        <v>186</v>
      </c>
      <c r="H538" s="171">
        <v>10.26</v>
      </c>
      <c r="I538" s="172"/>
      <c r="J538" s="173">
        <f>ROUND(I538*H538,2)</f>
        <v>0</v>
      </c>
      <c r="K538" s="169" t="s">
        <v>48</v>
      </c>
      <c r="L538" s="35"/>
      <c r="M538" s="174" t="s">
        <v>48</v>
      </c>
      <c r="N538" s="175" t="s">
        <v>54</v>
      </c>
      <c r="O538" s="36"/>
      <c r="P538" s="176">
        <f>O538*H538</f>
        <v>0</v>
      </c>
      <c r="Q538" s="176">
        <v>0</v>
      </c>
      <c r="R538" s="176">
        <f>Q538*H538</f>
        <v>0</v>
      </c>
      <c r="S538" s="176">
        <v>0</v>
      </c>
      <c r="T538" s="177">
        <f>S538*H538</f>
        <v>0</v>
      </c>
      <c r="AR538" s="17" t="s">
        <v>219</v>
      </c>
      <c r="AT538" s="17" t="s">
        <v>133</v>
      </c>
      <c r="AU538" s="17" t="s">
        <v>91</v>
      </c>
      <c r="AY538" s="17" t="s">
        <v>131</v>
      </c>
      <c r="BE538" s="178">
        <f>IF(N538="základní",J538,0)</f>
        <v>0</v>
      </c>
      <c r="BF538" s="178">
        <f>IF(N538="snížená",J538,0)</f>
        <v>0</v>
      </c>
      <c r="BG538" s="178">
        <f>IF(N538="zákl. přenesená",J538,0)</f>
        <v>0</v>
      </c>
      <c r="BH538" s="178">
        <f>IF(N538="sníž. přenesená",J538,0)</f>
        <v>0</v>
      </c>
      <c r="BI538" s="178">
        <f>IF(N538="nulová",J538,0)</f>
        <v>0</v>
      </c>
      <c r="BJ538" s="17" t="s">
        <v>23</v>
      </c>
      <c r="BK538" s="178">
        <f>ROUND(I538*H538,2)</f>
        <v>0</v>
      </c>
      <c r="BL538" s="17" t="s">
        <v>219</v>
      </c>
      <c r="BM538" s="17" t="s">
        <v>473</v>
      </c>
    </row>
    <row r="539" spans="2:51" s="13" customFormat="1" ht="22.5" customHeight="1">
      <c r="B539" s="198"/>
      <c r="D539" s="180" t="s">
        <v>140</v>
      </c>
      <c r="E539" s="199" t="s">
        <v>48</v>
      </c>
      <c r="F539" s="200" t="s">
        <v>474</v>
      </c>
      <c r="H539" s="201" t="s">
        <v>48</v>
      </c>
      <c r="I539" s="202"/>
      <c r="L539" s="198"/>
      <c r="M539" s="203"/>
      <c r="N539" s="204"/>
      <c r="O539" s="204"/>
      <c r="P539" s="204"/>
      <c r="Q539" s="204"/>
      <c r="R539" s="204"/>
      <c r="S539" s="204"/>
      <c r="T539" s="205"/>
      <c r="AT539" s="201" t="s">
        <v>140</v>
      </c>
      <c r="AU539" s="201" t="s">
        <v>91</v>
      </c>
      <c r="AV539" s="13" t="s">
        <v>23</v>
      </c>
      <c r="AW539" s="13" t="s">
        <v>46</v>
      </c>
      <c r="AX539" s="13" t="s">
        <v>83</v>
      </c>
      <c r="AY539" s="201" t="s">
        <v>131</v>
      </c>
    </row>
    <row r="540" spans="2:51" s="11" customFormat="1" ht="22.5" customHeight="1">
      <c r="B540" s="179"/>
      <c r="D540" s="180" t="s">
        <v>140</v>
      </c>
      <c r="E540" s="181" t="s">
        <v>48</v>
      </c>
      <c r="F540" s="182" t="s">
        <v>475</v>
      </c>
      <c r="H540" s="183">
        <v>3.01</v>
      </c>
      <c r="I540" s="184"/>
      <c r="L540" s="179"/>
      <c r="M540" s="185"/>
      <c r="N540" s="186"/>
      <c r="O540" s="186"/>
      <c r="P540" s="186"/>
      <c r="Q540" s="186"/>
      <c r="R540" s="186"/>
      <c r="S540" s="186"/>
      <c r="T540" s="187"/>
      <c r="AT540" s="181" t="s">
        <v>140</v>
      </c>
      <c r="AU540" s="181" t="s">
        <v>91</v>
      </c>
      <c r="AV540" s="11" t="s">
        <v>91</v>
      </c>
      <c r="AW540" s="11" t="s">
        <v>46</v>
      </c>
      <c r="AX540" s="11" t="s">
        <v>83</v>
      </c>
      <c r="AY540" s="181" t="s">
        <v>131</v>
      </c>
    </row>
    <row r="541" spans="2:51" s="11" customFormat="1" ht="22.5" customHeight="1">
      <c r="B541" s="179"/>
      <c r="D541" s="180" t="s">
        <v>140</v>
      </c>
      <c r="E541" s="181" t="s">
        <v>48</v>
      </c>
      <c r="F541" s="182" t="s">
        <v>476</v>
      </c>
      <c r="H541" s="183">
        <v>5.198</v>
      </c>
      <c r="I541" s="184"/>
      <c r="L541" s="179"/>
      <c r="M541" s="185"/>
      <c r="N541" s="186"/>
      <c r="O541" s="186"/>
      <c r="P541" s="186"/>
      <c r="Q541" s="186"/>
      <c r="R541" s="186"/>
      <c r="S541" s="186"/>
      <c r="T541" s="187"/>
      <c r="AT541" s="181" t="s">
        <v>140</v>
      </c>
      <c r="AU541" s="181" t="s">
        <v>91</v>
      </c>
      <c r="AV541" s="11" t="s">
        <v>91</v>
      </c>
      <c r="AW541" s="11" t="s">
        <v>46</v>
      </c>
      <c r="AX541" s="11" t="s">
        <v>83</v>
      </c>
      <c r="AY541" s="181" t="s">
        <v>131</v>
      </c>
    </row>
    <row r="542" spans="2:51" s="11" customFormat="1" ht="22.5" customHeight="1">
      <c r="B542" s="179"/>
      <c r="D542" s="180" t="s">
        <v>140</v>
      </c>
      <c r="E542" s="181" t="s">
        <v>48</v>
      </c>
      <c r="F542" s="182" t="s">
        <v>477</v>
      </c>
      <c r="H542" s="183">
        <v>2.052</v>
      </c>
      <c r="I542" s="184"/>
      <c r="L542" s="179"/>
      <c r="M542" s="185"/>
      <c r="N542" s="186"/>
      <c r="O542" s="186"/>
      <c r="P542" s="186"/>
      <c r="Q542" s="186"/>
      <c r="R542" s="186"/>
      <c r="S542" s="186"/>
      <c r="T542" s="187"/>
      <c r="AT542" s="181" t="s">
        <v>140</v>
      </c>
      <c r="AU542" s="181" t="s">
        <v>91</v>
      </c>
      <c r="AV542" s="11" t="s">
        <v>91</v>
      </c>
      <c r="AW542" s="11" t="s">
        <v>46</v>
      </c>
      <c r="AX542" s="11" t="s">
        <v>83</v>
      </c>
      <c r="AY542" s="181" t="s">
        <v>131</v>
      </c>
    </row>
    <row r="543" spans="2:51" s="12" customFormat="1" ht="22.5" customHeight="1">
      <c r="B543" s="188"/>
      <c r="D543" s="189" t="s">
        <v>140</v>
      </c>
      <c r="E543" s="190" t="s">
        <v>48</v>
      </c>
      <c r="F543" s="191" t="s">
        <v>142</v>
      </c>
      <c r="H543" s="192">
        <v>10.26</v>
      </c>
      <c r="I543" s="193"/>
      <c r="L543" s="188"/>
      <c r="M543" s="194"/>
      <c r="N543" s="195"/>
      <c r="O543" s="195"/>
      <c r="P543" s="195"/>
      <c r="Q543" s="195"/>
      <c r="R543" s="195"/>
      <c r="S543" s="195"/>
      <c r="T543" s="196"/>
      <c r="AT543" s="197" t="s">
        <v>140</v>
      </c>
      <c r="AU543" s="197" t="s">
        <v>91</v>
      </c>
      <c r="AV543" s="12" t="s">
        <v>138</v>
      </c>
      <c r="AW543" s="12" t="s">
        <v>46</v>
      </c>
      <c r="AX543" s="12" t="s">
        <v>23</v>
      </c>
      <c r="AY543" s="197" t="s">
        <v>131</v>
      </c>
    </row>
    <row r="544" spans="2:65" s="1" customFormat="1" ht="22.5" customHeight="1">
      <c r="B544" s="166"/>
      <c r="C544" s="167" t="s">
        <v>478</v>
      </c>
      <c r="D544" s="167" t="s">
        <v>133</v>
      </c>
      <c r="E544" s="168" t="s">
        <v>479</v>
      </c>
      <c r="F544" s="169" t="s">
        <v>480</v>
      </c>
      <c r="G544" s="170" t="s">
        <v>433</v>
      </c>
      <c r="H544" s="171">
        <v>1</v>
      </c>
      <c r="I544" s="172"/>
      <c r="J544" s="173">
        <f>ROUND(I544*H544,2)</f>
        <v>0</v>
      </c>
      <c r="K544" s="169" t="s">
        <v>48</v>
      </c>
      <c r="L544" s="35"/>
      <c r="M544" s="174" t="s">
        <v>48</v>
      </c>
      <c r="N544" s="175" t="s">
        <v>54</v>
      </c>
      <c r="O544" s="36"/>
      <c r="P544" s="176">
        <f>O544*H544</f>
        <v>0</v>
      </c>
      <c r="Q544" s="176">
        <v>7E-05</v>
      </c>
      <c r="R544" s="176">
        <f>Q544*H544</f>
        <v>7E-05</v>
      </c>
      <c r="S544" s="176">
        <v>0</v>
      </c>
      <c r="T544" s="177">
        <f>S544*H544</f>
        <v>0</v>
      </c>
      <c r="AR544" s="17" t="s">
        <v>219</v>
      </c>
      <c r="AT544" s="17" t="s">
        <v>133</v>
      </c>
      <c r="AU544" s="17" t="s">
        <v>91</v>
      </c>
      <c r="AY544" s="17" t="s">
        <v>131</v>
      </c>
      <c r="BE544" s="178">
        <f>IF(N544="základní",J544,0)</f>
        <v>0</v>
      </c>
      <c r="BF544" s="178">
        <f>IF(N544="snížená",J544,0)</f>
        <v>0</v>
      </c>
      <c r="BG544" s="178">
        <f>IF(N544="zákl. přenesená",J544,0)</f>
        <v>0</v>
      </c>
      <c r="BH544" s="178">
        <f>IF(N544="sníž. přenesená",J544,0)</f>
        <v>0</v>
      </c>
      <c r="BI544" s="178">
        <f>IF(N544="nulová",J544,0)</f>
        <v>0</v>
      </c>
      <c r="BJ544" s="17" t="s">
        <v>23</v>
      </c>
      <c r="BK544" s="178">
        <f>ROUND(I544*H544,2)</f>
        <v>0</v>
      </c>
      <c r="BL544" s="17" t="s">
        <v>219</v>
      </c>
      <c r="BM544" s="17" t="s">
        <v>481</v>
      </c>
    </row>
    <row r="545" spans="2:51" s="13" customFormat="1" ht="22.5" customHeight="1">
      <c r="B545" s="198"/>
      <c r="D545" s="180" t="s">
        <v>140</v>
      </c>
      <c r="E545" s="199" t="s">
        <v>48</v>
      </c>
      <c r="F545" s="200" t="s">
        <v>482</v>
      </c>
      <c r="H545" s="201" t="s">
        <v>48</v>
      </c>
      <c r="I545" s="202"/>
      <c r="L545" s="198"/>
      <c r="M545" s="203"/>
      <c r="N545" s="204"/>
      <c r="O545" s="204"/>
      <c r="P545" s="204"/>
      <c r="Q545" s="204"/>
      <c r="R545" s="204"/>
      <c r="S545" s="204"/>
      <c r="T545" s="205"/>
      <c r="AT545" s="201" t="s">
        <v>140</v>
      </c>
      <c r="AU545" s="201" t="s">
        <v>91</v>
      </c>
      <c r="AV545" s="13" t="s">
        <v>23</v>
      </c>
      <c r="AW545" s="13" t="s">
        <v>46</v>
      </c>
      <c r="AX545" s="13" t="s">
        <v>83</v>
      </c>
      <c r="AY545" s="201" t="s">
        <v>131</v>
      </c>
    </row>
    <row r="546" spans="2:51" s="13" customFormat="1" ht="22.5" customHeight="1">
      <c r="B546" s="198"/>
      <c r="D546" s="180" t="s">
        <v>140</v>
      </c>
      <c r="E546" s="199" t="s">
        <v>48</v>
      </c>
      <c r="F546" s="200" t="s">
        <v>483</v>
      </c>
      <c r="H546" s="201" t="s">
        <v>48</v>
      </c>
      <c r="I546" s="202"/>
      <c r="L546" s="198"/>
      <c r="M546" s="203"/>
      <c r="N546" s="204"/>
      <c r="O546" s="204"/>
      <c r="P546" s="204"/>
      <c r="Q546" s="204"/>
      <c r="R546" s="204"/>
      <c r="S546" s="204"/>
      <c r="T546" s="205"/>
      <c r="AT546" s="201" t="s">
        <v>140</v>
      </c>
      <c r="AU546" s="201" t="s">
        <v>91</v>
      </c>
      <c r="AV546" s="13" t="s">
        <v>23</v>
      </c>
      <c r="AW546" s="13" t="s">
        <v>46</v>
      </c>
      <c r="AX546" s="13" t="s">
        <v>83</v>
      </c>
      <c r="AY546" s="201" t="s">
        <v>131</v>
      </c>
    </row>
    <row r="547" spans="2:51" s="13" customFormat="1" ht="22.5" customHeight="1">
      <c r="B547" s="198"/>
      <c r="D547" s="180" t="s">
        <v>140</v>
      </c>
      <c r="E547" s="199" t="s">
        <v>48</v>
      </c>
      <c r="F547" s="200" t="s">
        <v>484</v>
      </c>
      <c r="H547" s="201" t="s">
        <v>48</v>
      </c>
      <c r="I547" s="202"/>
      <c r="L547" s="198"/>
      <c r="M547" s="203"/>
      <c r="N547" s="204"/>
      <c r="O547" s="204"/>
      <c r="P547" s="204"/>
      <c r="Q547" s="204"/>
      <c r="R547" s="204"/>
      <c r="S547" s="204"/>
      <c r="T547" s="205"/>
      <c r="AT547" s="201" t="s">
        <v>140</v>
      </c>
      <c r="AU547" s="201" t="s">
        <v>91</v>
      </c>
      <c r="AV547" s="13" t="s">
        <v>23</v>
      </c>
      <c r="AW547" s="13" t="s">
        <v>46</v>
      </c>
      <c r="AX547" s="13" t="s">
        <v>83</v>
      </c>
      <c r="AY547" s="201" t="s">
        <v>131</v>
      </c>
    </row>
    <row r="548" spans="2:51" s="13" customFormat="1" ht="22.5" customHeight="1">
      <c r="B548" s="198"/>
      <c r="D548" s="180" t="s">
        <v>140</v>
      </c>
      <c r="E548" s="199" t="s">
        <v>48</v>
      </c>
      <c r="F548" s="200" t="s">
        <v>485</v>
      </c>
      <c r="H548" s="201" t="s">
        <v>48</v>
      </c>
      <c r="I548" s="202"/>
      <c r="L548" s="198"/>
      <c r="M548" s="203"/>
      <c r="N548" s="204"/>
      <c r="O548" s="204"/>
      <c r="P548" s="204"/>
      <c r="Q548" s="204"/>
      <c r="R548" s="204"/>
      <c r="S548" s="204"/>
      <c r="T548" s="205"/>
      <c r="AT548" s="201" t="s">
        <v>140</v>
      </c>
      <c r="AU548" s="201" t="s">
        <v>91</v>
      </c>
      <c r="AV548" s="13" t="s">
        <v>23</v>
      </c>
      <c r="AW548" s="13" t="s">
        <v>46</v>
      </c>
      <c r="AX548" s="13" t="s">
        <v>83</v>
      </c>
      <c r="AY548" s="201" t="s">
        <v>131</v>
      </c>
    </row>
    <row r="549" spans="2:51" s="13" customFormat="1" ht="22.5" customHeight="1">
      <c r="B549" s="198"/>
      <c r="D549" s="180" t="s">
        <v>140</v>
      </c>
      <c r="E549" s="199" t="s">
        <v>48</v>
      </c>
      <c r="F549" s="200" t="s">
        <v>486</v>
      </c>
      <c r="H549" s="201" t="s">
        <v>48</v>
      </c>
      <c r="I549" s="202"/>
      <c r="L549" s="198"/>
      <c r="M549" s="203"/>
      <c r="N549" s="204"/>
      <c r="O549" s="204"/>
      <c r="P549" s="204"/>
      <c r="Q549" s="204"/>
      <c r="R549" s="204"/>
      <c r="S549" s="204"/>
      <c r="T549" s="205"/>
      <c r="AT549" s="201" t="s">
        <v>140</v>
      </c>
      <c r="AU549" s="201" t="s">
        <v>91</v>
      </c>
      <c r="AV549" s="13" t="s">
        <v>23</v>
      </c>
      <c r="AW549" s="13" t="s">
        <v>46</v>
      </c>
      <c r="AX549" s="13" t="s">
        <v>83</v>
      </c>
      <c r="AY549" s="201" t="s">
        <v>131</v>
      </c>
    </row>
    <row r="550" spans="2:51" s="13" customFormat="1" ht="22.5" customHeight="1">
      <c r="B550" s="198"/>
      <c r="D550" s="180" t="s">
        <v>140</v>
      </c>
      <c r="E550" s="199" t="s">
        <v>48</v>
      </c>
      <c r="F550" s="200" t="s">
        <v>487</v>
      </c>
      <c r="H550" s="201" t="s">
        <v>48</v>
      </c>
      <c r="I550" s="202"/>
      <c r="L550" s="198"/>
      <c r="M550" s="203"/>
      <c r="N550" s="204"/>
      <c r="O550" s="204"/>
      <c r="P550" s="204"/>
      <c r="Q550" s="204"/>
      <c r="R550" s="204"/>
      <c r="S550" s="204"/>
      <c r="T550" s="205"/>
      <c r="AT550" s="201" t="s">
        <v>140</v>
      </c>
      <c r="AU550" s="201" t="s">
        <v>91</v>
      </c>
      <c r="AV550" s="13" t="s">
        <v>23</v>
      </c>
      <c r="AW550" s="13" t="s">
        <v>46</v>
      </c>
      <c r="AX550" s="13" t="s">
        <v>83</v>
      </c>
      <c r="AY550" s="201" t="s">
        <v>131</v>
      </c>
    </row>
    <row r="551" spans="2:51" s="13" customFormat="1" ht="22.5" customHeight="1">
      <c r="B551" s="198"/>
      <c r="D551" s="180" t="s">
        <v>140</v>
      </c>
      <c r="E551" s="199" t="s">
        <v>48</v>
      </c>
      <c r="F551" s="200" t="s">
        <v>488</v>
      </c>
      <c r="H551" s="201" t="s">
        <v>48</v>
      </c>
      <c r="I551" s="202"/>
      <c r="L551" s="198"/>
      <c r="M551" s="203"/>
      <c r="N551" s="204"/>
      <c r="O551" s="204"/>
      <c r="P551" s="204"/>
      <c r="Q551" s="204"/>
      <c r="R551" s="204"/>
      <c r="S551" s="204"/>
      <c r="T551" s="205"/>
      <c r="AT551" s="201" t="s">
        <v>140</v>
      </c>
      <c r="AU551" s="201" t="s">
        <v>91</v>
      </c>
      <c r="AV551" s="13" t="s">
        <v>23</v>
      </c>
      <c r="AW551" s="13" t="s">
        <v>46</v>
      </c>
      <c r="AX551" s="13" t="s">
        <v>83</v>
      </c>
      <c r="AY551" s="201" t="s">
        <v>131</v>
      </c>
    </row>
    <row r="552" spans="2:51" s="13" customFormat="1" ht="22.5" customHeight="1">
      <c r="B552" s="198"/>
      <c r="D552" s="180" t="s">
        <v>140</v>
      </c>
      <c r="E552" s="199" t="s">
        <v>48</v>
      </c>
      <c r="F552" s="200" t="s">
        <v>489</v>
      </c>
      <c r="H552" s="201" t="s">
        <v>48</v>
      </c>
      <c r="I552" s="202"/>
      <c r="L552" s="198"/>
      <c r="M552" s="203"/>
      <c r="N552" s="204"/>
      <c r="O552" s="204"/>
      <c r="P552" s="204"/>
      <c r="Q552" s="204"/>
      <c r="R552" s="204"/>
      <c r="S552" s="204"/>
      <c r="T552" s="205"/>
      <c r="AT552" s="201" t="s">
        <v>140</v>
      </c>
      <c r="AU552" s="201" t="s">
        <v>91</v>
      </c>
      <c r="AV552" s="13" t="s">
        <v>23</v>
      </c>
      <c r="AW552" s="13" t="s">
        <v>46</v>
      </c>
      <c r="AX552" s="13" t="s">
        <v>83</v>
      </c>
      <c r="AY552" s="201" t="s">
        <v>131</v>
      </c>
    </row>
    <row r="553" spans="2:51" s="11" customFormat="1" ht="22.5" customHeight="1">
      <c r="B553" s="179"/>
      <c r="D553" s="180" t="s">
        <v>140</v>
      </c>
      <c r="E553" s="181" t="s">
        <v>48</v>
      </c>
      <c r="F553" s="182" t="s">
        <v>23</v>
      </c>
      <c r="H553" s="183">
        <v>1</v>
      </c>
      <c r="I553" s="184"/>
      <c r="L553" s="179"/>
      <c r="M553" s="185"/>
      <c r="N553" s="186"/>
      <c r="O553" s="186"/>
      <c r="P553" s="186"/>
      <c r="Q553" s="186"/>
      <c r="R553" s="186"/>
      <c r="S553" s="186"/>
      <c r="T553" s="187"/>
      <c r="AT553" s="181" t="s">
        <v>140</v>
      </c>
      <c r="AU553" s="181" t="s">
        <v>91</v>
      </c>
      <c r="AV553" s="11" t="s">
        <v>91</v>
      </c>
      <c r="AW553" s="11" t="s">
        <v>46</v>
      </c>
      <c r="AX553" s="11" t="s">
        <v>83</v>
      </c>
      <c r="AY553" s="181" t="s">
        <v>131</v>
      </c>
    </row>
    <row r="554" spans="2:51" s="12" customFormat="1" ht="22.5" customHeight="1">
      <c r="B554" s="188"/>
      <c r="D554" s="189" t="s">
        <v>140</v>
      </c>
      <c r="E554" s="190" t="s">
        <v>48</v>
      </c>
      <c r="F554" s="191" t="s">
        <v>142</v>
      </c>
      <c r="H554" s="192">
        <v>1</v>
      </c>
      <c r="I554" s="193"/>
      <c r="L554" s="188"/>
      <c r="M554" s="194"/>
      <c r="N554" s="195"/>
      <c r="O554" s="195"/>
      <c r="P554" s="195"/>
      <c r="Q554" s="195"/>
      <c r="R554" s="195"/>
      <c r="S554" s="195"/>
      <c r="T554" s="196"/>
      <c r="AT554" s="197" t="s">
        <v>140</v>
      </c>
      <c r="AU554" s="197" t="s">
        <v>91</v>
      </c>
      <c r="AV554" s="12" t="s">
        <v>138</v>
      </c>
      <c r="AW554" s="12" t="s">
        <v>46</v>
      </c>
      <c r="AX554" s="12" t="s">
        <v>23</v>
      </c>
      <c r="AY554" s="197" t="s">
        <v>131</v>
      </c>
    </row>
    <row r="555" spans="2:65" s="1" customFormat="1" ht="22.5" customHeight="1">
      <c r="B555" s="166"/>
      <c r="C555" s="167" t="s">
        <v>490</v>
      </c>
      <c r="D555" s="167" t="s">
        <v>133</v>
      </c>
      <c r="E555" s="168" t="s">
        <v>491</v>
      </c>
      <c r="F555" s="169" t="s">
        <v>492</v>
      </c>
      <c r="G555" s="170" t="s">
        <v>493</v>
      </c>
      <c r="H555" s="222"/>
      <c r="I555" s="172"/>
      <c r="J555" s="173">
        <f>ROUND(I555*H555,2)</f>
        <v>0</v>
      </c>
      <c r="K555" s="169" t="s">
        <v>137</v>
      </c>
      <c r="L555" s="35"/>
      <c r="M555" s="174" t="s">
        <v>48</v>
      </c>
      <c r="N555" s="175" t="s">
        <v>54</v>
      </c>
      <c r="O555" s="36"/>
      <c r="P555" s="176">
        <f>O555*H555</f>
        <v>0</v>
      </c>
      <c r="Q555" s="176">
        <v>0</v>
      </c>
      <c r="R555" s="176">
        <f>Q555*H555</f>
        <v>0</v>
      </c>
      <c r="S555" s="176">
        <v>0</v>
      </c>
      <c r="T555" s="177">
        <f>S555*H555</f>
        <v>0</v>
      </c>
      <c r="AR555" s="17" t="s">
        <v>219</v>
      </c>
      <c r="AT555" s="17" t="s">
        <v>133</v>
      </c>
      <c r="AU555" s="17" t="s">
        <v>91</v>
      </c>
      <c r="AY555" s="17" t="s">
        <v>131</v>
      </c>
      <c r="BE555" s="178">
        <f>IF(N555="základní",J555,0)</f>
        <v>0</v>
      </c>
      <c r="BF555" s="178">
        <f>IF(N555="snížená",J555,0)</f>
        <v>0</v>
      </c>
      <c r="BG555" s="178">
        <f>IF(N555="zákl. přenesená",J555,0)</f>
        <v>0</v>
      </c>
      <c r="BH555" s="178">
        <f>IF(N555="sníž. přenesená",J555,0)</f>
        <v>0</v>
      </c>
      <c r="BI555" s="178">
        <f>IF(N555="nulová",J555,0)</f>
        <v>0</v>
      </c>
      <c r="BJ555" s="17" t="s">
        <v>23</v>
      </c>
      <c r="BK555" s="178">
        <f>ROUND(I555*H555,2)</f>
        <v>0</v>
      </c>
      <c r="BL555" s="17" t="s">
        <v>219</v>
      </c>
      <c r="BM555" s="17" t="s">
        <v>494</v>
      </c>
    </row>
    <row r="556" spans="2:65" s="1" customFormat="1" ht="22.5" customHeight="1">
      <c r="B556" s="166"/>
      <c r="C556" s="167" t="s">
        <v>495</v>
      </c>
      <c r="D556" s="167" t="s">
        <v>133</v>
      </c>
      <c r="E556" s="168" t="s">
        <v>496</v>
      </c>
      <c r="F556" s="169" t="s">
        <v>497</v>
      </c>
      <c r="G556" s="170" t="s">
        <v>493</v>
      </c>
      <c r="H556" s="222"/>
      <c r="I556" s="172"/>
      <c r="J556" s="173">
        <f>ROUND(I556*H556,2)</f>
        <v>0</v>
      </c>
      <c r="K556" s="169" t="s">
        <v>137</v>
      </c>
      <c r="L556" s="35"/>
      <c r="M556" s="174" t="s">
        <v>48</v>
      </c>
      <c r="N556" s="223" t="s">
        <v>54</v>
      </c>
      <c r="O556" s="224"/>
      <c r="P556" s="225">
        <f>O556*H556</f>
        <v>0</v>
      </c>
      <c r="Q556" s="225">
        <v>0</v>
      </c>
      <c r="R556" s="225">
        <f>Q556*H556</f>
        <v>0</v>
      </c>
      <c r="S556" s="225">
        <v>0</v>
      </c>
      <c r="T556" s="226">
        <f>S556*H556</f>
        <v>0</v>
      </c>
      <c r="AR556" s="17" t="s">
        <v>219</v>
      </c>
      <c r="AT556" s="17" t="s">
        <v>133</v>
      </c>
      <c r="AU556" s="17" t="s">
        <v>91</v>
      </c>
      <c r="AY556" s="17" t="s">
        <v>131</v>
      </c>
      <c r="BE556" s="178">
        <f>IF(N556="základní",J556,0)</f>
        <v>0</v>
      </c>
      <c r="BF556" s="178">
        <f>IF(N556="snížená",J556,0)</f>
        <v>0</v>
      </c>
      <c r="BG556" s="178">
        <f>IF(N556="zákl. přenesená",J556,0)</f>
        <v>0</v>
      </c>
      <c r="BH556" s="178">
        <f>IF(N556="sníž. přenesená",J556,0)</f>
        <v>0</v>
      </c>
      <c r="BI556" s="178">
        <f>IF(N556="nulová",J556,0)</f>
        <v>0</v>
      </c>
      <c r="BJ556" s="17" t="s">
        <v>23</v>
      </c>
      <c r="BK556" s="178">
        <f>ROUND(I556*H556,2)</f>
        <v>0</v>
      </c>
      <c r="BL556" s="17" t="s">
        <v>219</v>
      </c>
      <c r="BM556" s="17" t="s">
        <v>498</v>
      </c>
    </row>
    <row r="557" spans="2:12" s="1" customFormat="1" ht="6.75" customHeight="1">
      <c r="B557" s="50"/>
      <c r="C557" s="51"/>
      <c r="D557" s="51"/>
      <c r="E557" s="51"/>
      <c r="F557" s="51"/>
      <c r="G557" s="51"/>
      <c r="H557" s="51"/>
      <c r="I557" s="118"/>
      <c r="J557" s="51"/>
      <c r="K557" s="51"/>
      <c r="L557" s="35"/>
    </row>
    <row r="558" ht="13.5">
      <c r="AT558" s="227"/>
    </row>
  </sheetData>
  <sheetProtection password="CC35" sheet="1" objects="1" scenarios="1" formatColumns="0" formatRows="0" sort="0" autoFilter="0"/>
  <autoFilter ref="C86:K86"/>
  <mergeCells count="9">
    <mergeCell ref="E79:H79"/>
    <mergeCell ref="G1:H1"/>
    <mergeCell ref="L2:V2"/>
    <mergeCell ref="E7:H7"/>
    <mergeCell ref="E9:H9"/>
    <mergeCell ref="E24:H24"/>
    <mergeCell ref="E45:H45"/>
    <mergeCell ref="E47:H47"/>
    <mergeCell ref="E77:H77"/>
  </mergeCells>
  <hyperlinks>
    <hyperlink ref="F1:G1" location="C2" tooltip="Krycí list soupisu" display="1) Krycí list soupisu"/>
    <hyperlink ref="G1:H1" location="C54" tooltip="Rekapitulace" display="2) Rekapitulace"/>
    <hyperlink ref="J1" location="C86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5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3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5"/>
      <c r="B1" s="271"/>
      <c r="C1" s="271"/>
      <c r="D1" s="270" t="s">
        <v>1</v>
      </c>
      <c r="E1" s="271"/>
      <c r="F1" s="272" t="s">
        <v>513</v>
      </c>
      <c r="G1" s="277" t="s">
        <v>514</v>
      </c>
      <c r="H1" s="277"/>
      <c r="I1" s="278"/>
      <c r="J1" s="272" t="s">
        <v>515</v>
      </c>
      <c r="K1" s="270" t="s">
        <v>95</v>
      </c>
      <c r="L1" s="272" t="s">
        <v>516</v>
      </c>
      <c r="M1" s="272"/>
      <c r="N1" s="272"/>
      <c r="O1" s="272"/>
      <c r="P1" s="272"/>
      <c r="Q1" s="272"/>
      <c r="R1" s="272"/>
      <c r="S1" s="272"/>
      <c r="T1" s="272"/>
      <c r="U1" s="268"/>
      <c r="V1" s="268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75" customHeight="1"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AT2" s="17" t="s">
        <v>94</v>
      </c>
    </row>
    <row r="3" spans="2:46" ht="6.75" customHeight="1">
      <c r="B3" s="18"/>
      <c r="C3" s="19"/>
      <c r="D3" s="19"/>
      <c r="E3" s="19"/>
      <c r="F3" s="19"/>
      <c r="G3" s="19"/>
      <c r="H3" s="19"/>
      <c r="I3" s="94"/>
      <c r="J3" s="19"/>
      <c r="K3" s="20"/>
      <c r="AT3" s="17" t="s">
        <v>91</v>
      </c>
    </row>
    <row r="4" spans="2:46" ht="36.75" customHeight="1">
      <c r="B4" s="21"/>
      <c r="C4" s="22"/>
      <c r="D4" s="23" t="s">
        <v>96</v>
      </c>
      <c r="E4" s="22"/>
      <c r="F4" s="22"/>
      <c r="G4" s="22"/>
      <c r="H4" s="22"/>
      <c r="I4" s="95"/>
      <c r="J4" s="22"/>
      <c r="K4" s="24"/>
      <c r="M4" s="25" t="s">
        <v>10</v>
      </c>
      <c r="AT4" s="17" t="s">
        <v>4</v>
      </c>
    </row>
    <row r="5" spans="2:11" ht="6.75" customHeight="1">
      <c r="B5" s="21"/>
      <c r="C5" s="22"/>
      <c r="D5" s="22"/>
      <c r="E5" s="22"/>
      <c r="F5" s="22"/>
      <c r="G5" s="22"/>
      <c r="H5" s="22"/>
      <c r="I5" s="95"/>
      <c r="J5" s="22"/>
      <c r="K5" s="24"/>
    </row>
    <row r="6" spans="2:11" ht="15">
      <c r="B6" s="21"/>
      <c r="C6" s="22"/>
      <c r="D6" s="30" t="s">
        <v>16</v>
      </c>
      <c r="E6" s="22"/>
      <c r="F6" s="22"/>
      <c r="G6" s="22"/>
      <c r="H6" s="22"/>
      <c r="I6" s="95"/>
      <c r="J6" s="22"/>
      <c r="K6" s="24"/>
    </row>
    <row r="7" spans="2:11" ht="22.5" customHeight="1">
      <c r="B7" s="21"/>
      <c r="C7" s="22"/>
      <c r="D7" s="22"/>
      <c r="E7" s="264" t="str">
        <f>'Rekapitulace stavby'!K6</f>
        <v>Oprava oplocení nemocnice</v>
      </c>
      <c r="F7" s="233"/>
      <c r="G7" s="233"/>
      <c r="H7" s="233"/>
      <c r="I7" s="95"/>
      <c r="J7" s="22"/>
      <c r="K7" s="24"/>
    </row>
    <row r="8" spans="2:11" s="1" customFormat="1" ht="15">
      <c r="B8" s="35"/>
      <c r="C8" s="36"/>
      <c r="D8" s="30" t="s">
        <v>97</v>
      </c>
      <c r="E8" s="36"/>
      <c r="F8" s="36"/>
      <c r="G8" s="36"/>
      <c r="H8" s="36"/>
      <c r="I8" s="96"/>
      <c r="J8" s="36"/>
      <c r="K8" s="39"/>
    </row>
    <row r="9" spans="2:11" s="1" customFormat="1" ht="36.75" customHeight="1">
      <c r="B9" s="35"/>
      <c r="C9" s="36"/>
      <c r="D9" s="36"/>
      <c r="E9" s="265" t="s">
        <v>499</v>
      </c>
      <c r="F9" s="240"/>
      <c r="G9" s="240"/>
      <c r="H9" s="240"/>
      <c r="I9" s="96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96"/>
      <c r="J10" s="36"/>
      <c r="K10" s="39"/>
    </row>
    <row r="11" spans="2:11" s="1" customFormat="1" ht="14.25" customHeight="1">
      <c r="B11" s="35"/>
      <c r="C11" s="36"/>
      <c r="D11" s="30" t="s">
        <v>19</v>
      </c>
      <c r="E11" s="36"/>
      <c r="F11" s="28" t="s">
        <v>20</v>
      </c>
      <c r="G11" s="36"/>
      <c r="H11" s="36"/>
      <c r="I11" s="97" t="s">
        <v>21</v>
      </c>
      <c r="J11" s="28" t="s">
        <v>22</v>
      </c>
      <c r="K11" s="39"/>
    </row>
    <row r="12" spans="2:11" s="1" customFormat="1" ht="14.25" customHeight="1">
      <c r="B12" s="35"/>
      <c r="C12" s="36"/>
      <c r="D12" s="30" t="s">
        <v>24</v>
      </c>
      <c r="E12" s="36"/>
      <c r="F12" s="28" t="s">
        <v>25</v>
      </c>
      <c r="G12" s="36"/>
      <c r="H12" s="36"/>
      <c r="I12" s="97" t="s">
        <v>26</v>
      </c>
      <c r="J12" s="98" t="str">
        <f>'Rekapitulace stavby'!AN8</f>
        <v>31.7.2017</v>
      </c>
      <c r="K12" s="39"/>
    </row>
    <row r="13" spans="2:11" s="1" customFormat="1" ht="21.75" customHeight="1">
      <c r="B13" s="35"/>
      <c r="C13" s="36"/>
      <c r="D13" s="27" t="s">
        <v>29</v>
      </c>
      <c r="E13" s="36"/>
      <c r="F13" s="32" t="s">
        <v>30</v>
      </c>
      <c r="G13" s="36"/>
      <c r="H13" s="36"/>
      <c r="I13" s="99" t="s">
        <v>31</v>
      </c>
      <c r="J13" s="32" t="s">
        <v>32</v>
      </c>
      <c r="K13" s="39"/>
    </row>
    <row r="14" spans="2:11" s="1" customFormat="1" ht="14.25" customHeight="1">
      <c r="B14" s="35"/>
      <c r="C14" s="36"/>
      <c r="D14" s="30" t="s">
        <v>34</v>
      </c>
      <c r="E14" s="36"/>
      <c r="F14" s="36"/>
      <c r="G14" s="36"/>
      <c r="H14" s="36"/>
      <c r="I14" s="97" t="s">
        <v>35</v>
      </c>
      <c r="J14" s="28" t="s">
        <v>36</v>
      </c>
      <c r="K14" s="39"/>
    </row>
    <row r="15" spans="2:11" s="1" customFormat="1" ht="18" customHeight="1">
      <c r="B15" s="35"/>
      <c r="C15" s="36"/>
      <c r="D15" s="36"/>
      <c r="E15" s="28" t="s">
        <v>37</v>
      </c>
      <c r="F15" s="36"/>
      <c r="G15" s="36"/>
      <c r="H15" s="36"/>
      <c r="I15" s="97" t="s">
        <v>38</v>
      </c>
      <c r="J15" s="28" t="s">
        <v>39</v>
      </c>
      <c r="K15" s="39"/>
    </row>
    <row r="16" spans="2:11" s="1" customFormat="1" ht="6.75" customHeight="1">
      <c r="B16" s="35"/>
      <c r="C16" s="36"/>
      <c r="D16" s="36"/>
      <c r="E16" s="36"/>
      <c r="F16" s="36"/>
      <c r="G16" s="36"/>
      <c r="H16" s="36"/>
      <c r="I16" s="96"/>
      <c r="J16" s="36"/>
      <c r="K16" s="39"/>
    </row>
    <row r="17" spans="2:11" s="1" customFormat="1" ht="14.25" customHeight="1">
      <c r="B17" s="35"/>
      <c r="C17" s="36"/>
      <c r="D17" s="30" t="s">
        <v>40</v>
      </c>
      <c r="E17" s="36"/>
      <c r="F17" s="36"/>
      <c r="G17" s="36"/>
      <c r="H17" s="36"/>
      <c r="I17" s="97" t="s">
        <v>35</v>
      </c>
      <c r="J17" s="28">
        <f>IF('Rekapitulace stavby'!AN13="Vyplň údaj","",IF('Rekapitulace stavby'!AN13="","",'Rekapitulace stavby'!AN13))</f>
      </c>
      <c r="K17" s="39"/>
    </row>
    <row r="18" spans="2:11" s="1" customFormat="1" ht="18" customHeight="1">
      <c r="B18" s="35"/>
      <c r="C18" s="36"/>
      <c r="D18" s="36"/>
      <c r="E18" s="28">
        <f>IF('Rekapitulace stavby'!E14="Vyplň údaj","",IF('Rekapitulace stavby'!E14="","",'Rekapitulace stavby'!E14))</f>
      </c>
      <c r="F18" s="36"/>
      <c r="G18" s="36"/>
      <c r="H18" s="36"/>
      <c r="I18" s="97" t="s">
        <v>38</v>
      </c>
      <c r="J18" s="28">
        <f>IF('Rekapitulace stavby'!AN14="Vyplň údaj","",IF('Rekapitulace stavby'!AN14="","",'Rekapitulace stavby'!AN14))</f>
      </c>
      <c r="K18" s="39"/>
    </row>
    <row r="19" spans="2:11" s="1" customFormat="1" ht="6.75" customHeight="1">
      <c r="B19" s="35"/>
      <c r="C19" s="36"/>
      <c r="D19" s="36"/>
      <c r="E19" s="36"/>
      <c r="F19" s="36"/>
      <c r="G19" s="36"/>
      <c r="H19" s="36"/>
      <c r="I19" s="96"/>
      <c r="J19" s="36"/>
      <c r="K19" s="39"/>
    </row>
    <row r="20" spans="2:11" s="1" customFormat="1" ht="14.25" customHeight="1">
      <c r="B20" s="35"/>
      <c r="C20" s="36"/>
      <c r="D20" s="30" t="s">
        <v>42</v>
      </c>
      <c r="E20" s="36"/>
      <c r="F20" s="36"/>
      <c r="G20" s="36"/>
      <c r="H20" s="36"/>
      <c r="I20" s="97" t="s">
        <v>35</v>
      </c>
      <c r="J20" s="28" t="s">
        <v>43</v>
      </c>
      <c r="K20" s="39"/>
    </row>
    <row r="21" spans="2:11" s="1" customFormat="1" ht="18" customHeight="1">
      <c r="B21" s="35"/>
      <c r="C21" s="36"/>
      <c r="D21" s="36"/>
      <c r="E21" s="28" t="s">
        <v>44</v>
      </c>
      <c r="F21" s="36"/>
      <c r="G21" s="36"/>
      <c r="H21" s="36"/>
      <c r="I21" s="97" t="s">
        <v>38</v>
      </c>
      <c r="J21" s="28" t="s">
        <v>45</v>
      </c>
      <c r="K21" s="39"/>
    </row>
    <row r="22" spans="2:11" s="1" customFormat="1" ht="6.75" customHeight="1">
      <c r="B22" s="35"/>
      <c r="C22" s="36"/>
      <c r="D22" s="36"/>
      <c r="E22" s="36"/>
      <c r="F22" s="36"/>
      <c r="G22" s="36"/>
      <c r="H22" s="36"/>
      <c r="I22" s="96"/>
      <c r="J22" s="36"/>
      <c r="K22" s="39"/>
    </row>
    <row r="23" spans="2:11" s="1" customFormat="1" ht="14.25" customHeight="1">
      <c r="B23" s="35"/>
      <c r="C23" s="36"/>
      <c r="D23" s="30" t="s">
        <v>47</v>
      </c>
      <c r="E23" s="36"/>
      <c r="F23" s="36"/>
      <c r="G23" s="36"/>
      <c r="H23" s="36"/>
      <c r="I23" s="96"/>
      <c r="J23" s="36"/>
      <c r="K23" s="39"/>
    </row>
    <row r="24" spans="2:11" s="6" customFormat="1" ht="22.5" customHeight="1">
      <c r="B24" s="100"/>
      <c r="C24" s="101"/>
      <c r="D24" s="101"/>
      <c r="E24" s="236" t="s">
        <v>48</v>
      </c>
      <c r="F24" s="266"/>
      <c r="G24" s="266"/>
      <c r="H24" s="266"/>
      <c r="I24" s="102"/>
      <c r="J24" s="101"/>
      <c r="K24" s="103"/>
    </row>
    <row r="25" spans="2:11" s="1" customFormat="1" ht="6.75" customHeight="1">
      <c r="B25" s="35"/>
      <c r="C25" s="36"/>
      <c r="D25" s="36"/>
      <c r="E25" s="36"/>
      <c r="F25" s="36"/>
      <c r="G25" s="36"/>
      <c r="H25" s="36"/>
      <c r="I25" s="96"/>
      <c r="J25" s="36"/>
      <c r="K25" s="39"/>
    </row>
    <row r="26" spans="2:11" s="1" customFormat="1" ht="6.75" customHeight="1">
      <c r="B26" s="35"/>
      <c r="C26" s="36"/>
      <c r="D26" s="62"/>
      <c r="E26" s="62"/>
      <c r="F26" s="62"/>
      <c r="G26" s="62"/>
      <c r="H26" s="62"/>
      <c r="I26" s="104"/>
      <c r="J26" s="62"/>
      <c r="K26" s="105"/>
    </row>
    <row r="27" spans="2:11" s="1" customFormat="1" ht="24.75" customHeight="1">
      <c r="B27" s="35"/>
      <c r="C27" s="36"/>
      <c r="D27" s="106" t="s">
        <v>49</v>
      </c>
      <c r="E27" s="36"/>
      <c r="F27" s="36"/>
      <c r="G27" s="36"/>
      <c r="H27" s="36"/>
      <c r="I27" s="96"/>
      <c r="J27" s="107">
        <f>ROUND(J78,2)</f>
        <v>0</v>
      </c>
      <c r="K27" s="39"/>
    </row>
    <row r="28" spans="2:11" s="1" customFormat="1" ht="6.75" customHeight="1">
      <c r="B28" s="35"/>
      <c r="C28" s="36"/>
      <c r="D28" s="62"/>
      <c r="E28" s="62"/>
      <c r="F28" s="62"/>
      <c r="G28" s="62"/>
      <c r="H28" s="62"/>
      <c r="I28" s="104"/>
      <c r="J28" s="62"/>
      <c r="K28" s="105"/>
    </row>
    <row r="29" spans="2:11" s="1" customFormat="1" ht="14.25" customHeight="1">
      <c r="B29" s="35"/>
      <c r="C29" s="36"/>
      <c r="D29" s="36"/>
      <c r="E29" s="36"/>
      <c r="F29" s="40" t="s">
        <v>51</v>
      </c>
      <c r="G29" s="36"/>
      <c r="H29" s="36"/>
      <c r="I29" s="108" t="s">
        <v>50</v>
      </c>
      <c r="J29" s="40" t="s">
        <v>52</v>
      </c>
      <c r="K29" s="39"/>
    </row>
    <row r="30" spans="2:11" s="1" customFormat="1" ht="14.25" customHeight="1">
      <c r="B30" s="35"/>
      <c r="C30" s="36"/>
      <c r="D30" s="43" t="s">
        <v>53</v>
      </c>
      <c r="E30" s="43" t="s">
        <v>54</v>
      </c>
      <c r="F30" s="109">
        <f>ROUND(SUM(BE78:BE81),2)</f>
        <v>0</v>
      </c>
      <c r="G30" s="36"/>
      <c r="H30" s="36"/>
      <c r="I30" s="110">
        <v>0.21</v>
      </c>
      <c r="J30" s="109">
        <f>ROUND(ROUND((SUM(BE78:BE81)),2)*I30,2)</f>
        <v>0</v>
      </c>
      <c r="K30" s="39"/>
    </row>
    <row r="31" spans="2:11" s="1" customFormat="1" ht="14.25" customHeight="1">
      <c r="B31" s="35"/>
      <c r="C31" s="36"/>
      <c r="D31" s="36"/>
      <c r="E31" s="43" t="s">
        <v>55</v>
      </c>
      <c r="F31" s="109">
        <f>ROUND(SUM(BF78:BF81),2)</f>
        <v>0</v>
      </c>
      <c r="G31" s="36"/>
      <c r="H31" s="36"/>
      <c r="I31" s="110">
        <v>0.15</v>
      </c>
      <c r="J31" s="109">
        <f>ROUND(ROUND((SUM(BF78:BF81)),2)*I31,2)</f>
        <v>0</v>
      </c>
      <c r="K31" s="39"/>
    </row>
    <row r="32" spans="2:11" s="1" customFormat="1" ht="14.25" customHeight="1" hidden="1">
      <c r="B32" s="35"/>
      <c r="C32" s="36"/>
      <c r="D32" s="36"/>
      <c r="E32" s="43" t="s">
        <v>56</v>
      </c>
      <c r="F32" s="109">
        <f>ROUND(SUM(BG78:BG81),2)</f>
        <v>0</v>
      </c>
      <c r="G32" s="36"/>
      <c r="H32" s="36"/>
      <c r="I32" s="110">
        <v>0.21</v>
      </c>
      <c r="J32" s="109">
        <v>0</v>
      </c>
      <c r="K32" s="39"/>
    </row>
    <row r="33" spans="2:11" s="1" customFormat="1" ht="14.25" customHeight="1" hidden="1">
      <c r="B33" s="35"/>
      <c r="C33" s="36"/>
      <c r="D33" s="36"/>
      <c r="E33" s="43" t="s">
        <v>57</v>
      </c>
      <c r="F33" s="109">
        <f>ROUND(SUM(BH78:BH81),2)</f>
        <v>0</v>
      </c>
      <c r="G33" s="36"/>
      <c r="H33" s="36"/>
      <c r="I33" s="110">
        <v>0.15</v>
      </c>
      <c r="J33" s="109">
        <v>0</v>
      </c>
      <c r="K33" s="39"/>
    </row>
    <row r="34" spans="2:11" s="1" customFormat="1" ht="14.25" customHeight="1" hidden="1">
      <c r="B34" s="35"/>
      <c r="C34" s="36"/>
      <c r="D34" s="36"/>
      <c r="E34" s="43" t="s">
        <v>58</v>
      </c>
      <c r="F34" s="109">
        <f>ROUND(SUM(BI78:BI81),2)</f>
        <v>0</v>
      </c>
      <c r="G34" s="36"/>
      <c r="H34" s="36"/>
      <c r="I34" s="110">
        <v>0</v>
      </c>
      <c r="J34" s="109">
        <v>0</v>
      </c>
      <c r="K34" s="39"/>
    </row>
    <row r="35" spans="2:11" s="1" customFormat="1" ht="6.75" customHeight="1">
      <c r="B35" s="35"/>
      <c r="C35" s="36"/>
      <c r="D35" s="36"/>
      <c r="E35" s="36"/>
      <c r="F35" s="36"/>
      <c r="G35" s="36"/>
      <c r="H35" s="36"/>
      <c r="I35" s="96"/>
      <c r="J35" s="36"/>
      <c r="K35" s="39"/>
    </row>
    <row r="36" spans="2:11" s="1" customFormat="1" ht="24.75" customHeight="1">
      <c r="B36" s="35"/>
      <c r="C36" s="111"/>
      <c r="D36" s="112" t="s">
        <v>59</v>
      </c>
      <c r="E36" s="66"/>
      <c r="F36" s="66"/>
      <c r="G36" s="113" t="s">
        <v>60</v>
      </c>
      <c r="H36" s="114" t="s">
        <v>61</v>
      </c>
      <c r="I36" s="115"/>
      <c r="J36" s="116">
        <f>SUM(J27:J34)</f>
        <v>0</v>
      </c>
      <c r="K36" s="117"/>
    </row>
    <row r="37" spans="2:11" s="1" customFormat="1" ht="14.25" customHeight="1">
      <c r="B37" s="50"/>
      <c r="C37" s="51"/>
      <c r="D37" s="51"/>
      <c r="E37" s="51"/>
      <c r="F37" s="51"/>
      <c r="G37" s="51"/>
      <c r="H37" s="51"/>
      <c r="I37" s="118"/>
      <c r="J37" s="51"/>
      <c r="K37" s="52"/>
    </row>
    <row r="41" spans="2:11" s="1" customFormat="1" ht="6.75" customHeight="1">
      <c r="B41" s="53"/>
      <c r="C41" s="54"/>
      <c r="D41" s="54"/>
      <c r="E41" s="54"/>
      <c r="F41" s="54"/>
      <c r="G41" s="54"/>
      <c r="H41" s="54"/>
      <c r="I41" s="119"/>
      <c r="J41" s="54"/>
      <c r="K41" s="120"/>
    </row>
    <row r="42" spans="2:11" s="1" customFormat="1" ht="36.75" customHeight="1">
      <c r="B42" s="35"/>
      <c r="C42" s="23" t="s">
        <v>99</v>
      </c>
      <c r="D42" s="36"/>
      <c r="E42" s="36"/>
      <c r="F42" s="36"/>
      <c r="G42" s="36"/>
      <c r="H42" s="36"/>
      <c r="I42" s="96"/>
      <c r="J42" s="36"/>
      <c r="K42" s="39"/>
    </row>
    <row r="43" spans="2:11" s="1" customFormat="1" ht="6.75" customHeight="1">
      <c r="B43" s="35"/>
      <c r="C43" s="36"/>
      <c r="D43" s="36"/>
      <c r="E43" s="36"/>
      <c r="F43" s="36"/>
      <c r="G43" s="36"/>
      <c r="H43" s="36"/>
      <c r="I43" s="96"/>
      <c r="J43" s="36"/>
      <c r="K43" s="39"/>
    </row>
    <row r="44" spans="2:11" s="1" customFormat="1" ht="14.25" customHeight="1">
      <c r="B44" s="35"/>
      <c r="C44" s="30" t="s">
        <v>16</v>
      </c>
      <c r="D44" s="36"/>
      <c r="E44" s="36"/>
      <c r="F44" s="36"/>
      <c r="G44" s="36"/>
      <c r="H44" s="36"/>
      <c r="I44" s="96"/>
      <c r="J44" s="36"/>
      <c r="K44" s="39"/>
    </row>
    <row r="45" spans="2:11" s="1" customFormat="1" ht="22.5" customHeight="1">
      <c r="B45" s="35"/>
      <c r="C45" s="36"/>
      <c r="D45" s="36"/>
      <c r="E45" s="264" t="str">
        <f>E7</f>
        <v>Oprava oplocení nemocnice</v>
      </c>
      <c r="F45" s="240"/>
      <c r="G45" s="240"/>
      <c r="H45" s="240"/>
      <c r="I45" s="96"/>
      <c r="J45" s="36"/>
      <c r="K45" s="39"/>
    </row>
    <row r="46" spans="2:11" s="1" customFormat="1" ht="14.25" customHeight="1">
      <c r="B46" s="35"/>
      <c r="C46" s="30" t="s">
        <v>97</v>
      </c>
      <c r="D46" s="36"/>
      <c r="E46" s="36"/>
      <c r="F46" s="36"/>
      <c r="G46" s="36"/>
      <c r="H46" s="36"/>
      <c r="I46" s="96"/>
      <c r="J46" s="36"/>
      <c r="K46" s="39"/>
    </row>
    <row r="47" spans="2:11" s="1" customFormat="1" ht="23.25" customHeight="1">
      <c r="B47" s="35"/>
      <c r="C47" s="36"/>
      <c r="D47" s="36"/>
      <c r="E47" s="265" t="str">
        <f>E9</f>
        <v>1311-2 - Vedlejší rozpočtové náklady</v>
      </c>
      <c r="F47" s="240"/>
      <c r="G47" s="240"/>
      <c r="H47" s="240"/>
      <c r="I47" s="96"/>
      <c r="J47" s="36"/>
      <c r="K47" s="39"/>
    </row>
    <row r="48" spans="2:11" s="1" customFormat="1" ht="6.75" customHeight="1">
      <c r="B48" s="35"/>
      <c r="C48" s="36"/>
      <c r="D48" s="36"/>
      <c r="E48" s="36"/>
      <c r="F48" s="36"/>
      <c r="G48" s="36"/>
      <c r="H48" s="36"/>
      <c r="I48" s="96"/>
      <c r="J48" s="36"/>
      <c r="K48" s="39"/>
    </row>
    <row r="49" spans="2:11" s="1" customFormat="1" ht="18" customHeight="1">
      <c r="B49" s="35"/>
      <c r="C49" s="30" t="s">
        <v>24</v>
      </c>
      <c r="D49" s="36"/>
      <c r="E49" s="36"/>
      <c r="F49" s="28" t="str">
        <f>F12</f>
        <v>Městská nemocnice a.s., Dvůr Králové nad Labem</v>
      </c>
      <c r="G49" s="36"/>
      <c r="H49" s="36"/>
      <c r="I49" s="97" t="s">
        <v>26</v>
      </c>
      <c r="J49" s="98" t="str">
        <f>IF(J12="","",J12)</f>
        <v>31.7.2017</v>
      </c>
      <c r="K49" s="39"/>
    </row>
    <row r="50" spans="2:11" s="1" customFormat="1" ht="6.75" customHeight="1">
      <c r="B50" s="35"/>
      <c r="C50" s="36"/>
      <c r="D50" s="36"/>
      <c r="E50" s="36"/>
      <c r="F50" s="36"/>
      <c r="G50" s="36"/>
      <c r="H50" s="36"/>
      <c r="I50" s="96"/>
      <c r="J50" s="36"/>
      <c r="K50" s="39"/>
    </row>
    <row r="51" spans="2:11" s="1" customFormat="1" ht="15">
      <c r="B51" s="35"/>
      <c r="C51" s="30" t="s">
        <v>34</v>
      </c>
      <c r="D51" s="36"/>
      <c r="E51" s="36"/>
      <c r="F51" s="28" t="str">
        <f>E15</f>
        <v>Královéhradecký kraj, Pivovarské nám. 1245, HK</v>
      </c>
      <c r="G51" s="36"/>
      <c r="H51" s="36"/>
      <c r="I51" s="97" t="s">
        <v>42</v>
      </c>
      <c r="J51" s="28" t="str">
        <f>E21</f>
        <v>Satelier s.r.o., Palackého 920, Náchod</v>
      </c>
      <c r="K51" s="39"/>
    </row>
    <row r="52" spans="2:11" s="1" customFormat="1" ht="14.25" customHeight="1">
      <c r="B52" s="35"/>
      <c r="C52" s="30" t="s">
        <v>40</v>
      </c>
      <c r="D52" s="36"/>
      <c r="E52" s="36"/>
      <c r="F52" s="28">
        <f>IF(E18="","",E18)</f>
      </c>
      <c r="G52" s="36"/>
      <c r="H52" s="36"/>
      <c r="I52" s="96"/>
      <c r="J52" s="36"/>
      <c r="K52" s="39"/>
    </row>
    <row r="53" spans="2:11" s="1" customFormat="1" ht="9.75" customHeight="1">
      <c r="B53" s="35"/>
      <c r="C53" s="36"/>
      <c r="D53" s="36"/>
      <c r="E53" s="36"/>
      <c r="F53" s="36"/>
      <c r="G53" s="36"/>
      <c r="H53" s="36"/>
      <c r="I53" s="96"/>
      <c r="J53" s="36"/>
      <c r="K53" s="39"/>
    </row>
    <row r="54" spans="2:11" s="1" customFormat="1" ht="29.25" customHeight="1">
      <c r="B54" s="35"/>
      <c r="C54" s="121" t="s">
        <v>100</v>
      </c>
      <c r="D54" s="111"/>
      <c r="E54" s="111"/>
      <c r="F54" s="111"/>
      <c r="G54" s="111"/>
      <c r="H54" s="111"/>
      <c r="I54" s="122"/>
      <c r="J54" s="123" t="s">
        <v>101</v>
      </c>
      <c r="K54" s="124"/>
    </row>
    <row r="55" spans="2:11" s="1" customFormat="1" ht="9.75" customHeight="1">
      <c r="B55" s="35"/>
      <c r="C55" s="36"/>
      <c r="D55" s="36"/>
      <c r="E55" s="36"/>
      <c r="F55" s="36"/>
      <c r="G55" s="36"/>
      <c r="H55" s="36"/>
      <c r="I55" s="96"/>
      <c r="J55" s="36"/>
      <c r="K55" s="39"/>
    </row>
    <row r="56" spans="2:47" s="1" customFormat="1" ht="29.25" customHeight="1">
      <c r="B56" s="35"/>
      <c r="C56" s="125" t="s">
        <v>102</v>
      </c>
      <c r="D56" s="36"/>
      <c r="E56" s="36"/>
      <c r="F56" s="36"/>
      <c r="G56" s="36"/>
      <c r="H56" s="36"/>
      <c r="I56" s="96"/>
      <c r="J56" s="107">
        <f>J78</f>
        <v>0</v>
      </c>
      <c r="K56" s="39"/>
      <c r="AU56" s="17" t="s">
        <v>103</v>
      </c>
    </row>
    <row r="57" spans="2:11" s="7" customFormat="1" ht="24.75" customHeight="1">
      <c r="B57" s="126"/>
      <c r="C57" s="127"/>
      <c r="D57" s="128" t="s">
        <v>500</v>
      </c>
      <c r="E57" s="129"/>
      <c r="F57" s="129"/>
      <c r="G57" s="129"/>
      <c r="H57" s="129"/>
      <c r="I57" s="130"/>
      <c r="J57" s="131">
        <f>J79</f>
        <v>0</v>
      </c>
      <c r="K57" s="132"/>
    </row>
    <row r="58" spans="2:11" s="8" customFormat="1" ht="19.5" customHeight="1">
      <c r="B58" s="133"/>
      <c r="C58" s="134"/>
      <c r="D58" s="135" t="s">
        <v>501</v>
      </c>
      <c r="E58" s="136"/>
      <c r="F58" s="136"/>
      <c r="G58" s="136"/>
      <c r="H58" s="136"/>
      <c r="I58" s="137"/>
      <c r="J58" s="138">
        <f>J80</f>
        <v>0</v>
      </c>
      <c r="K58" s="139"/>
    </row>
    <row r="59" spans="2:11" s="1" customFormat="1" ht="21.75" customHeight="1">
      <c r="B59" s="35"/>
      <c r="C59" s="36"/>
      <c r="D59" s="36"/>
      <c r="E59" s="36"/>
      <c r="F59" s="36"/>
      <c r="G59" s="36"/>
      <c r="H59" s="36"/>
      <c r="I59" s="96"/>
      <c r="J59" s="36"/>
      <c r="K59" s="39"/>
    </row>
    <row r="60" spans="2:11" s="1" customFormat="1" ht="6.75" customHeight="1">
      <c r="B60" s="50"/>
      <c r="C60" s="51"/>
      <c r="D60" s="51"/>
      <c r="E60" s="51"/>
      <c r="F60" s="51"/>
      <c r="G60" s="51"/>
      <c r="H60" s="51"/>
      <c r="I60" s="118"/>
      <c r="J60" s="51"/>
      <c r="K60" s="52"/>
    </row>
    <row r="64" spans="2:12" s="1" customFormat="1" ht="6.75" customHeight="1">
      <c r="B64" s="53"/>
      <c r="C64" s="54"/>
      <c r="D64" s="54"/>
      <c r="E64" s="54"/>
      <c r="F64" s="54"/>
      <c r="G64" s="54"/>
      <c r="H64" s="54"/>
      <c r="I64" s="119"/>
      <c r="J64" s="54"/>
      <c r="K64" s="54"/>
      <c r="L64" s="35"/>
    </row>
    <row r="65" spans="2:12" s="1" customFormat="1" ht="36.75" customHeight="1">
      <c r="B65" s="35"/>
      <c r="C65" s="55" t="s">
        <v>115</v>
      </c>
      <c r="I65" s="140"/>
      <c r="L65" s="35"/>
    </row>
    <row r="66" spans="2:12" s="1" customFormat="1" ht="6.75" customHeight="1">
      <c r="B66" s="35"/>
      <c r="I66" s="140"/>
      <c r="L66" s="35"/>
    </row>
    <row r="67" spans="2:12" s="1" customFormat="1" ht="14.25" customHeight="1">
      <c r="B67" s="35"/>
      <c r="C67" s="57" t="s">
        <v>16</v>
      </c>
      <c r="I67" s="140"/>
      <c r="L67" s="35"/>
    </row>
    <row r="68" spans="2:12" s="1" customFormat="1" ht="22.5" customHeight="1">
      <c r="B68" s="35"/>
      <c r="E68" s="267" t="str">
        <f>E7</f>
        <v>Oprava oplocení nemocnice</v>
      </c>
      <c r="F68" s="230"/>
      <c r="G68" s="230"/>
      <c r="H68" s="230"/>
      <c r="I68" s="140"/>
      <c r="L68" s="35"/>
    </row>
    <row r="69" spans="2:12" s="1" customFormat="1" ht="14.25" customHeight="1">
      <c r="B69" s="35"/>
      <c r="C69" s="57" t="s">
        <v>97</v>
      </c>
      <c r="I69" s="140"/>
      <c r="L69" s="35"/>
    </row>
    <row r="70" spans="2:12" s="1" customFormat="1" ht="23.25" customHeight="1">
      <c r="B70" s="35"/>
      <c r="E70" s="248" t="str">
        <f>E9</f>
        <v>1311-2 - Vedlejší rozpočtové náklady</v>
      </c>
      <c r="F70" s="230"/>
      <c r="G70" s="230"/>
      <c r="H70" s="230"/>
      <c r="I70" s="140"/>
      <c r="L70" s="35"/>
    </row>
    <row r="71" spans="2:12" s="1" customFormat="1" ht="6.75" customHeight="1">
      <c r="B71" s="35"/>
      <c r="I71" s="140"/>
      <c r="L71" s="35"/>
    </row>
    <row r="72" spans="2:12" s="1" customFormat="1" ht="18" customHeight="1">
      <c r="B72" s="35"/>
      <c r="C72" s="57" t="s">
        <v>24</v>
      </c>
      <c r="F72" s="141" t="str">
        <f>F12</f>
        <v>Městská nemocnice a.s., Dvůr Králové nad Labem</v>
      </c>
      <c r="I72" s="142" t="s">
        <v>26</v>
      </c>
      <c r="J72" s="61" t="str">
        <f>IF(J12="","",J12)</f>
        <v>31.7.2017</v>
      </c>
      <c r="L72" s="35"/>
    </row>
    <row r="73" spans="2:12" s="1" customFormat="1" ht="6.75" customHeight="1">
      <c r="B73" s="35"/>
      <c r="I73" s="140"/>
      <c r="L73" s="35"/>
    </row>
    <row r="74" spans="2:12" s="1" customFormat="1" ht="15">
      <c r="B74" s="35"/>
      <c r="C74" s="57" t="s">
        <v>34</v>
      </c>
      <c r="F74" s="141" t="str">
        <f>E15</f>
        <v>Královéhradecký kraj, Pivovarské nám. 1245, HK</v>
      </c>
      <c r="I74" s="142" t="s">
        <v>42</v>
      </c>
      <c r="J74" s="141" t="str">
        <f>E21</f>
        <v>Satelier s.r.o., Palackého 920, Náchod</v>
      </c>
      <c r="L74" s="35"/>
    </row>
    <row r="75" spans="2:12" s="1" customFormat="1" ht="14.25" customHeight="1">
      <c r="B75" s="35"/>
      <c r="C75" s="57" t="s">
        <v>40</v>
      </c>
      <c r="F75" s="141">
        <f>IF(E18="","",E18)</f>
      </c>
      <c r="I75" s="140"/>
      <c r="L75" s="35"/>
    </row>
    <row r="76" spans="2:12" s="1" customFormat="1" ht="9.75" customHeight="1">
      <c r="B76" s="35"/>
      <c r="I76" s="140"/>
      <c r="L76" s="35"/>
    </row>
    <row r="77" spans="2:20" s="9" customFormat="1" ht="29.25" customHeight="1">
      <c r="B77" s="143"/>
      <c r="C77" s="144" t="s">
        <v>116</v>
      </c>
      <c r="D77" s="145" t="s">
        <v>68</v>
      </c>
      <c r="E77" s="145" t="s">
        <v>64</v>
      </c>
      <c r="F77" s="145" t="s">
        <v>117</v>
      </c>
      <c r="G77" s="145" t="s">
        <v>118</v>
      </c>
      <c r="H77" s="145" t="s">
        <v>119</v>
      </c>
      <c r="I77" s="146" t="s">
        <v>120</v>
      </c>
      <c r="J77" s="145" t="s">
        <v>101</v>
      </c>
      <c r="K77" s="147" t="s">
        <v>121</v>
      </c>
      <c r="L77" s="143"/>
      <c r="M77" s="68" t="s">
        <v>122</v>
      </c>
      <c r="N77" s="69" t="s">
        <v>53</v>
      </c>
      <c r="O77" s="69" t="s">
        <v>123</v>
      </c>
      <c r="P77" s="69" t="s">
        <v>124</v>
      </c>
      <c r="Q77" s="69" t="s">
        <v>125</v>
      </c>
      <c r="R77" s="69" t="s">
        <v>126</v>
      </c>
      <c r="S77" s="69" t="s">
        <v>127</v>
      </c>
      <c r="T77" s="70" t="s">
        <v>128</v>
      </c>
    </row>
    <row r="78" spans="2:63" s="1" customFormat="1" ht="29.25" customHeight="1">
      <c r="B78" s="35"/>
      <c r="C78" s="72" t="s">
        <v>102</v>
      </c>
      <c r="I78" s="140"/>
      <c r="J78" s="148">
        <f>BK78</f>
        <v>0</v>
      </c>
      <c r="L78" s="35"/>
      <c r="M78" s="71"/>
      <c r="N78" s="62"/>
      <c r="O78" s="62"/>
      <c r="P78" s="149">
        <f>P79</f>
        <v>0</v>
      </c>
      <c r="Q78" s="62"/>
      <c r="R78" s="149">
        <f>R79</f>
        <v>0</v>
      </c>
      <c r="S78" s="62"/>
      <c r="T78" s="150">
        <f>T79</f>
        <v>0</v>
      </c>
      <c r="AT78" s="17" t="s">
        <v>82</v>
      </c>
      <c r="AU78" s="17" t="s">
        <v>103</v>
      </c>
      <c r="BK78" s="151">
        <f>BK79</f>
        <v>0</v>
      </c>
    </row>
    <row r="79" spans="2:63" s="10" customFormat="1" ht="36.75" customHeight="1">
      <c r="B79" s="152"/>
      <c r="D79" s="153" t="s">
        <v>82</v>
      </c>
      <c r="E79" s="154" t="s">
        <v>502</v>
      </c>
      <c r="F79" s="154" t="s">
        <v>93</v>
      </c>
      <c r="I79" s="155"/>
      <c r="J79" s="156">
        <f>BK79</f>
        <v>0</v>
      </c>
      <c r="L79" s="152"/>
      <c r="M79" s="157"/>
      <c r="N79" s="158"/>
      <c r="O79" s="158"/>
      <c r="P79" s="159">
        <f>P80</f>
        <v>0</v>
      </c>
      <c r="Q79" s="158"/>
      <c r="R79" s="159">
        <f>R80</f>
        <v>0</v>
      </c>
      <c r="S79" s="158"/>
      <c r="T79" s="160">
        <f>T80</f>
        <v>0</v>
      </c>
      <c r="AR79" s="153" t="s">
        <v>138</v>
      </c>
      <c r="AT79" s="161" t="s">
        <v>82</v>
      </c>
      <c r="AU79" s="161" t="s">
        <v>83</v>
      </c>
      <c r="AY79" s="153" t="s">
        <v>131</v>
      </c>
      <c r="BK79" s="162">
        <f>BK80</f>
        <v>0</v>
      </c>
    </row>
    <row r="80" spans="2:63" s="10" customFormat="1" ht="19.5" customHeight="1">
      <c r="B80" s="152"/>
      <c r="D80" s="163" t="s">
        <v>82</v>
      </c>
      <c r="E80" s="164" t="s">
        <v>503</v>
      </c>
      <c r="F80" s="164" t="s">
        <v>504</v>
      </c>
      <c r="I80" s="155"/>
      <c r="J80" s="165">
        <f>BK80</f>
        <v>0</v>
      </c>
      <c r="L80" s="152"/>
      <c r="M80" s="157"/>
      <c r="N80" s="158"/>
      <c r="O80" s="158"/>
      <c r="P80" s="159">
        <f>P81</f>
        <v>0</v>
      </c>
      <c r="Q80" s="158"/>
      <c r="R80" s="159">
        <f>R81</f>
        <v>0</v>
      </c>
      <c r="S80" s="158"/>
      <c r="T80" s="160">
        <f>T81</f>
        <v>0</v>
      </c>
      <c r="AR80" s="153" t="s">
        <v>161</v>
      </c>
      <c r="AT80" s="161" t="s">
        <v>82</v>
      </c>
      <c r="AU80" s="161" t="s">
        <v>23</v>
      </c>
      <c r="AY80" s="153" t="s">
        <v>131</v>
      </c>
      <c r="BK80" s="162">
        <f>BK81</f>
        <v>0</v>
      </c>
    </row>
    <row r="81" spans="2:65" s="1" customFormat="1" ht="22.5" customHeight="1">
      <c r="B81" s="166"/>
      <c r="C81" s="167" t="s">
        <v>91</v>
      </c>
      <c r="D81" s="167" t="s">
        <v>133</v>
      </c>
      <c r="E81" s="168" t="s">
        <v>505</v>
      </c>
      <c r="F81" s="169" t="s">
        <v>506</v>
      </c>
      <c r="G81" s="170" t="s">
        <v>507</v>
      </c>
      <c r="H81" s="171">
        <v>1</v>
      </c>
      <c r="I81" s="172"/>
      <c r="J81" s="173">
        <f>ROUND(I81*H81,2)</f>
        <v>0</v>
      </c>
      <c r="K81" s="169" t="s">
        <v>48</v>
      </c>
      <c r="L81" s="35"/>
      <c r="M81" s="174" t="s">
        <v>48</v>
      </c>
      <c r="N81" s="223" t="s">
        <v>54</v>
      </c>
      <c r="O81" s="224"/>
      <c r="P81" s="225">
        <f>O81*H81</f>
        <v>0</v>
      </c>
      <c r="Q81" s="225">
        <v>0</v>
      </c>
      <c r="R81" s="225">
        <f>Q81*H81</f>
        <v>0</v>
      </c>
      <c r="S81" s="225">
        <v>0</v>
      </c>
      <c r="T81" s="226">
        <f>S81*H81</f>
        <v>0</v>
      </c>
      <c r="AR81" s="17" t="s">
        <v>508</v>
      </c>
      <c r="AT81" s="17" t="s">
        <v>133</v>
      </c>
      <c r="AU81" s="17" t="s">
        <v>91</v>
      </c>
      <c r="AY81" s="17" t="s">
        <v>131</v>
      </c>
      <c r="BE81" s="178">
        <f>IF(N81="základní",J81,0)</f>
        <v>0</v>
      </c>
      <c r="BF81" s="178">
        <f>IF(N81="snížená",J81,0)</f>
        <v>0</v>
      </c>
      <c r="BG81" s="178">
        <f>IF(N81="zákl. přenesená",J81,0)</f>
        <v>0</v>
      </c>
      <c r="BH81" s="178">
        <f>IF(N81="sníž. přenesená",J81,0)</f>
        <v>0</v>
      </c>
      <c r="BI81" s="178">
        <f>IF(N81="nulová",J81,0)</f>
        <v>0</v>
      </c>
      <c r="BJ81" s="17" t="s">
        <v>23</v>
      </c>
      <c r="BK81" s="178">
        <f>ROUND(I81*H81,2)</f>
        <v>0</v>
      </c>
      <c r="BL81" s="17" t="s">
        <v>508</v>
      </c>
      <c r="BM81" s="17" t="s">
        <v>509</v>
      </c>
    </row>
    <row r="82" spans="2:12" s="1" customFormat="1" ht="6.75" customHeight="1">
      <c r="B82" s="50"/>
      <c r="C82" s="51"/>
      <c r="D82" s="51"/>
      <c r="E82" s="51"/>
      <c r="F82" s="51"/>
      <c r="G82" s="51"/>
      <c r="H82" s="51"/>
      <c r="I82" s="118"/>
      <c r="J82" s="51"/>
      <c r="K82" s="51"/>
      <c r="L82" s="35"/>
    </row>
    <row r="558" ht="13.5">
      <c r="AT558" s="227"/>
    </row>
  </sheetData>
  <sheetProtection password="CC35" sheet="1" objects="1" scenarios="1" formatColumns="0" formatRows="0" sort="0" autoFilter="0"/>
  <autoFilter ref="C77:K77"/>
  <mergeCells count="9">
    <mergeCell ref="E70:H70"/>
    <mergeCell ref="G1:H1"/>
    <mergeCell ref="L2:V2"/>
    <mergeCell ref="E7:H7"/>
    <mergeCell ref="E9:H9"/>
    <mergeCell ref="E24:H24"/>
    <mergeCell ref="E45:H45"/>
    <mergeCell ref="E47:H47"/>
    <mergeCell ref="E68:H68"/>
  </mergeCells>
  <hyperlinks>
    <hyperlink ref="F1:G1" location="C2" tooltip="Krycí list soupisu" display="1) Krycí list soupisu"/>
    <hyperlink ref="G1:H1" location="C54" tooltip="Rekapitulace" display="2) Rekapitulace"/>
    <hyperlink ref="J1" location="C77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140625" defaultRowHeight="13.5"/>
  <cols>
    <col min="1" max="1" width="7.140625" style="279" customWidth="1"/>
    <col min="2" max="2" width="1.421875" style="279" customWidth="1"/>
    <col min="3" max="4" width="4.28125" style="279" customWidth="1"/>
    <col min="5" max="5" width="10.00390625" style="279" customWidth="1"/>
    <col min="6" max="6" width="7.8515625" style="279" customWidth="1"/>
    <col min="7" max="7" width="4.28125" style="279" customWidth="1"/>
    <col min="8" max="8" width="66.7109375" style="279" customWidth="1"/>
    <col min="9" max="10" width="17.140625" style="279" customWidth="1"/>
    <col min="11" max="11" width="1.421875" style="279" customWidth="1"/>
    <col min="12" max="16384" width="9.140625" style="279" customWidth="1"/>
  </cols>
  <sheetData>
    <row r="1" ht="37.5" customHeight="1"/>
    <row r="2" spans="2:11" ht="7.5" customHeight="1">
      <c r="B2" s="280"/>
      <c r="C2" s="281"/>
      <c r="D2" s="281"/>
      <c r="E2" s="281"/>
      <c r="F2" s="281"/>
      <c r="G2" s="281"/>
      <c r="H2" s="281"/>
      <c r="I2" s="281"/>
      <c r="J2" s="281"/>
      <c r="K2" s="282"/>
    </row>
    <row r="3" spans="2:11" s="286" customFormat="1" ht="45" customHeight="1">
      <c r="B3" s="283"/>
      <c r="C3" s="284" t="s">
        <v>517</v>
      </c>
      <c r="D3" s="284"/>
      <c r="E3" s="284"/>
      <c r="F3" s="284"/>
      <c r="G3" s="284"/>
      <c r="H3" s="284"/>
      <c r="I3" s="284"/>
      <c r="J3" s="284"/>
      <c r="K3" s="285"/>
    </row>
    <row r="4" spans="2:11" ht="25.5" customHeight="1">
      <c r="B4" s="287"/>
      <c r="C4" s="288" t="s">
        <v>518</v>
      </c>
      <c r="D4" s="288"/>
      <c r="E4" s="288"/>
      <c r="F4" s="288"/>
      <c r="G4" s="288"/>
      <c r="H4" s="288"/>
      <c r="I4" s="288"/>
      <c r="J4" s="288"/>
      <c r="K4" s="289"/>
    </row>
    <row r="5" spans="2:11" ht="5.25" customHeight="1">
      <c r="B5" s="287"/>
      <c r="C5" s="290"/>
      <c r="D5" s="290"/>
      <c r="E5" s="290"/>
      <c r="F5" s="290"/>
      <c r="G5" s="290"/>
      <c r="H5" s="290"/>
      <c r="I5" s="290"/>
      <c r="J5" s="290"/>
      <c r="K5" s="289"/>
    </row>
    <row r="6" spans="2:11" ht="15" customHeight="1">
      <c r="B6" s="287"/>
      <c r="C6" s="291" t="s">
        <v>519</v>
      </c>
      <c r="D6" s="291"/>
      <c r="E6" s="291"/>
      <c r="F6" s="291"/>
      <c r="G6" s="291"/>
      <c r="H6" s="291"/>
      <c r="I6" s="291"/>
      <c r="J6" s="291"/>
      <c r="K6" s="289"/>
    </row>
    <row r="7" spans="2:11" ht="15" customHeight="1">
      <c r="B7" s="292"/>
      <c r="C7" s="291" t="s">
        <v>520</v>
      </c>
      <c r="D7" s="291"/>
      <c r="E7" s="291"/>
      <c r="F7" s="291"/>
      <c r="G7" s="291"/>
      <c r="H7" s="291"/>
      <c r="I7" s="291"/>
      <c r="J7" s="291"/>
      <c r="K7" s="289"/>
    </row>
    <row r="8" spans="2:11" ht="12.75" customHeight="1">
      <c r="B8" s="292"/>
      <c r="C8" s="293"/>
      <c r="D8" s="293"/>
      <c r="E8" s="293"/>
      <c r="F8" s="293"/>
      <c r="G8" s="293"/>
      <c r="H8" s="293"/>
      <c r="I8" s="293"/>
      <c r="J8" s="293"/>
      <c r="K8" s="289"/>
    </row>
    <row r="9" spans="2:11" ht="15" customHeight="1">
      <c r="B9" s="292"/>
      <c r="C9" s="291" t="s">
        <v>521</v>
      </c>
      <c r="D9" s="291"/>
      <c r="E9" s="291"/>
      <c r="F9" s="291"/>
      <c r="G9" s="291"/>
      <c r="H9" s="291"/>
      <c r="I9" s="291"/>
      <c r="J9" s="291"/>
      <c r="K9" s="289"/>
    </row>
    <row r="10" spans="2:11" ht="15" customHeight="1">
      <c r="B10" s="292"/>
      <c r="C10" s="293"/>
      <c r="D10" s="291" t="s">
        <v>522</v>
      </c>
      <c r="E10" s="291"/>
      <c r="F10" s="291"/>
      <c r="G10" s="291"/>
      <c r="H10" s="291"/>
      <c r="I10" s="291"/>
      <c r="J10" s="291"/>
      <c r="K10" s="289"/>
    </row>
    <row r="11" spans="2:11" ht="15" customHeight="1">
      <c r="B11" s="292"/>
      <c r="C11" s="294"/>
      <c r="D11" s="291" t="s">
        <v>523</v>
      </c>
      <c r="E11" s="291"/>
      <c r="F11" s="291"/>
      <c r="G11" s="291"/>
      <c r="H11" s="291"/>
      <c r="I11" s="291"/>
      <c r="J11" s="291"/>
      <c r="K11" s="289"/>
    </row>
    <row r="12" spans="2:11" ht="12.75" customHeight="1">
      <c r="B12" s="292"/>
      <c r="C12" s="294"/>
      <c r="D12" s="294"/>
      <c r="E12" s="294"/>
      <c r="F12" s="294"/>
      <c r="G12" s="294"/>
      <c r="H12" s="294"/>
      <c r="I12" s="294"/>
      <c r="J12" s="294"/>
      <c r="K12" s="289"/>
    </row>
    <row r="13" spans="2:11" ht="15" customHeight="1">
      <c r="B13" s="292"/>
      <c r="C13" s="294"/>
      <c r="D13" s="291" t="s">
        <v>524</v>
      </c>
      <c r="E13" s="291"/>
      <c r="F13" s="291"/>
      <c r="G13" s="291"/>
      <c r="H13" s="291"/>
      <c r="I13" s="291"/>
      <c r="J13" s="291"/>
      <c r="K13" s="289"/>
    </row>
    <row r="14" spans="2:11" ht="15" customHeight="1">
      <c r="B14" s="292"/>
      <c r="C14" s="294"/>
      <c r="D14" s="291" t="s">
        <v>525</v>
      </c>
      <c r="E14" s="291"/>
      <c r="F14" s="291"/>
      <c r="G14" s="291"/>
      <c r="H14" s="291"/>
      <c r="I14" s="291"/>
      <c r="J14" s="291"/>
      <c r="K14" s="289"/>
    </row>
    <row r="15" spans="2:11" ht="15" customHeight="1">
      <c r="B15" s="292"/>
      <c r="C15" s="294"/>
      <c r="D15" s="291" t="s">
        <v>526</v>
      </c>
      <c r="E15" s="291"/>
      <c r="F15" s="291"/>
      <c r="G15" s="291"/>
      <c r="H15" s="291"/>
      <c r="I15" s="291"/>
      <c r="J15" s="291"/>
      <c r="K15" s="289"/>
    </row>
    <row r="16" spans="2:11" ht="15" customHeight="1">
      <c r="B16" s="292"/>
      <c r="C16" s="294"/>
      <c r="D16" s="294"/>
      <c r="E16" s="295" t="s">
        <v>89</v>
      </c>
      <c r="F16" s="291" t="s">
        <v>527</v>
      </c>
      <c r="G16" s="291"/>
      <c r="H16" s="291"/>
      <c r="I16" s="291"/>
      <c r="J16" s="291"/>
      <c r="K16" s="289"/>
    </row>
    <row r="17" spans="2:11" ht="15" customHeight="1">
      <c r="B17" s="292"/>
      <c r="C17" s="294"/>
      <c r="D17" s="294"/>
      <c r="E17" s="295" t="s">
        <v>528</v>
      </c>
      <c r="F17" s="291" t="s">
        <v>529</v>
      </c>
      <c r="G17" s="291"/>
      <c r="H17" s="291"/>
      <c r="I17" s="291"/>
      <c r="J17" s="291"/>
      <c r="K17" s="289"/>
    </row>
    <row r="18" spans="2:11" ht="15" customHeight="1">
      <c r="B18" s="292"/>
      <c r="C18" s="294"/>
      <c r="D18" s="294"/>
      <c r="E18" s="295" t="s">
        <v>530</v>
      </c>
      <c r="F18" s="291" t="s">
        <v>531</v>
      </c>
      <c r="G18" s="291"/>
      <c r="H18" s="291"/>
      <c r="I18" s="291"/>
      <c r="J18" s="291"/>
      <c r="K18" s="289"/>
    </row>
    <row r="19" spans="2:11" ht="15" customHeight="1">
      <c r="B19" s="292"/>
      <c r="C19" s="294"/>
      <c r="D19" s="294"/>
      <c r="E19" s="295" t="s">
        <v>532</v>
      </c>
      <c r="F19" s="291" t="s">
        <v>533</v>
      </c>
      <c r="G19" s="291"/>
      <c r="H19" s="291"/>
      <c r="I19" s="291"/>
      <c r="J19" s="291"/>
      <c r="K19" s="289"/>
    </row>
    <row r="20" spans="2:11" ht="15" customHeight="1">
      <c r="B20" s="292"/>
      <c r="C20" s="294"/>
      <c r="D20" s="294"/>
      <c r="E20" s="295" t="s">
        <v>534</v>
      </c>
      <c r="F20" s="291" t="s">
        <v>535</v>
      </c>
      <c r="G20" s="291"/>
      <c r="H20" s="291"/>
      <c r="I20" s="291"/>
      <c r="J20" s="291"/>
      <c r="K20" s="289"/>
    </row>
    <row r="21" spans="2:11" ht="15" customHeight="1">
      <c r="B21" s="292"/>
      <c r="C21" s="294"/>
      <c r="D21" s="294"/>
      <c r="E21" s="295" t="s">
        <v>536</v>
      </c>
      <c r="F21" s="291" t="s">
        <v>537</v>
      </c>
      <c r="G21" s="291"/>
      <c r="H21" s="291"/>
      <c r="I21" s="291"/>
      <c r="J21" s="291"/>
      <c r="K21" s="289"/>
    </row>
    <row r="22" spans="2:11" ht="12.75" customHeight="1">
      <c r="B22" s="292"/>
      <c r="C22" s="294"/>
      <c r="D22" s="294"/>
      <c r="E22" s="294"/>
      <c r="F22" s="294"/>
      <c r="G22" s="294"/>
      <c r="H22" s="294"/>
      <c r="I22" s="294"/>
      <c r="J22" s="294"/>
      <c r="K22" s="289"/>
    </row>
    <row r="23" spans="2:11" ht="15" customHeight="1">
      <c r="B23" s="292"/>
      <c r="C23" s="291" t="s">
        <v>538</v>
      </c>
      <c r="D23" s="291"/>
      <c r="E23" s="291"/>
      <c r="F23" s="291"/>
      <c r="G23" s="291"/>
      <c r="H23" s="291"/>
      <c r="I23" s="291"/>
      <c r="J23" s="291"/>
      <c r="K23" s="289"/>
    </row>
    <row r="24" spans="2:11" ht="15" customHeight="1">
      <c r="B24" s="292"/>
      <c r="C24" s="291" t="s">
        <v>539</v>
      </c>
      <c r="D24" s="291"/>
      <c r="E24" s="291"/>
      <c r="F24" s="291"/>
      <c r="G24" s="291"/>
      <c r="H24" s="291"/>
      <c r="I24" s="291"/>
      <c r="J24" s="291"/>
      <c r="K24" s="289"/>
    </row>
    <row r="25" spans="2:11" ht="15" customHeight="1">
      <c r="B25" s="292"/>
      <c r="C25" s="293"/>
      <c r="D25" s="291" t="s">
        <v>540</v>
      </c>
      <c r="E25" s="291"/>
      <c r="F25" s="291"/>
      <c r="G25" s="291"/>
      <c r="H25" s="291"/>
      <c r="I25" s="291"/>
      <c r="J25" s="291"/>
      <c r="K25" s="289"/>
    </row>
    <row r="26" spans="2:11" ht="15" customHeight="1">
      <c r="B26" s="292"/>
      <c r="C26" s="294"/>
      <c r="D26" s="291" t="s">
        <v>541</v>
      </c>
      <c r="E26" s="291"/>
      <c r="F26" s="291"/>
      <c r="G26" s="291"/>
      <c r="H26" s="291"/>
      <c r="I26" s="291"/>
      <c r="J26" s="291"/>
      <c r="K26" s="289"/>
    </row>
    <row r="27" spans="2:11" ht="12.75" customHeight="1">
      <c r="B27" s="292"/>
      <c r="C27" s="294"/>
      <c r="D27" s="294"/>
      <c r="E27" s="294"/>
      <c r="F27" s="294"/>
      <c r="G27" s="294"/>
      <c r="H27" s="294"/>
      <c r="I27" s="294"/>
      <c r="J27" s="294"/>
      <c r="K27" s="289"/>
    </row>
    <row r="28" spans="2:11" ht="15" customHeight="1">
      <c r="B28" s="292"/>
      <c r="C28" s="294"/>
      <c r="D28" s="291" t="s">
        <v>542</v>
      </c>
      <c r="E28" s="291"/>
      <c r="F28" s="291"/>
      <c r="G28" s="291"/>
      <c r="H28" s="291"/>
      <c r="I28" s="291"/>
      <c r="J28" s="291"/>
      <c r="K28" s="289"/>
    </row>
    <row r="29" spans="2:11" ht="15" customHeight="1">
      <c r="B29" s="292"/>
      <c r="C29" s="294"/>
      <c r="D29" s="291" t="s">
        <v>543</v>
      </c>
      <c r="E29" s="291"/>
      <c r="F29" s="291"/>
      <c r="G29" s="291"/>
      <c r="H29" s="291"/>
      <c r="I29" s="291"/>
      <c r="J29" s="291"/>
      <c r="K29" s="289"/>
    </row>
    <row r="30" spans="2:11" ht="12.75" customHeight="1">
      <c r="B30" s="292"/>
      <c r="C30" s="294"/>
      <c r="D30" s="294"/>
      <c r="E30" s="294"/>
      <c r="F30" s="294"/>
      <c r="G30" s="294"/>
      <c r="H30" s="294"/>
      <c r="I30" s="294"/>
      <c r="J30" s="294"/>
      <c r="K30" s="289"/>
    </row>
    <row r="31" spans="2:11" ht="15" customHeight="1">
      <c r="B31" s="292"/>
      <c r="C31" s="294"/>
      <c r="D31" s="291" t="s">
        <v>544</v>
      </c>
      <c r="E31" s="291"/>
      <c r="F31" s="291"/>
      <c r="G31" s="291"/>
      <c r="H31" s="291"/>
      <c r="I31" s="291"/>
      <c r="J31" s="291"/>
      <c r="K31" s="289"/>
    </row>
    <row r="32" spans="2:11" ht="15" customHeight="1">
      <c r="B32" s="292"/>
      <c r="C32" s="294"/>
      <c r="D32" s="291" t="s">
        <v>545</v>
      </c>
      <c r="E32" s="291"/>
      <c r="F32" s="291"/>
      <c r="G32" s="291"/>
      <c r="H32" s="291"/>
      <c r="I32" s="291"/>
      <c r="J32" s="291"/>
      <c r="K32" s="289"/>
    </row>
    <row r="33" spans="2:11" ht="15" customHeight="1">
      <c r="B33" s="292"/>
      <c r="C33" s="294"/>
      <c r="D33" s="291" t="s">
        <v>546</v>
      </c>
      <c r="E33" s="291"/>
      <c r="F33" s="291"/>
      <c r="G33" s="291"/>
      <c r="H33" s="291"/>
      <c r="I33" s="291"/>
      <c r="J33" s="291"/>
      <c r="K33" s="289"/>
    </row>
    <row r="34" spans="2:11" ht="15" customHeight="1">
      <c r="B34" s="292"/>
      <c r="C34" s="294"/>
      <c r="D34" s="293"/>
      <c r="E34" s="296" t="s">
        <v>116</v>
      </c>
      <c r="F34" s="293"/>
      <c r="G34" s="291" t="s">
        <v>547</v>
      </c>
      <c r="H34" s="291"/>
      <c r="I34" s="291"/>
      <c r="J34" s="291"/>
      <c r="K34" s="289"/>
    </row>
    <row r="35" spans="2:11" ht="30.75" customHeight="1">
      <c r="B35" s="292"/>
      <c r="C35" s="294"/>
      <c r="D35" s="293"/>
      <c r="E35" s="296" t="s">
        <v>548</v>
      </c>
      <c r="F35" s="293"/>
      <c r="G35" s="291" t="s">
        <v>549</v>
      </c>
      <c r="H35" s="291"/>
      <c r="I35" s="291"/>
      <c r="J35" s="291"/>
      <c r="K35" s="289"/>
    </row>
    <row r="36" spans="2:11" ht="15" customHeight="1">
      <c r="B36" s="292"/>
      <c r="C36" s="294"/>
      <c r="D36" s="293"/>
      <c r="E36" s="296" t="s">
        <v>64</v>
      </c>
      <c r="F36" s="293"/>
      <c r="G36" s="291" t="s">
        <v>550</v>
      </c>
      <c r="H36" s="291"/>
      <c r="I36" s="291"/>
      <c r="J36" s="291"/>
      <c r="K36" s="289"/>
    </row>
    <row r="37" spans="2:11" ht="15" customHeight="1">
      <c r="B37" s="292"/>
      <c r="C37" s="294"/>
      <c r="D37" s="293"/>
      <c r="E37" s="296" t="s">
        <v>117</v>
      </c>
      <c r="F37" s="293"/>
      <c r="G37" s="291" t="s">
        <v>551</v>
      </c>
      <c r="H37" s="291"/>
      <c r="I37" s="291"/>
      <c r="J37" s="291"/>
      <c r="K37" s="289"/>
    </row>
    <row r="38" spans="2:11" ht="15" customHeight="1">
      <c r="B38" s="292"/>
      <c r="C38" s="294"/>
      <c r="D38" s="293"/>
      <c r="E38" s="296" t="s">
        <v>118</v>
      </c>
      <c r="F38" s="293"/>
      <c r="G38" s="291" t="s">
        <v>552</v>
      </c>
      <c r="H38" s="291"/>
      <c r="I38" s="291"/>
      <c r="J38" s="291"/>
      <c r="K38" s="289"/>
    </row>
    <row r="39" spans="2:11" ht="15" customHeight="1">
      <c r="B39" s="292"/>
      <c r="C39" s="294"/>
      <c r="D39" s="293"/>
      <c r="E39" s="296" t="s">
        <v>119</v>
      </c>
      <c r="F39" s="293"/>
      <c r="G39" s="291" t="s">
        <v>553</v>
      </c>
      <c r="H39" s="291"/>
      <c r="I39" s="291"/>
      <c r="J39" s="291"/>
      <c r="K39" s="289"/>
    </row>
    <row r="40" spans="2:11" ht="15" customHeight="1">
      <c r="B40" s="292"/>
      <c r="C40" s="294"/>
      <c r="D40" s="293"/>
      <c r="E40" s="296" t="s">
        <v>554</v>
      </c>
      <c r="F40" s="293"/>
      <c r="G40" s="291" t="s">
        <v>555</v>
      </c>
      <c r="H40" s="291"/>
      <c r="I40" s="291"/>
      <c r="J40" s="291"/>
      <c r="K40" s="289"/>
    </row>
    <row r="41" spans="2:11" ht="15" customHeight="1">
      <c r="B41" s="292"/>
      <c r="C41" s="294"/>
      <c r="D41" s="293"/>
      <c r="E41" s="296"/>
      <c r="F41" s="293"/>
      <c r="G41" s="291" t="s">
        <v>556</v>
      </c>
      <c r="H41" s="291"/>
      <c r="I41" s="291"/>
      <c r="J41" s="291"/>
      <c r="K41" s="289"/>
    </row>
    <row r="42" spans="2:11" ht="15" customHeight="1">
      <c r="B42" s="292"/>
      <c r="C42" s="294"/>
      <c r="D42" s="293"/>
      <c r="E42" s="296" t="s">
        <v>557</v>
      </c>
      <c r="F42" s="293"/>
      <c r="G42" s="291" t="s">
        <v>558</v>
      </c>
      <c r="H42" s="291"/>
      <c r="I42" s="291"/>
      <c r="J42" s="291"/>
      <c r="K42" s="289"/>
    </row>
    <row r="43" spans="2:11" ht="15" customHeight="1">
      <c r="B43" s="292"/>
      <c r="C43" s="294"/>
      <c r="D43" s="293"/>
      <c r="E43" s="296" t="s">
        <v>121</v>
      </c>
      <c r="F43" s="293"/>
      <c r="G43" s="291" t="s">
        <v>559</v>
      </c>
      <c r="H43" s="291"/>
      <c r="I43" s="291"/>
      <c r="J43" s="291"/>
      <c r="K43" s="289"/>
    </row>
    <row r="44" spans="2:11" ht="12.75" customHeight="1">
      <c r="B44" s="292"/>
      <c r="C44" s="294"/>
      <c r="D44" s="293"/>
      <c r="E44" s="293"/>
      <c r="F44" s="293"/>
      <c r="G44" s="293"/>
      <c r="H44" s="293"/>
      <c r="I44" s="293"/>
      <c r="J44" s="293"/>
      <c r="K44" s="289"/>
    </row>
    <row r="45" spans="2:11" ht="15" customHeight="1">
      <c r="B45" s="292"/>
      <c r="C45" s="294"/>
      <c r="D45" s="291" t="s">
        <v>560</v>
      </c>
      <c r="E45" s="291"/>
      <c r="F45" s="291"/>
      <c r="G45" s="291"/>
      <c r="H45" s="291"/>
      <c r="I45" s="291"/>
      <c r="J45" s="291"/>
      <c r="K45" s="289"/>
    </row>
    <row r="46" spans="2:11" ht="15" customHeight="1">
      <c r="B46" s="292"/>
      <c r="C46" s="294"/>
      <c r="D46" s="294"/>
      <c r="E46" s="291" t="s">
        <v>561</v>
      </c>
      <c r="F46" s="291"/>
      <c r="G46" s="291"/>
      <c r="H46" s="291"/>
      <c r="I46" s="291"/>
      <c r="J46" s="291"/>
      <c r="K46" s="289"/>
    </row>
    <row r="47" spans="2:11" ht="15" customHeight="1">
      <c r="B47" s="292"/>
      <c r="C47" s="294"/>
      <c r="D47" s="294"/>
      <c r="E47" s="291" t="s">
        <v>562</v>
      </c>
      <c r="F47" s="291"/>
      <c r="G47" s="291"/>
      <c r="H47" s="291"/>
      <c r="I47" s="291"/>
      <c r="J47" s="291"/>
      <c r="K47" s="289"/>
    </row>
    <row r="48" spans="2:11" ht="15" customHeight="1">
      <c r="B48" s="292"/>
      <c r="C48" s="294"/>
      <c r="D48" s="294"/>
      <c r="E48" s="291" t="s">
        <v>563</v>
      </c>
      <c r="F48" s="291"/>
      <c r="G48" s="291"/>
      <c r="H48" s="291"/>
      <c r="I48" s="291"/>
      <c r="J48" s="291"/>
      <c r="K48" s="289"/>
    </row>
    <row r="49" spans="2:11" ht="15" customHeight="1">
      <c r="B49" s="292"/>
      <c r="C49" s="294"/>
      <c r="D49" s="291" t="s">
        <v>564</v>
      </c>
      <c r="E49" s="291"/>
      <c r="F49" s="291"/>
      <c r="G49" s="291"/>
      <c r="H49" s="291"/>
      <c r="I49" s="291"/>
      <c r="J49" s="291"/>
      <c r="K49" s="289"/>
    </row>
    <row r="50" spans="2:11" ht="25.5" customHeight="1">
      <c r="B50" s="287"/>
      <c r="C50" s="288" t="s">
        <v>565</v>
      </c>
      <c r="D50" s="288"/>
      <c r="E50" s="288"/>
      <c r="F50" s="288"/>
      <c r="G50" s="288"/>
      <c r="H50" s="288"/>
      <c r="I50" s="288"/>
      <c r="J50" s="288"/>
      <c r="K50" s="289"/>
    </row>
    <row r="51" spans="2:11" ht="5.25" customHeight="1">
      <c r="B51" s="287"/>
      <c r="C51" s="290"/>
      <c r="D51" s="290"/>
      <c r="E51" s="290"/>
      <c r="F51" s="290"/>
      <c r="G51" s="290"/>
      <c r="H51" s="290"/>
      <c r="I51" s="290"/>
      <c r="J51" s="290"/>
      <c r="K51" s="289"/>
    </row>
    <row r="52" spans="2:11" ht="15" customHeight="1">
      <c r="B52" s="287"/>
      <c r="C52" s="291" t="s">
        <v>566</v>
      </c>
      <c r="D52" s="291"/>
      <c r="E52" s="291"/>
      <c r="F52" s="291"/>
      <c r="G52" s="291"/>
      <c r="H52" s="291"/>
      <c r="I52" s="291"/>
      <c r="J52" s="291"/>
      <c r="K52" s="289"/>
    </row>
    <row r="53" spans="2:11" ht="15" customHeight="1">
      <c r="B53" s="287"/>
      <c r="C53" s="291" t="s">
        <v>567</v>
      </c>
      <c r="D53" s="291"/>
      <c r="E53" s="291"/>
      <c r="F53" s="291"/>
      <c r="G53" s="291"/>
      <c r="H53" s="291"/>
      <c r="I53" s="291"/>
      <c r="J53" s="291"/>
      <c r="K53" s="289"/>
    </row>
    <row r="54" spans="2:11" ht="12.75" customHeight="1">
      <c r="B54" s="287"/>
      <c r="C54" s="293"/>
      <c r="D54" s="293"/>
      <c r="E54" s="293"/>
      <c r="F54" s="293"/>
      <c r="G54" s="293"/>
      <c r="H54" s="293"/>
      <c r="I54" s="293"/>
      <c r="J54" s="293"/>
      <c r="K54" s="289"/>
    </row>
    <row r="55" spans="2:11" ht="15" customHeight="1">
      <c r="B55" s="287"/>
      <c r="C55" s="291" t="s">
        <v>568</v>
      </c>
      <c r="D55" s="291"/>
      <c r="E55" s="291"/>
      <c r="F55" s="291"/>
      <c r="G55" s="291"/>
      <c r="H55" s="291"/>
      <c r="I55" s="291"/>
      <c r="J55" s="291"/>
      <c r="K55" s="289"/>
    </row>
    <row r="56" spans="2:11" ht="15" customHeight="1">
      <c r="B56" s="287"/>
      <c r="C56" s="294"/>
      <c r="D56" s="291" t="s">
        <v>569</v>
      </c>
      <c r="E56" s="291"/>
      <c r="F56" s="291"/>
      <c r="G56" s="291"/>
      <c r="H56" s="291"/>
      <c r="I56" s="291"/>
      <c r="J56" s="291"/>
      <c r="K56" s="289"/>
    </row>
    <row r="57" spans="2:11" ht="15" customHeight="1">
      <c r="B57" s="287"/>
      <c r="C57" s="294"/>
      <c r="D57" s="291" t="s">
        <v>570</v>
      </c>
      <c r="E57" s="291"/>
      <c r="F57" s="291"/>
      <c r="G57" s="291"/>
      <c r="H57" s="291"/>
      <c r="I57" s="291"/>
      <c r="J57" s="291"/>
      <c r="K57" s="289"/>
    </row>
    <row r="58" spans="2:11" ht="15" customHeight="1">
      <c r="B58" s="287"/>
      <c r="C58" s="294"/>
      <c r="D58" s="291" t="s">
        <v>571</v>
      </c>
      <c r="E58" s="291"/>
      <c r="F58" s="291"/>
      <c r="G58" s="291"/>
      <c r="H58" s="291"/>
      <c r="I58" s="291"/>
      <c r="J58" s="291"/>
      <c r="K58" s="289"/>
    </row>
    <row r="59" spans="2:11" ht="15" customHeight="1">
      <c r="B59" s="287"/>
      <c r="C59" s="294"/>
      <c r="D59" s="291" t="s">
        <v>572</v>
      </c>
      <c r="E59" s="291"/>
      <c r="F59" s="291"/>
      <c r="G59" s="291"/>
      <c r="H59" s="291"/>
      <c r="I59" s="291"/>
      <c r="J59" s="291"/>
      <c r="K59" s="289"/>
    </row>
    <row r="60" spans="2:11" ht="15" customHeight="1">
      <c r="B60" s="287"/>
      <c r="C60" s="294"/>
      <c r="D60" s="297" t="s">
        <v>573</v>
      </c>
      <c r="E60" s="297"/>
      <c r="F60" s="297"/>
      <c r="G60" s="297"/>
      <c r="H60" s="297"/>
      <c r="I60" s="297"/>
      <c r="J60" s="297"/>
      <c r="K60" s="289"/>
    </row>
    <row r="61" spans="2:11" ht="15" customHeight="1">
      <c r="B61" s="287"/>
      <c r="C61" s="294"/>
      <c r="D61" s="291" t="s">
        <v>574</v>
      </c>
      <c r="E61" s="291"/>
      <c r="F61" s="291"/>
      <c r="G61" s="291"/>
      <c r="H61" s="291"/>
      <c r="I61" s="291"/>
      <c r="J61" s="291"/>
      <c r="K61" s="289"/>
    </row>
    <row r="62" spans="2:11" ht="12.75" customHeight="1">
      <c r="B62" s="287"/>
      <c r="C62" s="294"/>
      <c r="D62" s="294"/>
      <c r="E62" s="298"/>
      <c r="F62" s="294"/>
      <c r="G62" s="294"/>
      <c r="H62" s="294"/>
      <c r="I62" s="294"/>
      <c r="J62" s="294"/>
      <c r="K62" s="289"/>
    </row>
    <row r="63" spans="2:11" ht="15" customHeight="1">
      <c r="B63" s="287"/>
      <c r="C63" s="294"/>
      <c r="D63" s="291" t="s">
        <v>575</v>
      </c>
      <c r="E63" s="291"/>
      <c r="F63" s="291"/>
      <c r="G63" s="291"/>
      <c r="H63" s="291"/>
      <c r="I63" s="291"/>
      <c r="J63" s="291"/>
      <c r="K63" s="289"/>
    </row>
    <row r="64" spans="2:11" ht="15" customHeight="1">
      <c r="B64" s="287"/>
      <c r="C64" s="294"/>
      <c r="D64" s="297" t="s">
        <v>576</v>
      </c>
      <c r="E64" s="297"/>
      <c r="F64" s="297"/>
      <c r="G64" s="297"/>
      <c r="H64" s="297"/>
      <c r="I64" s="297"/>
      <c r="J64" s="297"/>
      <c r="K64" s="289"/>
    </row>
    <row r="65" spans="2:11" ht="15" customHeight="1">
      <c r="B65" s="287"/>
      <c r="C65" s="294"/>
      <c r="D65" s="291" t="s">
        <v>577</v>
      </c>
      <c r="E65" s="291"/>
      <c r="F65" s="291"/>
      <c r="G65" s="291"/>
      <c r="H65" s="291"/>
      <c r="I65" s="291"/>
      <c r="J65" s="291"/>
      <c r="K65" s="289"/>
    </row>
    <row r="66" spans="2:11" ht="15" customHeight="1">
      <c r="B66" s="287"/>
      <c r="C66" s="294"/>
      <c r="D66" s="291" t="s">
        <v>578</v>
      </c>
      <c r="E66" s="291"/>
      <c r="F66" s="291"/>
      <c r="G66" s="291"/>
      <c r="H66" s="291"/>
      <c r="I66" s="291"/>
      <c r="J66" s="291"/>
      <c r="K66" s="289"/>
    </row>
    <row r="67" spans="2:11" ht="15" customHeight="1">
      <c r="B67" s="287"/>
      <c r="C67" s="294"/>
      <c r="D67" s="291" t="s">
        <v>579</v>
      </c>
      <c r="E67" s="291"/>
      <c r="F67" s="291"/>
      <c r="G67" s="291"/>
      <c r="H67" s="291"/>
      <c r="I67" s="291"/>
      <c r="J67" s="291"/>
      <c r="K67" s="289"/>
    </row>
    <row r="68" spans="2:11" ht="15" customHeight="1">
      <c r="B68" s="287"/>
      <c r="C68" s="294"/>
      <c r="D68" s="291" t="s">
        <v>580</v>
      </c>
      <c r="E68" s="291"/>
      <c r="F68" s="291"/>
      <c r="G68" s="291"/>
      <c r="H68" s="291"/>
      <c r="I68" s="291"/>
      <c r="J68" s="291"/>
      <c r="K68" s="289"/>
    </row>
    <row r="69" spans="2:11" ht="12.75" customHeight="1">
      <c r="B69" s="299"/>
      <c r="C69" s="300"/>
      <c r="D69" s="300"/>
      <c r="E69" s="300"/>
      <c r="F69" s="300"/>
      <c r="G69" s="300"/>
      <c r="H69" s="300"/>
      <c r="I69" s="300"/>
      <c r="J69" s="300"/>
      <c r="K69" s="301"/>
    </row>
    <row r="70" spans="2:11" ht="18.75" customHeight="1">
      <c r="B70" s="302"/>
      <c r="C70" s="302"/>
      <c r="D70" s="302"/>
      <c r="E70" s="302"/>
      <c r="F70" s="302"/>
      <c r="G70" s="302"/>
      <c r="H70" s="302"/>
      <c r="I70" s="302"/>
      <c r="J70" s="302"/>
      <c r="K70" s="303"/>
    </row>
    <row r="71" spans="2:11" ht="18.75" customHeight="1">
      <c r="B71" s="303"/>
      <c r="C71" s="303"/>
      <c r="D71" s="303"/>
      <c r="E71" s="303"/>
      <c r="F71" s="303"/>
      <c r="G71" s="303"/>
      <c r="H71" s="303"/>
      <c r="I71" s="303"/>
      <c r="J71" s="303"/>
      <c r="K71" s="303"/>
    </row>
    <row r="72" spans="2:11" ht="7.5" customHeight="1">
      <c r="B72" s="304"/>
      <c r="C72" s="305"/>
      <c r="D72" s="305"/>
      <c r="E72" s="305"/>
      <c r="F72" s="305"/>
      <c r="G72" s="305"/>
      <c r="H72" s="305"/>
      <c r="I72" s="305"/>
      <c r="J72" s="305"/>
      <c r="K72" s="306"/>
    </row>
    <row r="73" spans="2:11" ht="45" customHeight="1">
      <c r="B73" s="307"/>
      <c r="C73" s="308" t="s">
        <v>516</v>
      </c>
      <c r="D73" s="308"/>
      <c r="E73" s="308"/>
      <c r="F73" s="308"/>
      <c r="G73" s="308"/>
      <c r="H73" s="308"/>
      <c r="I73" s="308"/>
      <c r="J73" s="308"/>
      <c r="K73" s="309"/>
    </row>
    <row r="74" spans="2:11" ht="17.25" customHeight="1">
      <c r="B74" s="307"/>
      <c r="C74" s="310" t="s">
        <v>581</v>
      </c>
      <c r="D74" s="310"/>
      <c r="E74" s="310"/>
      <c r="F74" s="310" t="s">
        <v>582</v>
      </c>
      <c r="G74" s="311"/>
      <c r="H74" s="310" t="s">
        <v>117</v>
      </c>
      <c r="I74" s="310" t="s">
        <v>68</v>
      </c>
      <c r="J74" s="310" t="s">
        <v>583</v>
      </c>
      <c r="K74" s="309"/>
    </row>
    <row r="75" spans="2:11" ht="17.25" customHeight="1">
      <c r="B75" s="307"/>
      <c r="C75" s="312" t="s">
        <v>584</v>
      </c>
      <c r="D75" s="312"/>
      <c r="E75" s="312"/>
      <c r="F75" s="313" t="s">
        <v>585</v>
      </c>
      <c r="G75" s="314"/>
      <c r="H75" s="312"/>
      <c r="I75" s="312"/>
      <c r="J75" s="312" t="s">
        <v>586</v>
      </c>
      <c r="K75" s="309"/>
    </row>
    <row r="76" spans="2:11" ht="5.25" customHeight="1">
      <c r="B76" s="307"/>
      <c r="C76" s="315"/>
      <c r="D76" s="315"/>
      <c r="E76" s="315"/>
      <c r="F76" s="315"/>
      <c r="G76" s="316"/>
      <c r="H76" s="315"/>
      <c r="I76" s="315"/>
      <c r="J76" s="315"/>
      <c r="K76" s="309"/>
    </row>
    <row r="77" spans="2:11" ht="15" customHeight="1">
      <c r="B77" s="307"/>
      <c r="C77" s="296" t="s">
        <v>64</v>
      </c>
      <c r="D77" s="315"/>
      <c r="E77" s="315"/>
      <c r="F77" s="317" t="s">
        <v>587</v>
      </c>
      <c r="G77" s="316"/>
      <c r="H77" s="296" t="s">
        <v>588</v>
      </c>
      <c r="I77" s="296" t="s">
        <v>589</v>
      </c>
      <c r="J77" s="296">
        <v>20</v>
      </c>
      <c r="K77" s="309"/>
    </row>
    <row r="78" spans="2:11" ht="15" customHeight="1">
      <c r="B78" s="307"/>
      <c r="C78" s="296" t="s">
        <v>590</v>
      </c>
      <c r="D78" s="296"/>
      <c r="E78" s="296"/>
      <c r="F78" s="317" t="s">
        <v>587</v>
      </c>
      <c r="G78" s="316"/>
      <c r="H78" s="296" t="s">
        <v>591</v>
      </c>
      <c r="I78" s="296" t="s">
        <v>589</v>
      </c>
      <c r="J78" s="296">
        <v>120</v>
      </c>
      <c r="K78" s="309"/>
    </row>
    <row r="79" spans="2:11" ht="15" customHeight="1">
      <c r="B79" s="318"/>
      <c r="C79" s="296" t="s">
        <v>592</v>
      </c>
      <c r="D79" s="296"/>
      <c r="E79" s="296"/>
      <c r="F79" s="317" t="s">
        <v>593</v>
      </c>
      <c r="G79" s="316"/>
      <c r="H79" s="296" t="s">
        <v>594</v>
      </c>
      <c r="I79" s="296" t="s">
        <v>589</v>
      </c>
      <c r="J79" s="296">
        <v>50</v>
      </c>
      <c r="K79" s="309"/>
    </row>
    <row r="80" spans="2:11" ht="15" customHeight="1">
      <c r="B80" s="318"/>
      <c r="C80" s="296" t="s">
        <v>595</v>
      </c>
      <c r="D80" s="296"/>
      <c r="E80" s="296"/>
      <c r="F80" s="317" t="s">
        <v>587</v>
      </c>
      <c r="G80" s="316"/>
      <c r="H80" s="296" t="s">
        <v>596</v>
      </c>
      <c r="I80" s="296" t="s">
        <v>597</v>
      </c>
      <c r="J80" s="296"/>
      <c r="K80" s="309"/>
    </row>
    <row r="81" spans="2:11" ht="15" customHeight="1">
      <c r="B81" s="318"/>
      <c r="C81" s="319" t="s">
        <v>598</v>
      </c>
      <c r="D81" s="319"/>
      <c r="E81" s="319"/>
      <c r="F81" s="320" t="s">
        <v>593</v>
      </c>
      <c r="G81" s="319"/>
      <c r="H81" s="319" t="s">
        <v>599</v>
      </c>
      <c r="I81" s="319" t="s">
        <v>589</v>
      </c>
      <c r="J81" s="319">
        <v>15</v>
      </c>
      <c r="K81" s="309"/>
    </row>
    <row r="82" spans="2:11" ht="15" customHeight="1">
      <c r="B82" s="318"/>
      <c r="C82" s="319" t="s">
        <v>600</v>
      </c>
      <c r="D82" s="319"/>
      <c r="E82" s="319"/>
      <c r="F82" s="320" t="s">
        <v>593</v>
      </c>
      <c r="G82" s="319"/>
      <c r="H82" s="319" t="s">
        <v>601</v>
      </c>
      <c r="I82" s="319" t="s">
        <v>589</v>
      </c>
      <c r="J82" s="319">
        <v>15</v>
      </c>
      <c r="K82" s="309"/>
    </row>
    <row r="83" spans="2:11" ht="15" customHeight="1">
      <c r="B83" s="318"/>
      <c r="C83" s="319" t="s">
        <v>602</v>
      </c>
      <c r="D83" s="319"/>
      <c r="E83" s="319"/>
      <c r="F83" s="320" t="s">
        <v>593</v>
      </c>
      <c r="G83" s="319"/>
      <c r="H83" s="319" t="s">
        <v>603</v>
      </c>
      <c r="I83" s="319" t="s">
        <v>589</v>
      </c>
      <c r="J83" s="319">
        <v>20</v>
      </c>
      <c r="K83" s="309"/>
    </row>
    <row r="84" spans="2:11" ht="15" customHeight="1">
      <c r="B84" s="318"/>
      <c r="C84" s="319" t="s">
        <v>604</v>
      </c>
      <c r="D84" s="319"/>
      <c r="E84" s="319"/>
      <c r="F84" s="320" t="s">
        <v>593</v>
      </c>
      <c r="G84" s="319"/>
      <c r="H84" s="319" t="s">
        <v>605</v>
      </c>
      <c r="I84" s="319" t="s">
        <v>589</v>
      </c>
      <c r="J84" s="319">
        <v>20</v>
      </c>
      <c r="K84" s="309"/>
    </row>
    <row r="85" spans="2:11" ht="15" customHeight="1">
      <c r="B85" s="318"/>
      <c r="C85" s="296" t="s">
        <v>606</v>
      </c>
      <c r="D85" s="296"/>
      <c r="E85" s="296"/>
      <c r="F85" s="317" t="s">
        <v>593</v>
      </c>
      <c r="G85" s="316"/>
      <c r="H85" s="296" t="s">
        <v>607</v>
      </c>
      <c r="I85" s="296" t="s">
        <v>589</v>
      </c>
      <c r="J85" s="296">
        <v>50</v>
      </c>
      <c r="K85" s="309"/>
    </row>
    <row r="86" spans="2:11" ht="15" customHeight="1">
      <c r="B86" s="318"/>
      <c r="C86" s="296" t="s">
        <v>608</v>
      </c>
      <c r="D86" s="296"/>
      <c r="E86" s="296"/>
      <c r="F86" s="317" t="s">
        <v>593</v>
      </c>
      <c r="G86" s="316"/>
      <c r="H86" s="296" t="s">
        <v>609</v>
      </c>
      <c r="I86" s="296" t="s">
        <v>589</v>
      </c>
      <c r="J86" s="296">
        <v>20</v>
      </c>
      <c r="K86" s="309"/>
    </row>
    <row r="87" spans="2:11" ht="15" customHeight="1">
      <c r="B87" s="318"/>
      <c r="C87" s="296" t="s">
        <v>610</v>
      </c>
      <c r="D87" s="296"/>
      <c r="E87" s="296"/>
      <c r="F87" s="317" t="s">
        <v>593</v>
      </c>
      <c r="G87" s="316"/>
      <c r="H87" s="296" t="s">
        <v>611</v>
      </c>
      <c r="I87" s="296" t="s">
        <v>589</v>
      </c>
      <c r="J87" s="296">
        <v>20</v>
      </c>
      <c r="K87" s="309"/>
    </row>
    <row r="88" spans="2:11" ht="15" customHeight="1">
      <c r="B88" s="318"/>
      <c r="C88" s="296" t="s">
        <v>612</v>
      </c>
      <c r="D88" s="296"/>
      <c r="E88" s="296"/>
      <c r="F88" s="317" t="s">
        <v>593</v>
      </c>
      <c r="G88" s="316"/>
      <c r="H88" s="296" t="s">
        <v>613</v>
      </c>
      <c r="I88" s="296" t="s">
        <v>589</v>
      </c>
      <c r="J88" s="296">
        <v>50</v>
      </c>
      <c r="K88" s="309"/>
    </row>
    <row r="89" spans="2:11" ht="15" customHeight="1">
      <c r="B89" s="318"/>
      <c r="C89" s="296" t="s">
        <v>614</v>
      </c>
      <c r="D89" s="296"/>
      <c r="E89" s="296"/>
      <c r="F89" s="317" t="s">
        <v>593</v>
      </c>
      <c r="G89" s="316"/>
      <c r="H89" s="296" t="s">
        <v>614</v>
      </c>
      <c r="I89" s="296" t="s">
        <v>589</v>
      </c>
      <c r="J89" s="296">
        <v>50</v>
      </c>
      <c r="K89" s="309"/>
    </row>
    <row r="90" spans="2:11" ht="15" customHeight="1">
      <c r="B90" s="318"/>
      <c r="C90" s="296" t="s">
        <v>122</v>
      </c>
      <c r="D90" s="296"/>
      <c r="E90" s="296"/>
      <c r="F90" s="317" t="s">
        <v>593</v>
      </c>
      <c r="G90" s="316"/>
      <c r="H90" s="296" t="s">
        <v>615</v>
      </c>
      <c r="I90" s="296" t="s">
        <v>589</v>
      </c>
      <c r="J90" s="296">
        <v>255</v>
      </c>
      <c r="K90" s="309"/>
    </row>
    <row r="91" spans="2:11" ht="15" customHeight="1">
      <c r="B91" s="318"/>
      <c r="C91" s="296" t="s">
        <v>616</v>
      </c>
      <c r="D91" s="296"/>
      <c r="E91" s="296"/>
      <c r="F91" s="317" t="s">
        <v>587</v>
      </c>
      <c r="G91" s="316"/>
      <c r="H91" s="296" t="s">
        <v>617</v>
      </c>
      <c r="I91" s="296" t="s">
        <v>618</v>
      </c>
      <c r="J91" s="296"/>
      <c r="K91" s="309"/>
    </row>
    <row r="92" spans="2:11" ht="15" customHeight="1">
      <c r="B92" s="318"/>
      <c r="C92" s="296" t="s">
        <v>619</v>
      </c>
      <c r="D92" s="296"/>
      <c r="E92" s="296"/>
      <c r="F92" s="317" t="s">
        <v>587</v>
      </c>
      <c r="G92" s="316"/>
      <c r="H92" s="296" t="s">
        <v>620</v>
      </c>
      <c r="I92" s="296" t="s">
        <v>621</v>
      </c>
      <c r="J92" s="296"/>
      <c r="K92" s="309"/>
    </row>
    <row r="93" spans="2:11" ht="15" customHeight="1">
      <c r="B93" s="318"/>
      <c r="C93" s="296" t="s">
        <v>622</v>
      </c>
      <c r="D93" s="296"/>
      <c r="E93" s="296"/>
      <c r="F93" s="317" t="s">
        <v>587</v>
      </c>
      <c r="G93" s="316"/>
      <c r="H93" s="296" t="s">
        <v>622</v>
      </c>
      <c r="I93" s="296" t="s">
        <v>621</v>
      </c>
      <c r="J93" s="296"/>
      <c r="K93" s="309"/>
    </row>
    <row r="94" spans="2:11" ht="15" customHeight="1">
      <c r="B94" s="318"/>
      <c r="C94" s="296" t="s">
        <v>49</v>
      </c>
      <c r="D94" s="296"/>
      <c r="E94" s="296"/>
      <c r="F94" s="317" t="s">
        <v>587</v>
      </c>
      <c r="G94" s="316"/>
      <c r="H94" s="296" t="s">
        <v>623</v>
      </c>
      <c r="I94" s="296" t="s">
        <v>621</v>
      </c>
      <c r="J94" s="296"/>
      <c r="K94" s="309"/>
    </row>
    <row r="95" spans="2:11" ht="15" customHeight="1">
      <c r="B95" s="318"/>
      <c r="C95" s="296" t="s">
        <v>59</v>
      </c>
      <c r="D95" s="296"/>
      <c r="E95" s="296"/>
      <c r="F95" s="317" t="s">
        <v>587</v>
      </c>
      <c r="G95" s="316"/>
      <c r="H95" s="296" t="s">
        <v>624</v>
      </c>
      <c r="I95" s="296" t="s">
        <v>621</v>
      </c>
      <c r="J95" s="296"/>
      <c r="K95" s="309"/>
    </row>
    <row r="96" spans="2:11" ht="15" customHeight="1">
      <c r="B96" s="321"/>
      <c r="C96" s="322"/>
      <c r="D96" s="322"/>
      <c r="E96" s="322"/>
      <c r="F96" s="322"/>
      <c r="G96" s="322"/>
      <c r="H96" s="322"/>
      <c r="I96" s="322"/>
      <c r="J96" s="322"/>
      <c r="K96" s="323"/>
    </row>
    <row r="97" spans="2:11" ht="18.75" customHeight="1">
      <c r="B97" s="324"/>
      <c r="C97" s="325"/>
      <c r="D97" s="325"/>
      <c r="E97" s="325"/>
      <c r="F97" s="325"/>
      <c r="G97" s="325"/>
      <c r="H97" s="325"/>
      <c r="I97" s="325"/>
      <c r="J97" s="325"/>
      <c r="K97" s="324"/>
    </row>
    <row r="98" spans="2:11" ht="18.75" customHeight="1">
      <c r="B98" s="303"/>
      <c r="C98" s="303"/>
      <c r="D98" s="303"/>
      <c r="E98" s="303"/>
      <c r="F98" s="303"/>
      <c r="G98" s="303"/>
      <c r="H98" s="303"/>
      <c r="I98" s="303"/>
      <c r="J98" s="303"/>
      <c r="K98" s="303"/>
    </row>
    <row r="99" spans="2:11" ht="7.5" customHeight="1">
      <c r="B99" s="304"/>
      <c r="C99" s="305"/>
      <c r="D99" s="305"/>
      <c r="E99" s="305"/>
      <c r="F99" s="305"/>
      <c r="G99" s="305"/>
      <c r="H99" s="305"/>
      <c r="I99" s="305"/>
      <c r="J99" s="305"/>
      <c r="K99" s="306"/>
    </row>
    <row r="100" spans="2:11" ht="45" customHeight="1">
      <c r="B100" s="307"/>
      <c r="C100" s="308" t="s">
        <v>625</v>
      </c>
      <c r="D100" s="308"/>
      <c r="E100" s="308"/>
      <c r="F100" s="308"/>
      <c r="G100" s="308"/>
      <c r="H100" s="308"/>
      <c r="I100" s="308"/>
      <c r="J100" s="308"/>
      <c r="K100" s="309"/>
    </row>
    <row r="101" spans="2:11" ht="17.25" customHeight="1">
      <c r="B101" s="307"/>
      <c r="C101" s="310" t="s">
        <v>581</v>
      </c>
      <c r="D101" s="310"/>
      <c r="E101" s="310"/>
      <c r="F101" s="310" t="s">
        <v>582</v>
      </c>
      <c r="G101" s="311"/>
      <c r="H101" s="310" t="s">
        <v>117</v>
      </c>
      <c r="I101" s="310" t="s">
        <v>68</v>
      </c>
      <c r="J101" s="310" t="s">
        <v>583</v>
      </c>
      <c r="K101" s="309"/>
    </row>
    <row r="102" spans="2:11" ht="17.25" customHeight="1">
      <c r="B102" s="307"/>
      <c r="C102" s="312" t="s">
        <v>584</v>
      </c>
      <c r="D102" s="312"/>
      <c r="E102" s="312"/>
      <c r="F102" s="313" t="s">
        <v>585</v>
      </c>
      <c r="G102" s="314"/>
      <c r="H102" s="312"/>
      <c r="I102" s="312"/>
      <c r="J102" s="312" t="s">
        <v>586</v>
      </c>
      <c r="K102" s="309"/>
    </row>
    <row r="103" spans="2:11" ht="5.25" customHeight="1">
      <c r="B103" s="307"/>
      <c r="C103" s="310"/>
      <c r="D103" s="310"/>
      <c r="E103" s="310"/>
      <c r="F103" s="310"/>
      <c r="G103" s="326"/>
      <c r="H103" s="310"/>
      <c r="I103" s="310"/>
      <c r="J103" s="310"/>
      <c r="K103" s="309"/>
    </row>
    <row r="104" spans="2:11" ht="15" customHeight="1">
      <c r="B104" s="307"/>
      <c r="C104" s="296" t="s">
        <v>64</v>
      </c>
      <c r="D104" s="315"/>
      <c r="E104" s="315"/>
      <c r="F104" s="317" t="s">
        <v>587</v>
      </c>
      <c r="G104" s="326"/>
      <c r="H104" s="296" t="s">
        <v>626</v>
      </c>
      <c r="I104" s="296" t="s">
        <v>589</v>
      </c>
      <c r="J104" s="296">
        <v>20</v>
      </c>
      <c r="K104" s="309"/>
    </row>
    <row r="105" spans="2:11" ht="15" customHeight="1">
      <c r="B105" s="307"/>
      <c r="C105" s="296" t="s">
        <v>590</v>
      </c>
      <c r="D105" s="296"/>
      <c r="E105" s="296"/>
      <c r="F105" s="317" t="s">
        <v>587</v>
      </c>
      <c r="G105" s="296"/>
      <c r="H105" s="296" t="s">
        <v>626</v>
      </c>
      <c r="I105" s="296" t="s">
        <v>589</v>
      </c>
      <c r="J105" s="296">
        <v>120</v>
      </c>
      <c r="K105" s="309"/>
    </row>
    <row r="106" spans="2:11" ht="15" customHeight="1">
      <c r="B106" s="318"/>
      <c r="C106" s="296" t="s">
        <v>592</v>
      </c>
      <c r="D106" s="296"/>
      <c r="E106" s="296"/>
      <c r="F106" s="317" t="s">
        <v>593</v>
      </c>
      <c r="G106" s="296"/>
      <c r="H106" s="296" t="s">
        <v>626</v>
      </c>
      <c r="I106" s="296" t="s">
        <v>589</v>
      </c>
      <c r="J106" s="296">
        <v>50</v>
      </c>
      <c r="K106" s="309"/>
    </row>
    <row r="107" spans="2:11" ht="15" customHeight="1">
      <c r="B107" s="318"/>
      <c r="C107" s="296" t="s">
        <v>595</v>
      </c>
      <c r="D107" s="296"/>
      <c r="E107" s="296"/>
      <c r="F107" s="317" t="s">
        <v>587</v>
      </c>
      <c r="G107" s="296"/>
      <c r="H107" s="296" t="s">
        <v>626</v>
      </c>
      <c r="I107" s="296" t="s">
        <v>597</v>
      </c>
      <c r="J107" s="296"/>
      <c r="K107" s="309"/>
    </row>
    <row r="108" spans="2:11" ht="15" customHeight="1">
      <c r="B108" s="318"/>
      <c r="C108" s="296" t="s">
        <v>606</v>
      </c>
      <c r="D108" s="296"/>
      <c r="E108" s="296"/>
      <c r="F108" s="317" t="s">
        <v>593</v>
      </c>
      <c r="G108" s="296"/>
      <c r="H108" s="296" t="s">
        <v>626</v>
      </c>
      <c r="I108" s="296" t="s">
        <v>589</v>
      </c>
      <c r="J108" s="296">
        <v>50</v>
      </c>
      <c r="K108" s="309"/>
    </row>
    <row r="109" spans="2:11" ht="15" customHeight="1">
      <c r="B109" s="318"/>
      <c r="C109" s="296" t="s">
        <v>614</v>
      </c>
      <c r="D109" s="296"/>
      <c r="E109" s="296"/>
      <c r="F109" s="317" t="s">
        <v>593</v>
      </c>
      <c r="G109" s="296"/>
      <c r="H109" s="296" t="s">
        <v>626</v>
      </c>
      <c r="I109" s="296" t="s">
        <v>589</v>
      </c>
      <c r="J109" s="296">
        <v>50</v>
      </c>
      <c r="K109" s="309"/>
    </row>
    <row r="110" spans="2:11" ht="15" customHeight="1">
      <c r="B110" s="318"/>
      <c r="C110" s="296" t="s">
        <v>612</v>
      </c>
      <c r="D110" s="296"/>
      <c r="E110" s="296"/>
      <c r="F110" s="317" t="s">
        <v>593</v>
      </c>
      <c r="G110" s="296"/>
      <c r="H110" s="296" t="s">
        <v>626</v>
      </c>
      <c r="I110" s="296" t="s">
        <v>589</v>
      </c>
      <c r="J110" s="296">
        <v>50</v>
      </c>
      <c r="K110" s="309"/>
    </row>
    <row r="111" spans="2:11" ht="15" customHeight="1">
      <c r="B111" s="318"/>
      <c r="C111" s="296" t="s">
        <v>64</v>
      </c>
      <c r="D111" s="296"/>
      <c r="E111" s="296"/>
      <c r="F111" s="317" t="s">
        <v>587</v>
      </c>
      <c r="G111" s="296"/>
      <c r="H111" s="296" t="s">
        <v>627</v>
      </c>
      <c r="I111" s="296" t="s">
        <v>589</v>
      </c>
      <c r="J111" s="296">
        <v>20</v>
      </c>
      <c r="K111" s="309"/>
    </row>
    <row r="112" spans="2:11" ht="15" customHeight="1">
      <c r="B112" s="318"/>
      <c r="C112" s="296" t="s">
        <v>628</v>
      </c>
      <c r="D112" s="296"/>
      <c r="E112" s="296"/>
      <c r="F112" s="317" t="s">
        <v>587</v>
      </c>
      <c r="G112" s="296"/>
      <c r="H112" s="296" t="s">
        <v>629</v>
      </c>
      <c r="I112" s="296" t="s">
        <v>589</v>
      </c>
      <c r="J112" s="296">
        <v>120</v>
      </c>
      <c r="K112" s="309"/>
    </row>
    <row r="113" spans="2:11" ht="15" customHeight="1">
      <c r="B113" s="318"/>
      <c r="C113" s="296" t="s">
        <v>49</v>
      </c>
      <c r="D113" s="296"/>
      <c r="E113" s="296"/>
      <c r="F113" s="317" t="s">
        <v>587</v>
      </c>
      <c r="G113" s="296"/>
      <c r="H113" s="296" t="s">
        <v>630</v>
      </c>
      <c r="I113" s="296" t="s">
        <v>621</v>
      </c>
      <c r="J113" s="296"/>
      <c r="K113" s="309"/>
    </row>
    <row r="114" spans="2:11" ht="15" customHeight="1">
      <c r="B114" s="318"/>
      <c r="C114" s="296" t="s">
        <v>59</v>
      </c>
      <c r="D114" s="296"/>
      <c r="E114" s="296"/>
      <c r="F114" s="317" t="s">
        <v>587</v>
      </c>
      <c r="G114" s="296"/>
      <c r="H114" s="296" t="s">
        <v>631</v>
      </c>
      <c r="I114" s="296" t="s">
        <v>621</v>
      </c>
      <c r="J114" s="296"/>
      <c r="K114" s="309"/>
    </row>
    <row r="115" spans="2:11" ht="15" customHeight="1">
      <c r="B115" s="318"/>
      <c r="C115" s="296" t="s">
        <v>68</v>
      </c>
      <c r="D115" s="296"/>
      <c r="E115" s="296"/>
      <c r="F115" s="317" t="s">
        <v>587</v>
      </c>
      <c r="G115" s="296"/>
      <c r="H115" s="296" t="s">
        <v>632</v>
      </c>
      <c r="I115" s="296" t="s">
        <v>633</v>
      </c>
      <c r="J115" s="296"/>
      <c r="K115" s="309"/>
    </row>
    <row r="116" spans="2:11" ht="15" customHeight="1">
      <c r="B116" s="321"/>
      <c r="C116" s="327"/>
      <c r="D116" s="327"/>
      <c r="E116" s="327"/>
      <c r="F116" s="327"/>
      <c r="G116" s="327"/>
      <c r="H116" s="327"/>
      <c r="I116" s="327"/>
      <c r="J116" s="327"/>
      <c r="K116" s="323"/>
    </row>
    <row r="117" spans="2:11" ht="18.75" customHeight="1">
      <c r="B117" s="328"/>
      <c r="C117" s="293"/>
      <c r="D117" s="293"/>
      <c r="E117" s="293"/>
      <c r="F117" s="329"/>
      <c r="G117" s="293"/>
      <c r="H117" s="293"/>
      <c r="I117" s="293"/>
      <c r="J117" s="293"/>
      <c r="K117" s="328"/>
    </row>
    <row r="118" spans="2:11" ht="18.75" customHeight="1">
      <c r="B118" s="303"/>
      <c r="C118" s="303"/>
      <c r="D118" s="303"/>
      <c r="E118" s="303"/>
      <c r="F118" s="303"/>
      <c r="G118" s="303"/>
      <c r="H118" s="303"/>
      <c r="I118" s="303"/>
      <c r="J118" s="303"/>
      <c r="K118" s="303"/>
    </row>
    <row r="119" spans="2:11" ht="7.5" customHeight="1">
      <c r="B119" s="330"/>
      <c r="C119" s="331"/>
      <c r="D119" s="331"/>
      <c r="E119" s="331"/>
      <c r="F119" s="331"/>
      <c r="G119" s="331"/>
      <c r="H119" s="331"/>
      <c r="I119" s="331"/>
      <c r="J119" s="331"/>
      <c r="K119" s="332"/>
    </row>
    <row r="120" spans="2:11" ht="45" customHeight="1">
      <c r="B120" s="333"/>
      <c r="C120" s="284" t="s">
        <v>634</v>
      </c>
      <c r="D120" s="284"/>
      <c r="E120" s="284"/>
      <c r="F120" s="284"/>
      <c r="G120" s="284"/>
      <c r="H120" s="284"/>
      <c r="I120" s="284"/>
      <c r="J120" s="284"/>
      <c r="K120" s="334"/>
    </row>
    <row r="121" spans="2:11" ht="17.25" customHeight="1">
      <c r="B121" s="335"/>
      <c r="C121" s="310" t="s">
        <v>581</v>
      </c>
      <c r="D121" s="310"/>
      <c r="E121" s="310"/>
      <c r="F121" s="310" t="s">
        <v>582</v>
      </c>
      <c r="G121" s="311"/>
      <c r="H121" s="310" t="s">
        <v>117</v>
      </c>
      <c r="I121" s="310" t="s">
        <v>68</v>
      </c>
      <c r="J121" s="310" t="s">
        <v>583</v>
      </c>
      <c r="K121" s="336"/>
    </row>
    <row r="122" spans="2:11" ht="17.25" customHeight="1">
      <c r="B122" s="335"/>
      <c r="C122" s="312" t="s">
        <v>584</v>
      </c>
      <c r="D122" s="312"/>
      <c r="E122" s="312"/>
      <c r="F122" s="313" t="s">
        <v>585</v>
      </c>
      <c r="G122" s="314"/>
      <c r="H122" s="312"/>
      <c r="I122" s="312"/>
      <c r="J122" s="312" t="s">
        <v>586</v>
      </c>
      <c r="K122" s="336"/>
    </row>
    <row r="123" spans="2:11" ht="5.25" customHeight="1">
      <c r="B123" s="337"/>
      <c r="C123" s="315"/>
      <c r="D123" s="315"/>
      <c r="E123" s="315"/>
      <c r="F123" s="315"/>
      <c r="G123" s="296"/>
      <c r="H123" s="315"/>
      <c r="I123" s="315"/>
      <c r="J123" s="315"/>
      <c r="K123" s="338"/>
    </row>
    <row r="124" spans="2:11" ht="15" customHeight="1">
      <c r="B124" s="337"/>
      <c r="C124" s="296" t="s">
        <v>590</v>
      </c>
      <c r="D124" s="315"/>
      <c r="E124" s="315"/>
      <c r="F124" s="317" t="s">
        <v>587</v>
      </c>
      <c r="G124" s="296"/>
      <c r="H124" s="296" t="s">
        <v>626</v>
      </c>
      <c r="I124" s="296" t="s">
        <v>589</v>
      </c>
      <c r="J124" s="296">
        <v>120</v>
      </c>
      <c r="K124" s="339"/>
    </row>
    <row r="125" spans="2:11" ht="15" customHeight="1">
      <c r="B125" s="337"/>
      <c r="C125" s="296" t="s">
        <v>635</v>
      </c>
      <c r="D125" s="296"/>
      <c r="E125" s="296"/>
      <c r="F125" s="317" t="s">
        <v>587</v>
      </c>
      <c r="G125" s="296"/>
      <c r="H125" s="296" t="s">
        <v>636</v>
      </c>
      <c r="I125" s="296" t="s">
        <v>589</v>
      </c>
      <c r="J125" s="296" t="s">
        <v>637</v>
      </c>
      <c r="K125" s="339"/>
    </row>
    <row r="126" spans="2:11" ht="15" customHeight="1">
      <c r="B126" s="337"/>
      <c r="C126" s="296" t="s">
        <v>536</v>
      </c>
      <c r="D126" s="296"/>
      <c r="E126" s="296"/>
      <c r="F126" s="317" t="s">
        <v>587</v>
      </c>
      <c r="G126" s="296"/>
      <c r="H126" s="296" t="s">
        <v>638</v>
      </c>
      <c r="I126" s="296" t="s">
        <v>589</v>
      </c>
      <c r="J126" s="296" t="s">
        <v>637</v>
      </c>
      <c r="K126" s="339"/>
    </row>
    <row r="127" spans="2:11" ht="15" customHeight="1">
      <c r="B127" s="337"/>
      <c r="C127" s="296" t="s">
        <v>598</v>
      </c>
      <c r="D127" s="296"/>
      <c r="E127" s="296"/>
      <c r="F127" s="317" t="s">
        <v>593</v>
      </c>
      <c r="G127" s="296"/>
      <c r="H127" s="296" t="s">
        <v>599</v>
      </c>
      <c r="I127" s="296" t="s">
        <v>589</v>
      </c>
      <c r="J127" s="296">
        <v>15</v>
      </c>
      <c r="K127" s="339"/>
    </row>
    <row r="128" spans="2:11" ht="15" customHeight="1">
      <c r="B128" s="337"/>
      <c r="C128" s="319" t="s">
        <v>600</v>
      </c>
      <c r="D128" s="319"/>
      <c r="E128" s="319"/>
      <c r="F128" s="320" t="s">
        <v>593</v>
      </c>
      <c r="G128" s="319"/>
      <c r="H128" s="319" t="s">
        <v>601</v>
      </c>
      <c r="I128" s="319" t="s">
        <v>589</v>
      </c>
      <c r="J128" s="319">
        <v>15</v>
      </c>
      <c r="K128" s="339"/>
    </row>
    <row r="129" spans="2:11" ht="15" customHeight="1">
      <c r="B129" s="337"/>
      <c r="C129" s="319" t="s">
        <v>602</v>
      </c>
      <c r="D129" s="319"/>
      <c r="E129" s="319"/>
      <c r="F129" s="320" t="s">
        <v>593</v>
      </c>
      <c r="G129" s="319"/>
      <c r="H129" s="319" t="s">
        <v>603</v>
      </c>
      <c r="I129" s="319" t="s">
        <v>589</v>
      </c>
      <c r="J129" s="319">
        <v>20</v>
      </c>
      <c r="K129" s="339"/>
    </row>
    <row r="130" spans="2:11" ht="15" customHeight="1">
      <c r="B130" s="337"/>
      <c r="C130" s="319" t="s">
        <v>604</v>
      </c>
      <c r="D130" s="319"/>
      <c r="E130" s="319"/>
      <c r="F130" s="320" t="s">
        <v>593</v>
      </c>
      <c r="G130" s="319"/>
      <c r="H130" s="319" t="s">
        <v>605</v>
      </c>
      <c r="I130" s="319" t="s">
        <v>589</v>
      </c>
      <c r="J130" s="319">
        <v>20</v>
      </c>
      <c r="K130" s="339"/>
    </row>
    <row r="131" spans="2:11" ht="15" customHeight="1">
      <c r="B131" s="337"/>
      <c r="C131" s="296" t="s">
        <v>592</v>
      </c>
      <c r="D131" s="296"/>
      <c r="E131" s="296"/>
      <c r="F131" s="317" t="s">
        <v>593</v>
      </c>
      <c r="G131" s="296"/>
      <c r="H131" s="296" t="s">
        <v>626</v>
      </c>
      <c r="I131" s="296" t="s">
        <v>589</v>
      </c>
      <c r="J131" s="296">
        <v>50</v>
      </c>
      <c r="K131" s="339"/>
    </row>
    <row r="132" spans="2:11" ht="15" customHeight="1">
      <c r="B132" s="337"/>
      <c r="C132" s="296" t="s">
        <v>606</v>
      </c>
      <c r="D132" s="296"/>
      <c r="E132" s="296"/>
      <c r="F132" s="317" t="s">
        <v>593</v>
      </c>
      <c r="G132" s="296"/>
      <c r="H132" s="296" t="s">
        <v>626</v>
      </c>
      <c r="I132" s="296" t="s">
        <v>589</v>
      </c>
      <c r="J132" s="296">
        <v>50</v>
      </c>
      <c r="K132" s="339"/>
    </row>
    <row r="133" spans="2:11" ht="15" customHeight="1">
      <c r="B133" s="337"/>
      <c r="C133" s="296" t="s">
        <v>612</v>
      </c>
      <c r="D133" s="296"/>
      <c r="E133" s="296"/>
      <c r="F133" s="317" t="s">
        <v>593</v>
      </c>
      <c r="G133" s="296"/>
      <c r="H133" s="296" t="s">
        <v>626</v>
      </c>
      <c r="I133" s="296" t="s">
        <v>589</v>
      </c>
      <c r="J133" s="296">
        <v>50</v>
      </c>
      <c r="K133" s="339"/>
    </row>
    <row r="134" spans="2:11" ht="15" customHeight="1">
      <c r="B134" s="337"/>
      <c r="C134" s="296" t="s">
        <v>614</v>
      </c>
      <c r="D134" s="296"/>
      <c r="E134" s="296"/>
      <c r="F134" s="317" t="s">
        <v>593</v>
      </c>
      <c r="G134" s="296"/>
      <c r="H134" s="296" t="s">
        <v>626</v>
      </c>
      <c r="I134" s="296" t="s">
        <v>589</v>
      </c>
      <c r="J134" s="296">
        <v>50</v>
      </c>
      <c r="K134" s="339"/>
    </row>
    <row r="135" spans="2:11" ht="15" customHeight="1">
      <c r="B135" s="337"/>
      <c r="C135" s="296" t="s">
        <v>122</v>
      </c>
      <c r="D135" s="296"/>
      <c r="E135" s="296"/>
      <c r="F135" s="317" t="s">
        <v>593</v>
      </c>
      <c r="G135" s="296"/>
      <c r="H135" s="296" t="s">
        <v>639</v>
      </c>
      <c r="I135" s="296" t="s">
        <v>589</v>
      </c>
      <c r="J135" s="296">
        <v>255</v>
      </c>
      <c r="K135" s="339"/>
    </row>
    <row r="136" spans="2:11" ht="15" customHeight="1">
      <c r="B136" s="337"/>
      <c r="C136" s="296" t="s">
        <v>616</v>
      </c>
      <c r="D136" s="296"/>
      <c r="E136" s="296"/>
      <c r="F136" s="317" t="s">
        <v>587</v>
      </c>
      <c r="G136" s="296"/>
      <c r="H136" s="296" t="s">
        <v>640</v>
      </c>
      <c r="I136" s="296" t="s">
        <v>618</v>
      </c>
      <c r="J136" s="296"/>
      <c r="K136" s="339"/>
    </row>
    <row r="137" spans="2:11" ht="15" customHeight="1">
      <c r="B137" s="337"/>
      <c r="C137" s="296" t="s">
        <v>619</v>
      </c>
      <c r="D137" s="296"/>
      <c r="E137" s="296"/>
      <c r="F137" s="317" t="s">
        <v>587</v>
      </c>
      <c r="G137" s="296"/>
      <c r="H137" s="296" t="s">
        <v>641</v>
      </c>
      <c r="I137" s="296" t="s">
        <v>621</v>
      </c>
      <c r="J137" s="296"/>
      <c r="K137" s="339"/>
    </row>
    <row r="138" spans="2:11" ht="15" customHeight="1">
      <c r="B138" s="337"/>
      <c r="C138" s="296" t="s">
        <v>622</v>
      </c>
      <c r="D138" s="296"/>
      <c r="E138" s="296"/>
      <c r="F138" s="317" t="s">
        <v>587</v>
      </c>
      <c r="G138" s="296"/>
      <c r="H138" s="296" t="s">
        <v>622</v>
      </c>
      <c r="I138" s="296" t="s">
        <v>621</v>
      </c>
      <c r="J138" s="296"/>
      <c r="K138" s="339"/>
    </row>
    <row r="139" spans="2:11" ht="15" customHeight="1">
      <c r="B139" s="337"/>
      <c r="C139" s="296" t="s">
        <v>49</v>
      </c>
      <c r="D139" s="296"/>
      <c r="E139" s="296"/>
      <c r="F139" s="317" t="s">
        <v>587</v>
      </c>
      <c r="G139" s="296"/>
      <c r="H139" s="296" t="s">
        <v>642</v>
      </c>
      <c r="I139" s="296" t="s">
        <v>621</v>
      </c>
      <c r="J139" s="296"/>
      <c r="K139" s="339"/>
    </row>
    <row r="140" spans="2:11" ht="15" customHeight="1">
      <c r="B140" s="337"/>
      <c r="C140" s="296" t="s">
        <v>643</v>
      </c>
      <c r="D140" s="296"/>
      <c r="E140" s="296"/>
      <c r="F140" s="317" t="s">
        <v>587</v>
      </c>
      <c r="G140" s="296"/>
      <c r="H140" s="296" t="s">
        <v>644</v>
      </c>
      <c r="I140" s="296" t="s">
        <v>621</v>
      </c>
      <c r="J140" s="296"/>
      <c r="K140" s="339"/>
    </row>
    <row r="141" spans="2:11" ht="15" customHeight="1">
      <c r="B141" s="340"/>
      <c r="C141" s="341"/>
      <c r="D141" s="341"/>
      <c r="E141" s="341"/>
      <c r="F141" s="341"/>
      <c r="G141" s="341"/>
      <c r="H141" s="341"/>
      <c r="I141" s="341"/>
      <c r="J141" s="341"/>
      <c r="K141" s="342"/>
    </row>
    <row r="142" spans="2:11" ht="18.75" customHeight="1">
      <c r="B142" s="293"/>
      <c r="C142" s="293"/>
      <c r="D142" s="293"/>
      <c r="E142" s="293"/>
      <c r="F142" s="329"/>
      <c r="G142" s="293"/>
      <c r="H142" s="293"/>
      <c r="I142" s="293"/>
      <c r="J142" s="293"/>
      <c r="K142" s="293"/>
    </row>
    <row r="143" spans="2:11" ht="18.75" customHeight="1">
      <c r="B143" s="303"/>
      <c r="C143" s="303"/>
      <c r="D143" s="303"/>
      <c r="E143" s="303"/>
      <c r="F143" s="303"/>
      <c r="G143" s="303"/>
      <c r="H143" s="303"/>
      <c r="I143" s="303"/>
      <c r="J143" s="303"/>
      <c r="K143" s="303"/>
    </row>
    <row r="144" spans="2:11" ht="7.5" customHeight="1">
      <c r="B144" s="304"/>
      <c r="C144" s="305"/>
      <c r="D144" s="305"/>
      <c r="E144" s="305"/>
      <c r="F144" s="305"/>
      <c r="G144" s="305"/>
      <c r="H144" s="305"/>
      <c r="I144" s="305"/>
      <c r="J144" s="305"/>
      <c r="K144" s="306"/>
    </row>
    <row r="145" spans="2:11" ht="45" customHeight="1">
      <c r="B145" s="307"/>
      <c r="C145" s="308" t="s">
        <v>645</v>
      </c>
      <c r="D145" s="308"/>
      <c r="E145" s="308"/>
      <c r="F145" s="308"/>
      <c r="G145" s="308"/>
      <c r="H145" s="308"/>
      <c r="I145" s="308"/>
      <c r="J145" s="308"/>
      <c r="K145" s="309"/>
    </row>
    <row r="146" spans="2:11" ht="17.25" customHeight="1">
      <c r="B146" s="307"/>
      <c r="C146" s="310" t="s">
        <v>581</v>
      </c>
      <c r="D146" s="310"/>
      <c r="E146" s="310"/>
      <c r="F146" s="310" t="s">
        <v>582</v>
      </c>
      <c r="G146" s="311"/>
      <c r="H146" s="310" t="s">
        <v>117</v>
      </c>
      <c r="I146" s="310" t="s">
        <v>68</v>
      </c>
      <c r="J146" s="310" t="s">
        <v>583</v>
      </c>
      <c r="K146" s="309"/>
    </row>
    <row r="147" spans="2:11" ht="17.25" customHeight="1">
      <c r="B147" s="307"/>
      <c r="C147" s="312" t="s">
        <v>584</v>
      </c>
      <c r="D147" s="312"/>
      <c r="E147" s="312"/>
      <c r="F147" s="313" t="s">
        <v>585</v>
      </c>
      <c r="G147" s="314"/>
      <c r="H147" s="312"/>
      <c r="I147" s="312"/>
      <c r="J147" s="312" t="s">
        <v>586</v>
      </c>
      <c r="K147" s="309"/>
    </row>
    <row r="148" spans="2:11" ht="5.25" customHeight="1">
      <c r="B148" s="318"/>
      <c r="C148" s="315"/>
      <c r="D148" s="315"/>
      <c r="E148" s="315"/>
      <c r="F148" s="315"/>
      <c r="G148" s="316"/>
      <c r="H148" s="315"/>
      <c r="I148" s="315"/>
      <c r="J148" s="315"/>
      <c r="K148" s="339"/>
    </row>
    <row r="149" spans="2:11" ht="15" customHeight="1">
      <c r="B149" s="318"/>
      <c r="C149" s="343" t="s">
        <v>590</v>
      </c>
      <c r="D149" s="296"/>
      <c r="E149" s="296"/>
      <c r="F149" s="344" t="s">
        <v>587</v>
      </c>
      <c r="G149" s="296"/>
      <c r="H149" s="343" t="s">
        <v>626</v>
      </c>
      <c r="I149" s="343" t="s">
        <v>589</v>
      </c>
      <c r="J149" s="343">
        <v>120</v>
      </c>
      <c r="K149" s="339"/>
    </row>
    <row r="150" spans="2:11" ht="15" customHeight="1">
      <c r="B150" s="318"/>
      <c r="C150" s="343" t="s">
        <v>635</v>
      </c>
      <c r="D150" s="296"/>
      <c r="E150" s="296"/>
      <c r="F150" s="344" t="s">
        <v>587</v>
      </c>
      <c r="G150" s="296"/>
      <c r="H150" s="343" t="s">
        <v>646</v>
      </c>
      <c r="I150" s="343" t="s">
        <v>589</v>
      </c>
      <c r="J150" s="343" t="s">
        <v>637</v>
      </c>
      <c r="K150" s="339"/>
    </row>
    <row r="151" spans="2:11" ht="15" customHeight="1">
      <c r="B151" s="318"/>
      <c r="C151" s="343" t="s">
        <v>536</v>
      </c>
      <c r="D151" s="296"/>
      <c r="E151" s="296"/>
      <c r="F151" s="344" t="s">
        <v>587</v>
      </c>
      <c r="G151" s="296"/>
      <c r="H151" s="343" t="s">
        <v>647</v>
      </c>
      <c r="I151" s="343" t="s">
        <v>589</v>
      </c>
      <c r="J151" s="343" t="s">
        <v>637</v>
      </c>
      <c r="K151" s="339"/>
    </row>
    <row r="152" spans="2:11" ht="15" customHeight="1">
      <c r="B152" s="318"/>
      <c r="C152" s="343" t="s">
        <v>592</v>
      </c>
      <c r="D152" s="296"/>
      <c r="E152" s="296"/>
      <c r="F152" s="344" t="s">
        <v>593</v>
      </c>
      <c r="G152" s="296"/>
      <c r="H152" s="343" t="s">
        <v>626</v>
      </c>
      <c r="I152" s="343" t="s">
        <v>589</v>
      </c>
      <c r="J152" s="343">
        <v>50</v>
      </c>
      <c r="K152" s="339"/>
    </row>
    <row r="153" spans="2:11" ht="15" customHeight="1">
      <c r="B153" s="318"/>
      <c r="C153" s="343" t="s">
        <v>595</v>
      </c>
      <c r="D153" s="296"/>
      <c r="E153" s="296"/>
      <c r="F153" s="344" t="s">
        <v>587</v>
      </c>
      <c r="G153" s="296"/>
      <c r="H153" s="343" t="s">
        <v>626</v>
      </c>
      <c r="I153" s="343" t="s">
        <v>597</v>
      </c>
      <c r="J153" s="343"/>
      <c r="K153" s="339"/>
    </row>
    <row r="154" spans="2:11" ht="15" customHeight="1">
      <c r="B154" s="318"/>
      <c r="C154" s="343" t="s">
        <v>606</v>
      </c>
      <c r="D154" s="296"/>
      <c r="E154" s="296"/>
      <c r="F154" s="344" t="s">
        <v>593</v>
      </c>
      <c r="G154" s="296"/>
      <c r="H154" s="343" t="s">
        <v>626</v>
      </c>
      <c r="I154" s="343" t="s">
        <v>589</v>
      </c>
      <c r="J154" s="343">
        <v>50</v>
      </c>
      <c r="K154" s="339"/>
    </row>
    <row r="155" spans="2:11" ht="15" customHeight="1">
      <c r="B155" s="318"/>
      <c r="C155" s="343" t="s">
        <v>614</v>
      </c>
      <c r="D155" s="296"/>
      <c r="E155" s="296"/>
      <c r="F155" s="344" t="s">
        <v>593</v>
      </c>
      <c r="G155" s="296"/>
      <c r="H155" s="343" t="s">
        <v>626</v>
      </c>
      <c r="I155" s="343" t="s">
        <v>589</v>
      </c>
      <c r="J155" s="343">
        <v>50</v>
      </c>
      <c r="K155" s="339"/>
    </row>
    <row r="156" spans="2:11" ht="15" customHeight="1">
      <c r="B156" s="318"/>
      <c r="C156" s="343" t="s">
        <v>612</v>
      </c>
      <c r="D156" s="296"/>
      <c r="E156" s="296"/>
      <c r="F156" s="344" t="s">
        <v>593</v>
      </c>
      <c r="G156" s="296"/>
      <c r="H156" s="343" t="s">
        <v>626</v>
      </c>
      <c r="I156" s="343" t="s">
        <v>589</v>
      </c>
      <c r="J156" s="343">
        <v>50</v>
      </c>
      <c r="K156" s="339"/>
    </row>
    <row r="157" spans="2:11" ht="15" customHeight="1">
      <c r="B157" s="318"/>
      <c r="C157" s="343" t="s">
        <v>100</v>
      </c>
      <c r="D157" s="296"/>
      <c r="E157" s="296"/>
      <c r="F157" s="344" t="s">
        <v>587</v>
      </c>
      <c r="G157" s="296"/>
      <c r="H157" s="343" t="s">
        <v>648</v>
      </c>
      <c r="I157" s="343" t="s">
        <v>589</v>
      </c>
      <c r="J157" s="343" t="s">
        <v>649</v>
      </c>
      <c r="K157" s="339"/>
    </row>
    <row r="158" spans="2:11" ht="15" customHeight="1">
      <c r="B158" s="318"/>
      <c r="C158" s="343" t="s">
        <v>650</v>
      </c>
      <c r="D158" s="296"/>
      <c r="E158" s="296"/>
      <c r="F158" s="344" t="s">
        <v>587</v>
      </c>
      <c r="G158" s="296"/>
      <c r="H158" s="343" t="s">
        <v>651</v>
      </c>
      <c r="I158" s="343" t="s">
        <v>621</v>
      </c>
      <c r="J158" s="343"/>
      <c r="K158" s="339"/>
    </row>
    <row r="159" spans="2:11" ht="15" customHeight="1">
      <c r="B159" s="345"/>
      <c r="C159" s="327"/>
      <c r="D159" s="327"/>
      <c r="E159" s="327"/>
      <c r="F159" s="327"/>
      <c r="G159" s="327"/>
      <c r="H159" s="327"/>
      <c r="I159" s="327"/>
      <c r="J159" s="327"/>
      <c r="K159" s="346"/>
    </row>
    <row r="160" spans="2:11" ht="18.75" customHeight="1">
      <c r="B160" s="293"/>
      <c r="C160" s="296"/>
      <c r="D160" s="296"/>
      <c r="E160" s="296"/>
      <c r="F160" s="317"/>
      <c r="G160" s="296"/>
      <c r="H160" s="296"/>
      <c r="I160" s="296"/>
      <c r="J160" s="296"/>
      <c r="K160" s="293"/>
    </row>
    <row r="161" spans="2:11" ht="18.75" customHeight="1">
      <c r="B161" s="303"/>
      <c r="C161" s="303"/>
      <c r="D161" s="303"/>
      <c r="E161" s="303"/>
      <c r="F161" s="303"/>
      <c r="G161" s="303"/>
      <c r="H161" s="303"/>
      <c r="I161" s="303"/>
      <c r="J161" s="303"/>
      <c r="K161" s="303"/>
    </row>
    <row r="162" spans="2:11" ht="7.5" customHeight="1">
      <c r="B162" s="280"/>
      <c r="C162" s="281"/>
      <c r="D162" s="281"/>
      <c r="E162" s="281"/>
      <c r="F162" s="281"/>
      <c r="G162" s="281"/>
      <c r="H162" s="281"/>
      <c r="I162" s="281"/>
      <c r="J162" s="281"/>
      <c r="K162" s="282"/>
    </row>
    <row r="163" spans="2:11" ht="45" customHeight="1">
      <c r="B163" s="283"/>
      <c r="C163" s="284" t="s">
        <v>652</v>
      </c>
      <c r="D163" s="284"/>
      <c r="E163" s="284"/>
      <c r="F163" s="284"/>
      <c r="G163" s="284"/>
      <c r="H163" s="284"/>
      <c r="I163" s="284"/>
      <c r="J163" s="284"/>
      <c r="K163" s="285"/>
    </row>
    <row r="164" spans="2:11" ht="17.25" customHeight="1">
      <c r="B164" s="283"/>
      <c r="C164" s="310" t="s">
        <v>581</v>
      </c>
      <c r="D164" s="310"/>
      <c r="E164" s="310"/>
      <c r="F164" s="310" t="s">
        <v>582</v>
      </c>
      <c r="G164" s="347"/>
      <c r="H164" s="348" t="s">
        <v>117</v>
      </c>
      <c r="I164" s="348" t="s">
        <v>68</v>
      </c>
      <c r="J164" s="310" t="s">
        <v>583</v>
      </c>
      <c r="K164" s="285"/>
    </row>
    <row r="165" spans="2:11" ht="17.25" customHeight="1">
      <c r="B165" s="287"/>
      <c r="C165" s="312" t="s">
        <v>584</v>
      </c>
      <c r="D165" s="312"/>
      <c r="E165" s="312"/>
      <c r="F165" s="313" t="s">
        <v>585</v>
      </c>
      <c r="G165" s="349"/>
      <c r="H165" s="350"/>
      <c r="I165" s="350"/>
      <c r="J165" s="312" t="s">
        <v>586</v>
      </c>
      <c r="K165" s="289"/>
    </row>
    <row r="166" spans="2:11" ht="5.25" customHeight="1">
      <c r="B166" s="318"/>
      <c r="C166" s="315"/>
      <c r="D166" s="315"/>
      <c r="E166" s="315"/>
      <c r="F166" s="315"/>
      <c r="G166" s="316"/>
      <c r="H166" s="315"/>
      <c r="I166" s="315"/>
      <c r="J166" s="315"/>
      <c r="K166" s="339"/>
    </row>
    <row r="167" spans="2:11" ht="15" customHeight="1">
      <c r="B167" s="318"/>
      <c r="C167" s="296" t="s">
        <v>590</v>
      </c>
      <c r="D167" s="296"/>
      <c r="E167" s="296"/>
      <c r="F167" s="317" t="s">
        <v>587</v>
      </c>
      <c r="G167" s="296"/>
      <c r="H167" s="296" t="s">
        <v>626</v>
      </c>
      <c r="I167" s="296" t="s">
        <v>589</v>
      </c>
      <c r="J167" s="296">
        <v>120</v>
      </c>
      <c r="K167" s="339"/>
    </row>
    <row r="168" spans="2:11" ht="15" customHeight="1">
      <c r="B168" s="318"/>
      <c r="C168" s="296" t="s">
        <v>635</v>
      </c>
      <c r="D168" s="296"/>
      <c r="E168" s="296"/>
      <c r="F168" s="317" t="s">
        <v>587</v>
      </c>
      <c r="G168" s="296"/>
      <c r="H168" s="296" t="s">
        <v>636</v>
      </c>
      <c r="I168" s="296" t="s">
        <v>589</v>
      </c>
      <c r="J168" s="296" t="s">
        <v>637</v>
      </c>
      <c r="K168" s="339"/>
    </row>
    <row r="169" spans="2:11" ht="15" customHeight="1">
      <c r="B169" s="318"/>
      <c r="C169" s="296" t="s">
        <v>536</v>
      </c>
      <c r="D169" s="296"/>
      <c r="E169" s="296"/>
      <c r="F169" s="317" t="s">
        <v>587</v>
      </c>
      <c r="G169" s="296"/>
      <c r="H169" s="296" t="s">
        <v>653</v>
      </c>
      <c r="I169" s="296" t="s">
        <v>589</v>
      </c>
      <c r="J169" s="296" t="s">
        <v>637</v>
      </c>
      <c r="K169" s="339"/>
    </row>
    <row r="170" spans="2:11" ht="15" customHeight="1">
      <c r="B170" s="318"/>
      <c r="C170" s="296" t="s">
        <v>592</v>
      </c>
      <c r="D170" s="296"/>
      <c r="E170" s="296"/>
      <c r="F170" s="317" t="s">
        <v>593</v>
      </c>
      <c r="G170" s="296"/>
      <c r="H170" s="296" t="s">
        <v>653</v>
      </c>
      <c r="I170" s="296" t="s">
        <v>589</v>
      </c>
      <c r="J170" s="296">
        <v>50</v>
      </c>
      <c r="K170" s="339"/>
    </row>
    <row r="171" spans="2:11" ht="15" customHeight="1">
      <c r="B171" s="318"/>
      <c r="C171" s="296" t="s">
        <v>595</v>
      </c>
      <c r="D171" s="296"/>
      <c r="E171" s="296"/>
      <c r="F171" s="317" t="s">
        <v>587</v>
      </c>
      <c r="G171" s="296"/>
      <c r="H171" s="296" t="s">
        <v>653</v>
      </c>
      <c r="I171" s="296" t="s">
        <v>597</v>
      </c>
      <c r="J171" s="296"/>
      <c r="K171" s="339"/>
    </row>
    <row r="172" spans="2:11" ht="15" customHeight="1">
      <c r="B172" s="318"/>
      <c r="C172" s="296" t="s">
        <v>606</v>
      </c>
      <c r="D172" s="296"/>
      <c r="E172" s="296"/>
      <c r="F172" s="317" t="s">
        <v>593</v>
      </c>
      <c r="G172" s="296"/>
      <c r="H172" s="296" t="s">
        <v>653</v>
      </c>
      <c r="I172" s="296" t="s">
        <v>589</v>
      </c>
      <c r="J172" s="296">
        <v>50</v>
      </c>
      <c r="K172" s="339"/>
    </row>
    <row r="173" spans="2:11" ht="15" customHeight="1">
      <c r="B173" s="318"/>
      <c r="C173" s="296" t="s">
        <v>614</v>
      </c>
      <c r="D173" s="296"/>
      <c r="E173" s="296"/>
      <c r="F173" s="317" t="s">
        <v>593</v>
      </c>
      <c r="G173" s="296"/>
      <c r="H173" s="296" t="s">
        <v>653</v>
      </c>
      <c r="I173" s="296" t="s">
        <v>589</v>
      </c>
      <c r="J173" s="296">
        <v>50</v>
      </c>
      <c r="K173" s="339"/>
    </row>
    <row r="174" spans="2:11" ht="15" customHeight="1">
      <c r="B174" s="318"/>
      <c r="C174" s="296" t="s">
        <v>612</v>
      </c>
      <c r="D174" s="296"/>
      <c r="E174" s="296"/>
      <c r="F174" s="317" t="s">
        <v>593</v>
      </c>
      <c r="G174" s="296"/>
      <c r="H174" s="296" t="s">
        <v>653</v>
      </c>
      <c r="I174" s="296" t="s">
        <v>589</v>
      </c>
      <c r="J174" s="296">
        <v>50</v>
      </c>
      <c r="K174" s="339"/>
    </row>
    <row r="175" spans="2:11" ht="15" customHeight="1">
      <c r="B175" s="318"/>
      <c r="C175" s="296" t="s">
        <v>116</v>
      </c>
      <c r="D175" s="296"/>
      <c r="E175" s="296"/>
      <c r="F175" s="317" t="s">
        <v>587</v>
      </c>
      <c r="G175" s="296"/>
      <c r="H175" s="296" t="s">
        <v>654</v>
      </c>
      <c r="I175" s="296" t="s">
        <v>655</v>
      </c>
      <c r="J175" s="296"/>
      <c r="K175" s="339"/>
    </row>
    <row r="176" spans="2:11" ht="15" customHeight="1">
      <c r="B176" s="318"/>
      <c r="C176" s="296" t="s">
        <v>68</v>
      </c>
      <c r="D176" s="296"/>
      <c r="E176" s="296"/>
      <c r="F176" s="317" t="s">
        <v>587</v>
      </c>
      <c r="G176" s="296"/>
      <c r="H176" s="296" t="s">
        <v>656</v>
      </c>
      <c r="I176" s="296" t="s">
        <v>657</v>
      </c>
      <c r="J176" s="296">
        <v>1</v>
      </c>
      <c r="K176" s="339"/>
    </row>
    <row r="177" spans="2:11" ht="15" customHeight="1">
      <c r="B177" s="318"/>
      <c r="C177" s="296" t="s">
        <v>64</v>
      </c>
      <c r="D177" s="296"/>
      <c r="E177" s="296"/>
      <c r="F177" s="317" t="s">
        <v>587</v>
      </c>
      <c r="G177" s="296"/>
      <c r="H177" s="296" t="s">
        <v>658</v>
      </c>
      <c r="I177" s="296" t="s">
        <v>589</v>
      </c>
      <c r="J177" s="296">
        <v>20</v>
      </c>
      <c r="K177" s="339"/>
    </row>
    <row r="178" spans="2:11" ht="15" customHeight="1">
      <c r="B178" s="318"/>
      <c r="C178" s="296" t="s">
        <v>117</v>
      </c>
      <c r="D178" s="296"/>
      <c r="E178" s="296"/>
      <c r="F178" s="317" t="s">
        <v>587</v>
      </c>
      <c r="G178" s="296"/>
      <c r="H178" s="296" t="s">
        <v>659</v>
      </c>
      <c r="I178" s="296" t="s">
        <v>589</v>
      </c>
      <c r="J178" s="296">
        <v>255</v>
      </c>
      <c r="K178" s="339"/>
    </row>
    <row r="179" spans="2:11" ht="15" customHeight="1">
      <c r="B179" s="318"/>
      <c r="C179" s="296" t="s">
        <v>118</v>
      </c>
      <c r="D179" s="296"/>
      <c r="E179" s="296"/>
      <c r="F179" s="317" t="s">
        <v>587</v>
      </c>
      <c r="G179" s="296"/>
      <c r="H179" s="296" t="s">
        <v>552</v>
      </c>
      <c r="I179" s="296" t="s">
        <v>589</v>
      </c>
      <c r="J179" s="296">
        <v>10</v>
      </c>
      <c r="K179" s="339"/>
    </row>
    <row r="180" spans="2:11" ht="15" customHeight="1">
      <c r="B180" s="318"/>
      <c r="C180" s="296" t="s">
        <v>119</v>
      </c>
      <c r="D180" s="296"/>
      <c r="E180" s="296"/>
      <c r="F180" s="317" t="s">
        <v>587</v>
      </c>
      <c r="G180" s="296"/>
      <c r="H180" s="296" t="s">
        <v>660</v>
      </c>
      <c r="I180" s="296" t="s">
        <v>621</v>
      </c>
      <c r="J180" s="296"/>
      <c r="K180" s="339"/>
    </row>
    <row r="181" spans="2:11" ht="15" customHeight="1">
      <c r="B181" s="318"/>
      <c r="C181" s="296" t="s">
        <v>661</v>
      </c>
      <c r="D181" s="296"/>
      <c r="E181" s="296"/>
      <c r="F181" s="317" t="s">
        <v>587</v>
      </c>
      <c r="G181" s="296"/>
      <c r="H181" s="296" t="s">
        <v>662</v>
      </c>
      <c r="I181" s="296" t="s">
        <v>621</v>
      </c>
      <c r="J181" s="296"/>
      <c r="K181" s="339"/>
    </row>
    <row r="182" spans="2:11" ht="15" customHeight="1">
      <c r="B182" s="318"/>
      <c r="C182" s="296" t="s">
        <v>650</v>
      </c>
      <c r="D182" s="296"/>
      <c r="E182" s="296"/>
      <c r="F182" s="317" t="s">
        <v>587</v>
      </c>
      <c r="G182" s="296"/>
      <c r="H182" s="296" t="s">
        <v>663</v>
      </c>
      <c r="I182" s="296" t="s">
        <v>621</v>
      </c>
      <c r="J182" s="296"/>
      <c r="K182" s="339"/>
    </row>
    <row r="183" spans="2:11" ht="15" customHeight="1">
      <c r="B183" s="318"/>
      <c r="C183" s="296" t="s">
        <v>121</v>
      </c>
      <c r="D183" s="296"/>
      <c r="E183" s="296"/>
      <c r="F183" s="317" t="s">
        <v>593</v>
      </c>
      <c r="G183" s="296"/>
      <c r="H183" s="296" t="s">
        <v>664</v>
      </c>
      <c r="I183" s="296" t="s">
        <v>589</v>
      </c>
      <c r="J183" s="296">
        <v>50</v>
      </c>
      <c r="K183" s="339"/>
    </row>
    <row r="184" spans="2:11" ht="15" customHeight="1">
      <c r="B184" s="318"/>
      <c r="C184" s="296" t="s">
        <v>665</v>
      </c>
      <c r="D184" s="296"/>
      <c r="E184" s="296"/>
      <c r="F184" s="317" t="s">
        <v>593</v>
      </c>
      <c r="G184" s="296"/>
      <c r="H184" s="296" t="s">
        <v>666</v>
      </c>
      <c r="I184" s="296" t="s">
        <v>667</v>
      </c>
      <c r="J184" s="296"/>
      <c r="K184" s="339"/>
    </row>
    <row r="185" spans="2:11" ht="15" customHeight="1">
      <c r="B185" s="318"/>
      <c r="C185" s="296" t="s">
        <v>668</v>
      </c>
      <c r="D185" s="296"/>
      <c r="E185" s="296"/>
      <c r="F185" s="317" t="s">
        <v>593</v>
      </c>
      <c r="G185" s="296"/>
      <c r="H185" s="296" t="s">
        <v>669</v>
      </c>
      <c r="I185" s="296" t="s">
        <v>667</v>
      </c>
      <c r="J185" s="296"/>
      <c r="K185" s="339"/>
    </row>
    <row r="186" spans="2:11" ht="15" customHeight="1">
      <c r="B186" s="318"/>
      <c r="C186" s="296" t="s">
        <v>670</v>
      </c>
      <c r="D186" s="296"/>
      <c r="E186" s="296"/>
      <c r="F186" s="317" t="s">
        <v>593</v>
      </c>
      <c r="G186" s="296"/>
      <c r="H186" s="296" t="s">
        <v>671</v>
      </c>
      <c r="I186" s="296" t="s">
        <v>667</v>
      </c>
      <c r="J186" s="296"/>
      <c r="K186" s="339"/>
    </row>
    <row r="187" spans="2:11" ht="15" customHeight="1">
      <c r="B187" s="318"/>
      <c r="C187" s="351" t="s">
        <v>672</v>
      </c>
      <c r="D187" s="296"/>
      <c r="E187" s="296"/>
      <c r="F187" s="317" t="s">
        <v>593</v>
      </c>
      <c r="G187" s="296"/>
      <c r="H187" s="296" t="s">
        <v>673</v>
      </c>
      <c r="I187" s="296" t="s">
        <v>674</v>
      </c>
      <c r="J187" s="352" t="s">
        <v>675</v>
      </c>
      <c r="K187" s="339"/>
    </row>
    <row r="188" spans="2:11" ht="15" customHeight="1">
      <c r="B188" s="345"/>
      <c r="C188" s="353"/>
      <c r="D188" s="327"/>
      <c r="E188" s="327"/>
      <c r="F188" s="327"/>
      <c r="G188" s="327"/>
      <c r="H188" s="327"/>
      <c r="I188" s="327"/>
      <c r="J188" s="327"/>
      <c r="K188" s="346"/>
    </row>
    <row r="189" spans="2:11" ht="18.75" customHeight="1">
      <c r="B189" s="354"/>
      <c r="C189" s="355"/>
      <c r="D189" s="355"/>
      <c r="E189" s="355"/>
      <c r="F189" s="356"/>
      <c r="G189" s="296"/>
      <c r="H189" s="296"/>
      <c r="I189" s="296"/>
      <c r="J189" s="296"/>
      <c r="K189" s="293"/>
    </row>
    <row r="190" spans="2:11" ht="18.75" customHeight="1">
      <c r="B190" s="293"/>
      <c r="C190" s="296"/>
      <c r="D190" s="296"/>
      <c r="E190" s="296"/>
      <c r="F190" s="317"/>
      <c r="G190" s="296"/>
      <c r="H190" s="296"/>
      <c r="I190" s="296"/>
      <c r="J190" s="296"/>
      <c r="K190" s="293"/>
    </row>
    <row r="191" spans="2:11" ht="18.75" customHeight="1">
      <c r="B191" s="303"/>
      <c r="C191" s="303"/>
      <c r="D191" s="303"/>
      <c r="E191" s="303"/>
      <c r="F191" s="303"/>
      <c r="G191" s="303"/>
      <c r="H191" s="303"/>
      <c r="I191" s="303"/>
      <c r="J191" s="303"/>
      <c r="K191" s="303"/>
    </row>
    <row r="192" spans="2:11" ht="13.5">
      <c r="B192" s="280"/>
      <c r="C192" s="281"/>
      <c r="D192" s="281"/>
      <c r="E192" s="281"/>
      <c r="F192" s="281"/>
      <c r="G192" s="281"/>
      <c r="H192" s="281"/>
      <c r="I192" s="281"/>
      <c r="J192" s="281"/>
      <c r="K192" s="282"/>
    </row>
    <row r="193" spans="2:11" ht="21">
      <c r="B193" s="283"/>
      <c r="C193" s="284" t="s">
        <v>676</v>
      </c>
      <c r="D193" s="284"/>
      <c r="E193" s="284"/>
      <c r="F193" s="284"/>
      <c r="G193" s="284"/>
      <c r="H193" s="284"/>
      <c r="I193" s="284"/>
      <c r="J193" s="284"/>
      <c r="K193" s="285"/>
    </row>
    <row r="194" spans="2:11" ht="25.5" customHeight="1">
      <c r="B194" s="283"/>
      <c r="C194" s="357" t="s">
        <v>677</v>
      </c>
      <c r="D194" s="357"/>
      <c r="E194" s="357"/>
      <c r="F194" s="357" t="s">
        <v>678</v>
      </c>
      <c r="G194" s="358"/>
      <c r="H194" s="359" t="s">
        <v>679</v>
      </c>
      <c r="I194" s="359"/>
      <c r="J194" s="359"/>
      <c r="K194" s="285"/>
    </row>
    <row r="195" spans="2:11" ht="5.25" customHeight="1">
      <c r="B195" s="318"/>
      <c r="C195" s="315"/>
      <c r="D195" s="315"/>
      <c r="E195" s="315"/>
      <c r="F195" s="315"/>
      <c r="G195" s="296"/>
      <c r="H195" s="315"/>
      <c r="I195" s="315"/>
      <c r="J195" s="315"/>
      <c r="K195" s="339"/>
    </row>
    <row r="196" spans="2:11" ht="15" customHeight="1">
      <c r="B196" s="318"/>
      <c r="C196" s="296" t="s">
        <v>680</v>
      </c>
      <c r="D196" s="296"/>
      <c r="E196" s="296"/>
      <c r="F196" s="317" t="s">
        <v>54</v>
      </c>
      <c r="G196" s="296"/>
      <c r="H196" s="360" t="s">
        <v>681</v>
      </c>
      <c r="I196" s="360"/>
      <c r="J196" s="360"/>
      <c r="K196" s="339"/>
    </row>
    <row r="197" spans="2:11" ht="15" customHeight="1">
      <c r="B197" s="318"/>
      <c r="C197" s="324"/>
      <c r="D197" s="296"/>
      <c r="E197" s="296"/>
      <c r="F197" s="317" t="s">
        <v>55</v>
      </c>
      <c r="G197" s="296"/>
      <c r="H197" s="360" t="s">
        <v>682</v>
      </c>
      <c r="I197" s="360"/>
      <c r="J197" s="360"/>
      <c r="K197" s="339"/>
    </row>
    <row r="198" spans="2:11" ht="15" customHeight="1">
      <c r="B198" s="318"/>
      <c r="C198" s="324"/>
      <c r="D198" s="296"/>
      <c r="E198" s="296"/>
      <c r="F198" s="317" t="s">
        <v>58</v>
      </c>
      <c r="G198" s="296"/>
      <c r="H198" s="360" t="s">
        <v>683</v>
      </c>
      <c r="I198" s="360"/>
      <c r="J198" s="360"/>
      <c r="K198" s="339"/>
    </row>
    <row r="199" spans="2:11" ht="15" customHeight="1">
      <c r="B199" s="318"/>
      <c r="C199" s="296"/>
      <c r="D199" s="296"/>
      <c r="E199" s="296"/>
      <c r="F199" s="317" t="s">
        <v>56</v>
      </c>
      <c r="G199" s="296"/>
      <c r="H199" s="360" t="s">
        <v>684</v>
      </c>
      <c r="I199" s="360"/>
      <c r="J199" s="360"/>
      <c r="K199" s="339"/>
    </row>
    <row r="200" spans="2:11" ht="15" customHeight="1">
      <c r="B200" s="318"/>
      <c r="C200" s="296"/>
      <c r="D200" s="296"/>
      <c r="E200" s="296"/>
      <c r="F200" s="317" t="s">
        <v>57</v>
      </c>
      <c r="G200" s="296"/>
      <c r="H200" s="360" t="s">
        <v>685</v>
      </c>
      <c r="I200" s="360"/>
      <c r="J200" s="360"/>
      <c r="K200" s="339"/>
    </row>
    <row r="201" spans="2:11" ht="15" customHeight="1">
      <c r="B201" s="318"/>
      <c r="C201" s="296"/>
      <c r="D201" s="296"/>
      <c r="E201" s="296"/>
      <c r="F201" s="317"/>
      <c r="G201" s="296"/>
      <c r="H201" s="296"/>
      <c r="I201" s="296"/>
      <c r="J201" s="296"/>
      <c r="K201" s="339"/>
    </row>
    <row r="202" spans="2:11" ht="15" customHeight="1">
      <c r="B202" s="318"/>
      <c r="C202" s="296" t="s">
        <v>633</v>
      </c>
      <c r="D202" s="296"/>
      <c r="E202" s="296"/>
      <c r="F202" s="317" t="s">
        <v>89</v>
      </c>
      <c r="G202" s="296"/>
      <c r="H202" s="360" t="s">
        <v>686</v>
      </c>
      <c r="I202" s="360"/>
      <c r="J202" s="360"/>
      <c r="K202" s="339"/>
    </row>
    <row r="203" spans="2:11" ht="15" customHeight="1">
      <c r="B203" s="318"/>
      <c r="C203" s="324"/>
      <c r="D203" s="296"/>
      <c r="E203" s="296"/>
      <c r="F203" s="317" t="s">
        <v>530</v>
      </c>
      <c r="G203" s="296"/>
      <c r="H203" s="360" t="s">
        <v>531</v>
      </c>
      <c r="I203" s="360"/>
      <c r="J203" s="360"/>
      <c r="K203" s="339"/>
    </row>
    <row r="204" spans="2:11" ht="15" customHeight="1">
      <c r="B204" s="318"/>
      <c r="C204" s="296"/>
      <c r="D204" s="296"/>
      <c r="E204" s="296"/>
      <c r="F204" s="317" t="s">
        <v>528</v>
      </c>
      <c r="G204" s="296"/>
      <c r="H204" s="360" t="s">
        <v>687</v>
      </c>
      <c r="I204" s="360"/>
      <c r="J204" s="360"/>
      <c r="K204" s="339"/>
    </row>
    <row r="205" spans="2:11" ht="15" customHeight="1">
      <c r="B205" s="361"/>
      <c r="C205" s="324"/>
      <c r="D205" s="324"/>
      <c r="E205" s="324"/>
      <c r="F205" s="317" t="s">
        <v>532</v>
      </c>
      <c r="G205" s="302"/>
      <c r="H205" s="362" t="s">
        <v>533</v>
      </c>
      <c r="I205" s="362"/>
      <c r="J205" s="362"/>
      <c r="K205" s="363"/>
    </row>
    <row r="206" spans="2:11" ht="15" customHeight="1">
      <c r="B206" s="361"/>
      <c r="C206" s="324"/>
      <c r="D206" s="324"/>
      <c r="E206" s="324"/>
      <c r="F206" s="317" t="s">
        <v>534</v>
      </c>
      <c r="G206" s="302"/>
      <c r="H206" s="362" t="s">
        <v>688</v>
      </c>
      <c r="I206" s="362"/>
      <c r="J206" s="362"/>
      <c r="K206" s="363"/>
    </row>
    <row r="207" spans="2:11" ht="15" customHeight="1">
      <c r="B207" s="361"/>
      <c r="C207" s="324"/>
      <c r="D207" s="324"/>
      <c r="E207" s="324"/>
      <c r="F207" s="364"/>
      <c r="G207" s="302"/>
      <c r="H207" s="365"/>
      <c r="I207" s="365"/>
      <c r="J207" s="365"/>
      <c r="K207" s="363"/>
    </row>
    <row r="208" spans="2:11" ht="15" customHeight="1">
      <c r="B208" s="361"/>
      <c r="C208" s="296" t="s">
        <v>657</v>
      </c>
      <c r="D208" s="324"/>
      <c r="E208" s="324"/>
      <c r="F208" s="317">
        <v>1</v>
      </c>
      <c r="G208" s="302"/>
      <c r="H208" s="362" t="s">
        <v>689</v>
      </c>
      <c r="I208" s="362"/>
      <c r="J208" s="362"/>
      <c r="K208" s="363"/>
    </row>
    <row r="209" spans="2:11" ht="15" customHeight="1">
      <c r="B209" s="361"/>
      <c r="C209" s="324"/>
      <c r="D209" s="324"/>
      <c r="E209" s="324"/>
      <c r="F209" s="317">
        <v>2</v>
      </c>
      <c r="G209" s="302"/>
      <c r="H209" s="362" t="s">
        <v>690</v>
      </c>
      <c r="I209" s="362"/>
      <c r="J209" s="362"/>
      <c r="K209" s="363"/>
    </row>
    <row r="210" spans="2:11" ht="15" customHeight="1">
      <c r="B210" s="361"/>
      <c r="C210" s="324"/>
      <c r="D210" s="324"/>
      <c r="E210" s="324"/>
      <c r="F210" s="317">
        <v>3</v>
      </c>
      <c r="G210" s="302"/>
      <c r="H210" s="362" t="s">
        <v>691</v>
      </c>
      <c r="I210" s="362"/>
      <c r="J210" s="362"/>
      <c r="K210" s="363"/>
    </row>
    <row r="211" spans="2:11" ht="15" customHeight="1">
      <c r="B211" s="361"/>
      <c r="C211" s="324"/>
      <c r="D211" s="324"/>
      <c r="E211" s="324"/>
      <c r="F211" s="317">
        <v>4</v>
      </c>
      <c r="G211" s="302"/>
      <c r="H211" s="362" t="s">
        <v>692</v>
      </c>
      <c r="I211" s="362"/>
      <c r="J211" s="362"/>
      <c r="K211" s="363"/>
    </row>
    <row r="212" spans="2:11" ht="12.75" customHeight="1">
      <c r="B212" s="366"/>
      <c r="C212" s="367"/>
      <c r="D212" s="367"/>
      <c r="E212" s="367"/>
      <c r="F212" s="367"/>
      <c r="G212" s="367"/>
      <c r="H212" s="367"/>
      <c r="I212" s="367"/>
      <c r="J212" s="367"/>
      <c r="K212" s="368"/>
    </row>
  </sheetData>
  <sheetProtection/>
  <mergeCells count="77"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  <mergeCell ref="H205:J205"/>
    <mergeCell ref="C163:J163"/>
    <mergeCell ref="C193:J193"/>
    <mergeCell ref="H194:J194"/>
    <mergeCell ref="H196:J196"/>
    <mergeCell ref="H197:J197"/>
    <mergeCell ref="H198:J198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KANCELAR1\spravce1</dc:creator>
  <cp:keywords/>
  <dc:description/>
  <cp:lastModifiedBy>spravce1</cp:lastModifiedBy>
  <dcterms:created xsi:type="dcterms:W3CDTF">2018-04-27T08:44:08Z</dcterms:created>
  <dcterms:modified xsi:type="dcterms:W3CDTF">2018-04-27T08:44:18Z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