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665\Desktop\MRÁZEK\08. Výměníková stanice\VZ realizace VS\DPS č. 3\Soupisy\"/>
    </mc:Choice>
  </mc:AlternateContent>
  <bookViews>
    <workbookView xWindow="0" yWindow="0" windowWidth="28800" windowHeight="12360" tabRatio="289"/>
  </bookViews>
  <sheets>
    <sheet name="VV" sheetId="1" r:id="rId1"/>
  </sheets>
  <definedNames>
    <definedName name="k_1">NA()</definedName>
    <definedName name="kk">"$#REF!.$J$4"</definedName>
    <definedName name="lg">"$#REF!.$J$5"</definedName>
    <definedName name="_xlnm.Print_Titles" localSheetId="0">VV!$1:$6</definedName>
    <definedName name="_xlnm.Print_Area" localSheetId="0">VV!$A$1:$I$130</definedName>
  </definedNames>
  <calcPr calcId="152511"/>
</workbook>
</file>

<file path=xl/calcChain.xml><?xml version="1.0" encoding="utf-8"?>
<calcChain xmlns="http://schemas.openxmlformats.org/spreadsheetml/2006/main">
  <c r="I88" i="1" l="1"/>
  <c r="G88" i="1"/>
  <c r="I87" i="1"/>
  <c r="G87" i="1"/>
  <c r="I86" i="1"/>
  <c r="G86" i="1"/>
  <c r="A86" i="1"/>
  <c r="A87" i="1" s="1"/>
  <c r="A88" i="1" s="1"/>
  <c r="A90" i="1"/>
  <c r="A91" i="1" s="1"/>
  <c r="A93" i="1"/>
  <c r="I66" i="1"/>
  <c r="G66" i="1"/>
  <c r="I65" i="1" l="1"/>
  <c r="G65" i="1"/>
  <c r="I55" i="1"/>
  <c r="G55" i="1"/>
  <c r="I54" i="1"/>
  <c r="G54" i="1"/>
  <c r="I48" i="1"/>
  <c r="G48" i="1"/>
  <c r="A40" i="1" l="1"/>
  <c r="A41" i="1" s="1"/>
  <c r="A42" i="1" s="1"/>
  <c r="A43" i="1" s="1"/>
  <c r="G53" i="1"/>
  <c r="G56" i="1"/>
  <c r="G67" i="1"/>
  <c r="D72" i="1"/>
  <c r="I85" i="1"/>
  <c r="I89" i="1"/>
  <c r="I90" i="1"/>
  <c r="I91" i="1"/>
  <c r="D92" i="1"/>
  <c r="D93" i="1"/>
  <c r="I99" i="1"/>
  <c r="I100" i="1"/>
  <c r="I101" i="1"/>
  <c r="I104" i="1"/>
  <c r="I105" i="1"/>
  <c r="G112" i="1"/>
  <c r="G117" i="1"/>
  <c r="A47" i="1" l="1"/>
  <c r="A48" i="1" s="1"/>
  <c r="A49" i="1" s="1"/>
  <c r="A50" i="1" s="1"/>
  <c r="A54" i="1" s="1"/>
  <c r="A55" i="1" s="1"/>
  <c r="A56" i="1" s="1"/>
  <c r="A59" i="1" s="1"/>
  <c r="A63" i="1" s="1"/>
  <c r="A64" i="1" s="1"/>
  <c r="G79" i="1"/>
  <c r="I121" i="1"/>
  <c r="I103" i="1"/>
  <c r="I93" i="1"/>
  <c r="G110" i="1"/>
  <c r="G43" i="1"/>
  <c r="G121" i="1"/>
  <c r="G122" i="1"/>
  <c r="D71" i="1"/>
  <c r="D74" i="1"/>
  <c r="G74" i="1" s="1"/>
  <c r="D73" i="1"/>
  <c r="G73" i="1" s="1"/>
  <c r="G72" i="1"/>
  <c r="G64" i="1"/>
  <c r="I67" i="1"/>
  <c r="G92" i="1"/>
  <c r="G116" i="1"/>
  <c r="G118" i="1"/>
  <c r="I102" i="1"/>
  <c r="I92" i="1"/>
  <c r="I72" i="1"/>
  <c r="G119" i="1"/>
  <c r="I116" i="1"/>
  <c r="G59" i="1"/>
  <c r="G120" i="1"/>
  <c r="I118" i="1"/>
  <c r="G123" i="1"/>
  <c r="G63" i="1"/>
  <c r="G113" i="1"/>
  <c r="G50" i="1"/>
  <c r="G81" i="1"/>
  <c r="G70" i="1"/>
  <c r="G49" i="1"/>
  <c r="G47" i="1"/>
  <c r="G78" i="1"/>
  <c r="G46" i="1"/>
  <c r="G42" i="1"/>
  <c r="G41" i="1"/>
  <c r="G39" i="1"/>
  <c r="A65" i="1" l="1"/>
  <c r="I53" i="1"/>
  <c r="I64" i="1"/>
  <c r="I56" i="1"/>
  <c r="G102" i="1"/>
  <c r="G85" i="1"/>
  <c r="I43" i="1"/>
  <c r="G104" i="1"/>
  <c r="G100" i="1"/>
  <c r="G90" i="1"/>
  <c r="G103" i="1"/>
  <c r="G111" i="1"/>
  <c r="G124" i="1"/>
  <c r="I79" i="1"/>
  <c r="I110" i="1"/>
  <c r="I122" i="1"/>
  <c r="G105" i="1"/>
  <c r="G93" i="1"/>
  <c r="G89" i="1"/>
  <c r="I112" i="1"/>
  <c r="I73" i="1"/>
  <c r="G91" i="1"/>
  <c r="I117" i="1"/>
  <c r="G99" i="1"/>
  <c r="G40" i="1"/>
  <c r="G71" i="1"/>
  <c r="I63" i="1"/>
  <c r="I49" i="1"/>
  <c r="A66" i="1" l="1"/>
  <c r="A67" i="1" s="1"/>
  <c r="A70" i="1" s="1"/>
  <c r="A71" i="1" s="1"/>
  <c r="A72" i="1" s="1"/>
  <c r="A73" i="1" s="1"/>
  <c r="A74" i="1" s="1"/>
  <c r="A78" i="1" s="1"/>
  <c r="A79" i="1" s="1"/>
  <c r="A81" i="1" s="1"/>
  <c r="A99" i="1" s="1"/>
  <c r="A100" i="1" s="1"/>
  <c r="A101" i="1" s="1"/>
  <c r="A103" i="1" s="1"/>
  <c r="A104" i="1" s="1"/>
  <c r="A105" i="1" s="1"/>
  <c r="A110" i="1" s="1"/>
  <c r="A111" i="1" s="1"/>
  <c r="A112" i="1" s="1"/>
  <c r="A113" i="1" s="1"/>
  <c r="A116" i="1" s="1"/>
  <c r="A117" i="1" s="1"/>
  <c r="A118" i="1" s="1"/>
  <c r="A119" i="1" s="1"/>
  <c r="A120" i="1" s="1"/>
  <c r="A121" i="1" s="1"/>
  <c r="A122" i="1" s="1"/>
  <c r="A123" i="1" s="1"/>
  <c r="A124" i="1" s="1"/>
  <c r="G101" i="1"/>
  <c r="G127" i="1" s="1"/>
  <c r="I123" i="1"/>
  <c r="I81" i="1"/>
  <c r="I39" i="1"/>
  <c r="I124" i="1"/>
  <c r="I59" i="1"/>
  <c r="I120" i="1"/>
  <c r="I113" i="1"/>
  <c r="I41" i="1"/>
  <c r="I78" i="1"/>
  <c r="I119" i="1"/>
  <c r="I42" i="1"/>
  <c r="I50" i="1"/>
  <c r="I46" i="1"/>
  <c r="I47" i="1"/>
  <c r="I111" i="1"/>
  <c r="I70" i="1"/>
  <c r="I71" i="1"/>
  <c r="I74" i="1"/>
  <c r="I40" i="1" l="1"/>
  <c r="I127" i="1" s="1"/>
  <c r="I129" i="1" l="1"/>
</calcChain>
</file>

<file path=xl/sharedStrings.xml><?xml version="1.0" encoding="utf-8"?>
<sst xmlns="http://schemas.openxmlformats.org/spreadsheetml/2006/main" count="254" uniqueCount="141">
  <si>
    <t>stavební objekt / provozní soubor</t>
  </si>
  <si>
    <t>název / číslo</t>
  </si>
  <si>
    <t>SOUPIS PRACÍ A DODÁVEK VČETNÉ NABÍDKOVÉHO OCENĚNÍ</t>
  </si>
  <si>
    <t>Č.</t>
  </si>
  <si>
    <t>Popis položky</t>
  </si>
  <si>
    <t>Umístění</t>
  </si>
  <si>
    <t>Výměra</t>
  </si>
  <si>
    <t>Měr.</t>
  </si>
  <si>
    <t>Dodávka</t>
  </si>
  <si>
    <t>Montáž</t>
  </si>
  <si>
    <t>pol.</t>
  </si>
  <si>
    <t xml:space="preserve"> </t>
  </si>
  <si>
    <t>jedn.</t>
  </si>
  <si>
    <t>jednotkově</t>
  </si>
  <si>
    <t>celkem</t>
  </si>
  <si>
    <r>
      <t>Výkazy výměr</t>
    </r>
    <r>
      <rPr>
        <sz val="11"/>
        <rFont val="Arial Narrow"/>
        <family val="2"/>
      </rPr>
      <t xml:space="preserve"> (též Soupis prací a dodávek včetně nabídkového ocenění):</t>
    </r>
  </si>
  <si>
    <t xml:space="preserve">Výkaz výměr je zpracován v souladu se zák. č.137/2006 Sb. (§44, odst. (4), písm. b). </t>
  </si>
  <si>
    <t xml:space="preserve">Při vyplňování výkazu výměr je nutné respektovat dále uvedené pokyny: </t>
  </si>
  <si>
    <t xml:space="preserve">1)  </t>
  </si>
  <si>
    <t xml:space="preserve">Při zpracování nabídky je nutné využít všech částí (dílů) projektu pro provádění stavby (zák. č. 137/2006 Sb., §44, odst. (4), písm. a), tj. technické zprávy, seznamu pozic, všech výkresů, </t>
  </si>
  <si>
    <t>tabulek a specifikací materiálů.</t>
  </si>
  <si>
    <t xml:space="preserve">2) </t>
  </si>
  <si>
    <t xml:space="preserve">Součástí nabídkové ceny musí být veškeré náklady, aby cena byla konečná a zahrnovala celou dodávku a montáž. </t>
  </si>
  <si>
    <t>3)</t>
  </si>
  <si>
    <t xml:space="preserve">Každá uchazečem vyplněná položka musí obsahovat veškeré technicky a logicky dovoditelné součásti dodávky a montáže (včetně údajů o podmínkách a úhradě licencí potřebných SW). </t>
  </si>
  <si>
    <t>4)</t>
  </si>
  <si>
    <t xml:space="preserve">Dodávky a montáže uvedené v nabídce musí být, včetně veškerého souvisejícího doplňkového, podružného a montážního materiálu, tak, aby celé zařízení bylo funkční a splňovalo </t>
  </si>
  <si>
    <t xml:space="preserve">všechny předpisy, které se na ně vztahují.  </t>
  </si>
  <si>
    <t>5)</t>
  </si>
  <si>
    <t>Označení výrobků konkrétním výrobcem v projektu pro provádění stavby vyjadřuje standard požadované kvality (zák. č. 137/2006 Sb, §44, odst. (9) :</t>
  </si>
  <si>
    <t xml:space="preserve">Pokud uchazeč nabídne produkt od jiného výrobce je povinen dodržet standard a zároveň, přejímá odpovědnost za správnost náhrady - splnění všech parametrů a koordinaci se všemi </t>
  </si>
  <si>
    <t>navazujícími profesemi, eventuální nutnost úpravy projektu pro provádění stavby půjde k tíží uchazeče (vybraného dodavatele).</t>
  </si>
  <si>
    <t>6)</t>
  </si>
  <si>
    <t xml:space="preserve">V případě zjištění nesouladu mezi projektovou dokumentací a výkazem výměr je povinen tento nesoulad uchazeč, v průběhu výběrového řízení, oznámit formou dotazu zadavateli VŘ. </t>
  </si>
  <si>
    <t>7)</t>
  </si>
  <si>
    <t>Všechny položky jsou uvedeny bez DPH.</t>
  </si>
  <si>
    <r>
      <t xml:space="preserve">8) </t>
    </r>
    <r>
      <rPr>
        <u/>
        <sz val="10"/>
        <rFont val="Arial"/>
        <family val="2"/>
      </rPr>
      <t/>
    </r>
  </si>
  <si>
    <t>Nakládání se sutí :</t>
  </si>
  <si>
    <t xml:space="preserve">Uchazeč zahrne do jednotkových cen bouracích prací náklady na svislou i vodorovnou vnitrostaveništní manipulaci se sutí vč. překládání, náklady na odvoz na mezideponii, opětovné </t>
  </si>
  <si>
    <t>nakládání a odvoz suti na skládku a skládkovné. Dále zahrne do svých cen náklady na laboratorní rozbory suti vyžadované od 1.1.2006 vyhláškou MŽP č.294/2005.</t>
  </si>
  <si>
    <t xml:space="preserve">Vybouraný materiál se stává majetkem zhotovitele. </t>
  </si>
  <si>
    <t>Vzhledem k tomu, že se bude v některých případech jednat i o druhotné suroviny (ocel. konstrukce atd.) je nutné tento fakt zohlednit v nabídkové ceně.</t>
  </si>
  <si>
    <t>9)</t>
  </si>
  <si>
    <t xml:space="preserve">Uchazeč zahrne do svých jednotkových cen důkladná a stálá protiprašná opatření, trvalý úklid vnitrozávodových komunikací znečištěných v průběhu stavby a trvalý úklid všech prostor </t>
  </si>
  <si>
    <t>dotčených stavbou. Dále musí zahrnout do svých cen soustavné odklízení suti vzniklé při bouracích pracech a soustavné odsávání prachu.</t>
  </si>
  <si>
    <t>Stavba :</t>
  </si>
  <si>
    <t xml:space="preserve">Profese : </t>
  </si>
  <si>
    <t>D.10.4e – ZAŘÍZENÍ MĚŘENÍ A REGULACE (ISŘ)</t>
  </si>
  <si>
    <t>1.</t>
  </si>
  <si>
    <t>PERIFERIE</t>
  </si>
  <si>
    <t>- čidla a regulátory :</t>
  </si>
  <si>
    <t>ks</t>
  </si>
  <si>
    <t>Příložné čidlo teploty, Pt1000, rozsah -30°…130°C</t>
  </si>
  <si>
    <t>- ventily :</t>
  </si>
  <si>
    <t>- pohony a servopohony :</t>
  </si>
  <si>
    <t>- ostatní :</t>
  </si>
  <si>
    <t>ŘÍDÍCÍ SYSTÉM</t>
  </si>
  <si>
    <t>DDC regulátor - výkonná podstanice na platformě PowerPC, OS Linux, nap. 24VAC/DC, 1x Ethernet, 2x RS485, 2x RS232, montáž na DIN, rozměry 105x90x58mm</t>
  </si>
  <si>
    <t>Kombinovaný modul 88 I/O (16AI, 8AO, 32DI, 32DO), 
napájení 24VAC/DC, komunikace Modbus/RS485 g.o., 
montáž na panel, rozměry 265x292x40mm</t>
  </si>
  <si>
    <t>Modul 8 analogových vstupů, univerzální,
napájení 24VAC/DC, komunikace Modbus/RS485 g.o.,
montáž na DIN, rozměry 71x90x58mm</t>
  </si>
  <si>
    <t>LCD TFT barevný display 12.1“, 16.7M barev, celokovové provedení, dotyková obrazovka 1024 x 768, 2x sériový port, 1x Ethernet, 2x USB, zvukový výstup, vstup pro video signál, napájení 24VDC, montáž do panelu</t>
  </si>
  <si>
    <t>-</t>
  </si>
  <si>
    <t>- software :</t>
  </si>
  <si>
    <t>Uživatelský program pro řídící PLC podstanici</t>
  </si>
  <si>
    <t>I/O</t>
  </si>
  <si>
    <t>Uživatelský program pro HMI</t>
  </si>
  <si>
    <t>Příprava dat. bodů pro vizualizaci na centrálním dispečinku</t>
  </si>
  <si>
    <t>hod</t>
  </si>
  <si>
    <t>Grafická schémata pro vizualizaci na centrálním dispečinku</t>
  </si>
  <si>
    <t>Zprovoznění, zaregulování, komplexní zkoušky, zaškolení, doprava, apod. týkající se pouze řídícího systému</t>
  </si>
  <si>
    <t>ROZVÁDĚČE, ROZVODNICE, SKŘÍŇKY apod.</t>
  </si>
  <si>
    <t>Elektrovýzbroj rozváděče (jističe, motorové spínače, stykače, napájecí zdroj(e), pomocná relé, přepěť. ochrana D, signálky a ovládací prvky na dveře, řadové svorky, vývodky, propojovací vodiče CYA a hřebeny, atp.)</t>
  </si>
  <si>
    <t>POZN.:</t>
  </si>
  <si>
    <t>Přesná specifikace je součástí výrobně-realizační PD. Popis provedení a el. parametry jsou uvedeny v technické zprávě MaR (viz. "D.10.4e.01 Technická zpráva").</t>
  </si>
  <si>
    <t>Řídící systém je vyspecifikován výše - viz kap. "ŘÍDÍCÍ SYSTÉM"</t>
  </si>
  <si>
    <t>ELEKTROINSTALAČNÍ MATERIÁL</t>
  </si>
  <si>
    <t>- kabelové vodiče :</t>
  </si>
  <si>
    <t>bm</t>
  </si>
  <si>
    <r>
      <t xml:space="preserve">Kabel silový 3-žilový, pr.1,5mm2, tuhý, barvy: Č+M+ZŽ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</si>
  <si>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Kabel signální 2-žilový, pr.1mm2, tuhý, stíněný, barvy: Č+H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</si>
  <si>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Kabel signální 4-žilový, pr.1mm2, tuhý, stíněný, barvy: 2Č+H+M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</si>
  <si>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Vodič 1-žilový, pr.6mm2, slaněný, barva: ZŽ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</si>
  <si>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t>Oštítkování jednotlivých kabelů na obou koncích + každých 10m, včetně kabelových štítků (text min.3mm černý, trvanlivost min.10let)</t>
  </si>
  <si>
    <t>Zapojení kabelů na straně rozvaděčů a periferií</t>
  </si>
  <si>
    <t>UPOZORNĚNÍ:</t>
  </si>
  <si>
    <t>1)</t>
  </si>
  <si>
    <t>Cena za kabelové vodiče se skládá z ceny samotného materiálu a ceny za jeho pokládku/montáž/instalaci do připravených kabelových nosných systémů (viz níže).</t>
  </si>
  <si>
    <t>2)</t>
  </si>
  <si>
    <t>Požadavkem investora je označení každého kabelového vodiče nejen na jeho obou koncích, ale také v průběhu kabelu každých 10m.</t>
  </si>
  <si>
    <t>- nosný kabelový materiál :</t>
  </si>
  <si>
    <r>
      <t xml:space="preserve">Oceloplechový kanál 35x50mm, děrovaný, včetně víka, 
sponek, spojek se šrouby a nosné konzoly á 1,5-2m
</t>
    </r>
    <r>
      <rPr>
        <i/>
        <sz val="8"/>
        <rFont val="Arial"/>
        <family val="2"/>
      </rPr>
      <t>Výměra stanovena SW AutoCAD LT 2009</t>
    </r>
  </si>
  <si>
    <r>
      <t xml:space="preserve">Oceloplechový kanál 35x100mm, děrovaný, včetně víka, 
sponek, spojek se šrouby a nosné konzoly á 1,5-2m
</t>
    </r>
    <r>
      <rPr>
        <i/>
        <sz val="8"/>
        <rFont val="Arial"/>
        <family val="2"/>
      </rPr>
      <t>Výměra stanovena SW AutoCAD LT 2009</t>
    </r>
  </si>
  <si>
    <r>
      <t xml:space="preserve">Oceloplechový kanál 60x150mm, děrovaný, včetně víka,
sponek, spojek se šrouby a nosné konzoly á 1,5-2m
</t>
    </r>
    <r>
      <rPr>
        <i/>
        <sz val="8"/>
        <rFont val="Arial"/>
        <family val="2"/>
      </rPr>
      <t>Výměra stanovena SW AutoCAD LT 2009</t>
    </r>
  </si>
  <si>
    <r>
      <t xml:space="preserve">Oceloplechová stínící přepážka 35mm, včetně spoj. mat.
</t>
    </r>
    <r>
      <rPr>
        <i/>
        <sz val="8"/>
        <rFont val="Arial"/>
        <family val="2"/>
      </rPr>
      <t>Výměra stanovena SW AutoCAD LT 2009</t>
    </r>
  </si>
  <si>
    <r>
      <t xml:space="preserve">Oceloplechová stínící přepážka 60mm, včetně spoj. mat.
</t>
    </r>
    <r>
      <rPr>
        <i/>
        <sz val="8"/>
        <rFont val="Arial"/>
        <family val="2"/>
      </rPr>
      <t>Výměra stanovena SW AutoCAD LT 2009</t>
    </r>
  </si>
  <si>
    <r>
      <t xml:space="preserve">Plastová trubka tuhá, vnější průměr 16mm, 
odolnost 750N/5cm
</t>
    </r>
    <r>
      <rPr>
        <i/>
        <sz val="8"/>
        <rFont val="Arial"/>
        <family val="2"/>
      </rPr>
      <t>Výměra stanovena SW AutoCAD LT 2009</t>
    </r>
  </si>
  <si>
    <r>
      <t xml:space="preserve">Plastová trubka ohebná, vnější průměr 16mm, s drátem,
odolnost 750N/5cm
</t>
    </r>
    <r>
      <rPr>
        <i/>
        <sz val="8"/>
        <rFont val="Arial"/>
        <family val="2"/>
      </rPr>
      <t>Výměra stanovena SW AutoCAD LT 2009</t>
    </r>
  </si>
  <si>
    <t>Cena za kabelové nosné systémy se skládá z ceny samotného materiálu a ceny za jeho montáž/instalaci.</t>
  </si>
  <si>
    <t>Ostatní drobný montážní materiál nezahrnutý v jednotlivých položkách ocelových nebo plastových kabelotras 
(např. spojky, příchytky, vývodky, chráničky hran, hmoždinky, vruty a šrouby, apod.)</t>
  </si>
  <si>
    <t>kg</t>
  </si>
  <si>
    <t>Krabice odbočná elektroinstalační, vč. svorkovnice, IP54</t>
  </si>
  <si>
    <t>Ekvipotenciálová svorkovnice s krytem</t>
  </si>
  <si>
    <t>Požární utěsnění kabelových prostupů požárně dělícími konstrukcemi - kompletní certifikovaná konstrukce dle pozice</t>
  </si>
  <si>
    <t>OSTATNÍ</t>
  </si>
  <si>
    <r>
      <t>Provozní a funkční kontrola, komplexní zkoušky</t>
    </r>
    <r>
      <rPr>
        <sz val="10"/>
        <rFont val="Arial"/>
        <family val="2"/>
        <charset val="238"/>
      </rPr>
      <t>, test 1:1</t>
    </r>
  </si>
  <si>
    <r>
      <t xml:space="preserve">Koordinace prací </t>
    </r>
    <r>
      <rPr>
        <sz val="10"/>
        <rFont val="Arial"/>
        <family val="2"/>
        <charset val="238"/>
      </rPr>
      <t>se souvisejícími profesemi</t>
    </r>
  </si>
  <si>
    <r>
      <t>Zprovoznění zařízení</t>
    </r>
    <r>
      <rPr>
        <sz val="10"/>
        <rFont val="Arial"/>
        <family val="2"/>
        <charset val="238"/>
      </rPr>
      <t>, zaregulování, uvedení do provozu</t>
    </r>
  </si>
  <si>
    <r>
      <t xml:space="preserve">Zaškolení </t>
    </r>
    <r>
      <rPr>
        <sz val="10"/>
        <rFont val="Arial"/>
        <family val="2"/>
        <charset val="238"/>
      </rPr>
      <t>obsluhy a/nebo údržby provozovatele</t>
    </r>
  </si>
  <si>
    <r>
      <t xml:space="preserve">Výchozí el. revize </t>
    </r>
    <r>
      <rPr>
        <sz val="10"/>
        <rFont val="Arial"/>
        <family val="2"/>
        <charset val="238"/>
      </rPr>
      <t>zařízení MaR</t>
    </r>
  </si>
  <si>
    <r>
      <t>Dokumentace realizační</t>
    </r>
    <r>
      <rPr>
        <sz val="10"/>
        <rFont val="Arial"/>
        <family val="2"/>
        <charset val="238"/>
      </rPr>
      <t xml:space="preserve"> </t>
    </r>
    <r>
      <rPr>
        <sz val="10"/>
        <rFont val="Arial"/>
        <family val="2"/>
      </rPr>
      <t>výrobní - součástí jednotkových cen</t>
    </r>
  </si>
  <si>
    <r>
      <t>Dokumentace skutečného stavu</t>
    </r>
    <r>
      <rPr>
        <sz val="10"/>
        <rFont val="Arial"/>
        <family val="2"/>
        <charset val="238"/>
      </rPr>
      <t xml:space="preserve"> (3 PARÉ) + 1x elektronická podoba</t>
    </r>
  </si>
  <si>
    <r>
      <t xml:space="preserve">Dokumentace pro předání díla :
</t>
    </r>
    <r>
      <rPr>
        <sz val="10"/>
        <rFont val="Arial"/>
        <family val="2"/>
        <charset val="238"/>
      </rPr>
      <t>- návod k obsluze - generální a jednotlivých strojů a zařízení,
- protokol o zaškolení, 
- protokol o předání,
- ostatní potřebné protokoly</t>
    </r>
  </si>
  <si>
    <t>Stavební přípomoce</t>
  </si>
  <si>
    <t>DÍLČÍ SUMARIZACE :</t>
  </si>
  <si>
    <t>Celkem bez DPH</t>
  </si>
  <si>
    <t>Ponorné čidlo teploty, Pt1000, rozsah -30°…130°C, délka 100mm, včetně ochr. jímky PN10, 1/2", 100mm, nerez</t>
  </si>
  <si>
    <t>Ponorné čidlo teploty, Pt1000, rozsah -30°…130°C, délka 150mm, včetně ochr. jímky PN10, 1/2", 150mm, nerez</t>
  </si>
  <si>
    <t>Termostat jímkový/příložný, rozsah 15°...+95°C, IP54, vč. jímky 100mm a stah. pásku, nastavení pod víkem</t>
  </si>
  <si>
    <t>J.01.009</t>
  </si>
  <si>
    <t>MODERNIZACE A DOSTAVBA OBLASTNÍ NEMOCNICE NÁCHOD a.s. - PŘEDÁVACÍ STANICE PÁRA / VODA</t>
  </si>
  <si>
    <t>Rozváděč BJU10.1</t>
  </si>
  <si>
    <t>Snímač tlaku páry, rozsah 0..10bar, napájení 24VAC/DC, výstup 0..10V, vnější závit G1/2", tlumič rázů a vychlazovací smyčka</t>
  </si>
  <si>
    <t>- hardware v rozváděči BJU10.1 :</t>
  </si>
  <si>
    <t>- rozváděč BJU10.1 :</t>
  </si>
  <si>
    <t>Houkačka 24V, 50Hz</t>
  </si>
  <si>
    <t>Skříňový oceloplechový rozváděč 1000x2000+100x300mm, IP66,  včetně mont. panelu,  vnitřního osvětlení s dveřním kontaktem a kapsy A4 na dok.</t>
  </si>
  <si>
    <t>Modul 8 analogových výstupů 0-10VDC g.o.,
napájení 24VAC/DC, komunikace Modbus/RS485 g.o.,
montáž na DIN, rozměry 71x90x58mm</t>
  </si>
  <si>
    <r>
      <t xml:space="preserve">Kabel silový 3-žilový, pr.2,5mm2, tuhý, barvy: Č+M+ZŽ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</si>
  <si>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Kabel silový 5-žilový, pr.1,5mm2, tuhý, barvy: Č+H+Š+M+ZŽ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</si>
  <si>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Kabel silový 5-žilový, pr.2,5mm2, tuhý, barvy: Č+H+Š+M+ZŽ
</t>
    </r>
    <r>
      <rPr>
        <i/>
        <sz val="8"/>
        <rFont val="Arial CE"/>
        <family val="2"/>
        <charset val="238"/>
      </rPr>
      <t>Výměra stanovena kabelovým seznamem (viz "D.10.4e.04 Kabelove seznamy")</t>
    </r>
  </si>
  <si>
    <r>
      <t xml:space="preserve">Uzavírací klapka mezipřírubová DN125, PN16, Kv 4000, pro média -10..+120°C                          </t>
    </r>
    <r>
      <rPr>
        <b/>
        <sz val="10"/>
        <color rgb="FFFF0000"/>
        <rFont val="Arial CE"/>
        <family val="2"/>
        <charset val="238"/>
      </rPr>
      <t>DODÁVKU A MONTÁŽ ZAJISTÍ ÚT</t>
    </r>
  </si>
  <si>
    <r>
      <t xml:space="preserve">Ohřev topné vody - kondenzát
Ventil přímý přírubový PN16/25, DN15, kvs=4, 20mm                                                            </t>
    </r>
    <r>
      <rPr>
        <b/>
        <sz val="10"/>
        <rFont val="Arial CE"/>
        <family val="2"/>
        <charset val="238"/>
      </rPr>
      <t xml:space="preserve"> </t>
    </r>
    <r>
      <rPr>
        <b/>
        <sz val="10"/>
        <color rgb="FFFF0000"/>
        <rFont val="Arial CE"/>
        <family val="2"/>
        <charset val="238"/>
      </rPr>
      <t>DODÁVKU A MONTÁŽ ZAJISTÍ ÚT</t>
    </r>
  </si>
  <si>
    <r>
      <t xml:space="preserve">Ohřev topné vody - primár
</t>
    </r>
    <r>
      <rPr>
        <sz val="10"/>
        <rFont val="Arial CE"/>
        <family val="2"/>
        <charset val="238"/>
      </rPr>
      <t xml:space="preserve">Ventil přímý přírubový PN25, DN65, kvs=63, 40mm, Tmax=240°C                                          </t>
    </r>
    <r>
      <rPr>
        <b/>
        <sz val="10"/>
        <color rgb="FFFF0000"/>
        <rFont val="Arial CE"/>
        <family val="2"/>
        <charset val="238"/>
      </rPr>
      <t xml:space="preserve"> DODÁVKU A MONTÁŽ ZAJISTÍ ÚT</t>
    </r>
  </si>
  <si>
    <r>
      <t xml:space="preserve">Ventil trojcestný přírubový PN16, DN65, kvs=63, 40mm                                                         </t>
    </r>
    <r>
      <rPr>
        <b/>
        <sz val="10"/>
        <color rgb="FFFF0000"/>
        <rFont val="Arial CE"/>
        <family val="2"/>
        <charset val="238"/>
      </rPr>
      <t xml:space="preserve">   DODÁVKU A MONTÁŽ ZAJISTÍ ÚT</t>
    </r>
  </si>
  <si>
    <r>
      <t xml:space="preserve">Ventil trojcestný přírubový PN16/25, DN40, kvs=25, 20mm                                                    </t>
    </r>
    <r>
      <rPr>
        <b/>
        <sz val="10"/>
        <color rgb="FFFF0000"/>
        <rFont val="Arial CE"/>
        <family val="2"/>
        <charset val="238"/>
      </rPr>
      <t xml:space="preserve">     DODÁVKU A MONTÁŽ ZAJISTÍ ÚT</t>
    </r>
  </si>
  <si>
    <r>
      <t xml:space="preserve">El. pohon uzavírací klapky,
napájení 230VAC, ovládání 3-bod., síla 40Nm, přeběh 25s                                                           </t>
    </r>
    <r>
      <rPr>
        <b/>
        <sz val="10"/>
        <color rgb="FFFF0000"/>
        <rFont val="Arial CE"/>
        <family val="2"/>
        <charset val="238"/>
      </rPr>
      <t>DODÁVKU ZAJISTÍ ÚT</t>
    </r>
  </si>
  <si>
    <r>
      <t xml:space="preserve">Pohon ventilu 2500N, 40mm=80/160/240s,SUT,24V~                                                    </t>
    </r>
    <r>
      <rPr>
        <b/>
        <sz val="10"/>
        <color rgb="FFFF0000"/>
        <rFont val="Arial CE"/>
        <family val="2"/>
        <charset val="238"/>
      </rPr>
      <t>DODÁVKU ZAJISTÍ ÚT</t>
    </r>
  </si>
  <si>
    <r>
      <t xml:space="preserve">El. pohon regulačního ventilu ohřevu topné vody - kondenzát,
napájení 24VAC, ovládání 0..10VDC, síla 2800N, hav. Fce                                                 </t>
    </r>
    <r>
      <rPr>
        <b/>
        <sz val="10"/>
        <color rgb="FFFF0000"/>
        <rFont val="Arial CE"/>
        <family val="2"/>
        <charset val="238"/>
      </rPr>
      <t xml:space="preserve">  DODÁVKU ZAJISTÍ ÚT</t>
    </r>
  </si>
  <si>
    <r>
      <t xml:space="preserve">El. pohon regulačního ventilu ohřevu topné vody - primár,
napájení 24VAC, ovládání 0..10VDC, síla 2800N, hav. Fce                                               </t>
    </r>
    <r>
      <rPr>
        <b/>
        <sz val="10"/>
        <color rgb="FFFF0000"/>
        <rFont val="Arial CE"/>
        <family val="2"/>
        <charset val="238"/>
      </rPr>
      <t>DODÁVKU ZAJISTÍ ÚT</t>
    </r>
  </si>
  <si>
    <t>VÝKAZ VÝMĚR ISŘ</t>
  </si>
  <si>
    <t>MaR- VÝMĚNÍKOVÁ STANICE V OBJEKTU SO10-zadání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</si>
</sst>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\ #,##0&quot; Kč &quot;;\-#,##0&quot; Kč &quot;;&quot; -&quot;#&quot; Kč &quot;;@\ "/>
    <numFmt numFmtId="166" formatCode="#,###\ [$Kč-405];\-#,###\ [$Kč-405]"/>
    <numFmt numFmtId="167" formatCode="#"/>
    <numFmt numFmtId="168" formatCode="#,###\ [$Kč-405];[Red]\-#,###\ [$Kč-405]"/>
  </numFmts>
  <fonts count="56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sz val="12"/>
      <name val="formata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6"/>
      <name val="Arial"/>
      <family val="2"/>
      <charset val="238"/>
    </font>
    <font>
      <sz val="5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12"/>
      <name val="Arial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2"/>
      <name val="Arial CE"/>
      <family val="2"/>
      <charset val="238"/>
    </font>
    <font>
      <strike/>
      <sz val="10"/>
      <name val="Arial"/>
      <family val="2"/>
      <charset val="238"/>
    </font>
    <font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i/>
      <sz val="11"/>
      <color indexed="10"/>
      <name val="Arial Narrow"/>
      <family val="2"/>
    </font>
    <font>
      <u/>
      <sz val="11"/>
      <name val="Arial Narrow"/>
      <family val="2"/>
    </font>
    <font>
      <sz val="5"/>
      <name val="Arial Narrow"/>
      <family val="2"/>
    </font>
    <font>
      <b/>
      <i/>
      <sz val="5"/>
      <color indexed="10"/>
      <name val="Arial Narrow"/>
      <family val="2"/>
    </font>
    <font>
      <sz val="5"/>
      <name val="Arial"/>
      <family val="2"/>
    </font>
    <font>
      <b/>
      <i/>
      <sz val="5"/>
      <color indexed="10"/>
      <name val="Arial"/>
      <family val="2"/>
    </font>
    <font>
      <sz val="10"/>
      <name val="Arial"/>
      <family val="2"/>
      <charset val="238"/>
    </font>
    <font>
      <u/>
      <sz val="10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trike/>
      <sz val="10"/>
      <name val="Arial"/>
      <family val="2"/>
    </font>
    <font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0"/>
        <bgColor indexed="51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5" fillId="0" borderId="0"/>
    <xf numFmtId="0" fontId="4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42" fillId="0" borderId="0"/>
    <xf numFmtId="0" fontId="12" fillId="0" borderId="0"/>
    <xf numFmtId="0" fontId="42" fillId="0" borderId="0"/>
    <xf numFmtId="0" fontId="12" fillId="0" borderId="0"/>
    <xf numFmtId="0" fontId="42" fillId="18" borderId="6" applyNumberForma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39">
    <xf numFmtId="0" fontId="0" fillId="0" borderId="0" xfId="0"/>
    <xf numFmtId="0" fontId="0" fillId="0" borderId="0" xfId="0" applyFont="1"/>
    <xf numFmtId="0" fontId="21" fillId="0" borderId="0" xfId="0" applyFont="1" applyAlignment="1">
      <alignment horizontal="center" vertical="center"/>
    </xf>
    <xf numFmtId="0" fontId="22" fillId="0" borderId="0" xfId="0" applyFont="1"/>
    <xf numFmtId="0" fontId="2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3" fillId="17" borderId="12" xfId="0" applyFont="1" applyFill="1" applyBorder="1" applyAlignment="1">
      <alignment horizontal="center"/>
    </xf>
    <xf numFmtId="0" fontId="23" fillId="17" borderId="13" xfId="0" applyFont="1" applyFill="1" applyBorder="1" applyAlignment="1">
      <alignment horizontal="left"/>
    </xf>
    <xf numFmtId="0" fontId="23" fillId="17" borderId="13" xfId="0" applyFont="1" applyFill="1" applyBorder="1" applyAlignment="1">
      <alignment horizontal="center"/>
    </xf>
    <xf numFmtId="0" fontId="23" fillId="17" borderId="14" xfId="0" applyFont="1" applyFill="1" applyBorder="1" applyAlignment="1">
      <alignment horizontal="center"/>
    </xf>
    <xf numFmtId="0" fontId="23" fillId="17" borderId="15" xfId="0" applyFont="1" applyFill="1" applyBorder="1" applyAlignment="1">
      <alignment horizontal="center"/>
    </xf>
    <xf numFmtId="0" fontId="23" fillId="17" borderId="11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21" borderId="0" xfId="0" applyFill="1"/>
    <xf numFmtId="0" fontId="25" fillId="8" borderId="12" xfId="0" applyNumberFormat="1" applyFont="1" applyFill="1" applyBorder="1" applyAlignment="1" applyProtection="1">
      <alignment vertical="center"/>
    </xf>
    <xf numFmtId="0" fontId="26" fillId="8" borderId="13" xfId="0" applyNumberFormat="1" applyFont="1" applyFill="1" applyBorder="1" applyAlignment="1" applyProtection="1">
      <alignment horizontal="left" vertical="center"/>
    </xf>
    <xf numFmtId="0" fontId="27" fillId="8" borderId="13" xfId="0" applyNumberFormat="1" applyFont="1" applyFill="1" applyBorder="1" applyAlignment="1" applyProtection="1">
      <alignment vertical="center"/>
    </xf>
    <xf numFmtId="0" fontId="27" fillId="8" borderId="14" xfId="0" applyNumberFormat="1" applyFont="1" applyFill="1" applyBorder="1" applyAlignment="1" applyProtection="1">
      <alignment vertical="center"/>
    </xf>
    <xf numFmtId="0" fontId="25" fillId="8" borderId="16" xfId="0" applyNumberFormat="1" applyFont="1" applyFill="1" applyBorder="1" applyAlignment="1" applyProtection="1">
      <alignment vertical="center"/>
    </xf>
    <xf numFmtId="0" fontId="23" fillId="8" borderId="17" xfId="0" applyNumberFormat="1" applyFont="1" applyFill="1" applyBorder="1" applyAlignment="1" applyProtection="1">
      <alignment horizontal="left" vertical="center"/>
    </xf>
    <xf numFmtId="0" fontId="27" fillId="8" borderId="17" xfId="0" applyNumberFormat="1" applyFont="1" applyFill="1" applyBorder="1" applyAlignment="1" applyProtection="1">
      <alignment vertical="center"/>
    </xf>
    <xf numFmtId="0" fontId="27" fillId="8" borderId="18" xfId="0" applyNumberFormat="1" applyFont="1" applyFill="1" applyBorder="1" applyAlignment="1" applyProtection="1">
      <alignment vertical="center"/>
    </xf>
    <xf numFmtId="49" fontId="24" fillId="0" borderId="19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24" fillId="24" borderId="22" xfId="32" applyFont="1" applyFill="1" applyBorder="1" applyAlignment="1">
      <alignment vertical="center"/>
    </xf>
    <xf numFmtId="49" fontId="11" fillId="24" borderId="22" xfId="0" applyNumberFormat="1" applyFont="1" applyFill="1" applyBorder="1" applyAlignment="1">
      <alignment horizontal="center" vertical="center"/>
    </xf>
    <xf numFmtId="49" fontId="11" fillId="24" borderId="22" xfId="0" applyNumberFormat="1" applyFont="1" applyFill="1" applyBorder="1" applyAlignment="1">
      <alignment vertical="center" wrapText="1"/>
    </xf>
    <xf numFmtId="3" fontId="11" fillId="24" borderId="22" xfId="0" applyNumberFormat="1" applyFont="1" applyFill="1" applyBorder="1" applyAlignment="1">
      <alignment horizontal="center" vertical="center"/>
    </xf>
    <xf numFmtId="49" fontId="28" fillId="24" borderId="23" xfId="0" applyNumberFormat="1" applyFont="1" applyFill="1" applyBorder="1" applyAlignment="1">
      <alignment horizontal="left" vertical="center"/>
    </xf>
    <xf numFmtId="0" fontId="11" fillId="25" borderId="0" xfId="0" applyFont="1" applyFill="1" applyAlignment="1">
      <alignment vertical="center"/>
    </xf>
    <xf numFmtId="0" fontId="24" fillId="0" borderId="22" xfId="32" applyFont="1" applyFill="1" applyBorder="1" applyAlignment="1">
      <alignment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vertical="center" wrapText="1"/>
    </xf>
    <xf numFmtId="3" fontId="11" fillId="0" borderId="22" xfId="0" applyNumberFormat="1" applyFont="1" applyFill="1" applyBorder="1" applyAlignment="1">
      <alignment horizontal="center" vertical="center"/>
    </xf>
    <xf numFmtId="49" fontId="28" fillId="0" borderId="23" xfId="0" applyNumberFormat="1" applyFont="1" applyFill="1" applyBorder="1" applyAlignment="1">
      <alignment horizontal="left" vertical="center"/>
    </xf>
    <xf numFmtId="49" fontId="23" fillId="0" borderId="24" xfId="29" applyNumberFormat="1" applyFont="1" applyFill="1" applyBorder="1" applyAlignment="1">
      <alignment horizontal="center" vertical="center"/>
    </xf>
    <xf numFmtId="49" fontId="23" fillId="7" borderId="22" xfId="29" applyNumberFormat="1" applyFont="1" applyFill="1" applyBorder="1" applyAlignment="1">
      <alignment vertical="center" wrapText="1"/>
    </xf>
    <xf numFmtId="0" fontId="11" fillId="0" borderId="22" xfId="0" applyNumberFormat="1" applyFont="1" applyFill="1" applyBorder="1" applyAlignment="1">
      <alignment horizontal="center" vertical="center"/>
    </xf>
    <xf numFmtId="0" fontId="0" fillId="0" borderId="22" xfId="32" applyFont="1" applyBorder="1" applyAlignment="1">
      <alignment horizontal="center" vertical="center"/>
    </xf>
    <xf numFmtId="166" fontId="0" fillId="0" borderId="22" xfId="0" applyNumberFormat="1" applyFont="1" applyFill="1" applyBorder="1" applyAlignment="1">
      <alignment horizontal="right" vertical="center"/>
    </xf>
    <xf numFmtId="166" fontId="0" fillId="0" borderId="23" xfId="0" applyNumberFormat="1" applyFont="1" applyFill="1" applyBorder="1" applyAlignment="1">
      <alignment horizontal="right" vertical="center"/>
    </xf>
    <xf numFmtId="49" fontId="23" fillId="0" borderId="24" xfId="29" applyNumberFormat="1" applyFont="1" applyFill="1" applyBorder="1" applyAlignment="1">
      <alignment horizontal="left" vertical="center"/>
    </xf>
    <xf numFmtId="49" fontId="23" fillId="0" borderId="22" xfId="29" applyNumberFormat="1" applyFont="1" applyFill="1" applyBorder="1" applyAlignment="1">
      <alignment vertical="center" wrapText="1"/>
    </xf>
    <xf numFmtId="0" fontId="29" fillId="0" borderId="0" xfId="0" applyFont="1"/>
    <xf numFmtId="49" fontId="11" fillId="0" borderId="24" xfId="29" applyNumberFormat="1" applyFont="1" applyFill="1" applyBorder="1" applyAlignment="1">
      <alignment horizontal="center" vertical="center" wrapText="1"/>
    </xf>
    <xf numFmtId="49" fontId="11" fillId="0" borderId="22" xfId="29" applyNumberFormat="1" applyFont="1" applyFill="1" applyBorder="1" applyAlignment="1">
      <alignment vertical="center" wrapText="1"/>
    </xf>
    <xf numFmtId="49" fontId="11" fillId="0" borderId="24" xfId="29" applyNumberFormat="1" applyFont="1" applyFill="1" applyBorder="1" applyAlignment="1">
      <alignment horizontal="center" vertical="center"/>
    </xf>
    <xf numFmtId="166" fontId="31" fillId="0" borderId="22" xfId="0" applyNumberFormat="1" applyFont="1" applyFill="1" applyBorder="1" applyAlignment="1">
      <alignment horizontal="right" vertical="center"/>
    </xf>
    <xf numFmtId="166" fontId="31" fillId="0" borderId="23" xfId="0" applyNumberFormat="1" applyFont="1" applyFill="1" applyBorder="1" applyAlignment="1">
      <alignment horizontal="right" vertical="center"/>
    </xf>
    <xf numFmtId="0" fontId="32" fillId="0" borderId="22" xfId="0" applyFont="1" applyBorder="1" applyAlignment="1">
      <alignment vertical="center" wrapText="1"/>
    </xf>
    <xf numFmtId="0" fontId="32" fillId="0" borderId="22" xfId="0" applyFont="1" applyBorder="1" applyAlignment="1">
      <alignment vertical="center"/>
    </xf>
    <xf numFmtId="0" fontId="0" fillId="0" borderId="22" xfId="0" applyFont="1" applyBorder="1" applyAlignment="1">
      <alignment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167" fontId="0" fillId="0" borderId="22" xfId="0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24" fillId="0" borderId="22" xfId="0" applyFont="1" applyBorder="1" applyAlignment="1">
      <alignment vertical="center" wrapText="1"/>
    </xf>
    <xf numFmtId="0" fontId="24" fillId="0" borderId="22" xfId="0" applyNumberFormat="1" applyFont="1" applyFill="1" applyBorder="1" applyAlignment="1">
      <alignment vertical="center" wrapText="1"/>
    </xf>
    <xf numFmtId="49" fontId="23" fillId="0" borderId="25" xfId="29" applyNumberFormat="1" applyFont="1" applyFill="1" applyBorder="1" applyAlignment="1">
      <alignment horizontal="center" vertical="center"/>
    </xf>
    <xf numFmtId="49" fontId="23" fillId="0" borderId="26" xfId="29" applyNumberFormat="1" applyFont="1" applyFill="1" applyBorder="1" applyAlignment="1">
      <alignment vertical="center" wrapText="1"/>
    </xf>
    <xf numFmtId="0" fontId="11" fillId="0" borderId="26" xfId="0" applyNumberFormat="1" applyFont="1" applyFill="1" applyBorder="1" applyAlignment="1">
      <alignment horizontal="center" vertical="center"/>
    </xf>
    <xf numFmtId="0" fontId="0" fillId="0" borderId="26" xfId="32" applyFont="1" applyBorder="1" applyAlignment="1">
      <alignment horizontal="center" vertical="center"/>
    </xf>
    <xf numFmtId="166" fontId="0" fillId="0" borderId="26" xfId="0" applyNumberFormat="1" applyFont="1" applyFill="1" applyBorder="1" applyAlignment="1">
      <alignment horizontal="right" vertical="center"/>
    </xf>
    <xf numFmtId="166" fontId="0" fillId="0" borderId="27" xfId="0" applyNumberFormat="1" applyFont="1" applyFill="1" applyBorder="1" applyAlignment="1">
      <alignment horizontal="right" vertical="center"/>
    </xf>
    <xf numFmtId="0" fontId="0" fillId="0" borderId="20" xfId="0" applyFont="1" applyBorder="1"/>
    <xf numFmtId="0" fontId="0" fillId="0" borderId="21" xfId="0" applyFont="1" applyBorder="1"/>
    <xf numFmtId="0" fontId="24" fillId="0" borderId="24" xfId="0" applyFont="1" applyBorder="1"/>
    <xf numFmtId="0" fontId="0" fillId="0" borderId="22" xfId="0" applyFont="1" applyBorder="1"/>
    <xf numFmtId="0" fontId="0" fillId="0" borderId="22" xfId="0" applyBorder="1"/>
    <xf numFmtId="166" fontId="0" fillId="0" borderId="22" xfId="0" applyNumberFormat="1" applyBorder="1"/>
    <xf numFmtId="168" fontId="0" fillId="0" borderId="23" xfId="0" applyNumberFormat="1" applyFont="1" applyFill="1" applyBorder="1" applyAlignment="1">
      <alignment horizontal="right" vertical="center"/>
    </xf>
    <xf numFmtId="0" fontId="24" fillId="0" borderId="22" xfId="0" applyFont="1" applyBorder="1"/>
    <xf numFmtId="168" fontId="24" fillId="17" borderId="23" xfId="0" applyNumberFormat="1" applyFont="1" applyFill="1" applyBorder="1" applyAlignment="1">
      <alignment horizontal="right" vertical="center"/>
    </xf>
    <xf numFmtId="0" fontId="0" fillId="0" borderId="26" xfId="0" applyFont="1" applyBorder="1"/>
    <xf numFmtId="0" fontId="0" fillId="0" borderId="27" xfId="0" applyFont="1" applyBorder="1"/>
    <xf numFmtId="0" fontId="23" fillId="0" borderId="22" xfId="0" applyNumberFormat="1" applyFont="1" applyFill="1" applyBorder="1" applyAlignment="1">
      <alignment horizontal="center" vertical="center"/>
    </xf>
    <xf numFmtId="0" fontId="0" fillId="0" borderId="22" xfId="32" applyFont="1" applyFill="1" applyBorder="1" applyAlignment="1">
      <alignment horizontal="center" vertical="center"/>
    </xf>
    <xf numFmtId="49" fontId="34" fillId="0" borderId="29" xfId="0" applyNumberFormat="1" applyFont="1" applyFill="1" applyBorder="1" applyAlignment="1">
      <alignment horizontal="left" vertical="center"/>
    </xf>
    <xf numFmtId="49" fontId="36" fillId="0" borderId="0" xfId="0" applyNumberFormat="1" applyFont="1" applyFill="1" applyBorder="1" applyAlignment="1">
      <alignment vertical="center" wrapText="1"/>
    </xf>
    <xf numFmtId="0" fontId="36" fillId="0" borderId="0" xfId="0" applyNumberFormat="1" applyFont="1" applyFill="1" applyBorder="1" applyAlignment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165" fontId="36" fillId="0" borderId="28" xfId="0" applyNumberFormat="1" applyFont="1" applyFill="1" applyBorder="1" applyAlignment="1" applyProtection="1">
      <alignment horizontal="center" vertical="center"/>
    </xf>
    <xf numFmtId="49" fontId="35" fillId="0" borderId="29" xfId="0" applyNumberFormat="1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left" vertical="center"/>
    </xf>
    <xf numFmtId="49" fontId="35" fillId="0" borderId="29" xfId="0" applyNumberFormat="1" applyFont="1" applyFill="1" applyBorder="1" applyAlignment="1">
      <alignment horizontal="righ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49" fontId="35" fillId="0" borderId="28" xfId="0" applyNumberFormat="1" applyFont="1" applyFill="1" applyBorder="1" applyAlignment="1">
      <alignment horizontal="left" vertical="center" wrapText="1"/>
    </xf>
    <xf numFmtId="49" fontId="35" fillId="0" borderId="29" xfId="0" applyNumberFormat="1" applyFont="1" applyFill="1" applyBorder="1" applyAlignment="1">
      <alignment horizontal="right" vertical="center"/>
    </xf>
    <xf numFmtId="49" fontId="35" fillId="0" borderId="28" xfId="0" applyNumberFormat="1" applyFont="1" applyFill="1" applyBorder="1" applyAlignment="1">
      <alignment horizontal="left" vertical="center"/>
    </xf>
    <xf numFmtId="0" fontId="35" fillId="0" borderId="29" xfId="33" applyFont="1" applyFill="1" applyBorder="1" applyAlignment="1" applyProtection="1">
      <alignment horizontal="right" vertical="top"/>
    </xf>
    <xf numFmtId="0" fontId="37" fillId="0" borderId="0" xfId="33" applyFont="1" applyFill="1" applyBorder="1" applyAlignment="1" applyProtection="1">
      <alignment horizontal="left" vertical="top"/>
    </xf>
    <xf numFmtId="0" fontId="35" fillId="0" borderId="0" xfId="33" applyFont="1" applyFill="1" applyBorder="1" applyAlignment="1" applyProtection="1">
      <alignment horizontal="left" vertical="top"/>
    </xf>
    <xf numFmtId="0" fontId="35" fillId="0" borderId="28" xfId="33" applyFont="1" applyFill="1" applyBorder="1" applyAlignment="1" applyProtection="1">
      <alignment horizontal="left" vertical="top"/>
    </xf>
    <xf numFmtId="49" fontId="38" fillId="0" borderId="29" xfId="0" applyNumberFormat="1" applyFont="1" applyFill="1" applyBorder="1" applyAlignment="1">
      <alignment horizontal="left" vertical="center"/>
    </xf>
    <xf numFmtId="49" fontId="39" fillId="0" borderId="0" xfId="0" applyNumberFormat="1" applyFont="1" applyFill="1" applyBorder="1" applyAlignment="1">
      <alignment vertical="center" wrapText="1"/>
    </xf>
    <xf numFmtId="0" fontId="39" fillId="0" borderId="0" xfId="0" applyNumberFormat="1" applyFont="1" applyFill="1" applyBorder="1" applyAlignment="1">
      <alignment horizontal="center" vertical="center"/>
    </xf>
    <xf numFmtId="165" fontId="39" fillId="0" borderId="0" xfId="0" applyNumberFormat="1" applyFont="1" applyFill="1" applyBorder="1" applyAlignment="1" applyProtection="1">
      <alignment horizontal="center" vertical="center"/>
    </xf>
    <xf numFmtId="165" fontId="39" fillId="0" borderId="28" xfId="0" applyNumberFormat="1" applyFont="1" applyFill="1" applyBorder="1" applyAlignment="1" applyProtection="1">
      <alignment horizontal="center" vertical="center"/>
    </xf>
    <xf numFmtId="49" fontId="40" fillId="0" borderId="16" xfId="0" applyNumberFormat="1" applyFont="1" applyFill="1" applyBorder="1" applyAlignment="1">
      <alignment horizontal="right" vertical="center" wrapText="1"/>
    </xf>
    <xf numFmtId="49" fontId="41" fillId="0" borderId="17" xfId="0" applyNumberFormat="1" applyFont="1" applyFill="1" applyBorder="1" applyAlignment="1">
      <alignment vertical="center" wrapText="1"/>
    </xf>
    <xf numFmtId="0" fontId="41" fillId="0" borderId="17" xfId="0" applyNumberFormat="1" applyFont="1" applyFill="1" applyBorder="1" applyAlignment="1">
      <alignment horizontal="center" vertical="center" wrapText="1"/>
    </xf>
    <xf numFmtId="165" fontId="41" fillId="0" borderId="17" xfId="0" applyNumberFormat="1" applyFont="1" applyFill="1" applyBorder="1" applyAlignment="1" applyProtection="1">
      <alignment horizontal="center" vertical="center" wrapText="1"/>
    </xf>
    <xf numFmtId="165" fontId="41" fillId="0" borderId="18" xfId="0" applyNumberFormat="1" applyFont="1" applyFill="1" applyBorder="1" applyAlignment="1" applyProtection="1">
      <alignment horizontal="center" vertical="center" wrapText="1"/>
    </xf>
    <xf numFmtId="0" fontId="40" fillId="0" borderId="0" xfId="0" applyFont="1"/>
    <xf numFmtId="167" fontId="42" fillId="0" borderId="22" xfId="0" applyNumberFormat="1" applyFont="1" applyFill="1" applyBorder="1" applyAlignment="1">
      <alignment horizontal="center" vertical="center"/>
    </xf>
    <xf numFmtId="0" fontId="42" fillId="0" borderId="20" xfId="0" applyFont="1" applyBorder="1"/>
    <xf numFmtId="0" fontId="42" fillId="0" borderId="22" xfId="0" applyFont="1" applyBorder="1"/>
    <xf numFmtId="0" fontId="42" fillId="0" borderId="26" xfId="0" applyFont="1" applyBorder="1"/>
    <xf numFmtId="49" fontId="42" fillId="0" borderId="20" xfId="0" applyNumberFormat="1" applyFont="1" applyFill="1" applyBorder="1" applyAlignment="1">
      <alignment horizontal="center" vertical="center"/>
    </xf>
    <xf numFmtId="0" fontId="44" fillId="0" borderId="0" xfId="0" applyFont="1"/>
    <xf numFmtId="0" fontId="45" fillId="0" borderId="0" xfId="0" applyFont="1" applyAlignment="1">
      <alignment horizontal="center" vertical="center"/>
    </xf>
    <xf numFmtId="0" fontId="46" fillId="0" borderId="0" xfId="0" applyFont="1"/>
    <xf numFmtId="0" fontId="46" fillId="0" borderId="0" xfId="0" applyFont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47" fillId="0" borderId="0" xfId="0" applyFont="1" applyBorder="1" applyAlignment="1"/>
    <xf numFmtId="0" fontId="42" fillId="0" borderId="0" xfId="0" applyFont="1"/>
    <xf numFmtId="0" fontId="42" fillId="0" borderId="12" xfId="0" applyFont="1" applyBorder="1"/>
    <xf numFmtId="49" fontId="23" fillId="24" borderId="24" xfId="0" applyNumberFormat="1" applyFont="1" applyFill="1" applyBorder="1" applyAlignment="1">
      <alignment horizontal="center" vertical="center"/>
    </xf>
    <xf numFmtId="49" fontId="23" fillId="0" borderId="24" xfId="0" applyNumberFormat="1" applyFont="1" applyFill="1" applyBorder="1" applyAlignment="1">
      <alignment horizontal="center" vertical="center"/>
    </xf>
    <xf numFmtId="49" fontId="48" fillId="0" borderId="24" xfId="29" applyNumberFormat="1" applyFont="1" applyFill="1" applyBorder="1" applyAlignment="1">
      <alignment horizontal="left" vertical="center"/>
    </xf>
    <xf numFmtId="0" fontId="42" fillId="0" borderId="19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164" fontId="11" fillId="0" borderId="24" xfId="29" applyNumberFormat="1" applyFont="1" applyFill="1" applyBorder="1" applyAlignment="1">
      <alignment horizontal="left" vertical="center" wrapText="1"/>
    </xf>
    <xf numFmtId="49" fontId="33" fillId="0" borderId="24" xfId="29" applyNumberFormat="1" applyFont="1" applyFill="1" applyBorder="1" applyAlignment="1">
      <alignment horizontal="left" vertical="center"/>
    </xf>
    <xf numFmtId="49" fontId="33" fillId="0" borderId="24" xfId="29" applyNumberFormat="1" applyFont="1" applyFill="1" applyBorder="1" applyAlignment="1">
      <alignment horizontal="right" vertical="center"/>
    </xf>
    <xf numFmtId="0" fontId="0" fillId="0" borderId="22" xfId="0" applyFill="1" applyBorder="1" applyAlignment="1">
      <alignment vertical="center" wrapText="1"/>
    </xf>
    <xf numFmtId="49" fontId="24" fillId="0" borderId="22" xfId="0" applyNumberFormat="1" applyFont="1" applyFill="1" applyBorder="1" applyAlignment="1">
      <alignment horizontal="left" vertical="center"/>
    </xf>
    <xf numFmtId="164" fontId="51" fillId="0" borderId="24" xfId="29" applyNumberFormat="1" applyFont="1" applyFill="1" applyBorder="1" applyAlignment="1">
      <alignment horizontal="left" vertical="center" wrapText="1"/>
    </xf>
    <xf numFmtId="49" fontId="30" fillId="0" borderId="22" xfId="0" applyNumberFormat="1" applyFont="1" applyFill="1" applyBorder="1" applyAlignment="1">
      <alignment vertical="center"/>
    </xf>
    <xf numFmtId="166" fontId="53" fillId="0" borderId="22" xfId="0" applyNumberFormat="1" applyFont="1" applyFill="1" applyBorder="1" applyAlignment="1">
      <alignment horizontal="right" vertical="center"/>
    </xf>
    <xf numFmtId="166" fontId="53" fillId="0" borderId="23" xfId="0" applyNumberFormat="1" applyFont="1" applyFill="1" applyBorder="1" applyAlignment="1">
      <alignment horizontal="right" vertical="center"/>
    </xf>
    <xf numFmtId="0" fontId="23" fillId="17" borderId="10" xfId="0" applyFont="1" applyFill="1" applyBorder="1" applyAlignment="1">
      <alignment horizontal="center"/>
    </xf>
    <xf numFmtId="49" fontId="54" fillId="0" borderId="22" xfId="29" applyNumberFormat="1" applyFont="1" applyFill="1" applyBorder="1" applyAlignment="1">
      <alignment vertical="center" wrapText="1"/>
    </xf>
    <xf numFmtId="0" fontId="23" fillId="17" borderId="10" xfId="0" applyFont="1" applyFill="1" applyBorder="1" applyAlignment="1">
      <alignment horizontal="center"/>
    </xf>
  </cellXfs>
  <cellStyles count="4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Font_Ariel_Small" xfId="20"/>
    <cellStyle name="Chybně" xfId="21"/>
    <cellStyle name="Kontrolní buňka" xfId="22"/>
    <cellStyle name="Nadpis 1" xfId="23"/>
    <cellStyle name="Nadpis 2" xfId="24"/>
    <cellStyle name="Nadpis 3" xfId="25"/>
    <cellStyle name="Nadpis 4" xfId="26"/>
    <cellStyle name="Název" xfId="27"/>
    <cellStyle name="Neutrální" xfId="28"/>
    <cellStyle name="Normální" xfId="0" builtinId="0"/>
    <cellStyle name="normální 2" xfId="29"/>
    <cellStyle name="normální 3" xfId="30"/>
    <cellStyle name="normální 4" xfId="31"/>
    <cellStyle name="normální_ROZPOCET_ODESILANI_11.4" xfId="32"/>
    <cellStyle name="normální_Škoda Vrchlabí, Hlavní brána, 24.9.2003" xfId="33"/>
    <cellStyle name="Poznámka" xfId="34"/>
    <cellStyle name="Propojená buňka" xfId="35"/>
    <cellStyle name="Správně" xfId="36"/>
    <cellStyle name="Text upozornění" xfId="37"/>
    <cellStyle name="Vstup" xfId="38"/>
    <cellStyle name="Výpočet" xfId="39"/>
    <cellStyle name="Výstup" xfId="40"/>
    <cellStyle name="Vysvětlující text" xfId="41"/>
    <cellStyle name="Zvýraznění 1" xfId="42"/>
    <cellStyle name="Zvýraznění 2" xfId="43"/>
    <cellStyle name="Zvýraznění 3" xfId="44"/>
    <cellStyle name="Zvýraznění 4" xfId="45"/>
    <cellStyle name="Zvýraznění 5" xfId="46"/>
    <cellStyle name="Zvýraznění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BreakPreview" zoomScale="85" zoomScaleSheetLayoutView="85" workbookViewId="0">
      <pane ySplit="6" topLeftCell="A112" activePane="bottomLeft" state="frozen"/>
      <selection pane="bottomLeft" activeCell="B129" sqref="B129"/>
    </sheetView>
  </sheetViews>
  <sheetFormatPr defaultColWidth="11.5703125" defaultRowHeight="12.75"/>
  <cols>
    <col min="1" max="1" width="8.7109375" style="119" customWidth="1"/>
    <col min="2" max="2" width="73.7109375" style="1" customWidth="1"/>
    <col min="3" max="3" width="12.7109375" style="1" customWidth="1"/>
    <col min="4" max="4" width="8.7109375" style="1" customWidth="1"/>
    <col min="5" max="5" width="6" style="1" customWidth="1"/>
    <col min="6" max="9" width="12.7109375" style="1" customWidth="1"/>
  </cols>
  <sheetData>
    <row r="1" spans="1:9" s="3" customFormat="1" ht="20.25">
      <c r="A1" s="119"/>
      <c r="B1" s="1"/>
      <c r="C1" s="2" t="s">
        <v>139</v>
      </c>
      <c r="E1" s="1"/>
      <c r="F1" s="1"/>
      <c r="G1" s="1"/>
      <c r="H1" s="1"/>
      <c r="I1" s="1"/>
    </row>
    <row r="2" spans="1:9" s="113" customFormat="1" ht="16.5" customHeight="1">
      <c r="A2" s="115"/>
      <c r="C2" s="114" t="s">
        <v>140</v>
      </c>
      <c r="I2" s="116"/>
    </row>
    <row r="3" spans="1:9" ht="13.5" customHeight="1" thickBot="1">
      <c r="A3" s="118" t="s">
        <v>0</v>
      </c>
      <c r="B3" s="4"/>
      <c r="C3" s="5"/>
      <c r="D3" s="5"/>
      <c r="E3" s="6"/>
      <c r="F3" s="6"/>
      <c r="G3" s="6"/>
      <c r="H3" s="5"/>
      <c r="I3" s="117" t="s">
        <v>1</v>
      </c>
    </row>
    <row r="4" spans="1:9" ht="13.5" thickBot="1">
      <c r="A4" s="7"/>
      <c r="B4" s="8" t="s">
        <v>2</v>
      </c>
      <c r="C4" s="9"/>
      <c r="D4" s="9"/>
      <c r="E4" s="9"/>
      <c r="F4" s="9"/>
      <c r="G4" s="9"/>
      <c r="H4" s="9"/>
      <c r="I4" s="10"/>
    </row>
    <row r="5" spans="1:9" ht="13.5" thickBot="1">
      <c r="A5" s="11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38" t="s">
        <v>8</v>
      </c>
      <c r="G5" s="138"/>
      <c r="H5" s="138" t="s">
        <v>9</v>
      </c>
      <c r="I5" s="138"/>
    </row>
    <row r="6" spans="1:9" ht="13.5" thickBot="1">
      <c r="A6" s="12" t="s">
        <v>10</v>
      </c>
      <c r="B6" s="12" t="s">
        <v>11</v>
      </c>
      <c r="C6" s="12" t="s">
        <v>11</v>
      </c>
      <c r="D6" s="12" t="s">
        <v>11</v>
      </c>
      <c r="E6" s="12" t="s">
        <v>12</v>
      </c>
      <c r="F6" s="136" t="s">
        <v>13</v>
      </c>
      <c r="G6" s="136" t="s">
        <v>14</v>
      </c>
      <c r="H6" s="136" t="s">
        <v>13</v>
      </c>
      <c r="I6" s="136" t="s">
        <v>14</v>
      </c>
    </row>
    <row r="7" spans="1:9">
      <c r="A7" s="120"/>
      <c r="B7" s="13"/>
      <c r="C7" s="13"/>
      <c r="D7" s="13"/>
      <c r="E7" s="13"/>
      <c r="F7" s="13"/>
      <c r="G7" s="13"/>
      <c r="H7" s="13"/>
      <c r="I7" s="14"/>
    </row>
    <row r="8" spans="1:9" ht="16.5">
      <c r="A8" s="81" t="s">
        <v>15</v>
      </c>
      <c r="B8" s="82"/>
      <c r="C8" s="83"/>
      <c r="D8" s="83"/>
      <c r="E8" s="84"/>
      <c r="F8" s="84"/>
      <c r="G8" s="84"/>
      <c r="H8" s="84"/>
      <c r="I8" s="85"/>
    </row>
    <row r="9" spans="1:9" ht="16.5">
      <c r="A9" s="86"/>
      <c r="B9" s="87" t="s">
        <v>16</v>
      </c>
      <c r="C9" s="83"/>
      <c r="D9" s="83"/>
      <c r="E9" s="84"/>
      <c r="F9" s="84"/>
      <c r="G9" s="84"/>
      <c r="H9" s="84"/>
      <c r="I9" s="85"/>
    </row>
    <row r="10" spans="1:9" s="3" customFormat="1" ht="8.25">
      <c r="A10" s="97"/>
      <c r="B10" s="98"/>
      <c r="C10" s="99"/>
      <c r="D10" s="99"/>
      <c r="E10" s="100"/>
      <c r="F10" s="100"/>
      <c r="G10" s="100"/>
      <c r="H10" s="100"/>
      <c r="I10" s="101"/>
    </row>
    <row r="11" spans="1:9" ht="16.5">
      <c r="A11" s="81" t="s">
        <v>17</v>
      </c>
      <c r="B11" s="82"/>
      <c r="C11" s="83"/>
      <c r="D11" s="83"/>
      <c r="E11" s="84"/>
      <c r="F11" s="84"/>
      <c r="G11" s="84"/>
      <c r="H11" s="84"/>
      <c r="I11" s="85"/>
    </row>
    <row r="12" spans="1:9" ht="16.5">
      <c r="A12" s="88" t="s">
        <v>18</v>
      </c>
      <c r="B12" s="87" t="s">
        <v>19</v>
      </c>
      <c r="C12" s="89"/>
      <c r="D12" s="89"/>
      <c r="E12" s="89"/>
      <c r="F12" s="89"/>
      <c r="G12" s="89"/>
      <c r="H12" s="89"/>
      <c r="I12" s="90"/>
    </row>
    <row r="13" spans="1:9" ht="16.5">
      <c r="A13" s="88"/>
      <c r="B13" s="89" t="s">
        <v>20</v>
      </c>
      <c r="C13" s="89"/>
      <c r="D13" s="89"/>
      <c r="E13" s="89"/>
      <c r="F13" s="89"/>
      <c r="G13" s="89"/>
      <c r="H13" s="89"/>
      <c r="I13" s="90"/>
    </row>
    <row r="14" spans="1:9" ht="16.5">
      <c r="A14" s="88" t="s">
        <v>21</v>
      </c>
      <c r="B14" s="87" t="s">
        <v>22</v>
      </c>
      <c r="C14" s="89"/>
      <c r="D14" s="89"/>
      <c r="E14" s="89"/>
      <c r="F14" s="89"/>
      <c r="G14" s="89"/>
      <c r="H14" s="89"/>
      <c r="I14" s="90"/>
    </row>
    <row r="15" spans="1:9" ht="16.5">
      <c r="A15" s="91" t="s">
        <v>23</v>
      </c>
      <c r="B15" s="87" t="s">
        <v>24</v>
      </c>
      <c r="C15" s="87"/>
      <c r="D15" s="87"/>
      <c r="E15" s="87"/>
      <c r="F15" s="87"/>
      <c r="G15" s="87"/>
      <c r="H15" s="87"/>
      <c r="I15" s="92"/>
    </row>
    <row r="16" spans="1:9" ht="16.5">
      <c r="A16" s="91" t="s">
        <v>25</v>
      </c>
      <c r="B16" s="87" t="s">
        <v>26</v>
      </c>
      <c r="C16" s="87"/>
      <c r="D16" s="87"/>
      <c r="E16" s="87"/>
      <c r="F16" s="87"/>
      <c r="G16" s="87"/>
      <c r="H16" s="87"/>
      <c r="I16" s="92"/>
    </row>
    <row r="17" spans="1:9" ht="16.5">
      <c r="A17" s="91"/>
      <c r="B17" s="87" t="s">
        <v>27</v>
      </c>
      <c r="C17" s="87"/>
      <c r="D17" s="87"/>
      <c r="E17" s="87"/>
      <c r="F17" s="87"/>
      <c r="G17" s="87"/>
      <c r="H17" s="87"/>
      <c r="I17" s="92"/>
    </row>
    <row r="18" spans="1:9" ht="16.5">
      <c r="A18" s="91" t="s">
        <v>28</v>
      </c>
      <c r="B18" s="87" t="s">
        <v>29</v>
      </c>
      <c r="C18" s="87"/>
      <c r="D18" s="87"/>
      <c r="E18" s="87"/>
      <c r="F18" s="87"/>
      <c r="G18" s="87"/>
      <c r="H18" s="87"/>
      <c r="I18" s="92"/>
    </row>
    <row r="19" spans="1:9" ht="16.5">
      <c r="A19" s="91"/>
      <c r="B19" s="87" t="s">
        <v>30</v>
      </c>
      <c r="C19" s="87"/>
      <c r="D19" s="87"/>
      <c r="E19" s="87"/>
      <c r="F19" s="87"/>
      <c r="G19" s="87"/>
      <c r="H19" s="87"/>
      <c r="I19" s="92"/>
    </row>
    <row r="20" spans="1:9" ht="16.5">
      <c r="A20" s="91"/>
      <c r="B20" s="87" t="s">
        <v>31</v>
      </c>
      <c r="C20" s="87"/>
      <c r="D20" s="87"/>
      <c r="E20" s="87"/>
      <c r="F20" s="87"/>
      <c r="G20" s="87"/>
      <c r="H20" s="87"/>
      <c r="I20" s="92"/>
    </row>
    <row r="21" spans="1:9" s="15" customFormat="1" ht="16.5">
      <c r="A21" s="91" t="s">
        <v>32</v>
      </c>
      <c r="B21" s="87" t="s">
        <v>33</v>
      </c>
      <c r="C21" s="87"/>
      <c r="D21" s="87"/>
      <c r="E21" s="87"/>
      <c r="F21" s="87"/>
      <c r="G21" s="87"/>
      <c r="H21" s="87"/>
      <c r="I21" s="92"/>
    </row>
    <row r="22" spans="1:9" ht="16.5">
      <c r="A22" s="91" t="s">
        <v>34</v>
      </c>
      <c r="B22" s="87" t="s">
        <v>35</v>
      </c>
      <c r="C22" s="87"/>
      <c r="D22" s="87"/>
      <c r="E22" s="87"/>
      <c r="F22" s="87"/>
      <c r="G22" s="87"/>
      <c r="H22" s="87"/>
      <c r="I22" s="92"/>
    </row>
    <row r="23" spans="1:9" ht="16.5">
      <c r="A23" s="93" t="s">
        <v>36</v>
      </c>
      <c r="B23" s="94" t="s">
        <v>37</v>
      </c>
      <c r="C23" s="95"/>
      <c r="D23" s="95"/>
      <c r="E23" s="95"/>
      <c r="F23" s="95"/>
      <c r="G23" s="95"/>
      <c r="H23" s="95"/>
      <c r="I23" s="96"/>
    </row>
    <row r="24" spans="1:9" ht="16.5">
      <c r="A24" s="91"/>
      <c r="B24" s="87" t="s">
        <v>38</v>
      </c>
      <c r="C24" s="87"/>
      <c r="D24" s="87"/>
      <c r="E24" s="87"/>
      <c r="F24" s="87"/>
      <c r="G24" s="87"/>
      <c r="H24" s="87"/>
      <c r="I24" s="92"/>
    </row>
    <row r="25" spans="1:9" ht="16.5">
      <c r="A25" s="91"/>
      <c r="B25" s="87" t="s">
        <v>39</v>
      </c>
      <c r="C25" s="87"/>
      <c r="D25" s="87"/>
      <c r="E25" s="87"/>
      <c r="F25" s="87"/>
      <c r="G25" s="87"/>
      <c r="H25" s="87"/>
      <c r="I25" s="92"/>
    </row>
    <row r="26" spans="1:9" ht="16.5">
      <c r="A26" s="91"/>
      <c r="B26" s="87" t="s">
        <v>40</v>
      </c>
      <c r="C26" s="87"/>
      <c r="D26" s="87"/>
      <c r="E26" s="87"/>
      <c r="F26" s="87"/>
      <c r="G26" s="87"/>
      <c r="H26" s="87"/>
      <c r="I26" s="92"/>
    </row>
    <row r="27" spans="1:9" ht="16.5">
      <c r="A27" s="91"/>
      <c r="B27" s="87" t="s">
        <v>41</v>
      </c>
      <c r="C27" s="87"/>
      <c r="D27" s="87"/>
      <c r="E27" s="87"/>
      <c r="F27" s="87"/>
      <c r="G27" s="87"/>
      <c r="H27" s="87"/>
      <c r="I27" s="92"/>
    </row>
    <row r="28" spans="1:9" ht="16.5">
      <c r="A28" s="91" t="s">
        <v>42</v>
      </c>
      <c r="B28" s="87" t="s">
        <v>43</v>
      </c>
      <c r="C28" s="87"/>
      <c r="D28" s="87"/>
      <c r="E28" s="87"/>
      <c r="F28" s="87"/>
      <c r="G28" s="87"/>
      <c r="H28" s="87"/>
      <c r="I28" s="92"/>
    </row>
    <row r="29" spans="1:9" ht="16.5">
      <c r="A29" s="91"/>
      <c r="B29" s="87" t="s">
        <v>44</v>
      </c>
      <c r="C29" s="87"/>
      <c r="D29" s="87"/>
      <c r="E29" s="87"/>
      <c r="F29" s="87"/>
      <c r="G29" s="87"/>
      <c r="H29" s="87"/>
      <c r="I29" s="92"/>
    </row>
    <row r="30" spans="1:9" s="107" customFormat="1" ht="9" thickBot="1">
      <c r="A30" s="102"/>
      <c r="B30" s="103"/>
      <c r="C30" s="104"/>
      <c r="D30" s="104"/>
      <c r="E30" s="105"/>
      <c r="F30" s="105"/>
      <c r="G30" s="105"/>
      <c r="H30" s="105"/>
      <c r="I30" s="106"/>
    </row>
    <row r="31" spans="1:9" ht="15">
      <c r="A31" s="16" t="s">
        <v>45</v>
      </c>
      <c r="B31" s="17" t="s">
        <v>119</v>
      </c>
      <c r="C31" s="18"/>
      <c r="D31" s="18"/>
      <c r="E31" s="18"/>
      <c r="F31" s="18"/>
      <c r="G31" s="18"/>
      <c r="H31" s="18"/>
      <c r="I31" s="19"/>
    </row>
    <row r="32" spans="1:9" ht="13.5" thickBot="1">
      <c r="A32" s="20" t="s">
        <v>46</v>
      </c>
      <c r="B32" s="21" t="s">
        <v>47</v>
      </c>
      <c r="C32" s="22"/>
      <c r="D32" s="22"/>
      <c r="E32" s="22"/>
      <c r="F32" s="22"/>
      <c r="G32" s="22"/>
      <c r="H32" s="22"/>
      <c r="I32" s="23"/>
    </row>
    <row r="33" spans="1:9" ht="13.5" thickBot="1">
      <c r="A33" s="24"/>
      <c r="B33" s="25"/>
      <c r="C33" s="26"/>
      <c r="D33" s="26"/>
      <c r="E33" s="27"/>
      <c r="F33" s="27"/>
      <c r="G33" s="27"/>
      <c r="H33" s="27"/>
      <c r="I33" s="28"/>
    </row>
    <row r="34" spans="1:9">
      <c r="A34" s="24"/>
      <c r="B34" s="25"/>
      <c r="C34" s="112"/>
      <c r="D34" s="26"/>
      <c r="E34" s="27"/>
      <c r="F34" s="27"/>
      <c r="G34" s="27"/>
      <c r="H34" s="27"/>
      <c r="I34" s="28"/>
    </row>
    <row r="35" spans="1:9" s="34" customFormat="1">
      <c r="A35" s="121" t="s">
        <v>48</v>
      </c>
      <c r="B35" s="29" t="s">
        <v>120</v>
      </c>
      <c r="C35" s="30"/>
      <c r="D35" s="30"/>
      <c r="E35" s="31"/>
      <c r="F35" s="30"/>
      <c r="G35" s="32"/>
      <c r="H35" s="30"/>
      <c r="I35" s="33"/>
    </row>
    <row r="36" spans="1:9" s="34" customFormat="1">
      <c r="A36" s="122"/>
      <c r="B36" s="35"/>
      <c r="C36" s="36"/>
      <c r="D36" s="36"/>
      <c r="E36" s="37"/>
      <c r="F36" s="36"/>
      <c r="G36" s="38"/>
      <c r="H36" s="36"/>
      <c r="I36" s="39"/>
    </row>
    <row r="37" spans="1:9">
      <c r="A37" s="40"/>
      <c r="B37" s="41" t="s">
        <v>49</v>
      </c>
      <c r="C37" s="42"/>
      <c r="D37" s="42"/>
      <c r="E37" s="43"/>
      <c r="F37" s="44"/>
      <c r="G37" s="44"/>
      <c r="H37" s="44"/>
      <c r="I37" s="45"/>
    </row>
    <row r="38" spans="1:9">
      <c r="A38" s="46" t="s">
        <v>50</v>
      </c>
      <c r="B38" s="47"/>
      <c r="C38" s="42"/>
      <c r="D38" s="42"/>
      <c r="E38" s="43"/>
      <c r="F38" s="44"/>
      <c r="G38" s="44"/>
      <c r="H38" s="44"/>
      <c r="I38" s="45"/>
    </row>
    <row r="39" spans="1:9" ht="25.5">
      <c r="A39" s="127">
        <v>1.0009999999999999</v>
      </c>
      <c r="B39" s="37" t="s">
        <v>115</v>
      </c>
      <c r="C39" s="42" t="s">
        <v>118</v>
      </c>
      <c r="D39" s="42">
        <v>17</v>
      </c>
      <c r="E39" s="80" t="s">
        <v>51</v>
      </c>
      <c r="F39" s="44">
        <v>0</v>
      </c>
      <c r="G39" s="44">
        <f t="shared" ref="G39:G43" si="0">F39*D39</f>
        <v>0</v>
      </c>
      <c r="H39" s="44">
        <v>0</v>
      </c>
      <c r="I39" s="45">
        <f t="shared" ref="I39:I43" si="1">CEILING(H39*D39,1)</f>
        <v>0</v>
      </c>
    </row>
    <row r="40" spans="1:9" ht="25.5">
      <c r="A40" s="127">
        <f t="shared" ref="A40:A43" si="2">A39+0.001</f>
        <v>1.0019999999999998</v>
      </c>
      <c r="B40" s="37" t="s">
        <v>116</v>
      </c>
      <c r="C40" s="42" t="s">
        <v>118</v>
      </c>
      <c r="D40" s="42">
        <v>7</v>
      </c>
      <c r="E40" s="43" t="s">
        <v>51</v>
      </c>
      <c r="F40" s="44">
        <v>0</v>
      </c>
      <c r="G40" s="44">
        <f t="shared" si="0"/>
        <v>0</v>
      </c>
      <c r="H40" s="44">
        <v>0</v>
      </c>
      <c r="I40" s="45">
        <f t="shared" si="1"/>
        <v>0</v>
      </c>
    </row>
    <row r="41" spans="1:9" s="48" customFormat="1">
      <c r="A41" s="127">
        <f t="shared" si="2"/>
        <v>1.0029999999999997</v>
      </c>
      <c r="B41" s="37" t="s">
        <v>52</v>
      </c>
      <c r="C41" s="42" t="s">
        <v>118</v>
      </c>
      <c r="D41" s="42">
        <v>0</v>
      </c>
      <c r="E41" s="43" t="s">
        <v>51</v>
      </c>
      <c r="F41" s="44">
        <v>0</v>
      </c>
      <c r="G41" s="44">
        <f t="shared" si="0"/>
        <v>0</v>
      </c>
      <c r="H41" s="44">
        <v>0</v>
      </c>
      <c r="I41" s="45">
        <f t="shared" si="1"/>
        <v>0</v>
      </c>
    </row>
    <row r="42" spans="1:9" s="48" customFormat="1" ht="25.5">
      <c r="A42" s="127">
        <f t="shared" si="2"/>
        <v>1.0039999999999996</v>
      </c>
      <c r="B42" s="37" t="s">
        <v>117</v>
      </c>
      <c r="C42" s="42" t="s">
        <v>118</v>
      </c>
      <c r="D42" s="42">
        <v>6</v>
      </c>
      <c r="E42" s="43" t="s">
        <v>51</v>
      </c>
      <c r="F42" s="44">
        <v>0</v>
      </c>
      <c r="G42" s="44">
        <f t="shared" si="0"/>
        <v>0</v>
      </c>
      <c r="H42" s="44">
        <v>0</v>
      </c>
      <c r="I42" s="45">
        <f t="shared" si="1"/>
        <v>0</v>
      </c>
    </row>
    <row r="43" spans="1:9" s="48" customFormat="1" ht="25.5">
      <c r="A43" s="127">
        <f t="shared" si="2"/>
        <v>1.0049999999999994</v>
      </c>
      <c r="B43" s="37" t="s">
        <v>121</v>
      </c>
      <c r="C43" s="42" t="s">
        <v>118</v>
      </c>
      <c r="D43" s="42">
        <v>1</v>
      </c>
      <c r="E43" s="43" t="s">
        <v>51</v>
      </c>
      <c r="F43" s="44">
        <v>0</v>
      </c>
      <c r="G43" s="44">
        <f t="shared" si="0"/>
        <v>0</v>
      </c>
      <c r="H43" s="44">
        <v>0</v>
      </c>
      <c r="I43" s="45">
        <f t="shared" si="1"/>
        <v>0</v>
      </c>
    </row>
    <row r="44" spans="1:9" s="48" customFormat="1">
      <c r="A44" s="49"/>
      <c r="B44" s="37"/>
      <c r="C44" s="42"/>
      <c r="D44" s="42"/>
      <c r="E44" s="43"/>
      <c r="F44" s="44"/>
      <c r="G44" s="44"/>
      <c r="H44" s="44"/>
      <c r="I44" s="45"/>
    </row>
    <row r="45" spans="1:9">
      <c r="A45" s="46" t="s">
        <v>53</v>
      </c>
      <c r="B45" s="47"/>
      <c r="C45" s="42"/>
      <c r="D45" s="42"/>
      <c r="E45" s="43"/>
      <c r="F45" s="44"/>
      <c r="G45" s="44"/>
      <c r="H45" s="44"/>
      <c r="I45" s="45"/>
    </row>
    <row r="46" spans="1:9" s="48" customFormat="1" ht="38.25">
      <c r="A46" s="127">
        <v>1.006</v>
      </c>
      <c r="B46" s="50" t="s">
        <v>132</v>
      </c>
      <c r="C46" s="42" t="s">
        <v>118</v>
      </c>
      <c r="D46" s="42">
        <v>3</v>
      </c>
      <c r="E46" s="43" t="s">
        <v>51</v>
      </c>
      <c r="F46" s="52">
        <v>0</v>
      </c>
      <c r="G46" s="52">
        <f t="shared" ref="G46:G50" si="3">F46*D46</f>
        <v>0</v>
      </c>
      <c r="H46" s="52">
        <v>0</v>
      </c>
      <c r="I46" s="53">
        <f t="shared" ref="I46:I50" si="4">CEILING(H46*D46,1)</f>
        <v>0</v>
      </c>
    </row>
    <row r="47" spans="1:9" s="48" customFormat="1" ht="38.25">
      <c r="A47" s="127">
        <f>A46+0.001</f>
        <v>1.0069999999999999</v>
      </c>
      <c r="B47" s="137" t="s">
        <v>131</v>
      </c>
      <c r="C47" s="42" t="s">
        <v>118</v>
      </c>
      <c r="D47" s="42">
        <v>3</v>
      </c>
      <c r="E47" s="43" t="s">
        <v>51</v>
      </c>
      <c r="F47" s="52">
        <v>0</v>
      </c>
      <c r="G47" s="52">
        <f t="shared" si="3"/>
        <v>0</v>
      </c>
      <c r="H47" s="52">
        <v>0</v>
      </c>
      <c r="I47" s="53">
        <f t="shared" si="4"/>
        <v>0</v>
      </c>
    </row>
    <row r="48" spans="1:9" s="48" customFormat="1" ht="25.5">
      <c r="A48" s="127">
        <f>A47+0.001</f>
        <v>1.0079999999999998</v>
      </c>
      <c r="B48" s="50" t="s">
        <v>130</v>
      </c>
      <c r="C48" s="42" t="s">
        <v>118</v>
      </c>
      <c r="D48" s="42">
        <v>3</v>
      </c>
      <c r="E48" s="43" t="s">
        <v>51</v>
      </c>
      <c r="F48" s="52">
        <v>0</v>
      </c>
      <c r="G48" s="52">
        <f t="shared" si="3"/>
        <v>0</v>
      </c>
      <c r="H48" s="52">
        <v>0</v>
      </c>
      <c r="I48" s="53">
        <f t="shared" si="4"/>
        <v>0</v>
      </c>
    </row>
    <row r="49" spans="1:9" s="48" customFormat="1" ht="25.5">
      <c r="A49" s="127">
        <f>A48+0.001</f>
        <v>1.0089999999999997</v>
      </c>
      <c r="B49" s="50" t="s">
        <v>133</v>
      </c>
      <c r="C49" s="42" t="s">
        <v>118</v>
      </c>
      <c r="D49" s="42">
        <v>2</v>
      </c>
      <c r="E49" s="43" t="s">
        <v>51</v>
      </c>
      <c r="F49" s="52">
        <v>0</v>
      </c>
      <c r="G49" s="52">
        <f t="shared" si="3"/>
        <v>0</v>
      </c>
      <c r="H49" s="52">
        <v>0</v>
      </c>
      <c r="I49" s="53">
        <f t="shared" si="4"/>
        <v>0</v>
      </c>
    </row>
    <row r="50" spans="1:9" s="48" customFormat="1" ht="25.5">
      <c r="A50" s="127">
        <f>A49+0.001</f>
        <v>1.0099999999999996</v>
      </c>
      <c r="B50" s="50" t="s">
        <v>134</v>
      </c>
      <c r="C50" s="42" t="s">
        <v>118</v>
      </c>
      <c r="D50" s="42">
        <v>1</v>
      </c>
      <c r="E50" s="43" t="s">
        <v>51</v>
      </c>
      <c r="F50" s="52">
        <v>0</v>
      </c>
      <c r="G50" s="52">
        <f t="shared" si="3"/>
        <v>0</v>
      </c>
      <c r="H50" s="52">
        <v>0</v>
      </c>
      <c r="I50" s="53">
        <f t="shared" si="4"/>
        <v>0</v>
      </c>
    </row>
    <row r="51" spans="1:9" s="48" customFormat="1">
      <c r="A51" s="49"/>
      <c r="B51" s="50"/>
      <c r="C51" s="42"/>
      <c r="D51" s="42"/>
      <c r="E51" s="43"/>
      <c r="F51" s="44"/>
      <c r="G51" s="44"/>
      <c r="H51" s="44"/>
      <c r="I51" s="45"/>
    </row>
    <row r="52" spans="1:9">
      <c r="A52" s="46" t="s">
        <v>54</v>
      </c>
      <c r="B52" s="47"/>
      <c r="C52" s="42"/>
      <c r="D52" s="42"/>
      <c r="E52" s="43"/>
      <c r="F52" s="44"/>
      <c r="G52" s="44"/>
      <c r="H52" s="44"/>
      <c r="I52" s="45"/>
    </row>
    <row r="53" spans="1:9" s="48" customFormat="1" ht="38.25">
      <c r="A53" s="127">
        <v>1.0109999999999999</v>
      </c>
      <c r="B53" s="50" t="s">
        <v>138</v>
      </c>
      <c r="C53" s="42" t="s">
        <v>118</v>
      </c>
      <c r="D53" s="42">
        <v>3</v>
      </c>
      <c r="E53" s="43" t="s">
        <v>51</v>
      </c>
      <c r="F53" s="52">
        <v>0</v>
      </c>
      <c r="G53" s="52">
        <f>F53*D53</f>
        <v>0</v>
      </c>
      <c r="H53" s="44">
        <v>0</v>
      </c>
      <c r="I53" s="45">
        <f>CEILING(H53*D53,1)</f>
        <v>0</v>
      </c>
    </row>
    <row r="54" spans="1:9" s="48" customFormat="1" ht="38.25">
      <c r="A54" s="127">
        <f>A53+0.001</f>
        <v>1.0119999999999998</v>
      </c>
      <c r="B54" s="50" t="s">
        <v>137</v>
      </c>
      <c r="C54" s="42" t="s">
        <v>118</v>
      </c>
      <c r="D54" s="42">
        <v>3</v>
      </c>
      <c r="E54" s="43" t="s">
        <v>51</v>
      </c>
      <c r="F54" s="52">
        <v>0</v>
      </c>
      <c r="G54" s="52">
        <f>F54*D54</f>
        <v>0</v>
      </c>
      <c r="H54" s="44">
        <v>0</v>
      </c>
      <c r="I54" s="45">
        <f>CEILING(H54*D54,1)</f>
        <v>0</v>
      </c>
    </row>
    <row r="55" spans="1:9" s="48" customFormat="1" ht="38.25">
      <c r="A55" s="127">
        <f>A54+0.001</f>
        <v>1.0129999999999997</v>
      </c>
      <c r="B55" s="50" t="s">
        <v>135</v>
      </c>
      <c r="C55" s="42" t="s">
        <v>118</v>
      </c>
      <c r="D55" s="42">
        <v>3</v>
      </c>
      <c r="E55" s="43" t="s">
        <v>51</v>
      </c>
      <c r="F55" s="52">
        <v>0</v>
      </c>
      <c r="G55" s="52">
        <f>CEILING(F55*D55,1)</f>
        <v>0</v>
      </c>
      <c r="H55" s="44">
        <v>0</v>
      </c>
      <c r="I55" s="45">
        <f>CEILING(H55*D55,1)</f>
        <v>0</v>
      </c>
    </row>
    <row r="56" spans="1:9" s="48" customFormat="1" ht="25.5">
      <c r="A56" s="127">
        <f>A55+0.001</f>
        <v>1.0139999999999996</v>
      </c>
      <c r="B56" s="37" t="s">
        <v>136</v>
      </c>
      <c r="C56" s="42" t="s">
        <v>118</v>
      </c>
      <c r="D56" s="42">
        <v>3</v>
      </c>
      <c r="E56" s="43" t="s">
        <v>51</v>
      </c>
      <c r="F56" s="52">
        <v>0</v>
      </c>
      <c r="G56" s="52">
        <f>F56*D56</f>
        <v>0</v>
      </c>
      <c r="H56" s="44">
        <v>0</v>
      </c>
      <c r="I56" s="45">
        <f>CEILING(H56*D56,1)</f>
        <v>0</v>
      </c>
    </row>
    <row r="57" spans="1:9" s="48" customFormat="1">
      <c r="A57" s="49"/>
      <c r="B57" s="50"/>
      <c r="C57" s="42"/>
      <c r="D57" s="42"/>
      <c r="E57" s="43"/>
      <c r="F57" s="44"/>
      <c r="G57" s="44"/>
      <c r="H57" s="44"/>
      <c r="I57" s="45"/>
    </row>
    <row r="58" spans="1:9">
      <c r="A58" s="46" t="s">
        <v>55</v>
      </c>
      <c r="B58" s="47"/>
      <c r="C58" s="42"/>
      <c r="D58" s="42"/>
      <c r="E58" s="43"/>
      <c r="F58" s="44"/>
      <c r="G58" s="44"/>
      <c r="H58" s="44"/>
      <c r="I58" s="45"/>
    </row>
    <row r="59" spans="1:9" s="48" customFormat="1">
      <c r="A59" s="127">
        <f>A56+0.001</f>
        <v>1.0149999999999995</v>
      </c>
      <c r="B59" s="37" t="s">
        <v>124</v>
      </c>
      <c r="C59" s="42" t="s">
        <v>118</v>
      </c>
      <c r="D59" s="42">
        <v>1</v>
      </c>
      <c r="E59" s="80" t="s">
        <v>51</v>
      </c>
      <c r="F59" s="44">
        <v>0</v>
      </c>
      <c r="G59" s="44">
        <f>F59*D59</f>
        <v>0</v>
      </c>
      <c r="H59" s="44">
        <v>0</v>
      </c>
      <c r="I59" s="45">
        <f>CEILING(H59*D59,1)</f>
        <v>0</v>
      </c>
    </row>
    <row r="60" spans="1:9" s="48" customFormat="1">
      <c r="A60" s="49"/>
      <c r="B60" s="50"/>
      <c r="C60" s="42"/>
      <c r="D60" s="42"/>
      <c r="E60" s="43"/>
      <c r="F60" s="44"/>
      <c r="G60" s="44"/>
      <c r="H60" s="44"/>
      <c r="I60" s="45"/>
    </row>
    <row r="61" spans="1:9">
      <c r="A61" s="40"/>
      <c r="B61" s="41" t="s">
        <v>56</v>
      </c>
      <c r="C61" s="42"/>
      <c r="D61" s="42"/>
      <c r="E61" s="43"/>
      <c r="F61" s="44"/>
      <c r="G61" s="44"/>
      <c r="H61" s="44"/>
      <c r="I61" s="45"/>
    </row>
    <row r="62" spans="1:9">
      <c r="A62" s="46" t="s">
        <v>122</v>
      </c>
      <c r="B62" s="47"/>
      <c r="C62" s="42"/>
      <c r="D62" s="42"/>
      <c r="E62" s="43"/>
      <c r="F62" s="44"/>
      <c r="G62" s="44"/>
      <c r="H62" s="44"/>
      <c r="I62" s="45"/>
    </row>
    <row r="63" spans="1:9" s="48" customFormat="1" ht="38.25">
      <c r="A63" s="127">
        <f>A59+0.001</f>
        <v>1.0159999999999993</v>
      </c>
      <c r="B63" s="50" t="s">
        <v>57</v>
      </c>
      <c r="C63" s="42" t="s">
        <v>118</v>
      </c>
      <c r="D63" s="42">
        <v>1</v>
      </c>
      <c r="E63" s="43" t="s">
        <v>51</v>
      </c>
      <c r="F63" s="44">
        <v>0</v>
      </c>
      <c r="G63" s="44">
        <f>F63*D63</f>
        <v>0</v>
      </c>
      <c r="H63" s="44">
        <v>0</v>
      </c>
      <c r="I63" s="45">
        <f>CEILING(H63*D63,1)</f>
        <v>0</v>
      </c>
    </row>
    <row r="64" spans="1:9" s="48" customFormat="1" ht="38.25">
      <c r="A64" s="127">
        <f>A63+0.001</f>
        <v>1.0169999999999992</v>
      </c>
      <c r="B64" s="50" t="s">
        <v>58</v>
      </c>
      <c r="C64" s="42" t="s">
        <v>118</v>
      </c>
      <c r="D64" s="42">
        <v>1</v>
      </c>
      <c r="E64" s="43" t="s">
        <v>51</v>
      </c>
      <c r="F64" s="44">
        <v>0</v>
      </c>
      <c r="G64" s="44">
        <f>F64*D64</f>
        <v>0</v>
      </c>
      <c r="H64" s="44">
        <v>0</v>
      </c>
      <c r="I64" s="45">
        <f>CEILING(H64*D64,1)</f>
        <v>0</v>
      </c>
    </row>
    <row r="65" spans="1:9" s="48" customFormat="1" ht="38.25">
      <c r="A65" s="127">
        <f t="shared" ref="A65:A67" si="5">A64+0.001</f>
        <v>1.0179999999999991</v>
      </c>
      <c r="B65" s="50" t="s">
        <v>59</v>
      </c>
      <c r="C65" s="42" t="s">
        <v>118</v>
      </c>
      <c r="D65" s="42">
        <v>2</v>
      </c>
      <c r="E65" s="43" t="s">
        <v>51</v>
      </c>
      <c r="F65" s="44">
        <v>0</v>
      </c>
      <c r="G65" s="44">
        <f>F65*D65</f>
        <v>0</v>
      </c>
      <c r="H65" s="44">
        <v>0</v>
      </c>
      <c r="I65" s="45">
        <f>CEILING(H65*D65,1)</f>
        <v>0</v>
      </c>
    </row>
    <row r="66" spans="1:9" s="48" customFormat="1" ht="38.25">
      <c r="A66" s="127">
        <f t="shared" si="5"/>
        <v>1.018999999999999</v>
      </c>
      <c r="B66" s="50" t="s">
        <v>126</v>
      </c>
      <c r="C66" s="42" t="s">
        <v>118</v>
      </c>
      <c r="D66" s="42">
        <v>1</v>
      </c>
      <c r="E66" s="43" t="s">
        <v>51</v>
      </c>
      <c r="F66" s="44">
        <v>0</v>
      </c>
      <c r="G66" s="44">
        <f t="shared" ref="G66" si="6">F66*D66</f>
        <v>0</v>
      </c>
      <c r="H66" s="44">
        <v>0</v>
      </c>
      <c r="I66" s="45">
        <f t="shared" ref="I66" si="7">CEILING(H66*D66,1)</f>
        <v>0</v>
      </c>
    </row>
    <row r="67" spans="1:9" s="48" customFormat="1" ht="38.25">
      <c r="A67" s="127">
        <f t="shared" si="5"/>
        <v>1.0199999999999989</v>
      </c>
      <c r="B67" s="50" t="s">
        <v>60</v>
      </c>
      <c r="C67" s="42" t="s">
        <v>118</v>
      </c>
      <c r="D67" s="42">
        <v>1</v>
      </c>
      <c r="E67" s="43" t="s">
        <v>51</v>
      </c>
      <c r="F67" s="44">
        <v>0</v>
      </c>
      <c r="G67" s="44">
        <f>F67*D67</f>
        <v>0</v>
      </c>
      <c r="H67" s="44">
        <v>0</v>
      </c>
      <c r="I67" s="45">
        <f>CEILING(H67*D67,1)</f>
        <v>0</v>
      </c>
    </row>
    <row r="68" spans="1:9" s="48" customFormat="1">
      <c r="A68" s="51"/>
      <c r="B68" s="50"/>
      <c r="C68" s="108"/>
      <c r="D68" s="42"/>
      <c r="E68" s="43"/>
      <c r="F68" s="44"/>
      <c r="G68" s="44"/>
      <c r="H68" s="44"/>
      <c r="I68" s="45"/>
    </row>
    <row r="69" spans="1:9">
      <c r="A69" s="46" t="s">
        <v>62</v>
      </c>
      <c r="B69" s="50"/>
      <c r="C69" s="108"/>
      <c r="D69" s="42"/>
      <c r="E69" s="43"/>
      <c r="F69" s="44"/>
      <c r="G69" s="44"/>
      <c r="H69" s="44"/>
      <c r="I69" s="45"/>
    </row>
    <row r="70" spans="1:9" s="48" customFormat="1">
      <c r="A70" s="127">
        <f>A67+0.001</f>
        <v>1.0209999999999988</v>
      </c>
      <c r="B70" s="50" t="s">
        <v>63</v>
      </c>
      <c r="C70" s="108" t="s">
        <v>61</v>
      </c>
      <c r="D70" s="42">
        <v>100</v>
      </c>
      <c r="E70" s="43" t="s">
        <v>64</v>
      </c>
      <c r="F70" s="44">
        <v>0</v>
      </c>
      <c r="G70" s="44">
        <f t="shared" ref="G70:G74" si="8">F70*D70</f>
        <v>0</v>
      </c>
      <c r="H70" s="52">
        <v>0</v>
      </c>
      <c r="I70" s="53">
        <f t="shared" ref="I70:I74" si="9">CEILING(H70*D70,1)</f>
        <v>0</v>
      </c>
    </row>
    <row r="71" spans="1:9" s="48" customFormat="1">
      <c r="A71" s="127">
        <f>A70+0.001</f>
        <v>1.0219999999999987</v>
      </c>
      <c r="B71" s="50" t="s">
        <v>65</v>
      </c>
      <c r="C71" s="108" t="s">
        <v>61</v>
      </c>
      <c r="D71" s="42">
        <f>CEILING(D70/4,2)</f>
        <v>26</v>
      </c>
      <c r="E71" s="43" t="s">
        <v>64</v>
      </c>
      <c r="F71" s="44">
        <v>0</v>
      </c>
      <c r="G71" s="44">
        <f t="shared" si="8"/>
        <v>0</v>
      </c>
      <c r="H71" s="52">
        <v>0</v>
      </c>
      <c r="I71" s="53">
        <f t="shared" si="9"/>
        <v>0</v>
      </c>
    </row>
    <row r="72" spans="1:9" s="48" customFormat="1">
      <c r="A72" s="127">
        <f>A71+0.001</f>
        <v>1.0229999999999986</v>
      </c>
      <c r="B72" s="50" t="s">
        <v>66</v>
      </c>
      <c r="C72" s="108" t="s">
        <v>61</v>
      </c>
      <c r="D72" s="42">
        <f>CEILING(D70*0.1,5)</f>
        <v>10</v>
      </c>
      <c r="E72" s="43" t="s">
        <v>67</v>
      </c>
      <c r="F72" s="44">
        <v>0</v>
      </c>
      <c r="G72" s="44">
        <f t="shared" si="8"/>
        <v>0</v>
      </c>
      <c r="H72" s="52">
        <v>0</v>
      </c>
      <c r="I72" s="53">
        <f t="shared" si="9"/>
        <v>0</v>
      </c>
    </row>
    <row r="73" spans="1:9" s="48" customFormat="1">
      <c r="A73" s="127">
        <f>A72+0.001</f>
        <v>1.0239999999999985</v>
      </c>
      <c r="B73" s="50" t="s">
        <v>68</v>
      </c>
      <c r="C73" s="108" t="s">
        <v>61</v>
      </c>
      <c r="D73" s="42">
        <f>CEILING(D70*0.2,5)</f>
        <v>20</v>
      </c>
      <c r="E73" s="43" t="s">
        <v>67</v>
      </c>
      <c r="F73" s="44">
        <v>0</v>
      </c>
      <c r="G73" s="44">
        <f t="shared" si="8"/>
        <v>0</v>
      </c>
      <c r="H73" s="52">
        <v>0</v>
      </c>
      <c r="I73" s="53">
        <f t="shared" si="9"/>
        <v>0</v>
      </c>
    </row>
    <row r="74" spans="1:9" s="48" customFormat="1" ht="25.5">
      <c r="A74" s="127">
        <f>A73+0.001</f>
        <v>1.0249999999999984</v>
      </c>
      <c r="B74" s="50" t="s">
        <v>69</v>
      </c>
      <c r="C74" s="108" t="s">
        <v>61</v>
      </c>
      <c r="D74" s="42">
        <f>CEILING(D70*0.3,5)</f>
        <v>30</v>
      </c>
      <c r="E74" s="43" t="s">
        <v>67</v>
      </c>
      <c r="F74" s="44">
        <v>0</v>
      </c>
      <c r="G74" s="44">
        <f t="shared" si="8"/>
        <v>0</v>
      </c>
      <c r="H74" s="52">
        <v>0</v>
      </c>
      <c r="I74" s="53">
        <f t="shared" si="9"/>
        <v>0</v>
      </c>
    </row>
    <row r="75" spans="1:9" s="48" customFormat="1">
      <c r="A75" s="51"/>
      <c r="B75" s="50"/>
      <c r="C75" s="108"/>
      <c r="D75" s="42"/>
      <c r="E75" s="43"/>
      <c r="F75" s="44"/>
      <c r="G75" s="44"/>
      <c r="H75" s="44"/>
      <c r="I75" s="45"/>
    </row>
    <row r="76" spans="1:9">
      <c r="A76" s="51"/>
      <c r="B76" s="41" t="s">
        <v>70</v>
      </c>
      <c r="C76" s="108"/>
      <c r="D76" s="42"/>
      <c r="E76" s="43"/>
      <c r="F76" s="44"/>
      <c r="G76" s="44"/>
      <c r="H76" s="44"/>
      <c r="I76" s="45"/>
    </row>
    <row r="77" spans="1:9">
      <c r="A77" s="46" t="s">
        <v>123</v>
      </c>
      <c r="B77" s="47"/>
      <c r="C77" s="108"/>
      <c r="D77" s="42"/>
      <c r="E77" s="43"/>
      <c r="F77" s="44"/>
      <c r="G77" s="44"/>
      <c r="H77" s="44"/>
      <c r="I77" s="45"/>
    </row>
    <row r="78" spans="1:9" s="48" customFormat="1" ht="25.5">
      <c r="A78" s="127">
        <f>A74+0.001</f>
        <v>1.0259999999999982</v>
      </c>
      <c r="B78" s="37" t="s">
        <v>125</v>
      </c>
      <c r="C78" s="42" t="s">
        <v>118</v>
      </c>
      <c r="D78" s="42">
        <v>1</v>
      </c>
      <c r="E78" s="80" t="s">
        <v>51</v>
      </c>
      <c r="F78" s="44">
        <v>0</v>
      </c>
      <c r="G78" s="44">
        <f>F78*D78</f>
        <v>0</v>
      </c>
      <c r="H78" s="44">
        <v>0</v>
      </c>
      <c r="I78" s="45">
        <f>CEILING(H78*D78,1)</f>
        <v>0</v>
      </c>
    </row>
    <row r="79" spans="1:9" s="48" customFormat="1" ht="38.25">
      <c r="A79" s="127">
        <f>A78+0.001</f>
        <v>1.0269999999999981</v>
      </c>
      <c r="B79" s="37" t="s">
        <v>71</v>
      </c>
      <c r="C79" s="42" t="s">
        <v>118</v>
      </c>
      <c r="D79" s="42">
        <v>1</v>
      </c>
      <c r="E79" s="80" t="s">
        <v>51</v>
      </c>
      <c r="F79" s="44">
        <v>0</v>
      </c>
      <c r="G79" s="44">
        <f>F79*D79</f>
        <v>0</v>
      </c>
      <c r="H79" s="44">
        <v>0</v>
      </c>
      <c r="I79" s="45">
        <f>CEILING(H79*D79,1)</f>
        <v>0</v>
      </c>
    </row>
    <row r="80" spans="1:9" s="48" customFormat="1">
      <c r="A80" s="132" t="s">
        <v>72</v>
      </c>
      <c r="B80" s="133" t="s">
        <v>73</v>
      </c>
      <c r="C80" s="42"/>
      <c r="D80" s="42"/>
      <c r="E80" s="80"/>
      <c r="F80" s="44"/>
      <c r="G80" s="44"/>
      <c r="H80" s="44"/>
      <c r="I80" s="45"/>
    </row>
    <row r="81" spans="1:9" s="48" customFormat="1">
      <c r="A81" s="127">
        <f>A79+0.001</f>
        <v>1.027999999999998</v>
      </c>
      <c r="B81" s="37" t="s">
        <v>74</v>
      </c>
      <c r="C81" s="42" t="s">
        <v>118</v>
      </c>
      <c r="D81" s="79">
        <v>0</v>
      </c>
      <c r="E81" s="80" t="s">
        <v>51</v>
      </c>
      <c r="F81" s="52">
        <v>0</v>
      </c>
      <c r="G81" s="52">
        <f>F81*D81</f>
        <v>0</v>
      </c>
      <c r="H81" s="52">
        <v>0</v>
      </c>
      <c r="I81" s="53">
        <f>CEILING(H81*D81,1)</f>
        <v>0</v>
      </c>
    </row>
    <row r="82" spans="1:9" s="48" customFormat="1">
      <c r="A82" s="49"/>
      <c r="B82" s="50"/>
      <c r="C82" s="108"/>
      <c r="D82" s="42"/>
      <c r="E82" s="43"/>
      <c r="F82" s="44"/>
      <c r="G82" s="44"/>
      <c r="H82" s="44"/>
      <c r="I82" s="45"/>
    </row>
    <row r="83" spans="1:9">
      <c r="A83" s="40"/>
      <c r="B83" s="41" t="s">
        <v>75</v>
      </c>
      <c r="C83" s="108"/>
      <c r="D83" s="42"/>
      <c r="E83" s="43"/>
      <c r="F83" s="44"/>
      <c r="G83" s="44"/>
      <c r="H83" s="44"/>
      <c r="I83" s="45"/>
    </row>
    <row r="84" spans="1:9">
      <c r="A84" s="46" t="s">
        <v>76</v>
      </c>
      <c r="B84" s="47"/>
      <c r="C84" s="108"/>
      <c r="D84" s="42"/>
      <c r="E84" s="43"/>
      <c r="F84" s="44"/>
      <c r="G84" s="44"/>
      <c r="H84" s="44"/>
      <c r="I84" s="45"/>
    </row>
    <row r="85" spans="1:9" s="48" customFormat="1" ht="24">
      <c r="A85" s="127">
        <v>1.0309999999999999</v>
      </c>
      <c r="B85" s="37" t="s">
        <v>78</v>
      </c>
      <c r="C85" s="42" t="s">
        <v>118</v>
      </c>
      <c r="D85" s="42">
        <v>295</v>
      </c>
      <c r="E85" s="43" t="s">
        <v>77</v>
      </c>
      <c r="F85" s="44">
        <v>0</v>
      </c>
      <c r="G85" s="44">
        <f t="shared" ref="G85:G93" si="10">F85*D85</f>
        <v>0</v>
      </c>
      <c r="H85" s="44">
        <v>0</v>
      </c>
      <c r="I85" s="45">
        <f t="shared" ref="I85:I93" si="11">CEILING(H85*D85,1)</f>
        <v>0</v>
      </c>
    </row>
    <row r="86" spans="1:9" s="48" customFormat="1" ht="24">
      <c r="A86" s="127">
        <f t="shared" ref="A86:A88" si="12">A85+0.001</f>
        <v>1.0319999999999998</v>
      </c>
      <c r="B86" s="37" t="s">
        <v>127</v>
      </c>
      <c r="C86" s="42" t="s">
        <v>118</v>
      </c>
      <c r="D86" s="42">
        <v>49</v>
      </c>
      <c r="E86" s="43" t="s">
        <v>77</v>
      </c>
      <c r="F86" s="44">
        <v>0</v>
      </c>
      <c r="G86" s="44">
        <f t="shared" si="10"/>
        <v>0</v>
      </c>
      <c r="H86" s="44">
        <v>0</v>
      </c>
      <c r="I86" s="45">
        <f t="shared" si="11"/>
        <v>0</v>
      </c>
    </row>
    <row r="87" spans="1:9" s="48" customFormat="1" ht="24">
      <c r="A87" s="127">
        <f t="shared" si="12"/>
        <v>1.0329999999999997</v>
      </c>
      <c r="B87" s="37" t="s">
        <v>128</v>
      </c>
      <c r="C87" s="42" t="s">
        <v>118</v>
      </c>
      <c r="D87" s="42">
        <v>141</v>
      </c>
      <c r="E87" s="43" t="s">
        <v>77</v>
      </c>
      <c r="F87" s="44">
        <v>0</v>
      </c>
      <c r="G87" s="44">
        <f t="shared" si="10"/>
        <v>0</v>
      </c>
      <c r="H87" s="44">
        <v>0</v>
      </c>
      <c r="I87" s="45">
        <f t="shared" si="11"/>
        <v>0</v>
      </c>
    </row>
    <row r="88" spans="1:9" s="48" customFormat="1" ht="24">
      <c r="A88" s="127">
        <f t="shared" si="12"/>
        <v>1.0339999999999996</v>
      </c>
      <c r="B88" s="37" t="s">
        <v>129</v>
      </c>
      <c r="C88" s="42" t="s">
        <v>118</v>
      </c>
      <c r="D88" s="42">
        <v>350</v>
      </c>
      <c r="E88" s="43" t="s">
        <v>77</v>
      </c>
      <c r="F88" s="44">
        <v>0</v>
      </c>
      <c r="G88" s="44">
        <f t="shared" si="10"/>
        <v>0</v>
      </c>
      <c r="H88" s="44">
        <v>0</v>
      </c>
      <c r="I88" s="45">
        <f t="shared" si="11"/>
        <v>0</v>
      </c>
    </row>
    <row r="89" spans="1:9" s="48" customFormat="1" ht="24">
      <c r="A89" s="127">
        <v>1.0349999999999999</v>
      </c>
      <c r="B89" s="37" t="s">
        <v>79</v>
      </c>
      <c r="C89" s="42" t="s">
        <v>118</v>
      </c>
      <c r="D89" s="42">
        <v>1046</v>
      </c>
      <c r="E89" s="43" t="s">
        <v>77</v>
      </c>
      <c r="F89" s="44">
        <v>0</v>
      </c>
      <c r="G89" s="44">
        <f t="shared" si="10"/>
        <v>0</v>
      </c>
      <c r="H89" s="44">
        <v>0</v>
      </c>
      <c r="I89" s="45">
        <f t="shared" si="11"/>
        <v>0</v>
      </c>
    </row>
    <row r="90" spans="1:9" s="48" customFormat="1" ht="24">
      <c r="A90" s="127">
        <f t="shared" ref="A90:A93" si="13">A89+0.001</f>
        <v>1.0359999999999998</v>
      </c>
      <c r="B90" s="37" t="s">
        <v>80</v>
      </c>
      <c r="C90" s="42" t="s">
        <v>118</v>
      </c>
      <c r="D90" s="42">
        <v>647</v>
      </c>
      <c r="E90" s="43" t="s">
        <v>77</v>
      </c>
      <c r="F90" s="44">
        <v>0</v>
      </c>
      <c r="G90" s="44">
        <f t="shared" si="10"/>
        <v>0</v>
      </c>
      <c r="H90" s="44">
        <v>0</v>
      </c>
      <c r="I90" s="45">
        <f t="shared" si="11"/>
        <v>0</v>
      </c>
    </row>
    <row r="91" spans="1:9" s="48" customFormat="1" ht="24">
      <c r="A91" s="127">
        <f t="shared" si="13"/>
        <v>1.0369999999999997</v>
      </c>
      <c r="B91" s="37" t="s">
        <v>81</v>
      </c>
      <c r="C91" s="42" t="s">
        <v>118</v>
      </c>
      <c r="D91" s="42">
        <v>100</v>
      </c>
      <c r="E91" s="43" t="s">
        <v>77</v>
      </c>
      <c r="F91" s="44">
        <v>0</v>
      </c>
      <c r="G91" s="44">
        <f t="shared" si="10"/>
        <v>0</v>
      </c>
      <c r="H91" s="44">
        <v>0</v>
      </c>
      <c r="I91" s="45">
        <f t="shared" si="11"/>
        <v>0</v>
      </c>
    </row>
    <row r="92" spans="1:9" s="48" customFormat="1" ht="25.5">
      <c r="A92" s="127">
        <v>1.038</v>
      </c>
      <c r="B92" s="50" t="s">
        <v>82</v>
      </c>
      <c r="C92" s="108" t="s">
        <v>61</v>
      </c>
      <c r="D92" s="42">
        <f>CEILING(SUM(D85:D91)/8,2)</f>
        <v>330</v>
      </c>
      <c r="E92" s="43" t="s">
        <v>51</v>
      </c>
      <c r="F92" s="44">
        <v>0</v>
      </c>
      <c r="G92" s="44">
        <f t="shared" si="10"/>
        <v>0</v>
      </c>
      <c r="H92" s="44">
        <v>0</v>
      </c>
      <c r="I92" s="45">
        <f t="shared" si="11"/>
        <v>0</v>
      </c>
    </row>
    <row r="93" spans="1:9" s="48" customFormat="1">
      <c r="A93" s="127">
        <f t="shared" si="13"/>
        <v>1.0389999999999999</v>
      </c>
      <c r="B93" s="50" t="s">
        <v>83</v>
      </c>
      <c r="C93" s="108" t="s">
        <v>61</v>
      </c>
      <c r="D93" s="42">
        <f>CEILING(SUM(D85:D91)/25,2)</f>
        <v>106</v>
      </c>
      <c r="E93" s="43" t="s">
        <v>51</v>
      </c>
      <c r="F93" s="52">
        <v>0</v>
      </c>
      <c r="G93" s="44">
        <f t="shared" si="10"/>
        <v>0</v>
      </c>
      <c r="H93" s="44">
        <v>0</v>
      </c>
      <c r="I93" s="45">
        <f t="shared" si="11"/>
        <v>0</v>
      </c>
    </row>
    <row r="94" spans="1:9" s="48" customFormat="1">
      <c r="A94" s="128" t="s">
        <v>84</v>
      </c>
      <c r="B94" s="54"/>
      <c r="C94" s="108"/>
      <c r="D94" s="42"/>
      <c r="E94" s="43"/>
      <c r="F94" s="44"/>
      <c r="G94" s="44"/>
      <c r="H94" s="44"/>
      <c r="I94" s="45"/>
    </row>
    <row r="95" spans="1:9" s="48" customFormat="1">
      <c r="A95" s="129" t="s">
        <v>85</v>
      </c>
      <c r="B95" s="55" t="s">
        <v>86</v>
      </c>
      <c r="C95" s="108"/>
      <c r="D95" s="42"/>
      <c r="E95" s="43"/>
      <c r="F95" s="44"/>
      <c r="G95" s="44"/>
      <c r="H95" s="44"/>
      <c r="I95" s="45"/>
    </row>
    <row r="96" spans="1:9" s="48" customFormat="1">
      <c r="A96" s="129" t="s">
        <v>87</v>
      </c>
      <c r="B96" s="55" t="s">
        <v>88</v>
      </c>
      <c r="C96" s="108"/>
      <c r="D96" s="42"/>
      <c r="E96" s="43"/>
      <c r="F96" s="44"/>
      <c r="G96" s="44"/>
      <c r="H96" s="44"/>
      <c r="I96" s="45"/>
    </row>
    <row r="97" spans="1:9" s="48" customFormat="1">
      <c r="A97" s="51"/>
      <c r="B97" s="47"/>
      <c r="C97" s="108"/>
      <c r="D97" s="42"/>
      <c r="E97" s="43"/>
      <c r="F97" s="44"/>
      <c r="G97" s="44"/>
      <c r="H97" s="44"/>
      <c r="I97" s="45"/>
    </row>
    <row r="98" spans="1:9">
      <c r="A98" s="46" t="s">
        <v>89</v>
      </c>
      <c r="B98" s="47"/>
      <c r="C98" s="108"/>
      <c r="D98" s="42"/>
      <c r="E98" s="43"/>
      <c r="F98" s="44"/>
      <c r="G98" s="44"/>
      <c r="H98" s="44"/>
      <c r="I98" s="45"/>
    </row>
    <row r="99" spans="1:9" s="48" customFormat="1" ht="36.75">
      <c r="A99" s="127">
        <f>A93+0.001</f>
        <v>1.0399999999999998</v>
      </c>
      <c r="B99" s="130" t="s">
        <v>90</v>
      </c>
      <c r="C99" s="42" t="s">
        <v>118</v>
      </c>
      <c r="D99" s="42">
        <v>6</v>
      </c>
      <c r="E99" s="43" t="s">
        <v>77</v>
      </c>
      <c r="F99" s="44">
        <v>0</v>
      </c>
      <c r="G99" s="44">
        <f t="shared" ref="G99:G105" si="14">F99*D99</f>
        <v>0</v>
      </c>
      <c r="H99" s="44">
        <v>0</v>
      </c>
      <c r="I99" s="45">
        <f t="shared" ref="I99:I105" si="15">CEILING(H99*D99,1)</f>
        <v>0</v>
      </c>
    </row>
    <row r="100" spans="1:9" s="48" customFormat="1" ht="36.75">
      <c r="A100" s="127">
        <f t="shared" ref="A100:A105" si="16">A99+0.001</f>
        <v>1.0409999999999997</v>
      </c>
      <c r="B100" s="130" t="s">
        <v>91</v>
      </c>
      <c r="C100" s="42" t="s">
        <v>118</v>
      </c>
      <c r="D100" s="42">
        <v>6</v>
      </c>
      <c r="E100" s="43" t="s">
        <v>77</v>
      </c>
      <c r="F100" s="44">
        <v>0</v>
      </c>
      <c r="G100" s="44">
        <f t="shared" si="14"/>
        <v>0</v>
      </c>
      <c r="H100" s="44">
        <v>0</v>
      </c>
      <c r="I100" s="45">
        <f t="shared" si="15"/>
        <v>0</v>
      </c>
    </row>
    <row r="101" spans="1:9" s="48" customFormat="1" ht="36.75">
      <c r="A101" s="127">
        <f t="shared" si="16"/>
        <v>1.0419999999999996</v>
      </c>
      <c r="B101" s="130" t="s">
        <v>92</v>
      </c>
      <c r="C101" s="42" t="s">
        <v>118</v>
      </c>
      <c r="D101" s="42">
        <v>0</v>
      </c>
      <c r="E101" s="43" t="s">
        <v>77</v>
      </c>
      <c r="F101" s="44">
        <v>0</v>
      </c>
      <c r="G101" s="44">
        <f t="shared" si="14"/>
        <v>0</v>
      </c>
      <c r="H101" s="44">
        <v>0</v>
      </c>
      <c r="I101" s="45">
        <f t="shared" si="15"/>
        <v>0</v>
      </c>
    </row>
    <row r="102" spans="1:9" s="48" customFormat="1" ht="24">
      <c r="A102" s="127">
        <v>1.0389999999999999</v>
      </c>
      <c r="B102" s="130" t="s">
        <v>93</v>
      </c>
      <c r="C102" s="42" t="s">
        <v>118</v>
      </c>
      <c r="D102" s="42">
        <v>12</v>
      </c>
      <c r="E102" s="43" t="s">
        <v>77</v>
      </c>
      <c r="F102" s="44">
        <v>0</v>
      </c>
      <c r="G102" s="44">
        <f t="shared" si="14"/>
        <v>0</v>
      </c>
      <c r="H102" s="44">
        <v>0</v>
      </c>
      <c r="I102" s="45">
        <f t="shared" si="15"/>
        <v>0</v>
      </c>
    </row>
    <row r="103" spans="1:9" s="48" customFormat="1" ht="24">
      <c r="A103" s="127">
        <f t="shared" si="16"/>
        <v>1.0399999999999998</v>
      </c>
      <c r="B103" s="130" t="s">
        <v>94</v>
      </c>
      <c r="C103" s="42" t="s">
        <v>118</v>
      </c>
      <c r="D103" s="42">
        <v>0</v>
      </c>
      <c r="E103" s="43" t="s">
        <v>77</v>
      </c>
      <c r="F103" s="44">
        <v>0</v>
      </c>
      <c r="G103" s="44">
        <f t="shared" si="14"/>
        <v>0</v>
      </c>
      <c r="H103" s="44">
        <v>0</v>
      </c>
      <c r="I103" s="45">
        <f t="shared" si="15"/>
        <v>0</v>
      </c>
    </row>
    <row r="104" spans="1:9" s="48" customFormat="1" ht="36.75">
      <c r="A104" s="127">
        <f t="shared" si="16"/>
        <v>1.0409999999999997</v>
      </c>
      <c r="B104" s="130" t="s">
        <v>95</v>
      </c>
      <c r="C104" s="42" t="s">
        <v>118</v>
      </c>
      <c r="D104" s="42">
        <v>20</v>
      </c>
      <c r="E104" s="43" t="s">
        <v>77</v>
      </c>
      <c r="F104" s="44">
        <v>0</v>
      </c>
      <c r="G104" s="44">
        <f t="shared" si="14"/>
        <v>0</v>
      </c>
      <c r="H104" s="44">
        <v>0</v>
      </c>
      <c r="I104" s="45">
        <f t="shared" si="15"/>
        <v>0</v>
      </c>
    </row>
    <row r="105" spans="1:9" s="48" customFormat="1" ht="36.75">
      <c r="A105" s="127">
        <f t="shared" si="16"/>
        <v>1.0419999999999996</v>
      </c>
      <c r="B105" s="130" t="s">
        <v>96</v>
      </c>
      <c r="C105" s="42" t="s">
        <v>118</v>
      </c>
      <c r="D105" s="42">
        <v>35</v>
      </c>
      <c r="E105" s="43" t="s">
        <v>77</v>
      </c>
      <c r="F105" s="44">
        <v>0</v>
      </c>
      <c r="G105" s="44">
        <f t="shared" si="14"/>
        <v>0</v>
      </c>
      <c r="H105" s="44">
        <v>0</v>
      </c>
      <c r="I105" s="45">
        <f t="shared" si="15"/>
        <v>0</v>
      </c>
    </row>
    <row r="106" spans="1:9" s="48" customFormat="1">
      <c r="A106" s="128" t="s">
        <v>84</v>
      </c>
      <c r="B106" s="54"/>
      <c r="C106" s="108"/>
      <c r="D106" s="42"/>
      <c r="E106" s="43"/>
      <c r="F106" s="44"/>
      <c r="G106" s="44"/>
      <c r="H106" s="44"/>
      <c r="I106" s="45"/>
    </row>
    <row r="107" spans="1:9" s="48" customFormat="1">
      <c r="A107" s="123"/>
      <c r="B107" s="55" t="s">
        <v>97</v>
      </c>
      <c r="C107" s="108"/>
      <c r="D107" s="42"/>
      <c r="E107" s="43"/>
      <c r="F107" s="44"/>
      <c r="G107" s="44"/>
      <c r="H107" s="44"/>
      <c r="I107" s="45"/>
    </row>
    <row r="108" spans="1:9" s="48" customFormat="1">
      <c r="A108" s="51"/>
      <c r="B108" s="47"/>
      <c r="C108" s="108"/>
      <c r="D108" s="42"/>
      <c r="E108" s="43"/>
      <c r="F108" s="44"/>
      <c r="G108" s="44"/>
      <c r="H108" s="44"/>
      <c r="I108" s="45"/>
    </row>
    <row r="109" spans="1:9">
      <c r="A109" s="46" t="s">
        <v>55</v>
      </c>
      <c r="B109" s="47"/>
      <c r="C109" s="108"/>
      <c r="D109" s="42"/>
      <c r="E109" s="43"/>
      <c r="F109" s="44"/>
      <c r="G109" s="44"/>
      <c r="H109" s="44"/>
      <c r="I109" s="45"/>
    </row>
    <row r="110" spans="1:9" s="48" customFormat="1" ht="38.25">
      <c r="A110" s="127">
        <f>A105+0.001</f>
        <v>1.0429999999999995</v>
      </c>
      <c r="B110" s="56" t="s">
        <v>98</v>
      </c>
      <c r="C110" s="42" t="s">
        <v>118</v>
      </c>
      <c r="D110" s="42">
        <v>10</v>
      </c>
      <c r="E110" s="80" t="s">
        <v>99</v>
      </c>
      <c r="F110" s="44">
        <v>0</v>
      </c>
      <c r="G110" s="44">
        <f>F110*D110</f>
        <v>0</v>
      </c>
      <c r="H110" s="44">
        <v>0</v>
      </c>
      <c r="I110" s="45">
        <f>CEILING(H110*D110,1)</f>
        <v>0</v>
      </c>
    </row>
    <row r="111" spans="1:9" s="48" customFormat="1">
      <c r="A111" s="127">
        <f>A110+0.001</f>
        <v>1.0439999999999994</v>
      </c>
      <c r="B111" s="50" t="s">
        <v>100</v>
      </c>
      <c r="C111" s="42" t="s">
        <v>118</v>
      </c>
      <c r="D111" s="42">
        <v>3</v>
      </c>
      <c r="E111" s="80" t="s">
        <v>51</v>
      </c>
      <c r="F111" s="44">
        <v>0</v>
      </c>
      <c r="G111" s="44">
        <f>F111*D111</f>
        <v>0</v>
      </c>
      <c r="H111" s="44">
        <v>0</v>
      </c>
      <c r="I111" s="45">
        <f>CEILING(H111*D111,1)</f>
        <v>0</v>
      </c>
    </row>
    <row r="112" spans="1:9" s="48" customFormat="1">
      <c r="A112" s="127">
        <f>A111+0.001</f>
        <v>1.0449999999999993</v>
      </c>
      <c r="B112" s="56" t="s">
        <v>101</v>
      </c>
      <c r="C112" s="42" t="s">
        <v>118</v>
      </c>
      <c r="D112" s="42">
        <v>1</v>
      </c>
      <c r="E112" s="80" t="s">
        <v>51</v>
      </c>
      <c r="F112" s="44">
        <v>0</v>
      </c>
      <c r="G112" s="44">
        <f>F112*D112</f>
        <v>0</v>
      </c>
      <c r="H112" s="44">
        <v>0</v>
      </c>
      <c r="I112" s="45">
        <f>CEILING(H112*D112,1)</f>
        <v>0</v>
      </c>
    </row>
    <row r="113" spans="1:9" s="48" customFormat="1" ht="25.5">
      <c r="A113" s="127">
        <f>A112+0.001</f>
        <v>1.0459999999999992</v>
      </c>
      <c r="B113" s="37" t="s">
        <v>102</v>
      </c>
      <c r="C113" s="42" t="s">
        <v>118</v>
      </c>
      <c r="D113" s="42">
        <v>0</v>
      </c>
      <c r="E113" s="80" t="s">
        <v>51</v>
      </c>
      <c r="F113" s="44">
        <v>0</v>
      </c>
      <c r="G113" s="44">
        <f>F113*D113</f>
        <v>0</v>
      </c>
      <c r="H113" s="44">
        <v>0</v>
      </c>
      <c r="I113" s="45">
        <f>CEILING(H113*D113,1)</f>
        <v>0</v>
      </c>
    </row>
    <row r="114" spans="1:9" s="48" customFormat="1">
      <c r="A114" s="51"/>
      <c r="B114" s="50"/>
      <c r="C114" s="108"/>
      <c r="D114" s="42"/>
      <c r="E114" s="80"/>
      <c r="F114" s="44"/>
      <c r="G114" s="44"/>
      <c r="H114" s="44"/>
      <c r="I114" s="45"/>
    </row>
    <row r="115" spans="1:9">
      <c r="A115" s="40"/>
      <c r="B115" s="41" t="s">
        <v>103</v>
      </c>
      <c r="C115" s="108"/>
      <c r="D115" s="42"/>
      <c r="E115" s="80"/>
      <c r="F115" s="44"/>
      <c r="G115" s="44"/>
      <c r="H115" s="44"/>
      <c r="I115" s="45"/>
    </row>
    <row r="116" spans="1:9">
      <c r="A116" s="127">
        <f>A113+0.001</f>
        <v>1.046999999999999</v>
      </c>
      <c r="B116" s="57" t="s">
        <v>104</v>
      </c>
      <c r="C116" s="108" t="s">
        <v>61</v>
      </c>
      <c r="D116" s="58">
        <v>30</v>
      </c>
      <c r="E116" s="59" t="s">
        <v>67</v>
      </c>
      <c r="F116" s="44">
        <v>0</v>
      </c>
      <c r="G116" s="44">
        <f t="shared" ref="G116:G124" si="17">F116*D116</f>
        <v>0</v>
      </c>
      <c r="H116" s="44">
        <v>0</v>
      </c>
      <c r="I116" s="45">
        <f t="shared" ref="I116:I124" si="18">CEILING(H116*D116,1)</f>
        <v>0</v>
      </c>
    </row>
    <row r="117" spans="1:9">
      <c r="A117" s="127">
        <f t="shared" ref="A117:A124" si="19">A116+0.001</f>
        <v>1.0479999999999989</v>
      </c>
      <c r="B117" s="57" t="s">
        <v>105</v>
      </c>
      <c r="C117" s="108" t="s">
        <v>61</v>
      </c>
      <c r="D117" s="58">
        <v>10</v>
      </c>
      <c r="E117" s="59" t="s">
        <v>67</v>
      </c>
      <c r="F117" s="44">
        <v>0</v>
      </c>
      <c r="G117" s="44">
        <f t="shared" si="17"/>
        <v>0</v>
      </c>
      <c r="H117" s="44">
        <v>0</v>
      </c>
      <c r="I117" s="45">
        <f t="shared" si="18"/>
        <v>0</v>
      </c>
    </row>
    <row r="118" spans="1:9">
      <c r="A118" s="127">
        <f t="shared" si="19"/>
        <v>1.0489999999999988</v>
      </c>
      <c r="B118" s="57" t="s">
        <v>106</v>
      </c>
      <c r="C118" s="108" t="s">
        <v>61</v>
      </c>
      <c r="D118" s="58">
        <v>24</v>
      </c>
      <c r="E118" s="59" t="s">
        <v>67</v>
      </c>
      <c r="F118" s="44">
        <v>0</v>
      </c>
      <c r="G118" s="44">
        <f t="shared" si="17"/>
        <v>0</v>
      </c>
      <c r="H118" s="44">
        <v>0</v>
      </c>
      <c r="I118" s="45">
        <f t="shared" si="18"/>
        <v>0</v>
      </c>
    </row>
    <row r="119" spans="1:9">
      <c r="A119" s="127">
        <f t="shared" si="19"/>
        <v>1.0499999999999987</v>
      </c>
      <c r="B119" s="57" t="s">
        <v>107</v>
      </c>
      <c r="C119" s="108" t="s">
        <v>61</v>
      </c>
      <c r="D119" s="58">
        <v>3</v>
      </c>
      <c r="E119" s="59" t="s">
        <v>67</v>
      </c>
      <c r="F119" s="44">
        <v>0</v>
      </c>
      <c r="G119" s="44">
        <f t="shared" si="17"/>
        <v>0</v>
      </c>
      <c r="H119" s="44">
        <v>0</v>
      </c>
      <c r="I119" s="45">
        <f t="shared" si="18"/>
        <v>0</v>
      </c>
    </row>
    <row r="120" spans="1:9">
      <c r="A120" s="127">
        <f t="shared" si="19"/>
        <v>1.0509999999999986</v>
      </c>
      <c r="B120" s="57" t="s">
        <v>108</v>
      </c>
      <c r="C120" s="108" t="s">
        <v>61</v>
      </c>
      <c r="D120" s="58">
        <v>6</v>
      </c>
      <c r="E120" s="59" t="s">
        <v>67</v>
      </c>
      <c r="F120" s="44">
        <v>0</v>
      </c>
      <c r="G120" s="44">
        <f t="shared" si="17"/>
        <v>0</v>
      </c>
      <c r="H120" s="44">
        <v>0</v>
      </c>
      <c r="I120" s="45">
        <f t="shared" si="18"/>
        <v>0</v>
      </c>
    </row>
    <row r="121" spans="1:9">
      <c r="A121" s="127">
        <f t="shared" si="19"/>
        <v>1.0519999999999985</v>
      </c>
      <c r="B121" s="60" t="s">
        <v>109</v>
      </c>
      <c r="C121" s="42" t="s">
        <v>61</v>
      </c>
      <c r="D121" s="79">
        <v>0</v>
      </c>
      <c r="E121" s="59" t="s">
        <v>67</v>
      </c>
      <c r="F121" s="134">
        <v>0</v>
      </c>
      <c r="G121" s="134">
        <f t="shared" si="17"/>
        <v>0</v>
      </c>
      <c r="H121" s="134">
        <v>0</v>
      </c>
      <c r="I121" s="135">
        <f t="shared" si="18"/>
        <v>0</v>
      </c>
    </row>
    <row r="122" spans="1:9">
      <c r="A122" s="127">
        <f t="shared" si="19"/>
        <v>1.0529999999999984</v>
      </c>
      <c r="B122" s="60" t="s">
        <v>110</v>
      </c>
      <c r="C122" s="108" t="s">
        <v>61</v>
      </c>
      <c r="D122" s="58">
        <v>4</v>
      </c>
      <c r="E122" s="59" t="s">
        <v>67</v>
      </c>
      <c r="F122" s="44">
        <v>0</v>
      </c>
      <c r="G122" s="44">
        <f t="shared" si="17"/>
        <v>0</v>
      </c>
      <c r="H122" s="44">
        <v>0</v>
      </c>
      <c r="I122" s="45">
        <f t="shared" si="18"/>
        <v>0</v>
      </c>
    </row>
    <row r="123" spans="1:9" ht="63.75">
      <c r="A123" s="127">
        <f t="shared" si="19"/>
        <v>1.0539999999999983</v>
      </c>
      <c r="B123" s="61" t="s">
        <v>111</v>
      </c>
      <c r="C123" s="108" t="s">
        <v>61</v>
      </c>
      <c r="D123" s="58">
        <v>6</v>
      </c>
      <c r="E123" s="59" t="s">
        <v>67</v>
      </c>
      <c r="F123" s="44">
        <v>0</v>
      </c>
      <c r="G123" s="44">
        <f t="shared" si="17"/>
        <v>0</v>
      </c>
      <c r="H123" s="44">
        <v>0</v>
      </c>
      <c r="I123" s="45">
        <f t="shared" si="18"/>
        <v>0</v>
      </c>
    </row>
    <row r="124" spans="1:9">
      <c r="A124" s="127">
        <f t="shared" si="19"/>
        <v>1.0549999999999982</v>
      </c>
      <c r="B124" s="131" t="s">
        <v>112</v>
      </c>
      <c r="C124" s="108" t="s">
        <v>61</v>
      </c>
      <c r="D124" s="58">
        <v>10</v>
      </c>
      <c r="E124" s="59" t="s">
        <v>67</v>
      </c>
      <c r="F124" s="52">
        <v>0</v>
      </c>
      <c r="G124" s="52">
        <f t="shared" si="17"/>
        <v>0</v>
      </c>
      <c r="H124" s="44">
        <v>0</v>
      </c>
      <c r="I124" s="45">
        <f t="shared" si="18"/>
        <v>0</v>
      </c>
    </row>
    <row r="125" spans="1:9" s="48" customFormat="1" ht="13.5" thickBot="1">
      <c r="A125" s="62"/>
      <c r="B125" s="63"/>
      <c r="C125" s="64"/>
      <c r="D125" s="64"/>
      <c r="E125" s="65"/>
      <c r="F125" s="66"/>
      <c r="G125" s="66"/>
      <c r="H125" s="66"/>
      <c r="I125" s="67"/>
    </row>
    <row r="126" spans="1:9" s="48" customFormat="1">
      <c r="A126" s="124"/>
      <c r="B126" s="68"/>
      <c r="C126" s="109"/>
      <c r="D126" s="68"/>
      <c r="E126" s="68"/>
      <c r="F126" s="68"/>
      <c r="G126" s="68"/>
      <c r="H126" s="68"/>
      <c r="I126" s="69"/>
    </row>
    <row r="127" spans="1:9" s="48" customFormat="1">
      <c r="A127" s="70" t="s">
        <v>113</v>
      </c>
      <c r="B127" s="71"/>
      <c r="C127" s="110"/>
      <c r="D127" s="72"/>
      <c r="E127" s="72"/>
      <c r="F127" s="72"/>
      <c r="G127" s="73">
        <f>SUM(G37:G125)</f>
        <v>0</v>
      </c>
      <c r="H127" s="72"/>
      <c r="I127" s="74">
        <f>SUM(I37:I125)</f>
        <v>0</v>
      </c>
    </row>
    <row r="128" spans="1:9" s="48" customFormat="1">
      <c r="A128" s="70"/>
      <c r="B128" s="71"/>
      <c r="C128" s="110"/>
      <c r="D128" s="72"/>
      <c r="E128" s="72"/>
      <c r="F128" s="72"/>
      <c r="G128" s="73"/>
      <c r="H128" s="72"/>
      <c r="I128" s="74"/>
    </row>
    <row r="129" spans="1:9" s="48" customFormat="1">
      <c r="A129" s="125"/>
      <c r="B129" s="75" t="s">
        <v>114</v>
      </c>
      <c r="C129" s="110"/>
      <c r="D129" s="71"/>
      <c r="E129" s="71"/>
      <c r="F129" s="71"/>
      <c r="G129" s="72"/>
      <c r="H129" s="71"/>
      <c r="I129" s="76">
        <f>G127+I127</f>
        <v>0</v>
      </c>
    </row>
    <row r="130" spans="1:9" s="48" customFormat="1" ht="13.5" thickBot="1">
      <c r="A130" s="126"/>
      <c r="B130" s="77"/>
      <c r="C130" s="111"/>
      <c r="D130" s="77"/>
      <c r="E130" s="77"/>
      <c r="F130" s="77"/>
      <c r="G130" s="77"/>
      <c r="H130" s="77"/>
      <c r="I130" s="78"/>
    </row>
  </sheetData>
  <sheetProtection selectLockedCells="1" selectUnlockedCells="1"/>
  <mergeCells count="2">
    <mergeCell ref="F5:G5"/>
    <mergeCell ref="H5:I5"/>
  </mergeCells>
  <phoneticPr fontId="0" type="noConversion"/>
  <printOptions horizontalCentered="1"/>
  <pageMargins left="0.59027777777777779" right="0.39374999999999999" top="0.39374999999999999" bottom="0.39305555555555555" header="0.51180555555555551" footer="0.19652777777777777"/>
  <pageSetup paperSize="9" scale="58" fitToHeight="0" orientation="portrait" useFirstPageNumber="1" horizontalDpi="300" verticalDpi="300" r:id="rId1"/>
  <headerFooter alignWithMargins="0">
    <oddFooter>&amp;L&amp;"Arial,kurzíva"&amp;11©  MIKROKLIMA s.r.o. Hradec Králové, &amp;D&amp;R&amp;"Arial,kurzíva"&amp;11&amp;P / &amp;N</oddFoot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Mrázek František DiS.</dc:creator>
  <cp:keywords/>
  <dc:description/>
  <cp:lastModifiedBy>Mrázek František DiS.</cp:lastModifiedBy>
  <cp:revision/>
  <cp:lastPrinted>2018-04-16T08:56:49Z</cp:lastPrinted>
  <dcterms:created xsi:type="dcterms:W3CDTF">2016-03-22T13:16:14Z</dcterms:created>
  <dcterms:modified xsi:type="dcterms:W3CDTF">2018-06-04T08:22:39Z</dcterms:modified>
  <cp:category/>
  <cp:contentStatus/>
</cp:coreProperties>
</file>