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665\Desktop\MRÁZEK\08. Výměníková stanice\VZ realizace VS\DPS č. 3\Soupisy\"/>
    </mc:Choice>
  </mc:AlternateContent>
  <bookViews>
    <workbookView xWindow="0" yWindow="0" windowWidth="20490" windowHeight="7755" activeTab="1"/>
  </bookViews>
  <sheets>
    <sheet name="Rekapitulace stavby" sheetId="1" r:id="rId1"/>
    <sheet name="ONNVSPARA - VÝMĚNÍKOVÁ ST..." sheetId="2" r:id="rId2"/>
  </sheets>
  <definedNames>
    <definedName name="_xlnm._FilterDatabase" localSheetId="1" hidden="1">'ONNVSPARA - VÝMĚNÍKOVÁ ST...'!$C$71:$K$76</definedName>
    <definedName name="_xlnm.Print_Titles" localSheetId="1">'ONNVSPARA - VÝMĚNÍKOVÁ ST...'!$71:$71</definedName>
    <definedName name="_xlnm.Print_Titles" localSheetId="0">'Rekapitulace stavby'!$49:$49</definedName>
    <definedName name="_xlnm.Print_Area" localSheetId="1">'ONNVSPARA - VÝMĚNÍKOVÁ ST...'!$C$4:$J$34,'ONNVSPARA - VÝMĚNÍKOVÁ ST...'!$C$40:$J$55,'ONNVSPARA - VÝMĚNÍKOVÁ ST...'!$C$61:$K$76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76" i="2"/>
  <c r="BH76" i="2"/>
  <c r="BG76" i="2"/>
  <c r="BF76" i="2"/>
  <c r="T76" i="2"/>
  <c r="R76" i="2"/>
  <c r="P76" i="2"/>
  <c r="BK76" i="2"/>
  <c r="J76" i="2"/>
  <c r="BE76" i="2"/>
  <c r="BI75" i="2"/>
  <c r="F32" i="2"/>
  <c r="BD52" i="1"/>
  <c r="BH75" i="2"/>
  <c r="F31" i="2" s="1"/>
  <c r="BC52" i="1" s="1"/>
  <c r="BC51" i="1" s="1"/>
  <c r="BG75" i="2"/>
  <c r="F30" i="2"/>
  <c r="BB52" i="1" s="1"/>
  <c r="BB51" i="1" s="1"/>
  <c r="BF75" i="2"/>
  <c r="F29" i="2" s="1"/>
  <c r="BA52" i="1" s="1"/>
  <c r="BA51" i="1" s="1"/>
  <c r="J29" i="2"/>
  <c r="AW52" i="1"/>
  <c r="T75" i="2"/>
  <c r="T74" i="2"/>
  <c r="T73" i="2" s="1"/>
  <c r="T72" i="2" s="1"/>
  <c r="R75" i="2"/>
  <c r="R74" i="2"/>
  <c r="R73" i="2" s="1"/>
  <c r="R72" i="2" s="1"/>
  <c r="P75" i="2"/>
  <c r="P74" i="2"/>
  <c r="P73" i="2" s="1"/>
  <c r="P72" i="2" s="1"/>
  <c r="AU52" i="1" s="1"/>
  <c r="AU51" i="1" s="1"/>
  <c r="BK75" i="2"/>
  <c r="BK74" i="2" s="1"/>
  <c r="J75" i="2"/>
  <c r="BE75" i="2"/>
  <c r="F28" i="2" s="1"/>
  <c r="AZ52" i="1" s="1"/>
  <c r="AZ51" i="1" s="1"/>
  <c r="J28" i="2"/>
  <c r="AV52" i="1" s="1"/>
  <c r="AT52" i="1" s="1"/>
  <c r="F66" i="2"/>
  <c r="E64" i="2"/>
  <c r="F45" i="2"/>
  <c r="E43" i="2"/>
  <c r="J19" i="2"/>
  <c r="E19" i="2"/>
  <c r="J68" i="2" s="1"/>
  <c r="J18" i="2"/>
  <c r="J16" i="2"/>
  <c r="E16" i="2"/>
  <c r="F69" i="2" s="1"/>
  <c r="F48" i="2"/>
  <c r="J15" i="2"/>
  <c r="J13" i="2"/>
  <c r="E13" i="2"/>
  <c r="F68" i="2"/>
  <c r="F47" i="2"/>
  <c r="J12" i="2"/>
  <c r="J10" i="2"/>
  <c r="J66" i="2"/>
  <c r="J45" i="2"/>
  <c r="BD51" i="1"/>
  <c r="W30" i="1"/>
  <c r="AS51" i="1"/>
  <c r="L47" i="1"/>
  <c r="AM46" i="1"/>
  <c r="L46" i="1"/>
  <c r="AM44" i="1"/>
  <c r="L44" i="1"/>
  <c r="L42" i="1"/>
  <c r="L41" i="1"/>
  <c r="W29" i="1" l="1"/>
  <c r="AY51" i="1"/>
  <c r="AW51" i="1"/>
  <c r="AK27" i="1" s="1"/>
  <c r="W27" i="1"/>
  <c r="AX51" i="1"/>
  <c r="W28" i="1"/>
  <c r="J74" i="2"/>
  <c r="J54" i="2" s="1"/>
  <c r="BK73" i="2"/>
  <c r="W26" i="1"/>
  <c r="AV51" i="1"/>
  <c r="J47" i="2"/>
  <c r="BK72" i="2" l="1"/>
  <c r="J72" i="2" s="1"/>
  <c r="J73" i="2"/>
  <c r="J53" i="2" s="1"/>
  <c r="AK26" i="1"/>
  <c r="AT51" i="1"/>
  <c r="J52" i="2" l="1"/>
  <c r="J25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<sst xmlns="http://schemas.openxmlformats.org/spreadsheetml/2006/main" count="251" uniqueCount="119">
  <si>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</si>
  <si>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</si>
  <si>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</si>
  <si>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</si>
  <si>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</si>
  <si>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</si>
  <si>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</si>
  <si>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{d46c7d1d-d7d4-4c2f-858c-b7e37d86d6bf}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</si>
  <si>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</si>
  <si>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</si>
  <si>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</si>
  <si>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</si>
  <si>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</si>
  <si>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</si>
  <si>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</si>
  <si>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</si>
  <si>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ONNVSPARA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</si>
  <si>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</si>
  <si>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</si>
  <si>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VÝMĚNÍKOVÁ STANICE V OBJEKTU SO 10-J OBLASTNÍ NEMOCNICE NÁCHOD</t>
  </si>
  <si>
    <t>KSO:</t>
  </si>
  <si>
    <t/>
  </si>
  <si>
    <t>CC-CZ:</t>
  </si>
  <si>
    <t>Místo:</t>
  </si>
  <si>
    <t>Nemocnice Náchod</t>
  </si>
  <si>
    <t>Datum:</t>
  </si>
  <si>
    <t>21. 5. 2018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</si>
  <si>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</si>
  <si>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</si>
  <si>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</si>
  <si>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</si>
  <si>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</si>
  <si>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</si>
  <si>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</si>
  <si>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</si>
  <si>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</si>
  <si>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</si>
  <si>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</si>
  <si>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</si>
  <si>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</si>
  <si>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</si>
  <si>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</si>
  <si>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</si>
  <si>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</si>
  <si>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</si>
  <si>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</si>
  <si>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</si>
  <si>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</si>
  <si>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</si>
  <si>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</si>
  <si>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</si>
  <si>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</si>
  <si>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</si>
  <si>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</si>
  <si>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</si>
  <si>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</si>
  <si>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</si>
  <si>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</si>
  <si>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</si>
  <si>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</si>
  <si>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</si>
  <si>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</si>
  <si>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</si>
  <si>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</si>
  <si>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</si>
  <si>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</si>
  <si>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</si>
  <si>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</si>
  <si>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</si>
  <si>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</si>
  <si>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</si>
  <si>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</si>
  <si>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</si>
  <si>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</si>
  <si>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</si>
  <si>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</si>
  <si>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</si>
  <si>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</si>
  <si>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</si>
  <si>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</si>
  <si>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</si>
  <si>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</si>
  <si>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</si>
  <si>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</si>
  <si>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</si>
  <si>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</si>
  <si>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</si>
  <si>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</si>
  <si>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</si>
  <si>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N00 - Celková rekapitulace</t>
  </si>
  <si>
    <t xml:space="preserve">    N01 - Celková rekapitulace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</si>
  <si>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</si>
  <si>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</si>
  <si>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</si>
  <si>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</si>
  <si>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</si>
  <si>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</si>
  <si>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</si>
  <si>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</si>
  <si>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</si>
  <si>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</si>
  <si>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</si>
  <si>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</si>
  <si>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</si>
  <si>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</si>
  <si>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N00</t>
  </si>
  <si>
    <t>Celková rekapitulace</t>
  </si>
  <si>
    <t>4</t>
  </si>
  <si>
    <t>ROZPOCET</t>
  </si>
  <si>
    <t>N01</t>
  </si>
  <si>
    <t>K</t>
  </si>
  <si>
    <t>01</t>
  </si>
  <si>
    <t>ZAŘÍZENÍ PRO VYTÁPĚNÍ STAVEB - ÚT ( VS pára/pára + ohřev TUV )</t>
  </si>
  <si>
    <t>soubor</t>
  </si>
  <si>
    <t>512</t>
  </si>
  <si>
    <t>-856698684</t>
  </si>
  <si>
    <t>02</t>
  </si>
  <si>
    <t>ZAŘÍZENÍ PRO VYTÁPĚNÍ STAVEB-  MaR ( VS pára/pára + ohřev TUV )</t>
  </si>
  <si>
    <t>-227266424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</si>
</sst>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6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9" t="s">
        <v>8</v>
      </c>
      <c r="BT2" s="19" t="s">
        <v>9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00" t="s">
        <v>16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4"/>
      <c r="AQ5" s="26"/>
      <c r="BE5" s="198" t="s">
        <v>17</v>
      </c>
      <c r="BS5" s="19" t="s">
        <v>8</v>
      </c>
    </row>
    <row r="6" spans="1:74" ht="36.950000000000003" customHeight="1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202" t="s">
        <v>19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4"/>
      <c r="AQ6" s="26"/>
      <c r="BE6" s="199"/>
      <c r="BS6" s="19" t="s">
        <v>8</v>
      </c>
    </row>
    <row r="7" spans="1:74" ht="14.45" customHeight="1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21</v>
      </c>
      <c r="AO7" s="24"/>
      <c r="AP7" s="24"/>
      <c r="AQ7" s="26"/>
      <c r="BE7" s="199"/>
      <c r="BS7" s="19" t="s">
        <v>8</v>
      </c>
    </row>
    <row r="8" spans="1:74" ht="14.45" customHeight="1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199"/>
      <c r="BS8" s="19" t="s">
        <v>8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199"/>
      <c r="BS9" s="19" t="s">
        <v>8</v>
      </c>
    </row>
    <row r="10" spans="1:74" ht="14.45" customHeight="1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21</v>
      </c>
      <c r="AO10" s="24"/>
      <c r="AP10" s="24"/>
      <c r="AQ10" s="26"/>
      <c r="BE10" s="199"/>
      <c r="BS10" s="19" t="s">
        <v>8</v>
      </c>
    </row>
    <row r="11" spans="1:74" ht="18.399999999999999" customHeight="1">
      <c r="B11" s="23"/>
      <c r="C11" s="24"/>
      <c r="D11" s="24"/>
      <c r="E11" s="30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30</v>
      </c>
      <c r="AL11" s="24"/>
      <c r="AM11" s="24"/>
      <c r="AN11" s="30" t="s">
        <v>21</v>
      </c>
      <c r="AO11" s="24"/>
      <c r="AP11" s="24"/>
      <c r="AQ11" s="26"/>
      <c r="BE11" s="199"/>
      <c r="BS11" s="19" t="s">
        <v>8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199"/>
      <c r="BS12" s="19" t="s">
        <v>8</v>
      </c>
    </row>
    <row r="13" spans="1:74" ht="14.45" customHeight="1">
      <c r="B13" s="23"/>
      <c r="C13" s="24"/>
      <c r="D13" s="32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32</v>
      </c>
      <c r="AO13" s="24"/>
      <c r="AP13" s="24"/>
      <c r="AQ13" s="26"/>
      <c r="BE13" s="199"/>
      <c r="BS13" s="19" t="s">
        <v>8</v>
      </c>
    </row>
    <row r="14" spans="1:74">
      <c r="B14" s="23"/>
      <c r="C14" s="24"/>
      <c r="D14" s="24"/>
      <c r="E14" s="203" t="s">
        <v>32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32" t="s">
        <v>30</v>
      </c>
      <c r="AL14" s="24"/>
      <c r="AM14" s="24"/>
      <c r="AN14" s="34" t="s">
        <v>32</v>
      </c>
      <c r="AO14" s="24"/>
      <c r="AP14" s="24"/>
      <c r="AQ14" s="26"/>
      <c r="BE14" s="199"/>
      <c r="BS14" s="19" t="s">
        <v>8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199"/>
      <c r="BS15" s="19" t="s">
        <v>6</v>
      </c>
    </row>
    <row r="16" spans="1:74" ht="14.45" customHeight="1">
      <c r="B16" s="23"/>
      <c r="C16" s="24"/>
      <c r="D16" s="32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21</v>
      </c>
      <c r="AO16" s="24"/>
      <c r="AP16" s="24"/>
      <c r="AQ16" s="26"/>
      <c r="BE16" s="199"/>
      <c r="BS16" s="19" t="s">
        <v>6</v>
      </c>
    </row>
    <row r="17" spans="2:71" ht="18.399999999999999" customHeight="1">
      <c r="B17" s="23"/>
      <c r="C17" s="24"/>
      <c r="D17" s="24"/>
      <c r="E17" s="30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30</v>
      </c>
      <c r="AL17" s="24"/>
      <c r="AM17" s="24"/>
      <c r="AN17" s="30" t="s">
        <v>21</v>
      </c>
      <c r="AO17" s="24"/>
      <c r="AP17" s="24"/>
      <c r="AQ17" s="26"/>
      <c r="BE17" s="199"/>
      <c r="BS17" s="19" t="s">
        <v>34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199"/>
      <c r="BS18" s="19" t="s">
        <v>8</v>
      </c>
    </row>
    <row r="19" spans="2:71" ht="14.45" customHeight="1">
      <c r="B19" s="23"/>
      <c r="C19" s="24"/>
      <c r="D19" s="32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199"/>
      <c r="BS19" s="19" t="s">
        <v>8</v>
      </c>
    </row>
    <row r="20" spans="2:71" ht="16.5" customHeight="1">
      <c r="B20" s="23"/>
      <c r="C20" s="24"/>
      <c r="D20" s="24"/>
      <c r="E20" s="205" t="s">
        <v>21</v>
      </c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4"/>
      <c r="AP20" s="24"/>
      <c r="AQ20" s="26"/>
      <c r="BE20" s="199"/>
      <c r="BS20" s="19" t="s">
        <v>34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199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199"/>
    </row>
    <row r="23" spans="2:71" s="1" customFormat="1" ht="25.9" customHeight="1">
      <c r="B23" s="36"/>
      <c r="C23" s="37"/>
      <c r="D23" s="38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06">
        <f>ROUND(AG51,2)</f>
        <v>0</v>
      </c>
      <c r="AL23" s="207"/>
      <c r="AM23" s="207"/>
      <c r="AN23" s="207"/>
      <c r="AO23" s="207"/>
      <c r="AP23" s="37"/>
      <c r="AQ23" s="40"/>
      <c r="BE23" s="199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199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08" t="s">
        <v>37</v>
      </c>
      <c r="M25" s="208"/>
      <c r="N25" s="208"/>
      <c r="O25" s="208"/>
      <c r="P25" s="37"/>
      <c r="Q25" s="37"/>
      <c r="R25" s="37"/>
      <c r="S25" s="37"/>
      <c r="T25" s="37"/>
      <c r="U25" s="37"/>
      <c r="V25" s="37"/>
      <c r="W25" s="208" t="s">
        <v>38</v>
      </c>
      <c r="X25" s="208"/>
      <c r="Y25" s="208"/>
      <c r="Z25" s="208"/>
      <c r="AA25" s="208"/>
      <c r="AB25" s="208"/>
      <c r="AC25" s="208"/>
      <c r="AD25" s="208"/>
      <c r="AE25" s="208"/>
      <c r="AF25" s="37"/>
      <c r="AG25" s="37"/>
      <c r="AH25" s="37"/>
      <c r="AI25" s="37"/>
      <c r="AJ25" s="37"/>
      <c r="AK25" s="208" t="s">
        <v>39</v>
      </c>
      <c r="AL25" s="208"/>
      <c r="AM25" s="208"/>
      <c r="AN25" s="208"/>
      <c r="AO25" s="208"/>
      <c r="AP25" s="37"/>
      <c r="AQ25" s="40"/>
      <c r="BE25" s="199"/>
    </row>
    <row r="26" spans="2:71" s="2" customFormat="1" ht="14.45" customHeight="1">
      <c r="B26" s="42"/>
      <c r="C26" s="43"/>
      <c r="D26" s="44" t="s">
        <v>40</v>
      </c>
      <c r="E26" s="43"/>
      <c r="F26" s="44" t="s">
        <v>41</v>
      </c>
      <c r="G26" s="43"/>
      <c r="H26" s="43"/>
      <c r="I26" s="43"/>
      <c r="J26" s="43"/>
      <c r="K26" s="43"/>
      <c r="L26" s="209">
        <v>0.21</v>
      </c>
      <c r="M26" s="210"/>
      <c r="N26" s="210"/>
      <c r="O26" s="210"/>
      <c r="P26" s="43"/>
      <c r="Q26" s="43"/>
      <c r="R26" s="43"/>
      <c r="S26" s="43"/>
      <c r="T26" s="43"/>
      <c r="U26" s="43"/>
      <c r="V26" s="43"/>
      <c r="W26" s="211">
        <f>ROUND(AZ51,2)</f>
        <v>0</v>
      </c>
      <c r="X26" s="210"/>
      <c r="Y26" s="210"/>
      <c r="Z26" s="210"/>
      <c r="AA26" s="210"/>
      <c r="AB26" s="210"/>
      <c r="AC26" s="210"/>
      <c r="AD26" s="210"/>
      <c r="AE26" s="210"/>
      <c r="AF26" s="43"/>
      <c r="AG26" s="43"/>
      <c r="AH26" s="43"/>
      <c r="AI26" s="43"/>
      <c r="AJ26" s="43"/>
      <c r="AK26" s="211">
        <f>ROUND(AV51,2)</f>
        <v>0</v>
      </c>
      <c r="AL26" s="210"/>
      <c r="AM26" s="210"/>
      <c r="AN26" s="210"/>
      <c r="AO26" s="210"/>
      <c r="AP26" s="43"/>
      <c r="AQ26" s="45"/>
      <c r="BE26" s="199"/>
    </row>
    <row r="27" spans="2:71" s="2" customFormat="1" ht="14.45" customHeight="1">
      <c r="B27" s="42"/>
      <c r="C27" s="43"/>
      <c r="D27" s="43"/>
      <c r="E27" s="43"/>
      <c r="F27" s="44" t="s">
        <v>42</v>
      </c>
      <c r="G27" s="43"/>
      <c r="H27" s="43"/>
      <c r="I27" s="43"/>
      <c r="J27" s="43"/>
      <c r="K27" s="43"/>
      <c r="L27" s="209">
        <v>0.15</v>
      </c>
      <c r="M27" s="210"/>
      <c r="N27" s="210"/>
      <c r="O27" s="210"/>
      <c r="P27" s="43"/>
      <c r="Q27" s="43"/>
      <c r="R27" s="43"/>
      <c r="S27" s="43"/>
      <c r="T27" s="43"/>
      <c r="U27" s="43"/>
      <c r="V27" s="43"/>
      <c r="W27" s="211">
        <f>ROUND(BA51,2)</f>
        <v>0</v>
      </c>
      <c r="X27" s="210"/>
      <c r="Y27" s="210"/>
      <c r="Z27" s="210"/>
      <c r="AA27" s="210"/>
      <c r="AB27" s="210"/>
      <c r="AC27" s="210"/>
      <c r="AD27" s="210"/>
      <c r="AE27" s="210"/>
      <c r="AF27" s="43"/>
      <c r="AG27" s="43"/>
      <c r="AH27" s="43"/>
      <c r="AI27" s="43"/>
      <c r="AJ27" s="43"/>
      <c r="AK27" s="211">
        <f>ROUND(AW51,2)</f>
        <v>0</v>
      </c>
      <c r="AL27" s="210"/>
      <c r="AM27" s="210"/>
      <c r="AN27" s="210"/>
      <c r="AO27" s="210"/>
      <c r="AP27" s="43"/>
      <c r="AQ27" s="45"/>
      <c r="BE27" s="199"/>
    </row>
    <row r="28" spans="2:71" s="2" customFormat="1" ht="14.45" hidden="1" customHeight="1">
      <c r="B28" s="42"/>
      <c r="C28" s="43"/>
      <c r="D28" s="43"/>
      <c r="E28" s="43"/>
      <c r="F28" s="44" t="s">
        <v>43</v>
      </c>
      <c r="G28" s="43"/>
      <c r="H28" s="43"/>
      <c r="I28" s="43"/>
      <c r="J28" s="43"/>
      <c r="K28" s="43"/>
      <c r="L28" s="209">
        <v>0.21</v>
      </c>
      <c r="M28" s="210"/>
      <c r="N28" s="210"/>
      <c r="O28" s="210"/>
      <c r="P28" s="43"/>
      <c r="Q28" s="43"/>
      <c r="R28" s="43"/>
      <c r="S28" s="43"/>
      <c r="T28" s="43"/>
      <c r="U28" s="43"/>
      <c r="V28" s="43"/>
      <c r="W28" s="211">
        <f>ROUND(BB51,2)</f>
        <v>0</v>
      </c>
      <c r="X28" s="210"/>
      <c r="Y28" s="210"/>
      <c r="Z28" s="210"/>
      <c r="AA28" s="210"/>
      <c r="AB28" s="210"/>
      <c r="AC28" s="210"/>
      <c r="AD28" s="210"/>
      <c r="AE28" s="210"/>
      <c r="AF28" s="43"/>
      <c r="AG28" s="43"/>
      <c r="AH28" s="43"/>
      <c r="AI28" s="43"/>
      <c r="AJ28" s="43"/>
      <c r="AK28" s="211">
        <v>0</v>
      </c>
      <c r="AL28" s="210"/>
      <c r="AM28" s="210"/>
      <c r="AN28" s="210"/>
      <c r="AO28" s="210"/>
      <c r="AP28" s="43"/>
      <c r="AQ28" s="45"/>
      <c r="BE28" s="199"/>
    </row>
    <row r="29" spans="2:71" s="2" customFormat="1" ht="14.45" hidden="1" customHeight="1">
      <c r="B29" s="42"/>
      <c r="C29" s="43"/>
      <c r="D29" s="43"/>
      <c r="E29" s="43"/>
      <c r="F29" s="44" t="s">
        <v>44</v>
      </c>
      <c r="G29" s="43"/>
      <c r="H29" s="43"/>
      <c r="I29" s="43"/>
      <c r="J29" s="43"/>
      <c r="K29" s="43"/>
      <c r="L29" s="209">
        <v>0.15</v>
      </c>
      <c r="M29" s="210"/>
      <c r="N29" s="210"/>
      <c r="O29" s="210"/>
      <c r="P29" s="43"/>
      <c r="Q29" s="43"/>
      <c r="R29" s="43"/>
      <c r="S29" s="43"/>
      <c r="T29" s="43"/>
      <c r="U29" s="43"/>
      <c r="V29" s="43"/>
      <c r="W29" s="211">
        <f>ROUND(BC51,2)</f>
        <v>0</v>
      </c>
      <c r="X29" s="210"/>
      <c r="Y29" s="210"/>
      <c r="Z29" s="210"/>
      <c r="AA29" s="210"/>
      <c r="AB29" s="210"/>
      <c r="AC29" s="210"/>
      <c r="AD29" s="210"/>
      <c r="AE29" s="210"/>
      <c r="AF29" s="43"/>
      <c r="AG29" s="43"/>
      <c r="AH29" s="43"/>
      <c r="AI29" s="43"/>
      <c r="AJ29" s="43"/>
      <c r="AK29" s="211">
        <v>0</v>
      </c>
      <c r="AL29" s="210"/>
      <c r="AM29" s="210"/>
      <c r="AN29" s="210"/>
      <c r="AO29" s="210"/>
      <c r="AP29" s="43"/>
      <c r="AQ29" s="45"/>
      <c r="BE29" s="199"/>
    </row>
    <row r="30" spans="2:71" s="2" customFormat="1" ht="14.45" hidden="1" customHeight="1">
      <c r="B30" s="42"/>
      <c r="C30" s="43"/>
      <c r="D30" s="43"/>
      <c r="E30" s="43"/>
      <c r="F30" s="44" t="s">
        <v>45</v>
      </c>
      <c r="G30" s="43"/>
      <c r="H30" s="43"/>
      <c r="I30" s="43"/>
      <c r="J30" s="43"/>
      <c r="K30" s="43"/>
      <c r="L30" s="209">
        <v>0</v>
      </c>
      <c r="M30" s="210"/>
      <c r="N30" s="210"/>
      <c r="O30" s="210"/>
      <c r="P30" s="43"/>
      <c r="Q30" s="43"/>
      <c r="R30" s="43"/>
      <c r="S30" s="43"/>
      <c r="T30" s="43"/>
      <c r="U30" s="43"/>
      <c r="V30" s="43"/>
      <c r="W30" s="211">
        <f>ROUND(BD51,2)</f>
        <v>0</v>
      </c>
      <c r="X30" s="210"/>
      <c r="Y30" s="210"/>
      <c r="Z30" s="210"/>
      <c r="AA30" s="210"/>
      <c r="AB30" s="210"/>
      <c r="AC30" s="210"/>
      <c r="AD30" s="210"/>
      <c r="AE30" s="210"/>
      <c r="AF30" s="43"/>
      <c r="AG30" s="43"/>
      <c r="AH30" s="43"/>
      <c r="AI30" s="43"/>
      <c r="AJ30" s="43"/>
      <c r="AK30" s="211">
        <v>0</v>
      </c>
      <c r="AL30" s="210"/>
      <c r="AM30" s="210"/>
      <c r="AN30" s="210"/>
      <c r="AO30" s="210"/>
      <c r="AP30" s="43"/>
      <c r="AQ30" s="45"/>
      <c r="BE30" s="199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199"/>
    </row>
    <row r="32" spans="2:71" s="1" customFormat="1" ht="25.9" customHeight="1">
      <c r="B32" s="36"/>
      <c r="C32" s="46"/>
      <c r="D32" s="47" t="s">
        <v>46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47</v>
      </c>
      <c r="U32" s="48"/>
      <c r="V32" s="48"/>
      <c r="W32" s="48"/>
      <c r="X32" s="212" t="s">
        <v>48</v>
      </c>
      <c r="Y32" s="213"/>
      <c r="Z32" s="213"/>
      <c r="AA32" s="213"/>
      <c r="AB32" s="213"/>
      <c r="AC32" s="48"/>
      <c r="AD32" s="48"/>
      <c r="AE32" s="48"/>
      <c r="AF32" s="48"/>
      <c r="AG32" s="48"/>
      <c r="AH32" s="48"/>
      <c r="AI32" s="48"/>
      <c r="AJ32" s="48"/>
      <c r="AK32" s="214">
        <f>SUM(AK23:AK30)</f>
        <v>0</v>
      </c>
      <c r="AL32" s="213"/>
      <c r="AM32" s="213"/>
      <c r="AN32" s="213"/>
      <c r="AO32" s="215"/>
      <c r="AP32" s="46"/>
      <c r="AQ32" s="50"/>
      <c r="BE32" s="199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>
      <c r="B39" s="36"/>
      <c r="C39" s="57" t="s">
        <v>49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>
      <c r="B41" s="59"/>
      <c r="C41" s="60" t="s">
        <v>15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ONNVSPARA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>
      <c r="B42" s="63"/>
      <c r="C42" s="64" t="s">
        <v>18</v>
      </c>
      <c r="D42" s="65"/>
      <c r="E42" s="65"/>
      <c r="F42" s="65"/>
      <c r="G42" s="65"/>
      <c r="H42" s="65"/>
      <c r="I42" s="65"/>
      <c r="J42" s="65"/>
      <c r="K42" s="65"/>
      <c r="L42" s="216" t="str">
        <f>K6</f>
        <v>VÝMĚNÍKOVÁ STANICE V OBJEKTU SO 10-J OBLASTNÍ NEMOCNICE NÁCHOD</v>
      </c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65"/>
      <c r="AQ42" s="65"/>
      <c r="AR42" s="66"/>
    </row>
    <row r="43" spans="2:56" s="1" customFormat="1" ht="6.95" customHeight="1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>
      <c r="B44" s="36"/>
      <c r="C44" s="60" t="s">
        <v>23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>Nemocnice Náchod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25</v>
      </c>
      <c r="AJ44" s="58"/>
      <c r="AK44" s="58"/>
      <c r="AL44" s="58"/>
      <c r="AM44" s="218" t="str">
        <f>IF(AN8= "","",AN8)</f>
        <v>21. 5. 2018</v>
      </c>
      <c r="AN44" s="218"/>
      <c r="AO44" s="58"/>
      <c r="AP44" s="58"/>
      <c r="AQ44" s="58"/>
      <c r="AR44" s="56"/>
    </row>
    <row r="45" spans="2:56" s="1" customFormat="1" ht="6.95" customHeight="1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>
      <c r="B46" s="36"/>
      <c r="C46" s="60" t="s">
        <v>27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 xml:space="preserve"> 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33</v>
      </c>
      <c r="AJ46" s="58"/>
      <c r="AK46" s="58"/>
      <c r="AL46" s="58"/>
      <c r="AM46" s="219" t="str">
        <f>IF(E17="","",E17)</f>
        <v xml:space="preserve"> </v>
      </c>
      <c r="AN46" s="219"/>
      <c r="AO46" s="219"/>
      <c r="AP46" s="219"/>
      <c r="AQ46" s="58"/>
      <c r="AR46" s="56"/>
      <c r="AS46" s="220" t="s">
        <v>50</v>
      </c>
      <c r="AT46" s="221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>
      <c r="B47" s="36"/>
      <c r="C47" s="60" t="s">
        <v>31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222"/>
      <c r="AT47" s="223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224"/>
      <c r="AT48" s="225"/>
      <c r="AU48" s="37"/>
      <c r="AV48" s="37"/>
      <c r="AW48" s="37"/>
      <c r="AX48" s="37"/>
      <c r="AY48" s="37"/>
      <c r="AZ48" s="37"/>
      <c r="BA48" s="37"/>
      <c r="BB48" s="37"/>
      <c r="BC48" s="37"/>
      <c r="BD48" s="73"/>
    </row>
    <row r="49" spans="1:90" s="1" customFormat="1" ht="29.25" customHeight="1">
      <c r="B49" s="36"/>
      <c r="C49" s="226" t="s">
        <v>51</v>
      </c>
      <c r="D49" s="227"/>
      <c r="E49" s="227"/>
      <c r="F49" s="227"/>
      <c r="G49" s="227"/>
      <c r="H49" s="74"/>
      <c r="I49" s="228" t="s">
        <v>52</v>
      </c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9" t="s">
        <v>53</v>
      </c>
      <c r="AH49" s="227"/>
      <c r="AI49" s="227"/>
      <c r="AJ49" s="227"/>
      <c r="AK49" s="227"/>
      <c r="AL49" s="227"/>
      <c r="AM49" s="227"/>
      <c r="AN49" s="228" t="s">
        <v>54</v>
      </c>
      <c r="AO49" s="227"/>
      <c r="AP49" s="227"/>
      <c r="AQ49" s="75" t="s">
        <v>55</v>
      </c>
      <c r="AR49" s="56"/>
      <c r="AS49" s="76" t="s">
        <v>56</v>
      </c>
      <c r="AT49" s="77" t="s">
        <v>57</v>
      </c>
      <c r="AU49" s="77" t="s">
        <v>58</v>
      </c>
      <c r="AV49" s="77" t="s">
        <v>59</v>
      </c>
      <c r="AW49" s="77" t="s">
        <v>60</v>
      </c>
      <c r="AX49" s="77" t="s">
        <v>61</v>
      </c>
      <c r="AY49" s="77" t="s">
        <v>62</v>
      </c>
      <c r="AZ49" s="77" t="s">
        <v>63</v>
      </c>
      <c r="BA49" s="77" t="s">
        <v>64</v>
      </c>
      <c r="BB49" s="77" t="s">
        <v>65</v>
      </c>
      <c r="BC49" s="77" t="s">
        <v>66</v>
      </c>
      <c r="BD49" s="78" t="s">
        <v>67</v>
      </c>
    </row>
    <row r="50" spans="1:90" s="1" customFormat="1" ht="10.9" customHeight="1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0" s="4" customFormat="1" ht="32.450000000000003" customHeight="1">
      <c r="B51" s="63"/>
      <c r="C51" s="82" t="s">
        <v>68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233">
        <f>ROUND(AG52,2)</f>
        <v>0</v>
      </c>
      <c r="AH51" s="233"/>
      <c r="AI51" s="233"/>
      <c r="AJ51" s="233"/>
      <c r="AK51" s="233"/>
      <c r="AL51" s="233"/>
      <c r="AM51" s="233"/>
      <c r="AN51" s="234">
        <f>SUM(AG51,AT51)</f>
        <v>0</v>
      </c>
      <c r="AO51" s="234"/>
      <c r="AP51" s="234"/>
      <c r="AQ51" s="84" t="s">
        <v>21</v>
      </c>
      <c r="AR51" s="66"/>
      <c r="AS51" s="85">
        <f>ROUND(AS52,2)</f>
        <v>0</v>
      </c>
      <c r="AT51" s="86">
        <f>ROUND(SUM(AV51:AW51),2)</f>
        <v>0</v>
      </c>
      <c r="AU51" s="87">
        <f>ROUND(AU52,5)</f>
        <v>0</v>
      </c>
      <c r="AV51" s="86">
        <f>ROUND(AZ51*L26,2)</f>
        <v>0</v>
      </c>
      <c r="AW51" s="86">
        <f>ROUND(BA51*L27,2)</f>
        <v>0</v>
      </c>
      <c r="AX51" s="86">
        <f>ROUND(BB51*L26,2)</f>
        <v>0</v>
      </c>
      <c r="AY51" s="86">
        <f>ROUND(BC51*L27,2)</f>
        <v>0</v>
      </c>
      <c r="AZ51" s="86">
        <f>ROUND(AZ52,2)</f>
        <v>0</v>
      </c>
      <c r="BA51" s="86">
        <f>ROUND(BA52,2)</f>
        <v>0</v>
      </c>
      <c r="BB51" s="86">
        <f>ROUND(BB52,2)</f>
        <v>0</v>
      </c>
      <c r="BC51" s="86">
        <f>ROUND(BC52,2)</f>
        <v>0</v>
      </c>
      <c r="BD51" s="88">
        <f>ROUND(BD52,2)</f>
        <v>0</v>
      </c>
      <c r="BS51" s="89" t="s">
        <v>69</v>
      </c>
      <c r="BT51" s="89" t="s">
        <v>70</v>
      </c>
      <c r="BV51" s="89" t="s">
        <v>71</v>
      </c>
      <c r="BW51" s="89" t="s">
        <v>7</v>
      </c>
      <c r="BX51" s="89" t="s">
        <v>72</v>
      </c>
      <c r="CL51" s="89" t="s">
        <v>21</v>
      </c>
    </row>
    <row r="52" spans="1:90" s="5" customFormat="1" ht="31.5" customHeight="1">
      <c r="A52" s="90" t="s">
        <v>73</v>
      </c>
      <c r="B52" s="91"/>
      <c r="C52" s="92"/>
      <c r="D52" s="232" t="s">
        <v>16</v>
      </c>
      <c r="E52" s="232"/>
      <c r="F52" s="232"/>
      <c r="G52" s="232"/>
      <c r="H52" s="232"/>
      <c r="I52" s="93"/>
      <c r="J52" s="232" t="s">
        <v>19</v>
      </c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0">
        <f>'ONNVSPARA - VÝMĚNÍKOVÁ ST...'!J25</f>
        <v>0</v>
      </c>
      <c r="AH52" s="231"/>
      <c r="AI52" s="231"/>
      <c r="AJ52" s="231"/>
      <c r="AK52" s="231"/>
      <c r="AL52" s="231"/>
      <c r="AM52" s="231"/>
      <c r="AN52" s="230">
        <f>SUM(AG52,AT52)</f>
        <v>0</v>
      </c>
      <c r="AO52" s="231"/>
      <c r="AP52" s="231"/>
      <c r="AQ52" s="94" t="s">
        <v>74</v>
      </c>
      <c r="AR52" s="95"/>
      <c r="AS52" s="96">
        <v>0</v>
      </c>
      <c r="AT52" s="97">
        <f>ROUND(SUM(AV52:AW52),2)</f>
        <v>0</v>
      </c>
      <c r="AU52" s="98">
        <f>'ONNVSPARA - VÝMĚNÍKOVÁ ST...'!P72</f>
        <v>0</v>
      </c>
      <c r="AV52" s="97">
        <f>'ONNVSPARA - VÝMĚNÍKOVÁ ST...'!J28</f>
        <v>0</v>
      </c>
      <c r="AW52" s="97">
        <f>'ONNVSPARA - VÝMĚNÍKOVÁ ST...'!J29</f>
        <v>0</v>
      </c>
      <c r="AX52" s="97">
        <f>'ONNVSPARA - VÝMĚNÍKOVÁ ST...'!J30</f>
        <v>0</v>
      </c>
      <c r="AY52" s="97">
        <f>'ONNVSPARA - VÝMĚNÍKOVÁ ST...'!J31</f>
        <v>0</v>
      </c>
      <c r="AZ52" s="97">
        <f>'ONNVSPARA - VÝMĚNÍKOVÁ ST...'!F28</f>
        <v>0</v>
      </c>
      <c r="BA52" s="97">
        <f>'ONNVSPARA - VÝMĚNÍKOVÁ ST...'!F29</f>
        <v>0</v>
      </c>
      <c r="BB52" s="97">
        <f>'ONNVSPARA - VÝMĚNÍKOVÁ ST...'!F30</f>
        <v>0</v>
      </c>
      <c r="BC52" s="97">
        <f>'ONNVSPARA - VÝMĚNÍKOVÁ ST...'!F31</f>
        <v>0</v>
      </c>
      <c r="BD52" s="99">
        <f>'ONNVSPARA - VÝMĚNÍKOVÁ ST...'!F32</f>
        <v>0</v>
      </c>
      <c r="BT52" s="100" t="s">
        <v>75</v>
      </c>
      <c r="BU52" s="100" t="s">
        <v>76</v>
      </c>
      <c r="BV52" s="100" t="s">
        <v>71</v>
      </c>
      <c r="BW52" s="100" t="s">
        <v>7</v>
      </c>
      <c r="BX52" s="100" t="s">
        <v>72</v>
      </c>
      <c r="CL52" s="100" t="s">
        <v>21</v>
      </c>
    </row>
    <row r="53" spans="1:90" s="1" customFormat="1" ht="30" customHeight="1">
      <c r="B53" s="36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6"/>
    </row>
    <row r="54" spans="1:90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6"/>
    </row>
  </sheetData>
  <sheetProtection algorithmName="SHA-512" hashValue="NB2nDhoqyGkqQiUE5H4KFt2N8R3/qkLhwm9VU9OtRPqA7kYXOJwNoQanjbgFVMGY6+FFNzh8dO8IKww0HcvNzg==" saltValue="7y9wVEIIv+G7yk5F7I25aXOjWJZ5jBY0SKlMUMeDZsx2SENTYOM8uVPThBt1GE+qBIrKVO7u3pFeVWOSsPVOGA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ONNVSPARA - VÝMĚNÍKOVÁ ST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7"/>
  <sheetViews>
    <sheetView showGridLines="0" tabSelected="1" workbookViewId="0">
      <pane ySplit="1" topLeftCell="A72" activePane="bottomLeft" state="frozen"/>
      <selection pane="bottomLeft" activeCell="F75" sqref="F75:F7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2"/>
      <c r="C1" s="102"/>
      <c r="D1" s="103" t="s">
        <v>1</v>
      </c>
      <c r="E1" s="102"/>
      <c r="F1" s="104" t="s">
        <v>77</v>
      </c>
      <c r="G1" s="240" t="s">
        <v>78</v>
      </c>
      <c r="H1" s="240"/>
      <c r="I1" s="105"/>
      <c r="J1" s="104" t="s">
        <v>79</v>
      </c>
      <c r="K1" s="103" t="s">
        <v>80</v>
      </c>
      <c r="L1" s="104" t="s">
        <v>81</v>
      </c>
      <c r="M1" s="104"/>
      <c r="N1" s="104"/>
      <c r="O1" s="104"/>
      <c r="P1" s="104"/>
      <c r="Q1" s="104"/>
      <c r="R1" s="104"/>
      <c r="S1" s="104"/>
      <c r="T1" s="10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9" t="s">
        <v>7</v>
      </c>
    </row>
    <row r="3" spans="1:70" ht="6.95" customHeight="1">
      <c r="B3" s="20"/>
      <c r="C3" s="21"/>
      <c r="D3" s="21"/>
      <c r="E3" s="21"/>
      <c r="F3" s="21"/>
      <c r="G3" s="21"/>
      <c r="H3" s="21"/>
      <c r="I3" s="106"/>
      <c r="J3" s="21"/>
      <c r="K3" s="22"/>
      <c r="AT3" s="19" t="s">
        <v>82</v>
      </c>
    </row>
    <row r="4" spans="1:70" ht="36.950000000000003" customHeight="1">
      <c r="B4" s="23"/>
      <c r="C4" s="24"/>
      <c r="D4" s="25" t="s">
        <v>83</v>
      </c>
      <c r="E4" s="24"/>
      <c r="F4" s="24"/>
      <c r="G4" s="24"/>
      <c r="H4" s="24"/>
      <c r="I4" s="107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7"/>
      <c r="J5" s="24"/>
      <c r="K5" s="26"/>
    </row>
    <row r="6" spans="1:70" s="1" customFormat="1">
      <c r="B6" s="36"/>
      <c r="C6" s="37"/>
      <c r="D6" s="32" t="s">
        <v>18</v>
      </c>
      <c r="E6" s="37"/>
      <c r="F6" s="37"/>
      <c r="G6" s="37"/>
      <c r="H6" s="37"/>
      <c r="I6" s="108"/>
      <c r="J6" s="37"/>
      <c r="K6" s="40"/>
    </row>
    <row r="7" spans="1:70" s="1" customFormat="1" ht="36.950000000000003" customHeight="1">
      <c r="B7" s="36"/>
      <c r="C7" s="37"/>
      <c r="D7" s="37"/>
      <c r="E7" s="236" t="s">
        <v>19</v>
      </c>
      <c r="F7" s="237"/>
      <c r="G7" s="237"/>
      <c r="H7" s="237"/>
      <c r="I7" s="108"/>
      <c r="J7" s="37"/>
      <c r="K7" s="40"/>
    </row>
    <row r="8" spans="1:70" s="1" customFormat="1" ht="13.5">
      <c r="B8" s="36"/>
      <c r="C8" s="37"/>
      <c r="D8" s="37"/>
      <c r="E8" s="37"/>
      <c r="F8" s="37"/>
      <c r="G8" s="37"/>
      <c r="H8" s="37"/>
      <c r="I8" s="108"/>
      <c r="J8" s="37"/>
      <c r="K8" s="40"/>
    </row>
    <row r="9" spans="1:70" s="1" customFormat="1" ht="14.45" customHeight="1">
      <c r="B9" s="36"/>
      <c r="C9" s="37"/>
      <c r="D9" s="32" t="s">
        <v>20</v>
      </c>
      <c r="E9" s="37"/>
      <c r="F9" s="30" t="s">
        <v>21</v>
      </c>
      <c r="G9" s="37"/>
      <c r="H9" s="37"/>
      <c r="I9" s="109" t="s">
        <v>22</v>
      </c>
      <c r="J9" s="30" t="s">
        <v>21</v>
      </c>
      <c r="K9" s="40"/>
    </row>
    <row r="10" spans="1:70" s="1" customFormat="1" ht="14.45" customHeight="1">
      <c r="B10" s="36"/>
      <c r="C10" s="37"/>
      <c r="D10" s="32" t="s">
        <v>23</v>
      </c>
      <c r="E10" s="37"/>
      <c r="F10" s="30" t="s">
        <v>24</v>
      </c>
      <c r="G10" s="37"/>
      <c r="H10" s="37"/>
      <c r="I10" s="109" t="s">
        <v>25</v>
      </c>
      <c r="J10" s="110" t="str">
        <f>'Rekapitulace stavby'!AN8</f>
        <v>21. 5. 2018</v>
      </c>
      <c r="K10" s="40"/>
    </row>
    <row r="11" spans="1:70" s="1" customFormat="1" ht="10.9" customHeight="1">
      <c r="B11" s="36"/>
      <c r="C11" s="37"/>
      <c r="D11" s="37"/>
      <c r="E11" s="37"/>
      <c r="F11" s="37"/>
      <c r="G11" s="37"/>
      <c r="H11" s="37"/>
      <c r="I11" s="108"/>
      <c r="J11" s="37"/>
      <c r="K11" s="40"/>
    </row>
    <row r="12" spans="1:70" s="1" customFormat="1" ht="14.45" customHeight="1">
      <c r="B12" s="36"/>
      <c r="C12" s="37"/>
      <c r="D12" s="32" t="s">
        <v>27</v>
      </c>
      <c r="E12" s="37"/>
      <c r="F12" s="37"/>
      <c r="G12" s="37"/>
      <c r="H12" s="37"/>
      <c r="I12" s="109" t="s">
        <v>28</v>
      </c>
      <c r="J12" s="30" t="str">
        <f>IF('Rekapitulace stavby'!AN10="","",'Rekapitulace stavby'!AN10)</f>
        <v/>
      </c>
      <c r="K12" s="40"/>
    </row>
    <row r="13" spans="1:70" s="1" customFormat="1" ht="18" customHeight="1">
      <c r="B13" s="36"/>
      <c r="C13" s="37"/>
      <c r="D13" s="37"/>
      <c r="E13" s="30" t="str">
        <f>IF('Rekapitulace stavby'!E11="","",'Rekapitulace stavby'!E11)</f>
        <v xml:space="preserve"> </v>
      </c>
      <c r="F13" s="37"/>
      <c r="G13" s="37"/>
      <c r="H13" s="37"/>
      <c r="I13" s="109" t="s">
        <v>30</v>
      </c>
      <c r="J13" s="30" t="str">
        <f>IF('Rekapitulace stavby'!AN11="","",'Rekapitulace stavby'!AN11)</f>
        <v/>
      </c>
      <c r="K13" s="40"/>
    </row>
    <row r="14" spans="1:70" s="1" customFormat="1" ht="6.95" customHeight="1">
      <c r="B14" s="36"/>
      <c r="C14" s="37"/>
      <c r="D14" s="37"/>
      <c r="E14" s="37"/>
      <c r="F14" s="37"/>
      <c r="G14" s="37"/>
      <c r="H14" s="37"/>
      <c r="I14" s="108"/>
      <c r="J14" s="37"/>
      <c r="K14" s="40"/>
    </row>
    <row r="15" spans="1:70" s="1" customFormat="1" ht="14.45" customHeight="1">
      <c r="B15" s="36"/>
      <c r="C15" s="37"/>
      <c r="D15" s="32" t="s">
        <v>31</v>
      </c>
      <c r="E15" s="37"/>
      <c r="F15" s="37"/>
      <c r="G15" s="37"/>
      <c r="H15" s="37"/>
      <c r="I15" s="109" t="s">
        <v>28</v>
      </c>
      <c r="J15" s="30" t="str">
        <f>IF('Rekapitulace stavby'!AN13="Vyplň údaj","",IF('Rekapitulace stavby'!AN13="","",'Rekapitulace stavby'!AN13))</f>
        <v/>
      </c>
      <c r="K15" s="40"/>
    </row>
    <row r="16" spans="1:70" s="1" customFormat="1" ht="18" customHeight="1">
      <c r="B16" s="36"/>
      <c r="C16" s="37"/>
      <c r="D16" s="37"/>
      <c r="E16" s="30" t="str">
        <f>IF('Rekapitulace stavby'!E14="Vyplň údaj","",IF('Rekapitulace stavby'!E14="","",'Rekapitulace stavby'!E14))</f>
        <v/>
      </c>
      <c r="F16" s="37"/>
      <c r="G16" s="37"/>
      <c r="H16" s="37"/>
      <c r="I16" s="109" t="s">
        <v>30</v>
      </c>
      <c r="J16" s="30" t="str">
        <f>IF('Rekapitulace stavby'!AN14="Vyplň údaj","",IF('Rekapitulace stavby'!AN14="","",'Rekapitulace stavby'!AN14))</f>
        <v/>
      </c>
      <c r="K16" s="40"/>
    </row>
    <row r="17" spans="2:11" s="1" customFormat="1" ht="6.95" customHeight="1">
      <c r="B17" s="36"/>
      <c r="C17" s="37"/>
      <c r="D17" s="37"/>
      <c r="E17" s="37"/>
      <c r="F17" s="37"/>
      <c r="G17" s="37"/>
      <c r="H17" s="37"/>
      <c r="I17" s="108"/>
      <c r="J17" s="37"/>
      <c r="K17" s="40"/>
    </row>
    <row r="18" spans="2:11" s="1" customFormat="1" ht="14.45" customHeight="1">
      <c r="B18" s="36"/>
      <c r="C18" s="37"/>
      <c r="D18" s="32" t="s">
        <v>33</v>
      </c>
      <c r="E18" s="37"/>
      <c r="F18" s="37"/>
      <c r="G18" s="37"/>
      <c r="H18" s="37"/>
      <c r="I18" s="109" t="s">
        <v>28</v>
      </c>
      <c r="J18" s="30" t="str">
        <f>IF('Rekapitulace stavby'!AN16="","",'Rekapitulace stavby'!AN16)</f>
        <v/>
      </c>
      <c r="K18" s="40"/>
    </row>
    <row r="19" spans="2:11" s="1" customFormat="1" ht="18" customHeight="1">
      <c r="B19" s="36"/>
      <c r="C19" s="37"/>
      <c r="D19" s="37"/>
      <c r="E19" s="30" t="str">
        <f>IF('Rekapitulace stavby'!E17="","",'Rekapitulace stavby'!E17)</f>
        <v xml:space="preserve"> </v>
      </c>
      <c r="F19" s="37"/>
      <c r="G19" s="37"/>
      <c r="H19" s="37"/>
      <c r="I19" s="109" t="s">
        <v>30</v>
      </c>
      <c r="J19" s="30" t="str">
        <f>IF('Rekapitulace stavby'!AN17="","",'Rekapitulace stavby'!AN17)</f>
        <v/>
      </c>
      <c r="K19" s="40"/>
    </row>
    <row r="20" spans="2:11" s="1" customFormat="1" ht="6.95" customHeight="1">
      <c r="B20" s="36"/>
      <c r="C20" s="37"/>
      <c r="D20" s="37"/>
      <c r="E20" s="37"/>
      <c r="F20" s="37"/>
      <c r="G20" s="37"/>
      <c r="H20" s="37"/>
      <c r="I20" s="108"/>
      <c r="J20" s="37"/>
      <c r="K20" s="40"/>
    </row>
    <row r="21" spans="2:11" s="1" customFormat="1" ht="14.45" customHeight="1">
      <c r="B21" s="36"/>
      <c r="C21" s="37"/>
      <c r="D21" s="32" t="s">
        <v>35</v>
      </c>
      <c r="E21" s="37"/>
      <c r="F21" s="37"/>
      <c r="G21" s="37"/>
      <c r="H21" s="37"/>
      <c r="I21" s="108"/>
      <c r="J21" s="37"/>
      <c r="K21" s="40"/>
    </row>
    <row r="22" spans="2:11" s="6" customFormat="1" ht="16.5" customHeight="1">
      <c r="B22" s="111"/>
      <c r="C22" s="112"/>
      <c r="D22" s="112"/>
      <c r="E22" s="205" t="s">
        <v>21</v>
      </c>
      <c r="F22" s="205"/>
      <c r="G22" s="205"/>
      <c r="H22" s="205"/>
      <c r="I22" s="113"/>
      <c r="J22" s="112"/>
      <c r="K22" s="114"/>
    </row>
    <row r="23" spans="2:11" s="1" customFormat="1" ht="6.95" customHeight="1">
      <c r="B23" s="36"/>
      <c r="C23" s="37"/>
      <c r="D23" s="37"/>
      <c r="E23" s="37"/>
      <c r="F23" s="37"/>
      <c r="G23" s="37"/>
      <c r="H23" s="37"/>
      <c r="I23" s="108"/>
      <c r="J23" s="37"/>
      <c r="K23" s="40"/>
    </row>
    <row r="24" spans="2:11" s="1" customFormat="1" ht="6.95" customHeight="1">
      <c r="B24" s="36"/>
      <c r="C24" s="37"/>
      <c r="D24" s="80"/>
      <c r="E24" s="80"/>
      <c r="F24" s="80"/>
      <c r="G24" s="80"/>
      <c r="H24" s="80"/>
      <c r="I24" s="115"/>
      <c r="J24" s="80"/>
      <c r="K24" s="116"/>
    </row>
    <row r="25" spans="2:11" s="1" customFormat="1" ht="25.35" customHeight="1">
      <c r="B25" s="36"/>
      <c r="C25" s="37"/>
      <c r="D25" s="117" t="s">
        <v>36</v>
      </c>
      <c r="E25" s="37"/>
      <c r="F25" s="37"/>
      <c r="G25" s="37"/>
      <c r="H25" s="37"/>
      <c r="I25" s="108"/>
      <c r="J25" s="118">
        <f>ROUND(J72,2)</f>
        <v>0</v>
      </c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15"/>
      <c r="J26" s="80"/>
      <c r="K26" s="116"/>
    </row>
    <row r="27" spans="2:11" s="1" customFormat="1" ht="14.45" customHeight="1">
      <c r="B27" s="36"/>
      <c r="C27" s="37"/>
      <c r="D27" s="37"/>
      <c r="E27" s="37"/>
      <c r="F27" s="41" t="s">
        <v>38</v>
      </c>
      <c r="G27" s="37"/>
      <c r="H27" s="37"/>
      <c r="I27" s="119" t="s">
        <v>37</v>
      </c>
      <c r="J27" s="41" t="s">
        <v>39</v>
      </c>
      <c r="K27" s="40"/>
    </row>
    <row r="28" spans="2:11" s="1" customFormat="1" ht="14.45" customHeight="1">
      <c r="B28" s="36"/>
      <c r="C28" s="37"/>
      <c r="D28" s="44" t="s">
        <v>40</v>
      </c>
      <c r="E28" s="44" t="s">
        <v>41</v>
      </c>
      <c r="F28" s="120">
        <f>ROUND(SUM(BE72:BE76), 2)</f>
        <v>0</v>
      </c>
      <c r="G28" s="37"/>
      <c r="H28" s="37"/>
      <c r="I28" s="121">
        <v>0.21</v>
      </c>
      <c r="J28" s="120">
        <f>ROUND(ROUND((SUM(BE72:BE76)), 2)*I28, 2)</f>
        <v>0</v>
      </c>
      <c r="K28" s="40"/>
    </row>
    <row r="29" spans="2:11" s="1" customFormat="1" ht="14.45" customHeight="1">
      <c r="B29" s="36"/>
      <c r="C29" s="37"/>
      <c r="D29" s="37"/>
      <c r="E29" s="44" t="s">
        <v>42</v>
      </c>
      <c r="F29" s="120">
        <f>ROUND(SUM(BF72:BF76), 2)</f>
        <v>0</v>
      </c>
      <c r="G29" s="37"/>
      <c r="H29" s="37"/>
      <c r="I29" s="121">
        <v>0.15</v>
      </c>
      <c r="J29" s="120">
        <f>ROUND(ROUND((SUM(BF72:BF76)), 2)*I29, 2)</f>
        <v>0</v>
      </c>
      <c r="K29" s="40"/>
    </row>
    <row r="30" spans="2:11" s="1" customFormat="1" ht="14.45" hidden="1" customHeight="1">
      <c r="B30" s="36"/>
      <c r="C30" s="37"/>
      <c r="D30" s="37"/>
      <c r="E30" s="44" t="s">
        <v>43</v>
      </c>
      <c r="F30" s="120">
        <f>ROUND(SUM(BG72:BG76), 2)</f>
        <v>0</v>
      </c>
      <c r="G30" s="37"/>
      <c r="H30" s="37"/>
      <c r="I30" s="121">
        <v>0.21</v>
      </c>
      <c r="J30" s="120">
        <v>0</v>
      </c>
      <c r="K30" s="40"/>
    </row>
    <row r="31" spans="2:11" s="1" customFormat="1" ht="14.45" hidden="1" customHeight="1">
      <c r="B31" s="36"/>
      <c r="C31" s="37"/>
      <c r="D31" s="37"/>
      <c r="E31" s="44" t="s">
        <v>44</v>
      </c>
      <c r="F31" s="120">
        <f>ROUND(SUM(BH72:BH76), 2)</f>
        <v>0</v>
      </c>
      <c r="G31" s="37"/>
      <c r="H31" s="37"/>
      <c r="I31" s="121">
        <v>0.15</v>
      </c>
      <c r="J31" s="120"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20">
        <f>ROUND(SUM(BI72:BI76), 2)</f>
        <v>0</v>
      </c>
      <c r="G32" s="37"/>
      <c r="H32" s="37"/>
      <c r="I32" s="121">
        <v>0</v>
      </c>
      <c r="J32" s="120">
        <v>0</v>
      </c>
      <c r="K32" s="40"/>
    </row>
    <row r="33" spans="2:11" s="1" customFormat="1" ht="6.95" customHeight="1">
      <c r="B33" s="36"/>
      <c r="C33" s="37"/>
      <c r="D33" s="37"/>
      <c r="E33" s="37"/>
      <c r="F33" s="37"/>
      <c r="G33" s="37"/>
      <c r="H33" s="37"/>
      <c r="I33" s="108"/>
      <c r="J33" s="37"/>
      <c r="K33" s="40"/>
    </row>
    <row r="34" spans="2:11" s="1" customFormat="1" ht="25.35" customHeight="1">
      <c r="B34" s="36"/>
      <c r="C34" s="122"/>
      <c r="D34" s="123" t="s">
        <v>46</v>
      </c>
      <c r="E34" s="74"/>
      <c r="F34" s="74"/>
      <c r="G34" s="124" t="s">
        <v>47</v>
      </c>
      <c r="H34" s="125" t="s">
        <v>48</v>
      </c>
      <c r="I34" s="126"/>
      <c r="J34" s="127">
        <f>SUM(J25:J32)</f>
        <v>0</v>
      </c>
      <c r="K34" s="128"/>
    </row>
    <row r="35" spans="2:11" s="1" customFormat="1" ht="14.45" customHeight="1">
      <c r="B35" s="51"/>
      <c r="C35" s="52"/>
      <c r="D35" s="52"/>
      <c r="E35" s="52"/>
      <c r="F35" s="52"/>
      <c r="G35" s="52"/>
      <c r="H35" s="52"/>
      <c r="I35" s="129"/>
      <c r="J35" s="52"/>
      <c r="K35" s="53"/>
    </row>
    <row r="39" spans="2:11" s="1" customFormat="1" ht="6.95" customHeight="1">
      <c r="B39" s="130"/>
      <c r="C39" s="131"/>
      <c r="D39" s="131"/>
      <c r="E39" s="131"/>
      <c r="F39" s="131"/>
      <c r="G39" s="131"/>
      <c r="H39" s="131"/>
      <c r="I39" s="132"/>
      <c r="J39" s="131"/>
      <c r="K39" s="133"/>
    </row>
    <row r="40" spans="2:11" s="1" customFormat="1" ht="36.950000000000003" customHeight="1">
      <c r="B40" s="36"/>
      <c r="C40" s="25" t="s">
        <v>84</v>
      </c>
      <c r="D40" s="37"/>
      <c r="E40" s="37"/>
      <c r="F40" s="37"/>
      <c r="G40" s="37"/>
      <c r="H40" s="37"/>
      <c r="I40" s="108"/>
      <c r="J40" s="37"/>
      <c r="K40" s="40"/>
    </row>
    <row r="41" spans="2:11" s="1" customFormat="1" ht="6.95" customHeight="1">
      <c r="B41" s="36"/>
      <c r="C41" s="37"/>
      <c r="D41" s="37"/>
      <c r="E41" s="37"/>
      <c r="F41" s="37"/>
      <c r="G41" s="37"/>
      <c r="H41" s="37"/>
      <c r="I41" s="108"/>
      <c r="J41" s="37"/>
      <c r="K41" s="40"/>
    </row>
    <row r="42" spans="2:11" s="1" customFormat="1" ht="14.45" customHeight="1">
      <c r="B42" s="36"/>
      <c r="C42" s="32" t="s">
        <v>18</v>
      </c>
      <c r="D42" s="37"/>
      <c r="E42" s="37"/>
      <c r="F42" s="37"/>
      <c r="G42" s="37"/>
      <c r="H42" s="37"/>
      <c r="I42" s="108"/>
      <c r="J42" s="37"/>
      <c r="K42" s="40"/>
    </row>
    <row r="43" spans="2:11" s="1" customFormat="1" ht="17.25" customHeight="1">
      <c r="B43" s="36"/>
      <c r="C43" s="37"/>
      <c r="D43" s="37"/>
      <c r="E43" s="236" t="str">
        <f>E7</f>
        <v>VÝMĚNÍKOVÁ STANICE V OBJEKTU SO 10-J OBLASTNÍ NEMOCNICE NÁCHOD</v>
      </c>
      <c r="F43" s="237"/>
      <c r="G43" s="237"/>
      <c r="H43" s="237"/>
      <c r="I43" s="108"/>
      <c r="J43" s="37"/>
      <c r="K43" s="40"/>
    </row>
    <row r="44" spans="2:11" s="1" customFormat="1" ht="6.95" customHeight="1">
      <c r="B44" s="36"/>
      <c r="C44" s="37"/>
      <c r="D44" s="37"/>
      <c r="E44" s="37"/>
      <c r="F44" s="37"/>
      <c r="G44" s="37"/>
      <c r="H44" s="37"/>
      <c r="I44" s="108"/>
      <c r="J44" s="37"/>
      <c r="K44" s="40"/>
    </row>
    <row r="45" spans="2:11" s="1" customFormat="1" ht="18" customHeight="1">
      <c r="B45" s="36"/>
      <c r="C45" s="32" t="s">
        <v>23</v>
      </c>
      <c r="D45" s="37"/>
      <c r="E45" s="37"/>
      <c r="F45" s="30" t="str">
        <f>F10</f>
        <v>Nemocnice Náchod</v>
      </c>
      <c r="G45" s="37"/>
      <c r="H45" s="37"/>
      <c r="I45" s="109" t="s">
        <v>25</v>
      </c>
      <c r="J45" s="110" t="str">
        <f>IF(J10="","",J10)</f>
        <v>21. 5. 2018</v>
      </c>
      <c r="K45" s="40"/>
    </row>
    <row r="46" spans="2:11" s="1" customFormat="1" ht="6.95" customHeight="1">
      <c r="B46" s="36"/>
      <c r="C46" s="37"/>
      <c r="D46" s="37"/>
      <c r="E46" s="37"/>
      <c r="F46" s="37"/>
      <c r="G46" s="37"/>
      <c r="H46" s="37"/>
      <c r="I46" s="108"/>
      <c r="J46" s="37"/>
      <c r="K46" s="40"/>
    </row>
    <row r="47" spans="2:11" s="1" customFormat="1">
      <c r="B47" s="36"/>
      <c r="C47" s="32" t="s">
        <v>27</v>
      </c>
      <c r="D47" s="37"/>
      <c r="E47" s="37"/>
      <c r="F47" s="30" t="str">
        <f>E13</f>
        <v xml:space="preserve"> </v>
      </c>
      <c r="G47" s="37"/>
      <c r="H47" s="37"/>
      <c r="I47" s="109" t="s">
        <v>33</v>
      </c>
      <c r="J47" s="205" t="str">
        <f>E19</f>
        <v xml:space="preserve"> </v>
      </c>
      <c r="K47" s="40"/>
    </row>
    <row r="48" spans="2:11" s="1" customFormat="1" ht="14.45" customHeight="1">
      <c r="B48" s="36"/>
      <c r="C48" s="32" t="s">
        <v>31</v>
      </c>
      <c r="D48" s="37"/>
      <c r="E48" s="37"/>
      <c r="F48" s="30" t="str">
        <f>IF(E16="","",E16)</f>
        <v/>
      </c>
      <c r="G48" s="37"/>
      <c r="H48" s="37"/>
      <c r="I48" s="108"/>
      <c r="J48" s="238"/>
      <c r="K48" s="40"/>
    </row>
    <row r="49" spans="2:47" s="1" customFormat="1" ht="10.35" customHeight="1">
      <c r="B49" s="36"/>
      <c r="C49" s="37"/>
      <c r="D49" s="37"/>
      <c r="E49" s="37"/>
      <c r="F49" s="37"/>
      <c r="G49" s="37"/>
      <c r="H49" s="37"/>
      <c r="I49" s="108"/>
      <c r="J49" s="37"/>
      <c r="K49" s="40"/>
    </row>
    <row r="50" spans="2:47" s="1" customFormat="1" ht="29.25" customHeight="1">
      <c r="B50" s="36"/>
      <c r="C50" s="134" t="s">
        <v>85</v>
      </c>
      <c r="D50" s="122"/>
      <c r="E50" s="122"/>
      <c r="F50" s="122"/>
      <c r="G50" s="122"/>
      <c r="H50" s="122"/>
      <c r="I50" s="135"/>
      <c r="J50" s="136" t="s">
        <v>86</v>
      </c>
      <c r="K50" s="137"/>
    </row>
    <row r="51" spans="2:47" s="1" customFormat="1" ht="10.35" customHeight="1">
      <c r="B51" s="36"/>
      <c r="C51" s="37"/>
      <c r="D51" s="37"/>
      <c r="E51" s="37"/>
      <c r="F51" s="37"/>
      <c r="G51" s="37"/>
      <c r="H51" s="37"/>
      <c r="I51" s="108"/>
      <c r="J51" s="37"/>
      <c r="K51" s="40"/>
    </row>
    <row r="52" spans="2:47" s="1" customFormat="1" ht="29.25" customHeight="1">
      <c r="B52" s="36"/>
      <c r="C52" s="138" t="s">
        <v>87</v>
      </c>
      <c r="D52" s="37"/>
      <c r="E52" s="37"/>
      <c r="F52" s="37"/>
      <c r="G52" s="37"/>
      <c r="H52" s="37"/>
      <c r="I52" s="108"/>
      <c r="J52" s="118">
        <f>J72</f>
        <v>0</v>
      </c>
      <c r="K52" s="40"/>
      <c r="AU52" s="19" t="s">
        <v>88</v>
      </c>
    </row>
    <row r="53" spans="2:47" s="7" customFormat="1" ht="24.95" customHeight="1">
      <c r="B53" s="139"/>
      <c r="C53" s="140"/>
      <c r="D53" s="141" t="s">
        <v>89</v>
      </c>
      <c r="E53" s="142"/>
      <c r="F53" s="142"/>
      <c r="G53" s="142"/>
      <c r="H53" s="142"/>
      <c r="I53" s="143"/>
      <c r="J53" s="144">
        <f>J73</f>
        <v>0</v>
      </c>
      <c r="K53" s="145"/>
    </row>
    <row r="54" spans="2:47" s="8" customFormat="1" ht="19.899999999999999" customHeight="1">
      <c r="B54" s="146"/>
      <c r="C54" s="147"/>
      <c r="D54" s="148" t="s">
        <v>90</v>
      </c>
      <c r="E54" s="149"/>
      <c r="F54" s="149"/>
      <c r="G54" s="149"/>
      <c r="H54" s="149"/>
      <c r="I54" s="150"/>
      <c r="J54" s="151">
        <f>J74</f>
        <v>0</v>
      </c>
      <c r="K54" s="152"/>
    </row>
    <row r="55" spans="2:47" s="1" customFormat="1" ht="21.75" customHeight="1">
      <c r="B55" s="36"/>
      <c r="C55" s="37"/>
      <c r="D55" s="37"/>
      <c r="E55" s="37"/>
      <c r="F55" s="37"/>
      <c r="G55" s="37"/>
      <c r="H55" s="37"/>
      <c r="I55" s="108"/>
      <c r="J55" s="37"/>
      <c r="K55" s="40"/>
    </row>
    <row r="56" spans="2:47" s="1" customFormat="1" ht="6.95" customHeight="1">
      <c r="B56" s="51"/>
      <c r="C56" s="52"/>
      <c r="D56" s="52"/>
      <c r="E56" s="52"/>
      <c r="F56" s="52"/>
      <c r="G56" s="52"/>
      <c r="H56" s="52"/>
      <c r="I56" s="129"/>
      <c r="J56" s="52"/>
      <c r="K56" s="5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2"/>
      <c r="J60" s="55"/>
      <c r="K60" s="55"/>
      <c r="L60" s="56"/>
    </row>
    <row r="61" spans="2:47" s="1" customFormat="1" ht="36.950000000000003" customHeight="1">
      <c r="B61" s="36"/>
      <c r="C61" s="57" t="s">
        <v>91</v>
      </c>
      <c r="D61" s="58"/>
      <c r="E61" s="58"/>
      <c r="F61" s="58"/>
      <c r="G61" s="58"/>
      <c r="H61" s="58"/>
      <c r="I61" s="153"/>
      <c r="J61" s="58"/>
      <c r="K61" s="58"/>
      <c r="L61" s="56"/>
    </row>
    <row r="62" spans="2:47" s="1" customFormat="1" ht="6.95" customHeight="1">
      <c r="B62" s="36"/>
      <c r="C62" s="58"/>
      <c r="D62" s="58"/>
      <c r="E62" s="58"/>
      <c r="F62" s="58"/>
      <c r="G62" s="58"/>
      <c r="H62" s="58"/>
      <c r="I62" s="153"/>
      <c r="J62" s="58"/>
      <c r="K62" s="58"/>
      <c r="L62" s="56"/>
    </row>
    <row r="63" spans="2:47" s="1" customFormat="1" ht="14.45" customHeight="1">
      <c r="B63" s="36"/>
      <c r="C63" s="60" t="s">
        <v>18</v>
      </c>
      <c r="D63" s="58"/>
      <c r="E63" s="58"/>
      <c r="F63" s="58"/>
      <c r="G63" s="58"/>
      <c r="H63" s="58"/>
      <c r="I63" s="153"/>
      <c r="J63" s="58"/>
      <c r="K63" s="58"/>
      <c r="L63" s="56"/>
    </row>
    <row r="64" spans="2:47" s="1" customFormat="1" ht="17.25" customHeight="1">
      <c r="B64" s="36"/>
      <c r="C64" s="58"/>
      <c r="D64" s="58"/>
      <c r="E64" s="216" t="str">
        <f>E7</f>
        <v>VÝMĚNÍKOVÁ STANICE V OBJEKTU SO 10-J OBLASTNÍ NEMOCNICE NÁCHOD</v>
      </c>
      <c r="F64" s="239"/>
      <c r="G64" s="239"/>
      <c r="H64" s="239"/>
      <c r="I64" s="153"/>
      <c r="J64" s="58"/>
      <c r="K64" s="58"/>
      <c r="L64" s="56"/>
    </row>
    <row r="65" spans="2:65" s="1" customFormat="1" ht="6.95" customHeight="1">
      <c r="B65" s="36"/>
      <c r="C65" s="58"/>
      <c r="D65" s="58"/>
      <c r="E65" s="58"/>
      <c r="F65" s="58"/>
      <c r="G65" s="58"/>
      <c r="H65" s="58"/>
      <c r="I65" s="153"/>
      <c r="J65" s="58"/>
      <c r="K65" s="58"/>
      <c r="L65" s="56"/>
    </row>
    <row r="66" spans="2:65" s="1" customFormat="1" ht="18" customHeight="1">
      <c r="B66" s="36"/>
      <c r="C66" s="60" t="s">
        <v>23</v>
      </c>
      <c r="D66" s="58"/>
      <c r="E66" s="58"/>
      <c r="F66" s="154" t="str">
        <f>F10</f>
        <v>Nemocnice Náchod</v>
      </c>
      <c r="G66" s="58"/>
      <c r="H66" s="58"/>
      <c r="I66" s="155" t="s">
        <v>25</v>
      </c>
      <c r="J66" s="68" t="str">
        <f>IF(J10="","",J10)</f>
        <v>21. 5. 2018</v>
      </c>
      <c r="K66" s="58"/>
      <c r="L66" s="56"/>
    </row>
    <row r="67" spans="2:65" s="1" customFormat="1" ht="6.95" customHeight="1">
      <c r="B67" s="36"/>
      <c r="C67" s="58"/>
      <c r="D67" s="58"/>
      <c r="E67" s="58"/>
      <c r="F67" s="58"/>
      <c r="G67" s="58"/>
      <c r="H67" s="58"/>
      <c r="I67" s="153"/>
      <c r="J67" s="58"/>
      <c r="K67" s="58"/>
      <c r="L67" s="56"/>
    </row>
    <row r="68" spans="2:65" s="1" customFormat="1">
      <c r="B68" s="36"/>
      <c r="C68" s="60" t="s">
        <v>27</v>
      </c>
      <c r="D68" s="58"/>
      <c r="E68" s="58"/>
      <c r="F68" s="154" t="str">
        <f>E13</f>
        <v xml:space="preserve"> </v>
      </c>
      <c r="G68" s="58"/>
      <c r="H68" s="58"/>
      <c r="I68" s="155" t="s">
        <v>33</v>
      </c>
      <c r="J68" s="154" t="str">
        <f>E19</f>
        <v xml:space="preserve"> </v>
      </c>
      <c r="K68" s="58"/>
      <c r="L68" s="56"/>
    </row>
    <row r="69" spans="2:65" s="1" customFormat="1" ht="14.45" customHeight="1">
      <c r="B69" s="36"/>
      <c r="C69" s="60" t="s">
        <v>31</v>
      </c>
      <c r="D69" s="58"/>
      <c r="E69" s="58"/>
      <c r="F69" s="154" t="str">
        <f>IF(E16="","",E16)</f>
        <v/>
      </c>
      <c r="G69" s="58"/>
      <c r="H69" s="58"/>
      <c r="I69" s="153"/>
      <c r="J69" s="58"/>
      <c r="K69" s="58"/>
      <c r="L69" s="56"/>
    </row>
    <row r="70" spans="2:65" s="1" customFormat="1" ht="10.35" customHeight="1">
      <c r="B70" s="36"/>
      <c r="C70" s="58"/>
      <c r="D70" s="58"/>
      <c r="E70" s="58"/>
      <c r="F70" s="58"/>
      <c r="G70" s="58"/>
      <c r="H70" s="58"/>
      <c r="I70" s="153"/>
      <c r="J70" s="58"/>
      <c r="K70" s="58"/>
      <c r="L70" s="56"/>
    </row>
    <row r="71" spans="2:65" s="9" customFormat="1" ht="29.25" customHeight="1">
      <c r="B71" s="156"/>
      <c r="C71" s="157" t="s">
        <v>92</v>
      </c>
      <c r="D71" s="158" t="s">
        <v>55</v>
      </c>
      <c r="E71" s="158" t="s">
        <v>51</v>
      </c>
      <c r="F71" s="158" t="s">
        <v>93</v>
      </c>
      <c r="G71" s="158" t="s">
        <v>94</v>
      </c>
      <c r="H71" s="158" t="s">
        <v>95</v>
      </c>
      <c r="I71" s="159" t="s">
        <v>96</v>
      </c>
      <c r="J71" s="158" t="s">
        <v>86</v>
      </c>
      <c r="K71" s="160" t="s">
        <v>97</v>
      </c>
      <c r="L71" s="161"/>
      <c r="M71" s="76" t="s">
        <v>98</v>
      </c>
      <c r="N71" s="77" t="s">
        <v>40</v>
      </c>
      <c r="O71" s="77" t="s">
        <v>99</v>
      </c>
      <c r="P71" s="77" t="s">
        <v>100</v>
      </c>
      <c r="Q71" s="77" t="s">
        <v>101</v>
      </c>
      <c r="R71" s="77" t="s">
        <v>102</v>
      </c>
      <c r="S71" s="77" t="s">
        <v>103</v>
      </c>
      <c r="T71" s="78" t="s">
        <v>104</v>
      </c>
    </row>
    <row r="72" spans="2:65" s="1" customFormat="1" ht="29.25" customHeight="1">
      <c r="B72" s="36"/>
      <c r="C72" s="82" t="s">
        <v>87</v>
      </c>
      <c r="D72" s="58"/>
      <c r="E72" s="58"/>
      <c r="F72" s="58"/>
      <c r="G72" s="58"/>
      <c r="H72" s="58"/>
      <c r="I72" s="153"/>
      <c r="J72" s="162">
        <f>BK72</f>
        <v>0</v>
      </c>
      <c r="K72" s="58"/>
      <c r="L72" s="56"/>
      <c r="M72" s="79"/>
      <c r="N72" s="80"/>
      <c r="O72" s="80"/>
      <c r="P72" s="163">
        <f>P73</f>
        <v>0</v>
      </c>
      <c r="Q72" s="80"/>
      <c r="R72" s="163">
        <f>R73</f>
        <v>0</v>
      </c>
      <c r="S72" s="80"/>
      <c r="T72" s="164">
        <f>T73</f>
        <v>0</v>
      </c>
      <c r="AT72" s="19" t="s">
        <v>69</v>
      </c>
      <c r="AU72" s="19" t="s">
        <v>88</v>
      </c>
      <c r="BK72" s="165">
        <f>BK73</f>
        <v>0</v>
      </c>
    </row>
    <row r="73" spans="2:65" s="10" customFormat="1" ht="37.35" customHeight="1">
      <c r="B73" s="166"/>
      <c r="C73" s="167"/>
      <c r="D73" s="168" t="s">
        <v>69</v>
      </c>
      <c r="E73" s="169" t="s">
        <v>105</v>
      </c>
      <c r="F73" s="169" t="s">
        <v>106</v>
      </c>
      <c r="G73" s="167"/>
      <c r="H73" s="167"/>
      <c r="I73" s="170"/>
      <c r="J73" s="171">
        <f>BK73</f>
        <v>0</v>
      </c>
      <c r="K73" s="167"/>
      <c r="L73" s="172"/>
      <c r="M73" s="173"/>
      <c r="N73" s="174"/>
      <c r="O73" s="174"/>
      <c r="P73" s="175">
        <f>P74</f>
        <v>0</v>
      </c>
      <c r="Q73" s="174"/>
      <c r="R73" s="175">
        <f>R74</f>
        <v>0</v>
      </c>
      <c r="S73" s="174"/>
      <c r="T73" s="176">
        <f>T74</f>
        <v>0</v>
      </c>
      <c r="AR73" s="177" t="s">
        <v>107</v>
      </c>
      <c r="AT73" s="178" t="s">
        <v>69</v>
      </c>
      <c r="AU73" s="178" t="s">
        <v>70</v>
      </c>
      <c r="AY73" s="177" t="s">
        <v>108</v>
      </c>
      <c r="BK73" s="179">
        <f>BK74</f>
        <v>0</v>
      </c>
    </row>
    <row r="74" spans="2:65" s="10" customFormat="1" ht="19.899999999999999" customHeight="1">
      <c r="B74" s="166"/>
      <c r="C74" s="167"/>
      <c r="D74" s="168" t="s">
        <v>69</v>
      </c>
      <c r="E74" s="180" t="s">
        <v>109</v>
      </c>
      <c r="F74" s="180" t="s">
        <v>106</v>
      </c>
      <c r="G74" s="167"/>
      <c r="H74" s="167"/>
      <c r="I74" s="170"/>
      <c r="J74" s="181">
        <f>BK74</f>
        <v>0</v>
      </c>
      <c r="K74" s="167"/>
      <c r="L74" s="172"/>
      <c r="M74" s="173"/>
      <c r="N74" s="174"/>
      <c r="O74" s="174"/>
      <c r="P74" s="175">
        <f>SUM(P75:P76)</f>
        <v>0</v>
      </c>
      <c r="Q74" s="174"/>
      <c r="R74" s="175">
        <f>SUM(R75:R76)</f>
        <v>0</v>
      </c>
      <c r="S74" s="174"/>
      <c r="T74" s="176">
        <f>SUM(T75:T76)</f>
        <v>0</v>
      </c>
      <c r="AR74" s="177" t="s">
        <v>107</v>
      </c>
      <c r="AT74" s="178" t="s">
        <v>69</v>
      </c>
      <c r="AU74" s="178" t="s">
        <v>75</v>
      </c>
      <c r="AY74" s="177" t="s">
        <v>108</v>
      </c>
      <c r="BK74" s="179">
        <f>SUM(BK75:BK76)</f>
        <v>0</v>
      </c>
    </row>
    <row r="75" spans="2:65" s="1" customFormat="1" ht="16.5" customHeight="1">
      <c r="B75" s="36"/>
      <c r="C75" s="182" t="s">
        <v>75</v>
      </c>
      <c r="D75" s="182" t="s">
        <v>110</v>
      </c>
      <c r="E75" s="183" t="s">
        <v>111</v>
      </c>
      <c r="F75" s="184" t="s">
        <v>112</v>
      </c>
      <c r="G75" s="185" t="s">
        <v>113</v>
      </c>
      <c r="H75" s="186">
        <v>1</v>
      </c>
      <c r="I75" s="187"/>
      <c r="J75" s="188">
        <f>ROUND(I75*H75,2)</f>
        <v>0</v>
      </c>
      <c r="K75" s="184" t="s">
        <v>21</v>
      </c>
      <c r="L75" s="56"/>
      <c r="M75" s="189" t="s">
        <v>21</v>
      </c>
      <c r="N75" s="190" t="s">
        <v>41</v>
      </c>
      <c r="O75" s="37"/>
      <c r="P75" s="191">
        <f>O75*H75</f>
        <v>0</v>
      </c>
      <c r="Q75" s="191">
        <v>0</v>
      </c>
      <c r="R75" s="191">
        <f>Q75*H75</f>
        <v>0</v>
      </c>
      <c r="S75" s="191">
        <v>0</v>
      </c>
      <c r="T75" s="192">
        <f>S75*H75</f>
        <v>0</v>
      </c>
      <c r="AR75" s="19" t="s">
        <v>114</v>
      </c>
      <c r="AT75" s="19" t="s">
        <v>110</v>
      </c>
      <c r="AU75" s="19" t="s">
        <v>82</v>
      </c>
      <c r="AY75" s="19" t="s">
        <v>108</v>
      </c>
      <c r="BE75" s="193">
        <f>IF(N75="základní",J75,0)</f>
        <v>0</v>
      </c>
      <c r="BF75" s="193">
        <f>IF(N75="snížená",J75,0)</f>
        <v>0</v>
      </c>
      <c r="BG75" s="193">
        <f>IF(N75="zákl. přenesená",J75,0)</f>
        <v>0</v>
      </c>
      <c r="BH75" s="193">
        <f>IF(N75="sníž. přenesená",J75,0)</f>
        <v>0</v>
      </c>
      <c r="BI75" s="193">
        <f>IF(N75="nulová",J75,0)</f>
        <v>0</v>
      </c>
      <c r="BJ75" s="19" t="s">
        <v>75</v>
      </c>
      <c r="BK75" s="193">
        <f>ROUND(I75*H75,2)</f>
        <v>0</v>
      </c>
      <c r="BL75" s="19" t="s">
        <v>114</v>
      </c>
      <c r="BM75" s="19" t="s">
        <v>115</v>
      </c>
    </row>
    <row r="76" spans="2:65" s="1" customFormat="1" ht="16.5" customHeight="1">
      <c r="B76" s="36"/>
      <c r="C76" s="182" t="s">
        <v>82</v>
      </c>
      <c r="D76" s="182" t="s">
        <v>110</v>
      </c>
      <c r="E76" s="183" t="s">
        <v>116</v>
      </c>
      <c r="F76" s="184" t="s">
        <v>117</v>
      </c>
      <c r="G76" s="185" t="s">
        <v>113</v>
      </c>
      <c r="H76" s="186">
        <v>1</v>
      </c>
      <c r="I76" s="187"/>
      <c r="J76" s="188">
        <f>ROUND(I76*H76,2)</f>
        <v>0</v>
      </c>
      <c r="K76" s="184" t="s">
        <v>21</v>
      </c>
      <c r="L76" s="56"/>
      <c r="M76" s="189" t="s">
        <v>21</v>
      </c>
      <c r="N76" s="194" t="s">
        <v>41</v>
      </c>
      <c r="O76" s="195"/>
      <c r="P76" s="196">
        <f>O76*H76</f>
        <v>0</v>
      </c>
      <c r="Q76" s="196">
        <v>0</v>
      </c>
      <c r="R76" s="196">
        <f>Q76*H76</f>
        <v>0</v>
      </c>
      <c r="S76" s="196">
        <v>0</v>
      </c>
      <c r="T76" s="197">
        <f>S76*H76</f>
        <v>0</v>
      </c>
      <c r="AR76" s="19" t="s">
        <v>114</v>
      </c>
      <c r="AT76" s="19" t="s">
        <v>110</v>
      </c>
      <c r="AU76" s="19" t="s">
        <v>82</v>
      </c>
      <c r="AY76" s="19" t="s">
        <v>108</v>
      </c>
      <c r="BE76" s="193">
        <f>IF(N76="základní",J76,0)</f>
        <v>0</v>
      </c>
      <c r="BF76" s="193">
        <f>IF(N76="snížená",J76,0)</f>
        <v>0</v>
      </c>
      <c r="BG76" s="193">
        <f>IF(N76="zákl. přenesená",J76,0)</f>
        <v>0</v>
      </c>
      <c r="BH76" s="193">
        <f>IF(N76="sníž. přenesená",J76,0)</f>
        <v>0</v>
      </c>
      <c r="BI76" s="193">
        <f>IF(N76="nulová",J76,0)</f>
        <v>0</v>
      </c>
      <c r="BJ76" s="19" t="s">
        <v>75</v>
      </c>
      <c r="BK76" s="193">
        <f>ROUND(I76*H76,2)</f>
        <v>0</v>
      </c>
      <c r="BL76" s="19" t="s">
        <v>114</v>
      </c>
      <c r="BM76" s="19" t="s">
        <v>118</v>
      </c>
    </row>
    <row r="77" spans="2:65" s="1" customFormat="1" ht="6.95" customHeight="1">
      <c r="B77" s="51"/>
      <c r="C77" s="52"/>
      <c r="D77" s="52"/>
      <c r="E77" s="52"/>
      <c r="F77" s="52"/>
      <c r="G77" s="52"/>
      <c r="H77" s="52"/>
      <c r="I77" s="129"/>
      <c r="J77" s="52"/>
      <c r="K77" s="52"/>
      <c r="L77" s="56"/>
    </row>
  </sheetData>
  <sheetProtection algorithmName="SHA-512" hashValue="Gmuo5RYsAsb56mADqc0p5PYW4qAVRb3Ava57k0xij3soRX/IbGODpnxQPutpLTo1Dty8QbzVou75bGPPqpkuGg==" saltValue="p7dmUoZNaYgvMpWX7mvezJINwHaAs3kjfwLOpq3ec9zsJ2GMBdjeG/sZQqlys23TLUMacdrEuNweukJTMPZMkQ==" spinCount="100000" sheet="1" objects="1" scenarios="1" formatColumns="0" formatRows="0" autoFilter="0"/>
  <autoFilter ref="C71:K76"/>
  <mergeCells count="7">
    <mergeCell ref="G1:H1"/>
    <mergeCell ref="L2:V2"/>
    <mergeCell ref="E7:H7"/>
    <mergeCell ref="E22:H22"/>
    <mergeCell ref="E43:H43"/>
    <mergeCell ref="J47:J48"/>
    <mergeCell ref="E64:H64"/>
  </mergeCells>
  <hyperlinks>
    <hyperlink ref="F1:G1" location="C2" display="1) Krycí list soupisu"/>
    <hyperlink ref="G1:H1" location="C50" display="2) Rekapitulace"/>
    <hyperlink ref="J1" location="C7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ONNVSPARA - VÝMĚNÍKOVÁ ST...</vt:lpstr>
      <vt:lpstr>'ONNVSPARA - VÝMĚNÍKOVÁ ST...'!Názvy_tisku</vt:lpstr>
      <vt:lpstr>'Rekapitulace stavby'!Názvy_tisku</vt:lpstr>
      <vt:lpstr>'ONNVSPARA - VÝMĚNÍKOVÁ ST...'!Oblast_tisku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Mrázek František DiS.</cp:lastModifiedBy>
  <dcterms:created xsi:type="dcterms:W3CDTF">2018-05-22T09:50:25Z</dcterms:created>
  <dcterms:modified xsi:type="dcterms:W3CDTF">2018-06-04T08:22:58Z</dcterms:modified>
</cp:coreProperties>
</file>