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0" windowWidth="16380" windowHeight="8190" activeTab="0"/>
  </bookViews>
  <sheets>
    <sheet name="rekapitulace" sheetId="1" r:id="rId1"/>
    <sheet name="000" sheetId="2" r:id="rId2"/>
    <sheet name="830.01" sheetId="3" r:id="rId3"/>
    <sheet name="830.02" sheetId="4" r:id="rId4"/>
    <sheet name="830.03" sheetId="5" r:id="rId5"/>
    <sheet name="830.04" sheetId="6" r:id="rId6"/>
    <sheet name="830.05" sheetId="7" r:id="rId7"/>
    <sheet name="830.06" sheetId="8" r:id="rId8"/>
    <sheet name="830.07" sheetId="9" r:id="rId9"/>
    <sheet name="830.08" sheetId="10" r:id="rId10"/>
  </sheets>
  <definedNames/>
  <calcPr fullCalcOnLoad="1"/>
</workbook>
</file>

<file path=xl/sharedStrings.xml><?xml version="1.0" encoding="utf-8"?>
<sst xmlns="http://schemas.openxmlformats.org/spreadsheetml/2006/main" count="1021" uniqueCount="362">
  <si>
    <t>76792R1</t>
  </si>
  <si>
    <t>OPLOCENÍ Z DRÁTĚNÉHO PLETIVA POTAŽENÉHO PLASTEM
ochranný plot výšky 1,0 m = ocel. pletivo dvojzákrutové,drát pr. 2,7/3,7 mm s oky 80x100 mm, pozink s PVC potahem (2 m2/1m délky), ocel. lano pr. 14 mm s PVC potahem - 488,4 bm  - dodávka, osazení, napnutí</t>
  </si>
  <si>
    <t>148,0*1,1=162,800 [A]m2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</si>
  <si>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oplocení jsou zahrnuty i sloupky včetně kotvení, nejsou-li uvedeny zvlášť (SD 338), není zahrnuta podezdívka (SD 272), u doplňkových stavebních konstrukcí je zahrnuto drobné zasklení nebo jiná předepsaná výplň.</t>
  </si>
  <si>
    <t>TĚŽKÉ PRACOVNÍ LEŠENÍ DO 3 KPA
pomocné lešení pro vrty</t>
  </si>
  <si>
    <t>6,0*38=228,000 [A]</t>
  </si>
  <si>
    <t>122838</t>
  </si>
  <si>
    <t>ODKOPÁVKY A PROKOPÁVKY OBECNÉ TŘ. II, ODVOZ DO 20KM
výkop pro založení</t>
  </si>
  <si>
    <t>položka zahrnuje:
- vodorovná a svislá doprava, přemístění, přeložení, manipulace s výkopkem
Vzdálenost pro odvoz na skládku uvažována do 20 km.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</si>
  <si>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17411</t>
  </si>
  <si>
    <t>ZÁSYP JAM A RÝH ZEMINOU SE ZHUTNĚNÍM
zásyp rubu z místní zeminy</t>
  </si>
  <si>
    <t>21152</t>
  </si>
  <si>
    <t>SANAČNÍ ŽEBRA Z KAMENIVA DRCENÉHO
zásyp a krytí drenáže ŠD fr. 4-8</t>
  </si>
  <si>
    <t xml:space="preserve">zásyp tl. 300mm: 8,01=8,010 [A]m3
krytí tl. 100 mm: 5,34=5,340 [B]m3
Celkem: A+B=13,350 [C]m3 </t>
  </si>
  <si>
    <t>položka zahrnuje dodávku předepsaného kameniva, mimostaveništní a vnitrostaveništní dopravu a jeho uložení</t>
  </si>
  <si>
    <t>21197</t>
  </si>
  <si>
    <t>OPLÁŠTĚNÍ ODVODŇOVACÍCH ŽEBER Z GEOTEXTILIE
200 g/m2</t>
  </si>
  <si>
    <t>položka zahrnuje dodávku předepsané geotextilie, mimostaveništní a vnitrostaveništní dopravu a její uložení včetně potřebných přesahů (nezapočítávají se do výměry)</t>
  </si>
  <si>
    <t>27152</t>
  </si>
  <si>
    <t>POLŠTÁŘE POD ZÁKLADY Z KAMENIVA DRCENÉHO
ŠD 16-63</t>
  </si>
  <si>
    <t>položka zahrnuje zahrnuje dodávku kameniva předepsané frakce, včetně mimostaveništní a vnitrostaveništní dopravy, rozprostření se zhutněním</t>
  </si>
  <si>
    <t>ZDI OPĚRNÉ, ZÁRUBNÍ, NÁBŘEŽNÍ Z GABIONŮ VČETNĚ KOVOVÉ KONSTRUKCE
atyp koše - výplň žula ručně skládaná s prosypem ŠD 16-63</t>
  </si>
  <si>
    <t>položka zahrnuje dodávku a osazení drátěných košů s výplní lomovým kamenem (sypaným, skládaným, s úpravou líce)</t>
  </si>
  <si>
    <t>POTRUBÍ Z TRUB PLASTOVÝCH ODPADNÍCH DN DO 100MM</t>
  </si>
  <si>
    <t>261413</t>
  </si>
  <si>
    <t>VRTY PRO KOTVENÍ A INJEKTÁŽ TŘ IV NA POVRCHU D DO 25MM
pro kotevní lana ochrany vozidel</t>
  </si>
  <si>
    <t>pro 3x přemístění: 3*12=36,000 [A]m</t>
  </si>
  <si>
    <t>KOTVENÍ NA POVRCHU Z BETONÁŘSKÉ VÝZTUŽE DL. DO 3M
ocel. tyč s okem, R20, dl. 1000 mm</t>
  </si>
  <si>
    <t>28994R</t>
  </si>
  <si>
    <t>OPLÁŠTĚNÍ (ZPEVNĚNÍ) Z OCELOVÝCH SÍTÍ (A MŘÍŽOVIN)
ocel. sítě na sloupcích pro ochranu vozidel</t>
  </si>
  <si>
    <t>Položka zahrnuje:
- dodávku předepsaných sítí
- přichycení ke sloupkům, případně zatížení
- úpravy spojů a zajištění okrajů
- nutné přesahy
- mimostaveništní a vnitrostaveništní dopravu</t>
  </si>
  <si>
    <t>28996</t>
  </si>
  <si>
    <t>OPLÁŠTĚNÍ (ZPEVNĚNÍ) SÍŤOVINOU Z PLASTICKÝCH HMOT
2. vrstva sítě na ochranu vozidel - HDPE oko max 20x20 mm</t>
  </si>
  <si>
    <t>Položka zahrnuje:
- dodávku předepsané síťoviny
- úpravu, očištění a ochranu podkladu
- přichycení k podkladu, případně zatížení
- úpravy spojů a zajištění okrajů
- úpravy pro odvodnění
- nutné přesahy
- mimostaveništní a vnitrostaveništní dopravu</t>
  </si>
  <si>
    <t>OPLÁŠTĚNÍ (ZPEVNĚNÍ) Z GEOTEXTILIE A GEOMŘÍŽOVIN
pro ochranu vozidel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</si>
  <si>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</si>
  <si>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OSTATNÍ KOVOVÉ DOPLŇK KONSTRUKCE
nosné sloupky - ochrana vozidel v délce 40 m</t>
  </si>
  <si>
    <t>ocel. tyč B500B pr. 32 dl. 4,0 m
11*4,0*6,313/1000=0,278 [A]t</t>
  </si>
  <si>
    <t>76799R</t>
  </si>
  <si>
    <t>OSTATNÍ KOVOVÉ DOPLŇK KONSTRUKCE
pouze montáž a demontáž - přemístění ochrany vozidel</t>
  </si>
  <si>
    <t>3x přemístění ochrany vozidel: 0,278*3=0,834 [A]t</t>
  </si>
  <si>
    <t>03710</t>
  </si>
  <si>
    <t>POMOC PRÁCE ZAJIŠŤ NEBO ZŘÍZ OBJÍŽĎKY A PŘÍSTUP CESTY
ochrana komunikace - gumotextilní pásy 200 m2- 2x přemístění</t>
  </si>
  <si>
    <t>zahrnuje objednatelem povolené náklady na požadovaná zařízení zhotovitele</t>
  </si>
  <si>
    <t>911DA2</t>
  </si>
  <si>
    <t>SVODIDLO BETON, ÚROVEŇ ZADRŽ N2 VÝŠ 1,0M - MONTÁŽ S PŘESUNEM (BEZ DODÁVKY)
dočasné dopravní opatření</t>
  </si>
  <si>
    <t>nově pronajatá svodidla: 35*4,0=140,000 [A]m
stávající svodidla: 8*4,0=32,000 [B]m
Celkem: A+B=172,000 [C]m</t>
  </si>
  <si>
    <t>položka zahrnuje:
- dopravu demontovaného zařízení z dočasné skládky
- jeho montáž a osazení na určeném místě
- nutnou opravu poškozených částí
- případnou náhradu zničených částí
nezahrnuje podkladní vrstvu</t>
  </si>
  <si>
    <t>911DA3</t>
  </si>
  <si>
    <t>SVODIDLO BETON, ÚROVEŇ ZADRŽ N2 VÝŠ 1,0M - DEMONTÁŽ S PŘESUNEM
přemístění stávajících svodidel jako dočasné dopravní opatření</t>
  </si>
  <si>
    <t>položka zahrnuje:
- demontáž a odstranění zařízení
- jeho odvoz na předepsané místo</t>
  </si>
  <si>
    <t>911DA9</t>
  </si>
  <si>
    <t>SVODIDLO BETON, ÚROVEŇ ZADRŽ N2 VÝŠ 1,0M - NÁJEM
po celou dobu výstavby</t>
  </si>
  <si>
    <t xml:space="preserve">MDEN      </t>
  </si>
  <si>
    <t>pronájem nových svodidel: 140*90=12 600,000 [A]mden</t>
  </si>
  <si>
    <t>položka zahrnuje denní sazbu za pronájem zařízení
počet měrných jednotek se určí jako součin délky zařízení a počtu dnů použití</t>
  </si>
  <si>
    <t>914122</t>
  </si>
  <si>
    <t>DOPRAVNÍ ZNAČKY ZÁKLADNÍ VELIKOSTI OCELOVÉ FÓLIE TŘ 1 - MONTÁŽ S PŘEMÍSTĚNÍM
přechodné dopravní značení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</si>
  <si>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</si>
  <si>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</si>
  <si>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</si>
  <si>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</si>
  <si>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914129</t>
  </si>
  <si>
    <t>DOPRAV ZNAČKY ZÁKLAD VEL OCEL FÓLIE TŘ 1 - NÁJEMNÉ
přechodné dopravní značení - po celou dobu výstavby</t>
  </si>
  <si>
    <t xml:space="preserve">KSDEN     </t>
  </si>
  <si>
    <t>36,0*90=3 240,000 [A]</t>
  </si>
  <si>
    <t>položka zahrnuje sazbu za pronájem dopravních značek a zařízení, počet jednotek je určen jako součin počtu značek a počtu dní použití</t>
  </si>
  <si>
    <t>916124</t>
  </si>
  <si>
    <t>DOPRAV SVĚTLO VÝSTRAŽ SOUPRAVA 3KS - DOD, MONTÁŽ, DEMONTÁŽ</t>
  </si>
  <si>
    <t>položka zahrnuje:
- dodání zařízení v předepsaném provedení včetně jejich osazení
- údržbu po celou dobu trvání funkce, náhradu zničených nebo ztracených kusů, nutnou opravu poškozených částí
- napájení z baterie včetně záložní baterie
- odstranění, demontáž a odklizení zařízení s odvozem na předepsané místo</t>
  </si>
  <si>
    <t>936502R</t>
  </si>
  <si>
    <t>DROBNÉ DOPLŇK KONSTR KOVOVÉ POZINK
ocel. kotevní lana pr. 8 mm, obyčejná - kotvení sloupků ochrany vozidel</t>
  </si>
  <si>
    <t>(40+10*2*11)*1,1=286,000 [A]m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</si>
  <si>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</si>
  <si>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93650R1</t>
  </si>
  <si>
    <t>DROBNÉ DOPLŇK KONSTR KOVOVÉ
zátěžky pletiva á 20 kg</t>
  </si>
  <si>
    <t>Položka zahrnuje veškerý materiál, výrobky a polotovary, včetně mimostaveništní a vnitrostaveništní dopravy (rovněž přesuny), včetně naložení a složení,případně s uložením. 
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                   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</si>
  <si>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94290</t>
  </si>
  <si>
    <t>TĚŽKÉ PRACOVNÍ LEŠENÍ DO 3 KPA</t>
  </si>
  <si>
    <t xml:space="preserve">M3OP      </t>
  </si>
  <si>
    <t>900*1,5=1 350,000 [A]m3op</t>
  </si>
  <si>
    <t>Položka zahrnuje dovoz, montáž, údržbu, opotřebení (nájemné), demontáž, konzervaci, odvoz.</t>
  </si>
  <si>
    <t>94590</t>
  </si>
  <si>
    <t>ZAVĚŠENÉ PRACOVNÍ LEŠENÍ
horolezecké</t>
  </si>
  <si>
    <t>58*2,0*1,5=174,000 [A]m2</t>
  </si>
  <si>
    <t>97617</t>
  </si>
  <si>
    <t>VYBOURÁNÍ DROBNÝCH PŘEDMĚTŮ KOVOVÝCH
demontáž značky informační "Ptačí oblast"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</si>
  <si>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</si>
  <si>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014102A</t>
  </si>
  <si>
    <t>POPLATKY ZA SKLÁDKU
sutě kamenné</t>
  </si>
  <si>
    <t>zahrnuje veškeré poplatky provozovateli skládky související s uložením odpadu na skládce.</t>
  </si>
  <si>
    <t>014102B</t>
  </si>
  <si>
    <t>POPLATKY ZA SKLÁDKU
dřevo</t>
  </si>
  <si>
    <t>111204R</t>
  </si>
  <si>
    <t>ODSTRANĚNÍ KŘOVIN S ODVOZEM NA SKLÁDKU
vč. hmoty ze štěpkování větví</t>
  </si>
  <si>
    <t>odstranění křovin a stromů do průměru 100 mm
doprava dřevin na předepsanou vzdálenost. Vzdálenost pro odvoz na skládku uvažována do 20 km.
štěpkování</t>
  </si>
  <si>
    <t>112014R</t>
  </si>
  <si>
    <t>KÁCENÍ STROMŮ D KMENE DO 0,5M S ODSTRANĚNÍM PAŘEZŮ, ODVOZ DO 10KM
s nařezáním na kusy délky 4m - odvoz dřeva vlastníkům - do 10 km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</si>
  <si>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dokumentace. 
Vzdálenost pro odvoz vlastníkům uvažována do 10 km.
Pařezy se odstraní sfrézováním do úrovně přilehlého terénu.</t>
  </si>
  <si>
    <t>12273A</t>
  </si>
  <si>
    <t>ODKOPÁVKY A PROKOPÁVKY OBECNÉ TŘ. I - BEZ DOPRAVY
svahování koruny zářezu horolezecky sklon 1:1</t>
  </si>
  <si>
    <t>položka zahrnuje:
-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</si>
  <si>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12273B</t>
  </si>
  <si>
    <t>ODKOPÁVKY A PROKOPÁVKY OBECNÉ TŘ. I - DOPRAVA</t>
  </si>
  <si>
    <t xml:space="preserve">M3KM      </t>
  </si>
  <si>
    <t>odvoz na skládku - do 20 km: 813,0m3*20km=16 260,000 [A]m3km</t>
  </si>
  <si>
    <t>Položka zahrnuje samostatnou dopravu zeminy. Množství se určí jako součin kubatutry [m3] a požadované vzdálenosti [km]. Vzdálenost pro odvoz na skládku uvažována do 20 km.</t>
  </si>
  <si>
    <t>R1</t>
  </si>
  <si>
    <t>DOLAMOVÁNÍ ODKOPÁVEK TŘ. II - BEZ DOPRAVY
očištění svahu horolezeckou technikou ručními nástroji - pro vlasníky</t>
  </si>
  <si>
    <t xml:space="preserve">60% z celkového objemu zůstane vlastníkům: 
4219,0m2*0,2m*0,6=506,280 [A]m3
</t>
  </si>
  <si>
    <t>- dolamování označuje těžení výkopu bez použití trhavin.
položka zahrnuje:
-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</t>
  </si>
  <si>
    <t>12841A</t>
  </si>
  <si>
    <t>R2</t>
  </si>
  <si>
    <t>DOLAMOVÁNÍ ODKOPÁVEK TŘ. II - BEZ DOPRAVY
očištění svahu horolezeckou technikou ručními nástroji - odvoz na skládku</t>
  </si>
  <si>
    <t>40% z celkového objemu odvoz na skládku: 
4219,0m2*0,2m*0,4=337,520 [A]m3</t>
  </si>
  <si>
    <t>12841B</t>
  </si>
  <si>
    <t>DOLAMOVÁNÍ ODKOPÁVEK TŘ. II - DOPRAVA</t>
  </si>
  <si>
    <t>odvoz vlastníkům dle pol.12841A.R1 - do 10 km: 
506,28m3*10km=5 062,800 [A]m3</t>
  </si>
  <si>
    <t>Položka zahrnuje samostatnou dopravu zeminy. Množství se určí jako součin kubatutry [m3] a požadované vzdálenosti [km]. Vzdálenost pro odvoz vlastníkům uvažována do 10 km.</t>
  </si>
  <si>
    <t>odvoz na skládku dle pol.12841A.R2  - do 20 km:
4219,0m2*0,2m*0,4*20km=6 750,400 [A]m3km</t>
  </si>
  <si>
    <t>12891A</t>
  </si>
  <si>
    <t>DOLAMOVÁNÍ ODKOPÁVEK TŘ. III - BEZ DOPRAVY
bourání bloků horolezeckou technikou hydraulickými nástroji</t>
  </si>
  <si>
    <t xml:space="preserve">bourání bloků - odvoz vlastníkům: 366,0=366,000 [A]m3
</t>
  </si>
  <si>
    <t>úprava povrchů pro dozdívky - odvoz na skládku:
52,0=52,000 [A]</t>
  </si>
  <si>
    <t>12891B</t>
  </si>
  <si>
    <t>DOLAMOVÁNÍ ODKOPÁVEK TŘ. III - DOPRAVA</t>
  </si>
  <si>
    <t xml:space="preserve">bourání bloků 100% odvoz vlastníkům - do 10 km: 
366,0m3*10km=3 660,000 [A]m3km
</t>
  </si>
  <si>
    <t>úprava povrchů pro dozdívky odvoz na skládku - do 20 km: 
52,0m3*20km=1 040,000 [A]m3km</t>
  </si>
  <si>
    <t>014101</t>
  </si>
  <si>
    <t>POPLATKY ZA SKLÁDKU
vývrtek - písek, zemina</t>
  </si>
  <si>
    <t>26152</t>
  </si>
  <si>
    <t xml:space="preserve">VRTY PRO KOTVENÍ, INJEKTÁŽ A MIKROPILOTY NA POVRCHU TŘ. V D DO 100MM
vrtání kladivem bez pažení
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</si>
  <si>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</si>
  <si>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281611</t>
  </si>
  <si>
    <t>INJEKTOVÁNÍ NÍZKOTLAKÉ Z CEMENTOVÝCH POJIV NA POVRCHU</t>
  </si>
  <si>
    <t>injektáž tyčové kotvy
412/0,5*10/1000=8,240 [A]m3
doinjektáž
206/0,5*10/1000=4,120 [B]m3
Celkem: A+B=12,360 [C]m3</t>
  </si>
  <si>
    <t>Položka injektážních prací obsahuje kompletní práce, mimo zřízení vrtů (vykazují se položkami 261, 262), které jsou nutné pro předepsanou funkci injektáže (statickou, těsnící a pod.). 
Položka zahrnuje veškerý materiál, výrobky a polotovary, včetně mimostaveništní a vnitrostaveništní dopravy (rovněž přesuny), včetně naložení a složení, případně s uložením.</t>
  </si>
  <si>
    <t>282611</t>
  </si>
  <si>
    <t>INJEKTOVÁNÍ VYSOKOTLAKÉ Z CEMENTOVÝCH POJIV NA POVRCHU</t>
  </si>
  <si>
    <t>412/0,5*10/1000=8,240 [A]m3</t>
  </si>
  <si>
    <t>285374</t>
  </si>
  <si>
    <t>KOTVENÍ NA POVRCHU Z PŘEDPÍNACÍ VÝZTUŽE DL. DO 6M
tyčová kotva pr. 26,5 mm, kotevní deska 150/150/8, víko hlavy kotvy, distanční košíky, injektážní systém, aktivace 10 kN</t>
  </si>
  <si>
    <t>položka zahrnuje dodávku předepsané kotvy, případně její protikorozní úpravu, její osazení do vrtu, zainjektování a napnutí, případně opěrné desky
nezahrnuje vrty</t>
  </si>
  <si>
    <t xml:space="preserve">Potrubí    </t>
  </si>
  <si>
    <t>87627</t>
  </si>
  <si>
    <t>CHRÁNIČKY Z TRUB PLASTOVÝCH DN DO 100MM
průchodka PVC DN 100</t>
  </si>
  <si>
    <t>16*1,5=24,000 [A]m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</si>
  <si>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</si>
  <si>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Potrubí</t>
  </si>
  <si>
    <t>919151</t>
  </si>
  <si>
    <t>ŘEZÁNÍ OCELOVÝCH PROFILŮ PRŮŘEZU DO 100MM2
zaříznutí táhla</t>
  </si>
  <si>
    <t>položka zahrnuje řezání ocelových profilů bez ohledu na tvar a způsob provedení</t>
  </si>
  <si>
    <t>132838</t>
  </si>
  <si>
    <t>HLOUBENÍ RÝH ŠÍŘ DO 2M PAŽ I NEPAŽ TŘ. II, ODVOZ DO 20KM</t>
  </si>
  <si>
    <t>výkop pro založení: 9,0=9,000 [A]m3</t>
  </si>
  <si>
    <t>položka zahrnuje:
- vodorovná a svislá doprava, přemístění, přeložení, manipulace s výkopkem
Vzdálenost pro odvoz na skládku uvažována do 20 km.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</si>
  <si>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21361</t>
  </si>
  <si>
    <t>DRENÁŽNÍ VRSTVY Z GEOTEXTILIE
separační geotextilie</t>
  </si>
  <si>
    <t>162*1,1=178,200 [A]m2</t>
  </si>
  <si>
    <t>Položka zahrnuje:
- dodávku předepsané geotextilie (včetně nutných přesahů) pro drenážní vrstvu, včetně mimostaveništní a vnitrostaveništní dopravy
- provedení drenážní vrstvy předepsaných rozměrů a předepsaného tvaru</t>
  </si>
  <si>
    <t>21362</t>
  </si>
  <si>
    <t>DRENÁŽNÍ VRSTVY Z GEOSÍTĚ
drenážní geokompozit - jádro z geosítě + oboustranná filtrační geotextilie</t>
  </si>
  <si>
    <t>Položka zahrnuje:
- dodávku předepsané geosítě (včetně nutných přesahů) pro drenážní vrstvu, včetně mimostaveništní a vnitrostaveništní dopravy
- provedení drenážní vrstvy předepsaných rozměrů a předepsaného tvaru</t>
  </si>
  <si>
    <t>261113</t>
  </si>
  <si>
    <t>VRTY PRO KOTVENÍ A INJEKTÁŽ NA POVRCHU TŘ I D DO 25MM
pro kotevní trny</t>
  </si>
  <si>
    <t>272325</t>
  </si>
  <si>
    <t>ZÁKLADY ZE ŽELEZOBETONU DO C30/37 (B37)
betonáž jádra, základ zdi</t>
  </si>
  <si>
    <t>betonáž jádra: 102,0=102,000 [A]m3
základ zdi: 9,0=9,000 [B]m3
Celkem: A+B=111,000 [C]m3</t>
  </si>
  <si>
    <t>VÝZTUŽ ZÁKLADŮ ZE SVAŘ SÍTÍ
výztuž jádra - montáž vázacím drátem
doplnění vyztužení zdí ocelovou sítí</t>
  </si>
  <si>
    <t>výztuž jádra: 135,0*0,008*2=2,160 [A]t
doplnění vyztužení zdí: 16*0,008=0,128 [B]t
Celkem: A+B=2,288 [C]t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</si>
  <si>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</si>
  <si>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285361</t>
  </si>
  <si>
    <t>KOTVENÍ NA POVRCHU Z BETONÁŘSKÉ VÝZTUŽE DL. DO 3M
trn pr. 20 mm</t>
  </si>
  <si>
    <t>285392</t>
  </si>
  <si>
    <t>DODATEČNÉ KOTVENÍ VLEPENÍM BETONÁŘSKÉ VÝZTUŽE D DO 16MM DO VRTŮ
spřahovací trny R12, polyesterový tmel</t>
  </si>
  <si>
    <t>Položka zahrnuje:
dodání výztuže předepsaného profilu a předepsané délky (do 400mm)
provedení vrtu předepsaného profilu a předepsané délky (do 200mm)
vsunutí výztuže do vyvrtaného profilu a její zalepení předepsaným pojivem
případně nutné lešení</t>
  </si>
  <si>
    <t>28991</t>
  </si>
  <si>
    <t>ZEMNÍ HŘEBY
upevnění geokompozitu do horniny</t>
  </si>
  <si>
    <t>1217*0,1=121,700 [A]m</t>
  </si>
  <si>
    <t>položka zahrnuje dodávku a zaražení hřebů předepsaných v zadávací dokumentaci</t>
  </si>
  <si>
    <t>Svislé konstrukce</t>
  </si>
  <si>
    <t>311213</t>
  </si>
  <si>
    <t>ZDI A STĚNY PODPĚR A VOLNÉ Z KAMENE A LOM VÝROBKŮ - OBKLAD
vyzdívka řádkové zdivo z žulových kvádrů na MC 20 s vyspárováním</t>
  </si>
  <si>
    <t>vyzdívka z nových kvádrů: 30,0=30,000 [A]m3
dozdění stávajících zdí: 10,0=10,000 [B]m3
Celkem: A+B=40,000 [C]m3</t>
  </si>
  <si>
    <t>Položka zahrnuje veškerý materiál, výrobky a polotovary, včetně mimostaveništní a vnitrostaveništní dopravy (rovněž přesuny), včetně naložení a složení, případně s uložením.</t>
  </si>
  <si>
    <t>Vodorovné konstrukce</t>
  </si>
  <si>
    <t>451314R</t>
  </si>
  <si>
    <t>PODKLADNÍ A VÝPLŇOVÉ VRSTVY Z PROSTÉHO BETONU C30/37 XF3
proměnná tl. 100-200 mm - malé plochy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</si>
  <si>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</si>
  <si>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87427</t>
  </si>
  <si>
    <t>POTRUBÍ Z TRUB PLASTOVÝCH ODPADNÍCH DN DO 100MM
vyústění drenáží zdí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</si>
  <si>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</si>
  <si>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875272</t>
  </si>
  <si>
    <t>POTRUBÍ DREN Z TRUB PLAST (I FLEXIBIL) DN DO 100MM DĚROVANÝCH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</si>
  <si>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</si>
  <si>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ŘEZÁNÍ OCELOVÝCH PROFILŮ PRŮŘEZU DO 100MM2
zaříznutí trnů</t>
  </si>
  <si>
    <t>26142</t>
  </si>
  <si>
    <t>VRTY PRO KOTVENÍ, INJEKTÁŽ A MIKROPILOTY NA POVRCHU TŘ. IV D DO 100MM
vrt pr. 96 mm</t>
  </si>
  <si>
    <t>obvodové kotvení horní: 51*3,0=153,000 [A]m</t>
  </si>
  <si>
    <t>261615</t>
  </si>
  <si>
    <t>VRTY PRO KOTVENÍ A INJEKTÁŽ NA POVRCHU TŘ. VI D DO 50MM
pr. vrtu 43 mm</t>
  </si>
  <si>
    <t>obvodové kotvení dolní: 62*1,5=93,000 [A]m</t>
  </si>
  <si>
    <t>INJEKTOVÁNÍ NÍZKOTLAKÉ Z CEMENTOVÝCH POJIV NA POVRCHU
cementová zálivka samozávrtného svorníku</t>
  </si>
  <si>
    <t>1068,77/1000=1,069 [A]m3</t>
  </si>
  <si>
    <t>284341R</t>
  </si>
  <si>
    <t>SVORNÍKY SAMOZÁVRTNÉ DL DO 2,0M ÚNOS DO 50KN
R32N (kotvení v ploše) vč. nátěru</t>
  </si>
  <si>
    <t>Zahrnuje kompletní dodávku svorníku délky od 1,51m do 2,00m a únosnosti do 50kN včetně příslušenství, podle požadavků a popisu uvedených v dokumentci pro zadání stavby (podložky, matice, vrtací korunky a pod.);
- součástí je kompletní osazení svorníku, které zahrnuje všechny operace podle technologického předpisu výrobce nutné pro řádné osazení a aktivaci včetně všech pomocných mechanizmů, přípravků a hmot;
- součástí ceny je také vrtání svorníku včetně potřebné mechanizace;
- průkazné a kontrolní zkoušky svorníků;
- druh, délku, rozmístění a rozsah zkoušek určuje zadávací dokumentace.</t>
  </si>
  <si>
    <t>284431R</t>
  </si>
  <si>
    <t>SVORNÍKY LEPENÉ DL DO 1,5M ÚNOS DO 50KN
svorník s okem, pozink</t>
  </si>
  <si>
    <t>obvodové kotvení dolní: 62,0=62,000 [A]kus</t>
  </si>
  <si>
    <t>Zahrnuje kompletní dodávku svorníku délky od 1,01m do 1,50m a únosnosti do 50kN včetně příslušenství, podle požadavků a popisu uvedených v dokumentci pro zadání stavby (podložky, matice  a pod.);
- součástí je kompletní osazení svorníku, které zahrnuje všechny operace podle technologického předpisu výrobce nutné pro řádné osazení a aktivaci včetně všech pomocných mechanizmů, přípravků a hmot (např. lepící hmoty a pod.) ;
- průkazné a kontrolní zkoušky svorníků;
- druh, délku, rozmístění a rozsah zkoušek určuje zadávací dokumentace;
- vrty pro svorníky nejsou součástí této položky uvedou se v položce 263 - vrty pro svorníky a kotvy v podzemí dl. do 12m.</t>
  </si>
  <si>
    <t>284551R</t>
  </si>
  <si>
    <t>SVORNÍKY OCEL INJEKTOVANÉ DL DO 3,0M ÚNOS DO 50KN
obvodové kotvení horní</t>
  </si>
  <si>
    <t>Zahrnuje kompletní dodávku svorníku délky od 2,01m do 3,0m a únosnosti do 50kN včetně příslušenství (podložky, matice,  injektážního nástavce, injekční a odvzdušňovací hadice a pod.), podle požadavků a popisu uvedených v dokumentci pro zadání stavby;
- součástí je kompletní osazení svorníku, které zahrnuje všechny operace podle technologického předpisu výrobce nutné pro řádné osazení a aktivaci včetně všech pomocných mechanizmů, přípravků a hmot (např. injektážní hmoty, injektážního čerpadla a pod.) ;
- průkazné a kontrolní zkoušky svorníků;
- druh, délku, rozmístění a rozsah zkoušek určuje zadávací dokumentace;
- vrty pro svorníky nejsou součástí této položky uvedou se v položce 263 - vrty pro svorníky a kotvy v podzemí dl. do 12m.</t>
  </si>
  <si>
    <t>ZPEVNĚNÍ SKALNÍCH PLOCH Z OCELOVÝCH SÍTÍ HOROLEZECKÝM ZPŮSOBEM
instalace sítí vyztužených lany, vč. obvodového lana - pr. 12/14, ocel+PVC (379 bm) a zátěžky 5ks á 20 kg</t>
  </si>
  <si>
    <t>Položka zahrnuje:
- dodávku předepsaných sítí
- úpravu, očištění a ochranu podkladu
- ukotvení sítě na skalní stěně horolezci
- vrty pro kotvy
- dodání a osazení kotev předepsané délky v předepsaném rastru
- nutné přesahy
- mimostaveništní a vnitrostaveništní dopravu</t>
  </si>
  <si>
    <t>28997</t>
  </si>
  <si>
    <t>OPLÁŠTĚNÍ (ZPEVNĚNÍ) Z GEOTEXTILIE A GEOMŘÍŽOVIN
protierozní kompozit - podložení pod sítě s lany</t>
  </si>
  <si>
    <t>Položka zahrnuje:
- úpravu, očištění a ochranu podkladu
- přichycení k podkladu, případně zatížení
- úpravy spojů a zajištění okrajů
- úpravy pro odvodnění
- nutné přesahy
- mimostaveništní a vnitrostaveništní dopravu
- veškerý materiál, výrobky a polotovary, včetně mimostaveništní a vnitrostaveništní dopravy (rovněž přesuny), včetně naložení a složení, případně s uložením.</t>
  </si>
  <si>
    <t>17461</t>
  </si>
  <si>
    <t>ZÁSYP JAM A RÝH Z HORNIN KAMENITÝCH
místní balvanité kamenivo, zrnitost 100 - 200 mm</t>
  </si>
  <si>
    <t>140*1,1*0,2*0,2=6,160 [A]m3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</si>
  <si>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</si>
  <si>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26154</t>
  </si>
  <si>
    <t>VRTY PRO KOTVENÍ, INJEKTÁŽ A MIKROPILOTY NA POVRCHU TŘ. V D DO 200MM
vrt pr. 156 mm pro sloupky plotu</t>
  </si>
  <si>
    <t>38*1,0=38,000 [A]m</t>
  </si>
  <si>
    <t>INJEKTOVÁNÍ NÍZKOTLAKÉ Z CEMENTOVÝCH POJIV NA POVRCHU
cementová zálivka sloupků plotu</t>
  </si>
  <si>
    <t>726,3/1000=0,726 [A]m3</t>
  </si>
  <si>
    <t>33894</t>
  </si>
  <si>
    <t>SLOUPKY OHRADNÍ A PLOTOVÉ KOVOVÉ
sloupky plotu oc.TR89/10 (38 ks), ocel. krytka navařená pr. 100/5 (38 ks), průchodka TR32/6 dl. 300 mm (114 ks), háček ze stav. oceli pr. min. 4 mm, dl,50 mm (navaření na sloupek) + pozinkování</t>
  </si>
  <si>
    <t xml:space="preserve">KG        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</si>
  <si>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</si>
  <si>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ASPE 9</t>
  </si>
  <si>
    <t>Soupis objektů s DPH</t>
  </si>
  <si>
    <t>Stavba:II_295 - Špindlerův Mlýn - skalní svahy U Přehrady, v úseku km 20,964--21,064</t>
  </si>
  <si>
    <t>Varianta:ZŘ - Základní řešení</t>
  </si>
  <si>
    <t>Sazba 1</t>
  </si>
  <si>
    <t>Odbytová cena:</t>
  </si>
  <si>
    <t>Sazba 2</t>
  </si>
  <si>
    <t>OC+DPH:</t>
  </si>
  <si>
    <t>Sazba 3</t>
  </si>
  <si>
    <t>Objekt</t>
  </si>
  <si>
    <t>Popis</t>
  </si>
  <si>
    <t>OC</t>
  </si>
  <si>
    <t>DPH</t>
  </si>
  <si>
    <t>OC+DPH</t>
  </si>
  <si>
    <t>000</t>
  </si>
  <si>
    <t>Všeobecné a ostatní náklady</t>
  </si>
  <si>
    <t>830.01</t>
  </si>
  <si>
    <t>Příprava pro staveniště a dokončení prací</t>
  </si>
  <si>
    <t>830.02</t>
  </si>
  <si>
    <t>Očištění svahu</t>
  </si>
  <si>
    <t>830.03</t>
  </si>
  <si>
    <t>Kotvení skalních bloků a vyzdívek</t>
  </si>
  <si>
    <t>830.04</t>
  </si>
  <si>
    <t>Vyzdívky a podezdívky</t>
  </si>
  <si>
    <t>830.05</t>
  </si>
  <si>
    <t>Zajištění svahu ocelovou sítí</t>
  </si>
  <si>
    <t>830.06</t>
  </si>
  <si>
    <t>Ochranný plot, výška 1,0 m</t>
  </si>
  <si>
    <t>830.07</t>
  </si>
  <si>
    <t>Gabionové zdi</t>
  </si>
  <si>
    <t>830.08</t>
  </si>
  <si>
    <t>DIO</t>
  </si>
  <si>
    <t>Příloha k formuláři pro ocenění nabídky</t>
  </si>
  <si>
    <t>Stavba :</t>
  </si>
  <si>
    <t>II_295</t>
  </si>
  <si>
    <t>Špindlerův Mlýn - skalní svahy U Přehrady, v úseku km 20,964--21,064</t>
  </si>
  <si>
    <t>číslo a název SO:</t>
  </si>
  <si>
    <t>číslo a název rozpočtu:</t>
  </si>
  <si>
    <t>Poř.
č.pol.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</si>
  <si>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</si>
  <si>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</si>
  <si>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</si>
  <si>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</si>
  <si>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</si>
  <si>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</si>
  <si>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</si>
  <si>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Sazba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</si>
  <si>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</si>
  <si>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</si>
  <si>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</si>
  <si>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</si>
  <si>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</si>
  <si>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</si>
  <si>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</si>
  <si>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</si>
  <si>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</si>
  <si>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</si>
  <si>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</si>
  <si>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</si>
  <si>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Všeobecné konstrukce a práce</t>
  </si>
  <si>
    <t>2015_OTSKP</t>
  </si>
  <si>
    <t>02730</t>
  </si>
  <si>
    <t>POMOC PRÁCE ZŘÍZ NEBO ZAJIŠŤ OCHRANU INŽENÝRSKÝCH SÍTÍ
Vytýčení stávajících inženýrských sítí a jejich zajištění pro všechny stavební objekty vč. případných sond pro zajištění polohy sítí - PEVNÁ CENA</t>
  </si>
  <si>
    <t xml:space="preserve">KČ        </t>
  </si>
  <si>
    <t>zahrnuje veškeré náklady spojené s objednatelem požadovanými zařízeními</t>
  </si>
  <si>
    <t>02911</t>
  </si>
  <si>
    <t>OSTATNÍ POŽADAVKY - GEODETICKÉ ZAMĚŘENÍ
Vytýčení stavby oprávněným geodetem před zahájením stavby
Vytýčení polohopisu a výškopisu stavby (3x tištěná forma a 3x CD)
Zaměření skutečného provedení stavby (3x tištěná forma + 3x CD)
Vytyčovací práce + cena za vytyčení prostorové polohy a všech objektů
PEVNÁ CENA</t>
  </si>
  <si>
    <t xml:space="preserve">SOUBOR    </t>
  </si>
  <si>
    <t>zahrnuje veškeré náklady spojené s objednatelem požadovanými pracemi</t>
  </si>
  <si>
    <t>02943</t>
  </si>
  <si>
    <t>OSTATNÍ POŽADAVKY - VYPRACOVÁNÍ RDS
cena za vypracování RDS (Realizační dokumentace stavby) dle všeobecných obchodních podmínek objednatele (3x tiskem a 1x CD)
PEVNÁ CENA</t>
  </si>
  <si>
    <t>02944</t>
  </si>
  <si>
    <t>OSTAT POŽADAVKY - DOKUMENTACE SKUTEČ PROVEDENÍ V DIGIT FORMĚ
cena za vypracování DSPS (dokumentace skutečného provedení stavby) dle všeobecných obchodních podmínek objednatele (4x tiskem a 1x CD)
PEVNÁ CENA</t>
  </si>
  <si>
    <t xml:space="preserve">KPL       </t>
  </si>
  <si>
    <t>02945</t>
  </si>
  <si>
    <t>OSTAT POŽADAVKY - GEOMETRICKÝ PLÁN
Geometrický oddělovací plán pro majetkové vypořádání vlastnických vztahů ověřený příslušným katastrálním úřadem, vč. předání, odsouhlasení objednatelem (12x tiskem a 1x CD)
PEVNÁ CENA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</si>
  <si>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</si>
  <si>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</si>
  <si>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
2x měsíčně zpráva o průběhu výstavby s fotodokumentací a popisem v tištěné  a elektronické podobě, 3x závěrečná zpráva o průběhu výstavby s fotodokumentací a popisem v tištěné i elektronické formě
PEVNÁ CENA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</si>
  <si>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</si>
  <si>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02950</t>
  </si>
  <si>
    <t>OSTATNÍ POŽADAVKY - POSUDKY, KONTROLY, REVIZNÍ ZPRÁVY
zkoušky a posudky objednatele, pasport okolních nemovitostí a cizího majetku v blízkosti stavby formou fotodokumentace před stavbou a po dokončení, vč. předání, projednání a porovnání
PEVNÁ CENA</t>
  </si>
  <si>
    <t xml:space="preserve">KUS       </t>
  </si>
  <si>
    <t>03100</t>
  </si>
  <si>
    <t>ZAŘÍZENÍ STAVENIŠTĚ - ZŘÍZENÍ, PROVOZ, DEMONTÁŽ
úhrnná částka na položku musí pokrývat všechna potřebná zařízení staveniště po celou dobu výstavby. Zahrnuje náklady na veškeré zařízení staveniště vč. jeho zřízení, provoz a odstranění či jakékoliv potřebné přemisťování v rozsahu stavby, etap nebo ve fázi výstavby, do doby úplného dokončení a předání stavby objednateli. Komplet- vybudování, provoz a likvidaci zařízení stavenišžě pro všechny stavební objekty akce komplet vč. oplocení a zajištění - komplet na uvedenou akci pro všechny objekty po celou dobu výstavby.
PEVNÁ CENA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</si>
  <si>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</si>
  <si>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</si>
  <si>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</si>
  <si>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</si>
  <si>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</si>
  <si>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</si>
  <si>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</si>
  <si>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</si>
  <si>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830</t>
  </si>
  <si>
    <t>Úprava území - U Přehrady</t>
  </si>
  <si>
    <t>Zemní práce</t>
  </si>
  <si>
    <t>113728</t>
  </si>
  <si>
    <t>FRÉZOVÁNÍ VOZOVEK ASFALTOVÝCH, ODVOZ DO 20KM
vč. naložení, odvozu a uložení na skládku dodavatele, zhotovitel v ceně zohlední možnost zpětného využití recyklovaného materiálu</t>
  </si>
  <si>
    <t xml:space="preserve">M3        </t>
  </si>
  <si>
    <t>25,0*0,05=1,250 [A]m3</t>
  </si>
  <si>
    <t>Položka zahrnuje veškerou manipulaci s vybouranou sutí a s vybouranými hmotami vč. uložení na skládku a poplatku za skládku. Vzdálenost pro odvoz na skládku uvažována do 20 km.</t>
  </si>
  <si>
    <t>13173</t>
  </si>
  <si>
    <t>HLOUBENÍ JAM ZAPAŽ I NEPAŽ TŘ. I
ruční výkop patky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</si>
  <si>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</si>
  <si>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Základy</t>
  </si>
  <si>
    <t>27231</t>
  </si>
  <si>
    <t>ZÁKLADY Z PROSTÉHO BETONU
patka pro osazení ocel. profilu inform. značky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</si>
  <si>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</si>
  <si>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Komunikace</t>
  </si>
  <si>
    <t>574A44</t>
  </si>
  <si>
    <t>ASFALTOVÝ BETON PRO OBRUSNÉ VRSTVY ACO 11+, 11S TL. 50MM</t>
  </si>
  <si>
    <t xml:space="preserve">M2        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</si>
  <si>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</si>
  <si>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58920</t>
  </si>
  <si>
    <t>VÝPLŇ SPAR MODIFIKOVANÝM ASFALTEM</t>
  </si>
  <si>
    <t xml:space="preserve">M         </t>
  </si>
  <si>
    <t>- dodání směsi, postřiku, nátěru, dlažeb nebo dílců v požadované kvalitě
- očištění podkladu případně zřízení spojovací vrstvy
- uložení směsi, dlažby nebo dílců a provedení nátěrů a postřiků dle předepsaného technologického předpisu
- zřízení vrstvy bez rozlišení šířky, pokládání vrstvy po etapách, včetně pracovních spar a spojů
- úpravu napojení, ukončení a těsnění podél obrubníků, dilatačních zařízení, odvodňovacích proužků, odvodňovačů, vpustí, šachet a pod., nestanoví-li zadávací dokumentace jinak
- těsnění, tmelení a výplň spar a otvorů
- úpravu dilatačních spar a povrchu vrstvy</t>
  </si>
  <si>
    <t>Přidružená stavební výroba</t>
  </si>
  <si>
    <t>76799</t>
  </si>
  <si>
    <t>OSTATNÍ KOVOVÉ DOPLŇK KONSTRUKCE
ocel. profil U100 dl. 1000 mm - osazení do bet. patky (info. tabule "Ptačí oblast"</t>
  </si>
  <si>
    <t xml:space="preserve">T         </t>
  </si>
  <si>
    <t>10,6/1000=0,011 [A]t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</si>
  <si>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</si>
  <si>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Ostatní konstrukce a práce</t>
  </si>
  <si>
    <t>919111</t>
  </si>
  <si>
    <t>ŘEZÁNÍ ASFALTOVÉHO KRYTU VOZOVEK TL DO 50MM</t>
  </si>
  <si>
    <t>položka zahrnuje řezání vozovkové vrstvy v předepsané tloušťce, včetně spotřeby vody</t>
  </si>
  <si>
    <t>93650R</t>
  </si>
  <si>
    <t>DROBNÉ DOPLŇK KONSTR KOVOVÉ
montáž informační značky "Ptačí oblast"</t>
  </si>
  <si>
    <t xml:space="preserve">KS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</si>
</sst>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9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I_295%20&#352;pindler&#367;v%20Ml&#253;n_U%20P&#345;ehrady_rozpocet.xls#'830.01'!A1#'830.01'!A1" TargetMode="External" /><Relationship Id="rId2" Type="http://schemas.openxmlformats.org/officeDocument/2006/relationships/hyperlink" Target="II_295%20&#352;pindler&#367;v%20Ml&#253;n_U%20P&#345;ehrady_rozpocet.xls#'830.02'!A1#'830.02'!A1" TargetMode="External" /><Relationship Id="rId3" Type="http://schemas.openxmlformats.org/officeDocument/2006/relationships/hyperlink" Target="II_295%20&#352;pindler&#367;v%20Ml&#253;n_U%20P&#345;ehrady_rozpocet.xls#'830.03'!A1#'830.03'!A1" TargetMode="External" /><Relationship Id="rId4" Type="http://schemas.openxmlformats.org/officeDocument/2006/relationships/hyperlink" Target="II_295%20&#352;pindler&#367;v%20Ml&#253;n_U%20P&#345;ehrady_rozpocet.xls#'830.04'!A1#'830.04'!A1" TargetMode="External" /><Relationship Id="rId5" Type="http://schemas.openxmlformats.org/officeDocument/2006/relationships/hyperlink" Target="II_295%20&#352;pindler&#367;v%20Ml&#253;n_U%20P&#345;ehrady_rozpocet.xls#'830.05'!A1#'830.05'!A1" TargetMode="External" /><Relationship Id="rId6" Type="http://schemas.openxmlformats.org/officeDocument/2006/relationships/hyperlink" Target="II_295%20&#352;pindler&#367;v%20Ml&#253;n_U%20P&#345;ehrady_rozpocet.xls#'830.06'!A1#'830.06'!A1" TargetMode="External" /><Relationship Id="rId7" Type="http://schemas.openxmlformats.org/officeDocument/2006/relationships/hyperlink" Target="II_295%20&#352;pindler&#367;v%20Ml&#253;n_U%20P&#345;ehrady_rozpocet.xls#'830.07'!A1#'830.07'!A1" TargetMode="External" /><Relationship Id="rId8" Type="http://schemas.openxmlformats.org/officeDocument/2006/relationships/hyperlink" Target="II_295%20&#352;pindler&#367;v%20Ml&#253;n_U%20P&#345;ehrady_rozpocet.xls#'830.08'!A1#'830.08'!A1" TargetMode="Externa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49" sqref="A49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1" t="s">
        <v>232</v>
      </c>
    </row>
    <row r="3" ht="12.75" customHeight="1">
      <c r="B3" s="2" t="s">
        <v>233</v>
      </c>
    </row>
    <row r="5" ht="12.75" customHeight="1">
      <c r="B5" s="3" t="s">
        <v>234</v>
      </c>
    </row>
    <row r="6" spans="2:8" ht="12.75" customHeight="1">
      <c r="B6" t="s">
        <v>235</v>
      </c>
      <c r="G6" t="s">
        <v>236</v>
      </c>
      <c r="H6">
        <v>0</v>
      </c>
    </row>
    <row r="7" spans="2:8" ht="12.75" customHeight="1">
      <c r="B7" s="4" t="s">
        <v>237</v>
      </c>
      <c r="C7" s="3">
        <f>SUM(C11:C19)</f>
        <v>0</v>
      </c>
      <c r="G7" t="s">
        <v>238</v>
      </c>
      <c r="H7">
        <v>15</v>
      </c>
    </row>
    <row r="8" spans="2:8" ht="12.75" customHeight="1">
      <c r="B8" s="4" t="s">
        <v>239</v>
      </c>
      <c r="C8" s="3">
        <f>SUM(E11:E19)</f>
        <v>0</v>
      </c>
      <c r="G8" t="s">
        <v>240</v>
      </c>
      <c r="H8">
        <v>21</v>
      </c>
    </row>
    <row r="10" spans="1:5" ht="12.75" customHeight="1">
      <c r="A10" s="5" t="s">
        <v>241</v>
      </c>
      <c r="B10" s="5" t="s">
        <v>242</v>
      </c>
      <c r="C10" s="5" t="s">
        <v>243</v>
      </c>
      <c r="D10" s="5" t="s">
        <v>244</v>
      </c>
      <c r="E10" s="5" t="s">
        <v>245</v>
      </c>
    </row>
    <row r="11" spans="1:5" ht="12.75" customHeight="1">
      <c r="A11" s="6" t="s">
        <v>246</v>
      </c>
      <c r="B11" s="7" t="s">
        <v>247</v>
      </c>
      <c r="C11" s="8">
        <f>'000'!I39</f>
        <v>0</v>
      </c>
      <c r="D11" s="8">
        <f>'000'!P39</f>
        <v>0</v>
      </c>
      <c r="E11" s="8">
        <f aca="true" t="shared" si="0" ref="E11:E19">C11+D11</f>
        <v>0</v>
      </c>
    </row>
    <row r="12" spans="1:5" ht="12.75" customHeight="1">
      <c r="A12" s="6" t="s">
        <v>248</v>
      </c>
      <c r="B12" s="7" t="s">
        <v>249</v>
      </c>
      <c r="C12" s="8">
        <f>'830.01'!I61</f>
        <v>0</v>
      </c>
      <c r="D12" s="8">
        <f>'830.01'!P61</f>
        <v>0</v>
      </c>
      <c r="E12" s="8">
        <f t="shared" si="0"/>
        <v>0</v>
      </c>
    </row>
    <row r="13" spans="1:5" ht="12.75" customHeight="1">
      <c r="A13" s="6" t="s">
        <v>250</v>
      </c>
      <c r="B13" s="7" t="s">
        <v>251</v>
      </c>
      <c r="C13" s="8">
        <f>'830.02'!I63</f>
        <v>0</v>
      </c>
      <c r="D13" s="8">
        <f>'830.02'!P63</f>
        <v>0</v>
      </c>
      <c r="E13" s="8">
        <f t="shared" si="0"/>
        <v>0</v>
      </c>
    </row>
    <row r="14" spans="1:5" ht="12.75" customHeight="1">
      <c r="A14" s="6" t="s">
        <v>252</v>
      </c>
      <c r="B14" s="7" t="s">
        <v>253</v>
      </c>
      <c r="C14" s="8">
        <f>'830.03'!I49</f>
        <v>0</v>
      </c>
      <c r="D14" s="8">
        <f>'830.03'!P49</f>
        <v>0</v>
      </c>
      <c r="E14" s="8">
        <f t="shared" si="0"/>
        <v>0</v>
      </c>
    </row>
    <row r="15" spans="1:5" ht="12.75" customHeight="1">
      <c r="A15" s="6" t="s">
        <v>254</v>
      </c>
      <c r="B15" s="7" t="s">
        <v>255</v>
      </c>
      <c r="C15" s="8">
        <f>'830.04'!I72</f>
        <v>0</v>
      </c>
      <c r="D15" s="8">
        <f>'830.04'!P72</f>
        <v>0</v>
      </c>
      <c r="E15" s="8">
        <f t="shared" si="0"/>
        <v>0</v>
      </c>
    </row>
    <row r="16" spans="1:5" ht="12.75" customHeight="1">
      <c r="A16" s="6" t="s">
        <v>256</v>
      </c>
      <c r="B16" s="7" t="s">
        <v>257</v>
      </c>
      <c r="C16" s="8">
        <f>'830.05'!I43</f>
        <v>0</v>
      </c>
      <c r="D16" s="8">
        <f>'830.05'!P43</f>
        <v>0</v>
      </c>
      <c r="E16" s="8">
        <f t="shared" si="0"/>
        <v>0</v>
      </c>
    </row>
    <row r="17" spans="1:5" ht="12.75" customHeight="1">
      <c r="A17" s="6" t="s">
        <v>258</v>
      </c>
      <c r="B17" s="7" t="s">
        <v>259</v>
      </c>
      <c r="C17" s="8">
        <f>'830.06'!I52</f>
        <v>0</v>
      </c>
      <c r="D17" s="8">
        <f>'830.06'!P52</f>
        <v>0</v>
      </c>
      <c r="E17" s="8">
        <f t="shared" si="0"/>
        <v>0</v>
      </c>
    </row>
    <row r="18" spans="1:5" ht="12.75" customHeight="1">
      <c r="A18" s="6" t="s">
        <v>260</v>
      </c>
      <c r="B18" s="7" t="s">
        <v>261</v>
      </c>
      <c r="C18" s="8">
        <f>'830.07'!I49</f>
        <v>0</v>
      </c>
      <c r="D18" s="8">
        <f>'830.07'!P49</f>
        <v>0</v>
      </c>
      <c r="E18" s="8">
        <f t="shared" si="0"/>
        <v>0</v>
      </c>
    </row>
    <row r="19" spans="1:5" ht="12.75" customHeight="1">
      <c r="A19" s="6" t="s">
        <v>262</v>
      </c>
      <c r="B19" s="7" t="s">
        <v>263</v>
      </c>
      <c r="C19" s="8">
        <f>'830.08'!I71</f>
        <v>0</v>
      </c>
      <c r="D19" s="8">
        <f>'830.08'!P71</f>
        <v>0</v>
      </c>
      <c r="E19" s="8">
        <f t="shared" si="0"/>
        <v>0</v>
      </c>
    </row>
  </sheetData>
  <sheetProtection password="EFE1" sheet="1" selectLockedCells="1" selectUnlockedCells="1"/>
  <hyperlinks>
    <hyperlink ref="A11" location="#000!A1" display="000"/>
    <hyperlink ref="A12" r:id="rId1" display="830.01"/>
    <hyperlink ref="A13" r:id="rId2" display="830.02"/>
    <hyperlink ref="A14" r:id="rId3" display="830.03"/>
    <hyperlink ref="A15" r:id="rId4" display="830.04"/>
    <hyperlink ref="A16" r:id="rId5" display="830.05"/>
    <hyperlink ref="A17" r:id="rId6" display="830.06"/>
    <hyperlink ref="A18" r:id="rId7" display="830.07"/>
    <hyperlink ref="A19" r:id="rId8" display="830.08"/>
  </hyperlink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I58" sqref="I58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0" style="0" hidden="1" customWidth="1"/>
  </cols>
  <sheetData>
    <row r="1" ht="12.75" customHeight="1">
      <c r="A1" s="1" t="s">
        <v>232</v>
      </c>
    </row>
    <row r="2" ht="12.75" customHeight="1">
      <c r="C2" s="2" t="s">
        <v>264</v>
      </c>
    </row>
    <row r="4" spans="1:5" ht="12.75" customHeight="1">
      <c r="A4" t="s">
        <v>265</v>
      </c>
      <c r="C4" s="1" t="s">
        <v>266</v>
      </c>
      <c r="D4" s="1"/>
      <c r="E4" s="1" t="s">
        <v>267</v>
      </c>
    </row>
    <row r="5" spans="1:5" ht="12.75" customHeight="1">
      <c r="A5" t="s">
        <v>268</v>
      </c>
      <c r="C5" s="1" t="s">
        <v>325</v>
      </c>
      <c r="D5" s="1"/>
      <c r="E5" s="1" t="s">
        <v>326</v>
      </c>
    </row>
    <row r="6" spans="1:5" ht="12.75" customHeight="1">
      <c r="A6" t="s">
        <v>269</v>
      </c>
      <c r="C6" s="1" t="s">
        <v>262</v>
      </c>
      <c r="D6" s="1"/>
      <c r="E6" s="1" t="s">
        <v>263</v>
      </c>
    </row>
    <row r="7" spans="3:5" ht="12.75" customHeight="1">
      <c r="C7" s="1"/>
      <c r="D7" s="1"/>
      <c r="E7" s="1"/>
    </row>
    <row r="8" spans="1:16" ht="12.75" customHeight="1">
      <c r="A8" s="17" t="s">
        <v>270</v>
      </c>
      <c r="B8" s="17" t="s">
        <v>271</v>
      </c>
      <c r="C8" s="17" t="s">
        <v>272</v>
      </c>
      <c r="D8" s="17" t="s">
        <v>273</v>
      </c>
      <c r="E8" s="17" t="s">
        <v>274</v>
      </c>
      <c r="F8" s="17" t="s">
        <v>275</v>
      </c>
      <c r="G8" s="17" t="s">
        <v>276</v>
      </c>
      <c r="H8" s="17" t="s">
        <v>277</v>
      </c>
      <c r="I8" s="17"/>
      <c r="O8" t="s">
        <v>278</v>
      </c>
      <c r="P8" t="s">
        <v>244</v>
      </c>
    </row>
    <row r="9" spans="1:15" ht="14.25" customHeight="1">
      <c r="A9" s="17"/>
      <c r="B9" s="17"/>
      <c r="C9" s="17"/>
      <c r="D9" s="17"/>
      <c r="E9" s="17"/>
      <c r="F9" s="17"/>
      <c r="G9" s="17"/>
      <c r="H9" s="5" t="s">
        <v>279</v>
      </c>
      <c r="I9" s="5" t="s">
        <v>280</v>
      </c>
      <c r="O9" t="s">
        <v>244</v>
      </c>
    </row>
    <row r="10" spans="1:9" ht="14.25" customHeight="1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285</v>
      </c>
      <c r="F10" s="5" t="s">
        <v>286</v>
      </c>
      <c r="G10" s="5" t="s">
        <v>287</v>
      </c>
      <c r="H10" s="5" t="s">
        <v>288</v>
      </c>
      <c r="I10" s="5" t="s">
        <v>289</v>
      </c>
    </row>
    <row r="11" spans="1:9" ht="12.75" customHeight="1">
      <c r="A11" s="9"/>
      <c r="B11" s="9"/>
      <c r="C11" s="9" t="s">
        <v>282</v>
      </c>
      <c r="D11" s="9"/>
      <c r="E11" s="9" t="s">
        <v>336</v>
      </c>
      <c r="F11" s="9"/>
      <c r="G11" s="10"/>
      <c r="H11" s="9"/>
      <c r="I11" s="10"/>
    </row>
    <row r="12" spans="1:16" ht="25.5" customHeight="1">
      <c r="A12" s="6">
        <v>2</v>
      </c>
      <c r="B12" s="7" t="s">
        <v>292</v>
      </c>
      <c r="C12" s="7" t="s">
        <v>24</v>
      </c>
      <c r="D12" s="6"/>
      <c r="E12" s="7" t="s">
        <v>25</v>
      </c>
      <c r="F12" s="7" t="s">
        <v>347</v>
      </c>
      <c r="G12" s="11">
        <v>36</v>
      </c>
      <c r="H12" s="12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12.75" customHeight="1">
      <c r="E13" s="13" t="s">
        <v>26</v>
      </c>
    </row>
    <row r="14" ht="63.75" customHeight="1">
      <c r="E14" s="13" t="s">
        <v>132</v>
      </c>
    </row>
    <row r="15" spans="1:16" ht="25.5" customHeight="1">
      <c r="A15" s="6">
        <v>3</v>
      </c>
      <c r="B15" s="7" t="s">
        <v>292</v>
      </c>
      <c r="C15" s="7" t="s">
        <v>171</v>
      </c>
      <c r="D15" s="6"/>
      <c r="E15" s="7" t="s">
        <v>27</v>
      </c>
      <c r="F15" s="7" t="s">
        <v>314</v>
      </c>
      <c r="G15" s="11">
        <v>36</v>
      </c>
      <c r="H15" s="12"/>
      <c r="I15" s="8">
        <f>ROUND((H15*G15),2)</f>
        <v>0</v>
      </c>
      <c r="O15">
        <f>rekapitulace!H8</f>
        <v>21</v>
      </c>
      <c r="P15">
        <f>ROUND(O15/100*I15,2)</f>
        <v>0</v>
      </c>
    </row>
    <row r="16" ht="12.75" customHeight="1">
      <c r="E16" s="13" t="s">
        <v>26</v>
      </c>
    </row>
    <row r="17" ht="38.25" customHeight="1">
      <c r="E17" s="13" t="s">
        <v>142</v>
      </c>
    </row>
    <row r="18" spans="1:16" ht="25.5" customHeight="1">
      <c r="A18" s="6">
        <v>4</v>
      </c>
      <c r="B18" s="7" t="s">
        <v>292</v>
      </c>
      <c r="C18" s="7" t="s">
        <v>28</v>
      </c>
      <c r="D18" s="6"/>
      <c r="E18" s="7" t="s">
        <v>29</v>
      </c>
      <c r="F18" s="7" t="s">
        <v>343</v>
      </c>
      <c r="G18" s="11">
        <v>120</v>
      </c>
      <c r="H18" s="12"/>
      <c r="I18" s="8">
        <f>ROUND((H18*G18),2)</f>
        <v>0</v>
      </c>
      <c r="O18">
        <f>rekapitulace!H8</f>
        <v>21</v>
      </c>
      <c r="P18">
        <f>ROUND(O18/100*I18,2)</f>
        <v>0</v>
      </c>
    </row>
    <row r="19" ht="76.5" customHeight="1">
      <c r="E19" s="13" t="s">
        <v>30</v>
      </c>
    </row>
    <row r="20" spans="1:16" ht="25.5" customHeight="1">
      <c r="A20" s="6">
        <v>5</v>
      </c>
      <c r="B20" s="7" t="s">
        <v>292</v>
      </c>
      <c r="C20" s="7" t="s">
        <v>31</v>
      </c>
      <c r="D20" s="6"/>
      <c r="E20" s="7" t="s">
        <v>32</v>
      </c>
      <c r="F20" s="7" t="s">
        <v>343</v>
      </c>
      <c r="G20" s="11">
        <v>120</v>
      </c>
      <c r="H20" s="12"/>
      <c r="I20" s="8">
        <f>ROUND((H20*G20),2)</f>
        <v>0</v>
      </c>
      <c r="O20">
        <f>rekapitulace!H8</f>
        <v>21</v>
      </c>
      <c r="P20">
        <f>ROUND(O20/100*I20,2)</f>
        <v>0</v>
      </c>
    </row>
    <row r="21" ht="102" customHeight="1">
      <c r="E21" s="13" t="s">
        <v>33</v>
      </c>
    </row>
    <row r="22" spans="1:16" ht="25.5" customHeight="1">
      <c r="A22" s="6">
        <v>6</v>
      </c>
      <c r="B22" s="7" t="s">
        <v>292</v>
      </c>
      <c r="C22" s="7" t="s">
        <v>216</v>
      </c>
      <c r="D22" s="6"/>
      <c r="E22" s="7" t="s">
        <v>34</v>
      </c>
      <c r="F22" s="7" t="s">
        <v>343</v>
      </c>
      <c r="G22" s="11">
        <v>120</v>
      </c>
      <c r="H22" s="12"/>
      <c r="I22" s="8">
        <f>ROUND((H22*G22),2)</f>
        <v>0</v>
      </c>
      <c r="O22">
        <f>rekapitulace!H8</f>
        <v>21</v>
      </c>
      <c r="P22">
        <f>ROUND(O22/100*I22,2)</f>
        <v>0</v>
      </c>
    </row>
    <row r="23" ht="102" customHeight="1">
      <c r="E23" s="13" t="s">
        <v>35</v>
      </c>
    </row>
    <row r="24" spans="1:16" ht="12.75" customHeight="1">
      <c r="A24" s="14"/>
      <c r="B24" s="14"/>
      <c r="C24" s="14" t="s">
        <v>282</v>
      </c>
      <c r="D24" s="14"/>
      <c r="E24" s="14" t="s">
        <v>336</v>
      </c>
      <c r="F24" s="14"/>
      <c r="G24" s="14"/>
      <c r="H24" s="14"/>
      <c r="I24" s="14">
        <f>SUM(I12:I23)</f>
        <v>0</v>
      </c>
      <c r="P24">
        <f>SUM(P12:P23)</f>
        <v>0</v>
      </c>
    </row>
    <row r="26" spans="1:9" ht="12.75" customHeight="1">
      <c r="A26" s="9"/>
      <c r="B26" s="9">
        <v>25.91</v>
      </c>
      <c r="C26" s="9" t="s">
        <v>287</v>
      </c>
      <c r="D26" s="9"/>
      <c r="E26" s="9" t="s">
        <v>349</v>
      </c>
      <c r="F26" s="9"/>
      <c r="G26" s="10"/>
      <c r="H26" s="9"/>
      <c r="I26" s="10"/>
    </row>
    <row r="27" spans="1:16" ht="25.5" customHeight="1">
      <c r="A27" s="6">
        <v>7</v>
      </c>
      <c r="B27" s="6">
        <v>17.86</v>
      </c>
      <c r="C27" s="7" t="s">
        <v>350</v>
      </c>
      <c r="D27" s="6"/>
      <c r="E27" s="7" t="s">
        <v>36</v>
      </c>
      <c r="F27" s="7" t="s">
        <v>352</v>
      </c>
      <c r="G27" s="11">
        <v>0.278</v>
      </c>
      <c r="H27" s="12"/>
      <c r="I27" s="8">
        <f>ROUND((H27*G27),2)</f>
        <v>0</v>
      </c>
      <c r="O27">
        <f>rekapitulace!H8</f>
        <v>21</v>
      </c>
      <c r="P27">
        <f>ROUND(O27/100*I27,2)</f>
        <v>0</v>
      </c>
    </row>
    <row r="28" spans="2:5" ht="25.5" customHeight="1">
      <c r="B28">
        <f>B26-B27</f>
        <v>8.05</v>
      </c>
      <c r="C28">
        <v>11.55</v>
      </c>
      <c r="E28" s="13" t="s">
        <v>37</v>
      </c>
    </row>
    <row r="29" spans="3:5" ht="51" customHeight="1">
      <c r="C29">
        <f>B28/C28</f>
        <v>0.696969696969697</v>
      </c>
      <c r="E29" s="13" t="s">
        <v>354</v>
      </c>
    </row>
    <row r="30" spans="1:16" ht="25.5" customHeight="1">
      <c r="A30" s="6">
        <v>8</v>
      </c>
      <c r="B30" s="7" t="s">
        <v>292</v>
      </c>
      <c r="C30" s="7" t="s">
        <v>38</v>
      </c>
      <c r="D30" s="6"/>
      <c r="E30" s="7" t="s">
        <v>39</v>
      </c>
      <c r="F30" s="7" t="s">
        <v>352</v>
      </c>
      <c r="G30" s="11">
        <v>0.834</v>
      </c>
      <c r="H30" s="12"/>
      <c r="I30" s="8">
        <f>ROUND((H30*G30),2)</f>
        <v>0</v>
      </c>
      <c r="O30">
        <f>rekapitulace!H8</f>
        <v>21</v>
      </c>
      <c r="P30">
        <f>ROUND(O30/100*I30,2)</f>
        <v>0</v>
      </c>
    </row>
    <row r="31" ht="12.75" customHeight="1">
      <c r="E31" s="13" t="s">
        <v>40</v>
      </c>
    </row>
    <row r="32" ht="51" customHeight="1">
      <c r="E32" s="13" t="s">
        <v>354</v>
      </c>
    </row>
    <row r="33" spans="1:16" ht="12.75" customHeight="1">
      <c r="A33" s="14"/>
      <c r="B33" s="14"/>
      <c r="C33" s="14" t="s">
        <v>287</v>
      </c>
      <c r="D33" s="14"/>
      <c r="E33" s="14" t="s">
        <v>349</v>
      </c>
      <c r="F33" s="14"/>
      <c r="G33" s="14"/>
      <c r="H33" s="14"/>
      <c r="I33" s="14">
        <f>SUM(I27:I32)</f>
        <v>0</v>
      </c>
      <c r="P33">
        <f>SUM(P27:P32)</f>
        <v>0</v>
      </c>
    </row>
    <row r="35" spans="1:9" ht="12.75" customHeight="1">
      <c r="A35" s="9"/>
      <c r="B35" s="9"/>
      <c r="C35" s="9" t="s">
        <v>289</v>
      </c>
      <c r="D35" s="9"/>
      <c r="E35" s="9" t="s">
        <v>355</v>
      </c>
      <c r="F35" s="9"/>
      <c r="G35" s="10"/>
      <c r="H35" s="9"/>
      <c r="I35" s="10"/>
    </row>
    <row r="36" spans="1:16" ht="25.5" customHeight="1">
      <c r="A36" s="6">
        <v>1</v>
      </c>
      <c r="B36" s="7" t="s">
        <v>292</v>
      </c>
      <c r="C36" s="7" t="s">
        <v>41</v>
      </c>
      <c r="D36" s="6"/>
      <c r="E36" s="7" t="s">
        <v>42</v>
      </c>
      <c r="F36" s="7" t="s">
        <v>295</v>
      </c>
      <c r="G36" s="11">
        <v>1</v>
      </c>
      <c r="H36" s="12"/>
      <c r="I36" s="8">
        <f>ROUND((H36*G36),2)</f>
        <v>0</v>
      </c>
      <c r="O36">
        <f>rekapitulace!H8</f>
        <v>21</v>
      </c>
      <c r="P36">
        <f>ROUND(O36/100*I36,2)</f>
        <v>0</v>
      </c>
    </row>
    <row r="37" ht="12.75" customHeight="1">
      <c r="E37" s="13" t="s">
        <v>43</v>
      </c>
    </row>
    <row r="38" spans="1:16" ht="38.25" customHeight="1">
      <c r="A38" s="6">
        <v>9</v>
      </c>
      <c r="B38" s="7" t="s">
        <v>292</v>
      </c>
      <c r="C38" s="7" t="s">
        <v>44</v>
      </c>
      <c r="D38" s="6"/>
      <c r="E38" s="7" t="s">
        <v>45</v>
      </c>
      <c r="F38" s="7" t="s">
        <v>347</v>
      </c>
      <c r="G38" s="11">
        <v>172</v>
      </c>
      <c r="H38" s="12"/>
      <c r="I38" s="8">
        <f>ROUND((H38*G38),2)</f>
        <v>0</v>
      </c>
      <c r="O38">
        <f>rekapitulace!H8</f>
        <v>21</v>
      </c>
      <c r="P38">
        <f>ROUND(O38/100*I38,2)</f>
        <v>0</v>
      </c>
    </row>
    <row r="39" ht="38.25" customHeight="1">
      <c r="E39" s="13" t="s">
        <v>46</v>
      </c>
    </row>
    <row r="40" ht="76.5" customHeight="1">
      <c r="E40" s="13" t="s">
        <v>47</v>
      </c>
    </row>
    <row r="41" spans="1:16" ht="25.5" customHeight="1">
      <c r="A41" s="6">
        <v>10</v>
      </c>
      <c r="B41" s="7" t="s">
        <v>292</v>
      </c>
      <c r="C41" s="7" t="s">
        <v>48</v>
      </c>
      <c r="D41" s="6"/>
      <c r="E41" s="7" t="s">
        <v>49</v>
      </c>
      <c r="F41" s="7" t="s">
        <v>347</v>
      </c>
      <c r="G41" s="11">
        <v>32</v>
      </c>
      <c r="H41" s="12"/>
      <c r="I41" s="8">
        <f>ROUND((H41*G41),2)</f>
        <v>0</v>
      </c>
      <c r="O41">
        <f>rekapitulace!H8</f>
        <v>21</v>
      </c>
      <c r="P41">
        <f>ROUND(O41/100*I41,2)</f>
        <v>0</v>
      </c>
    </row>
    <row r="42" ht="38.25" customHeight="1">
      <c r="E42" s="13" t="s">
        <v>50</v>
      </c>
    </row>
    <row r="43" spans="1:16" ht="25.5" customHeight="1">
      <c r="A43" s="6">
        <v>11</v>
      </c>
      <c r="B43" s="7" t="s">
        <v>292</v>
      </c>
      <c r="C43" s="7" t="s">
        <v>51</v>
      </c>
      <c r="D43" s="6"/>
      <c r="E43" s="7" t="s">
        <v>52</v>
      </c>
      <c r="F43" s="7" t="s">
        <v>53</v>
      </c>
      <c r="G43" s="11">
        <v>12600</v>
      </c>
      <c r="H43" s="12"/>
      <c r="I43" s="8">
        <f>ROUND((H43*G43),2)</f>
        <v>0</v>
      </c>
      <c r="O43">
        <f>rekapitulace!H8</f>
        <v>21</v>
      </c>
      <c r="P43">
        <f>ROUND(O43/100*I43,2)</f>
        <v>0</v>
      </c>
    </row>
    <row r="44" ht="12.75" customHeight="1">
      <c r="E44" s="13" t="s">
        <v>54</v>
      </c>
    </row>
    <row r="45" ht="25.5" customHeight="1">
      <c r="E45" s="13" t="s">
        <v>55</v>
      </c>
    </row>
    <row r="46" spans="1:16" ht="38.25" customHeight="1">
      <c r="A46" s="6">
        <v>12</v>
      </c>
      <c r="B46" s="7" t="s">
        <v>292</v>
      </c>
      <c r="C46" s="7" t="s">
        <v>56</v>
      </c>
      <c r="D46" s="6"/>
      <c r="E46" s="7" t="s">
        <v>57</v>
      </c>
      <c r="F46" s="7" t="s">
        <v>314</v>
      </c>
      <c r="G46" s="11">
        <v>36</v>
      </c>
      <c r="H46" s="12"/>
      <c r="I46" s="8">
        <f>ROUND((H46*G46),2)</f>
        <v>0</v>
      </c>
      <c r="O46">
        <f>rekapitulace!H8</f>
        <v>21</v>
      </c>
      <c r="P46">
        <f>ROUND(O46/100*I46,2)</f>
        <v>0</v>
      </c>
    </row>
    <row r="47" ht="63.75" customHeight="1">
      <c r="E47" s="13" t="s">
        <v>58</v>
      </c>
    </row>
    <row r="48" spans="1:16" ht="12.75" customHeight="1">
      <c r="A48" s="6">
        <v>13</v>
      </c>
      <c r="B48" s="7" t="s">
        <v>292</v>
      </c>
      <c r="C48" s="7" t="s">
        <v>59</v>
      </c>
      <c r="D48" s="6"/>
      <c r="E48" s="7" t="s">
        <v>60</v>
      </c>
      <c r="F48" s="7" t="s">
        <v>314</v>
      </c>
      <c r="G48" s="11">
        <v>36</v>
      </c>
      <c r="H48" s="12"/>
      <c r="I48" s="8">
        <f>ROUND((H48*G48),2)</f>
        <v>0</v>
      </c>
      <c r="O48">
        <f>rekapitulace!H8</f>
        <v>21</v>
      </c>
      <c r="P48">
        <f>ROUND(O48/100*I48,2)</f>
        <v>0</v>
      </c>
    </row>
    <row r="49" ht="25.5" customHeight="1">
      <c r="E49" s="13" t="s">
        <v>61</v>
      </c>
    </row>
    <row r="50" spans="1:16" ht="25.5" customHeight="1">
      <c r="A50" s="6">
        <v>14</v>
      </c>
      <c r="B50" s="7" t="s">
        <v>292</v>
      </c>
      <c r="C50" s="7" t="s">
        <v>62</v>
      </c>
      <c r="D50" s="6"/>
      <c r="E50" s="7" t="s">
        <v>63</v>
      </c>
      <c r="F50" s="7" t="s">
        <v>64</v>
      </c>
      <c r="G50" s="11">
        <v>3240</v>
      </c>
      <c r="H50" s="12"/>
      <c r="I50" s="8">
        <f>ROUND((H50*G50),2)</f>
        <v>0</v>
      </c>
      <c r="O50">
        <f>rekapitulace!H8</f>
        <v>21</v>
      </c>
      <c r="P50">
        <f>ROUND(O50/100*I50,2)</f>
        <v>0</v>
      </c>
    </row>
    <row r="51" ht="12.75" customHeight="1">
      <c r="E51" s="13" t="s">
        <v>65</v>
      </c>
    </row>
    <row r="52" ht="25.5" customHeight="1">
      <c r="E52" s="13" t="s">
        <v>66</v>
      </c>
    </row>
    <row r="53" spans="1:16" ht="12.75" customHeight="1">
      <c r="A53" s="6">
        <v>15</v>
      </c>
      <c r="B53" s="7" t="s">
        <v>292</v>
      </c>
      <c r="C53" s="7" t="s">
        <v>67</v>
      </c>
      <c r="D53" s="6"/>
      <c r="E53" s="7" t="s">
        <v>68</v>
      </c>
      <c r="F53" s="7" t="s">
        <v>314</v>
      </c>
      <c r="G53" s="11">
        <v>2</v>
      </c>
      <c r="H53" s="12"/>
      <c r="I53" s="8">
        <f>ROUND((H53*G53),2)</f>
        <v>0</v>
      </c>
      <c r="O53">
        <f>rekapitulace!H8</f>
        <v>21</v>
      </c>
      <c r="P53">
        <f>ROUND(O53/100*I53,2)</f>
        <v>0</v>
      </c>
    </row>
    <row r="54" ht="76.5" customHeight="1">
      <c r="E54" s="13" t="s">
        <v>69</v>
      </c>
    </row>
    <row r="55" spans="1:16" ht="25.5" customHeight="1">
      <c r="A55" s="6">
        <v>16</v>
      </c>
      <c r="B55" s="7" t="s">
        <v>292</v>
      </c>
      <c r="C55" s="7" t="s">
        <v>70</v>
      </c>
      <c r="D55" s="6"/>
      <c r="E55" s="7" t="s">
        <v>71</v>
      </c>
      <c r="F55" s="7" t="s">
        <v>347</v>
      </c>
      <c r="G55" s="11">
        <v>286</v>
      </c>
      <c r="H55" s="12"/>
      <c r="I55" s="8">
        <f>ROUND((H55*G55),2)</f>
        <v>0</v>
      </c>
      <c r="O55">
        <f>rekapitulace!H8</f>
        <v>21</v>
      </c>
      <c r="P55">
        <f>ROUND(O55/100*I55,2)</f>
        <v>0</v>
      </c>
    </row>
    <row r="56" ht="12.75" customHeight="1">
      <c r="E56" s="13" t="s">
        <v>72</v>
      </c>
    </row>
    <row r="57" ht="344.25" customHeight="1">
      <c r="E57" s="13" t="s">
        <v>73</v>
      </c>
    </row>
    <row r="58" spans="1:16" ht="25.5" customHeight="1">
      <c r="A58" s="6">
        <v>17</v>
      </c>
      <c r="B58" s="7" t="s">
        <v>292</v>
      </c>
      <c r="C58" s="7" t="s">
        <v>74</v>
      </c>
      <c r="D58" s="6"/>
      <c r="E58" s="7" t="s">
        <v>75</v>
      </c>
      <c r="F58" s="7" t="s">
        <v>314</v>
      </c>
      <c r="G58" s="11">
        <v>21</v>
      </c>
      <c r="H58" s="12"/>
      <c r="I58" s="8">
        <f>ROUND((H58*G58),2)</f>
        <v>0</v>
      </c>
      <c r="O58">
        <f>rekapitulace!H8</f>
        <v>21</v>
      </c>
      <c r="P58">
        <f>ROUND(O58/100*I58,2)</f>
        <v>0</v>
      </c>
    </row>
    <row r="59" ht="409.5" customHeight="1">
      <c r="E59" s="13" t="s">
        <v>231</v>
      </c>
    </row>
    <row r="60" spans="1:16" ht="12.75" customHeight="1">
      <c r="A60" s="14"/>
      <c r="B60" s="14"/>
      <c r="C60" s="14" t="s">
        <v>289</v>
      </c>
      <c r="D60" s="14"/>
      <c r="E60" s="14" t="s">
        <v>355</v>
      </c>
      <c r="F60" s="14"/>
      <c r="G60" s="14"/>
      <c r="H60" s="14"/>
      <c r="I60" s="14">
        <f>SUM(I36:I59)</f>
        <v>0</v>
      </c>
      <c r="P60">
        <f>SUM(P36:P59)</f>
        <v>0</v>
      </c>
    </row>
    <row r="62" spans="1:16" ht="12.75" customHeight="1">
      <c r="A62" s="14"/>
      <c r="B62" s="14"/>
      <c r="C62" s="14"/>
      <c r="D62" s="14"/>
      <c r="E62" s="14" t="s">
        <v>318</v>
      </c>
      <c r="F62" s="14"/>
      <c r="G62" s="14"/>
      <c r="H62" s="14"/>
      <c r="I62" s="14">
        <f>+I24+I33+I60</f>
        <v>0</v>
      </c>
      <c r="P62">
        <f>+P24+P33+P60</f>
        <v>0</v>
      </c>
    </row>
    <row r="64" spans="1:9" ht="12.75" customHeight="1">
      <c r="A64" s="9" t="s">
        <v>319</v>
      </c>
      <c r="B64" s="9"/>
      <c r="C64" s="9"/>
      <c r="D64" s="9"/>
      <c r="E64" s="9"/>
      <c r="F64" s="9"/>
      <c r="G64" s="9"/>
      <c r="H64" s="9"/>
      <c r="I64" s="9"/>
    </row>
    <row r="65" spans="1:9" ht="12.75" customHeight="1">
      <c r="A65" s="9"/>
      <c r="B65" s="9"/>
      <c r="C65" s="9"/>
      <c r="D65" s="9"/>
      <c r="E65" s="9" t="s">
        <v>320</v>
      </c>
      <c r="F65" s="9"/>
      <c r="G65" s="9"/>
      <c r="H65" s="9"/>
      <c r="I65" s="9"/>
    </row>
    <row r="66" spans="1:16" ht="12.75" customHeight="1">
      <c r="A66" s="14"/>
      <c r="B66" s="14"/>
      <c r="C66" s="14"/>
      <c r="D66" s="14"/>
      <c r="E66" s="14" t="s">
        <v>321</v>
      </c>
      <c r="F66" s="14"/>
      <c r="G66" s="14"/>
      <c r="H66" s="14"/>
      <c r="I66" s="14">
        <v>0</v>
      </c>
      <c r="P66">
        <v>0</v>
      </c>
    </row>
    <row r="67" spans="1:9" ht="12.75" customHeight="1">
      <c r="A67" s="14"/>
      <c r="B67" s="14"/>
      <c r="C67" s="14"/>
      <c r="D67" s="14"/>
      <c r="E67" s="14" t="s">
        <v>322</v>
      </c>
      <c r="F67" s="14"/>
      <c r="G67" s="14"/>
      <c r="H67" s="14"/>
      <c r="I67" s="14"/>
    </row>
    <row r="68" spans="1:16" ht="12.75" customHeight="1">
      <c r="A68" s="14"/>
      <c r="B68" s="14"/>
      <c r="C68" s="14"/>
      <c r="D68" s="14"/>
      <c r="E68" s="14" t="s">
        <v>323</v>
      </c>
      <c r="F68" s="14"/>
      <c r="G68" s="14"/>
      <c r="H68" s="14"/>
      <c r="I68" s="14">
        <v>0</v>
      </c>
      <c r="P68">
        <v>0</v>
      </c>
    </row>
    <row r="69" spans="1:16" ht="12.75" customHeight="1">
      <c r="A69" s="14"/>
      <c r="B69" s="14"/>
      <c r="C69" s="14"/>
      <c r="D69" s="14"/>
      <c r="E69" s="14" t="s">
        <v>324</v>
      </c>
      <c r="F69" s="14"/>
      <c r="G69" s="14"/>
      <c r="H69" s="14"/>
      <c r="I69" s="14">
        <f>I66+I68</f>
        <v>0</v>
      </c>
      <c r="P69">
        <f>P66+P68</f>
        <v>0</v>
      </c>
    </row>
    <row r="71" spans="1:16" ht="12.75" customHeight="1">
      <c r="A71" s="14"/>
      <c r="B71" s="14"/>
      <c r="C71" s="14"/>
      <c r="D71" s="14"/>
      <c r="E71" s="14" t="s">
        <v>324</v>
      </c>
      <c r="F71" s="14"/>
      <c r="G71" s="14"/>
      <c r="H71" s="14"/>
      <c r="I71" s="14">
        <f>I62+I69</f>
        <v>0</v>
      </c>
      <c r="P71">
        <f>P62+P69</f>
        <v>0</v>
      </c>
    </row>
  </sheetData>
  <sheetProtection password="EFE1" sheet="1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="85" zoomScaleNormal="85" zoomScalePageLayoutView="0" workbookViewId="0" topLeftCell="A1">
      <pane ySplit="10" topLeftCell="A22" activePane="bottomLeft" state="frozen"/>
      <selection pane="topLeft" activeCell="A1" sqref="A1"/>
      <selection pane="bottomLeft" activeCell="A27" sqref="A27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0" style="0" hidden="1" customWidth="1"/>
  </cols>
  <sheetData>
    <row r="1" ht="12.75" customHeight="1">
      <c r="A1" s="1" t="s">
        <v>232</v>
      </c>
    </row>
    <row r="2" ht="12.75" customHeight="1">
      <c r="C2" s="2" t="s">
        <v>264</v>
      </c>
    </row>
    <row r="4" spans="1:5" ht="12.75" customHeight="1">
      <c r="A4" t="s">
        <v>265</v>
      </c>
      <c r="C4" s="1" t="s">
        <v>266</v>
      </c>
      <c r="D4" s="1"/>
      <c r="E4" s="1" t="s">
        <v>267</v>
      </c>
    </row>
    <row r="5" spans="1:5" ht="12.75" customHeight="1">
      <c r="A5" t="s">
        <v>268</v>
      </c>
      <c r="C5" s="1" t="s">
        <v>246</v>
      </c>
      <c r="D5" s="1"/>
      <c r="E5" s="1" t="s">
        <v>247</v>
      </c>
    </row>
    <row r="6" spans="1:5" ht="12.75" customHeight="1">
      <c r="A6" t="s">
        <v>269</v>
      </c>
      <c r="C6" s="1" t="s">
        <v>246</v>
      </c>
      <c r="D6" s="1"/>
      <c r="E6" s="1" t="s">
        <v>247</v>
      </c>
    </row>
    <row r="7" spans="3:5" ht="12.75" customHeight="1">
      <c r="C7" s="1"/>
      <c r="D7" s="1"/>
      <c r="E7" s="1"/>
    </row>
    <row r="8" spans="1:16" ht="12.75" customHeight="1">
      <c r="A8" s="17" t="s">
        <v>270</v>
      </c>
      <c r="B8" s="17" t="s">
        <v>271</v>
      </c>
      <c r="C8" s="17" t="s">
        <v>272</v>
      </c>
      <c r="D8" s="17" t="s">
        <v>273</v>
      </c>
      <c r="E8" s="17" t="s">
        <v>274</v>
      </c>
      <c r="F8" s="17" t="s">
        <v>275</v>
      </c>
      <c r="G8" s="17" t="s">
        <v>276</v>
      </c>
      <c r="H8" s="17" t="s">
        <v>277</v>
      </c>
      <c r="I8" s="17"/>
      <c r="O8" t="s">
        <v>278</v>
      </c>
      <c r="P8" t="s">
        <v>244</v>
      </c>
    </row>
    <row r="9" spans="1:15" ht="14.25" customHeight="1">
      <c r="A9" s="17"/>
      <c r="B9" s="17"/>
      <c r="C9" s="17"/>
      <c r="D9" s="17"/>
      <c r="E9" s="17"/>
      <c r="F9" s="17"/>
      <c r="G9" s="17"/>
      <c r="H9" s="5" t="s">
        <v>279</v>
      </c>
      <c r="I9" s="5" t="s">
        <v>280</v>
      </c>
      <c r="O9" t="s">
        <v>244</v>
      </c>
    </row>
    <row r="10" spans="1:9" ht="14.25" customHeight="1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285</v>
      </c>
      <c r="F10" s="5" t="s">
        <v>286</v>
      </c>
      <c r="G10" s="5" t="s">
        <v>287</v>
      </c>
      <c r="H10" s="5" t="s">
        <v>288</v>
      </c>
      <c r="I10" s="5" t="s">
        <v>289</v>
      </c>
    </row>
    <row r="11" spans="1:9" ht="12.75" customHeight="1">
      <c r="A11" s="9"/>
      <c r="B11" s="9"/>
      <c r="C11" s="9" t="s">
        <v>290</v>
      </c>
      <c r="D11" s="9"/>
      <c r="E11" s="9" t="s">
        <v>291</v>
      </c>
      <c r="F11" s="9"/>
      <c r="G11" s="10"/>
      <c r="H11" s="9"/>
      <c r="I11" s="10"/>
    </row>
    <row r="12" spans="1:16" ht="38.25" customHeight="1">
      <c r="A12" s="6">
        <v>1</v>
      </c>
      <c r="B12" s="7" t="s">
        <v>292</v>
      </c>
      <c r="C12" s="7" t="s">
        <v>293</v>
      </c>
      <c r="D12" s="6"/>
      <c r="E12" s="7" t="s">
        <v>294</v>
      </c>
      <c r="F12" s="7" t="s">
        <v>295</v>
      </c>
      <c r="G12" s="11">
        <v>1</v>
      </c>
      <c r="H12" s="12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12.75" customHeight="1">
      <c r="E13" s="13" t="s">
        <v>296</v>
      </c>
    </row>
    <row r="14" spans="1:16" ht="76.5" customHeight="1">
      <c r="A14" s="6">
        <v>2</v>
      </c>
      <c r="B14" s="7" t="s">
        <v>292</v>
      </c>
      <c r="C14" s="7" t="s">
        <v>297</v>
      </c>
      <c r="D14" s="6"/>
      <c r="E14" s="7" t="s">
        <v>298</v>
      </c>
      <c r="F14" s="7" t="s">
        <v>299</v>
      </c>
      <c r="G14" s="11">
        <v>1</v>
      </c>
      <c r="H14" s="12"/>
      <c r="I14" s="8">
        <f>ROUND((H14*G14),2)</f>
        <v>0</v>
      </c>
      <c r="O14">
        <f>rekapitulace!H8</f>
        <v>21</v>
      </c>
      <c r="P14">
        <f>ROUND(O14/100*I14,2)</f>
        <v>0</v>
      </c>
    </row>
    <row r="15" ht="12.75" customHeight="1">
      <c r="E15" s="13" t="s">
        <v>300</v>
      </c>
    </row>
    <row r="16" spans="1:16" ht="51" customHeight="1">
      <c r="A16" s="6">
        <v>3</v>
      </c>
      <c r="B16" s="7" t="s">
        <v>292</v>
      </c>
      <c r="C16" s="7" t="s">
        <v>301</v>
      </c>
      <c r="D16" s="6"/>
      <c r="E16" s="7" t="s">
        <v>302</v>
      </c>
      <c r="F16" s="7" t="s">
        <v>295</v>
      </c>
      <c r="G16" s="11">
        <v>1</v>
      </c>
      <c r="H16" s="12"/>
      <c r="I16" s="8">
        <f>ROUND((H16*G16),2)</f>
        <v>0</v>
      </c>
      <c r="O16">
        <f>rekapitulace!H8</f>
        <v>21</v>
      </c>
      <c r="P16">
        <f>ROUND(O16/100*I16,2)</f>
        <v>0</v>
      </c>
    </row>
    <row r="17" ht="12.75" customHeight="1">
      <c r="E17" s="13" t="s">
        <v>300</v>
      </c>
    </row>
    <row r="18" spans="1:16" ht="51" customHeight="1">
      <c r="A18" s="6">
        <v>4</v>
      </c>
      <c r="B18" s="7" t="s">
        <v>292</v>
      </c>
      <c r="C18" s="7" t="s">
        <v>303</v>
      </c>
      <c r="D18" s="6"/>
      <c r="E18" s="7" t="s">
        <v>304</v>
      </c>
      <c r="F18" s="7" t="s">
        <v>305</v>
      </c>
      <c r="G18" s="11">
        <v>1</v>
      </c>
      <c r="H18" s="12"/>
      <c r="I18" s="8">
        <f>ROUND((H18*G18),2)</f>
        <v>0</v>
      </c>
      <c r="O18">
        <f>rekapitulace!H8</f>
        <v>21</v>
      </c>
      <c r="P18">
        <f>ROUND(O18/100*I18,2)</f>
        <v>0</v>
      </c>
    </row>
    <row r="19" ht="12.75" customHeight="1">
      <c r="E19" s="13" t="s">
        <v>300</v>
      </c>
    </row>
    <row r="20" spans="1:16" ht="63.75" customHeight="1">
      <c r="A20" s="6">
        <v>5</v>
      </c>
      <c r="B20" s="7" t="s">
        <v>292</v>
      </c>
      <c r="C20" s="7" t="s">
        <v>306</v>
      </c>
      <c r="D20" s="6"/>
      <c r="E20" s="7" t="s">
        <v>307</v>
      </c>
      <c r="F20" s="7" t="s">
        <v>299</v>
      </c>
      <c r="G20" s="11">
        <v>1</v>
      </c>
      <c r="H20" s="12"/>
      <c r="I20" s="8">
        <f>ROUND((H20*G20),2)</f>
        <v>0</v>
      </c>
      <c r="O20">
        <f>rekapitulace!H8</f>
        <v>21</v>
      </c>
      <c r="P20">
        <f>ROUND(O20/100*I20,2)</f>
        <v>0</v>
      </c>
    </row>
    <row r="21" ht="76.5" customHeight="1">
      <c r="E21" s="13" t="s">
        <v>308</v>
      </c>
    </row>
    <row r="22" spans="1:16" ht="63.75" customHeight="1">
      <c r="A22" s="6">
        <v>6</v>
      </c>
      <c r="B22" s="7" t="s">
        <v>292</v>
      </c>
      <c r="C22" s="7" t="s">
        <v>309</v>
      </c>
      <c r="D22" s="6"/>
      <c r="E22" s="7" t="s">
        <v>310</v>
      </c>
      <c r="F22" s="7" t="s">
        <v>305</v>
      </c>
      <c r="G22" s="11">
        <v>1</v>
      </c>
      <c r="H22" s="12"/>
      <c r="I22" s="8">
        <f>ROUND((H22*G22),2)</f>
        <v>0</v>
      </c>
      <c r="O22">
        <f>rekapitulace!H8</f>
        <v>21</v>
      </c>
      <c r="P22">
        <f>ROUND(O22/100*I22,2)</f>
        <v>0</v>
      </c>
    </row>
    <row r="23" ht="63.75" customHeight="1">
      <c r="E23" s="13" t="s">
        <v>311</v>
      </c>
    </row>
    <row r="24" spans="1:16" ht="63.75" customHeight="1">
      <c r="A24" s="6">
        <v>7</v>
      </c>
      <c r="B24" s="7" t="s">
        <v>292</v>
      </c>
      <c r="C24" s="7" t="s">
        <v>312</v>
      </c>
      <c r="D24" s="6"/>
      <c r="E24" s="7" t="s">
        <v>313</v>
      </c>
      <c r="F24" s="7" t="s">
        <v>299</v>
      </c>
      <c r="G24" s="11">
        <v>1</v>
      </c>
      <c r="H24" s="12"/>
      <c r="I24" s="8">
        <f>ROUND((H24*G24),2)</f>
        <v>0</v>
      </c>
      <c r="O24">
        <f>rekapitulace!H8</f>
        <v>21</v>
      </c>
      <c r="P24">
        <f>ROUND(O24/100*I24,2)</f>
        <v>0</v>
      </c>
    </row>
    <row r="25" ht="12.75" customHeight="1">
      <c r="E25" s="13" t="s">
        <v>300</v>
      </c>
    </row>
    <row r="26" spans="1:16" ht="114.75" customHeight="1">
      <c r="A26" s="6">
        <v>8</v>
      </c>
      <c r="B26" s="7" t="s">
        <v>292</v>
      </c>
      <c r="C26" s="7" t="s">
        <v>315</v>
      </c>
      <c r="D26" s="6"/>
      <c r="E26" s="7" t="s">
        <v>316</v>
      </c>
      <c r="F26" s="7" t="s">
        <v>305</v>
      </c>
      <c r="G26" s="11">
        <v>1</v>
      </c>
      <c r="H26" s="12"/>
      <c r="I26" s="8">
        <f>ROUND((H26*G26),2)</f>
        <v>0</v>
      </c>
      <c r="O26">
        <f>rekapitulace!H8</f>
        <v>21</v>
      </c>
      <c r="P26">
        <f>ROUND(O26/100*I26,2)</f>
        <v>0</v>
      </c>
    </row>
    <row r="27" ht="25.5" customHeight="1">
      <c r="E27" s="13" t="s">
        <v>317</v>
      </c>
    </row>
    <row r="28" spans="1:16" ht="12.75" customHeight="1">
      <c r="A28" s="14"/>
      <c r="B28" s="14"/>
      <c r="C28" s="14" t="s">
        <v>290</v>
      </c>
      <c r="D28" s="14"/>
      <c r="E28" s="14" t="s">
        <v>291</v>
      </c>
      <c r="F28" s="14"/>
      <c r="G28" s="14"/>
      <c r="H28" s="14"/>
      <c r="I28" s="14">
        <f>SUM(I12:I27)</f>
        <v>0</v>
      </c>
      <c r="P28">
        <f>SUM(P12:P27)</f>
        <v>0</v>
      </c>
    </row>
    <row r="30" spans="1:16" ht="12.75" customHeight="1">
      <c r="A30" s="14"/>
      <c r="B30" s="14"/>
      <c r="C30" s="14"/>
      <c r="D30" s="14"/>
      <c r="E30" s="14" t="s">
        <v>318</v>
      </c>
      <c r="F30" s="14"/>
      <c r="G30" s="14"/>
      <c r="H30" s="14"/>
      <c r="I30" s="14">
        <f>+I28</f>
        <v>0</v>
      </c>
      <c r="P30">
        <f>+P28</f>
        <v>0</v>
      </c>
    </row>
    <row r="32" spans="1:9" ht="12.75" customHeight="1">
      <c r="A32" s="9" t="s">
        <v>319</v>
      </c>
      <c r="B32" s="9"/>
      <c r="C32" s="9"/>
      <c r="D32" s="9"/>
      <c r="E32" s="9"/>
      <c r="F32" s="9"/>
      <c r="G32" s="9"/>
      <c r="H32" s="9"/>
      <c r="I32" s="9"/>
    </row>
    <row r="33" spans="1:9" ht="12.75" customHeight="1">
      <c r="A33" s="9"/>
      <c r="B33" s="9"/>
      <c r="C33" s="9"/>
      <c r="D33" s="9"/>
      <c r="E33" s="9" t="s">
        <v>320</v>
      </c>
      <c r="F33" s="9"/>
      <c r="G33" s="9"/>
      <c r="H33" s="9"/>
      <c r="I33" s="9"/>
    </row>
    <row r="34" spans="1:16" ht="12.75" customHeight="1">
      <c r="A34" s="14"/>
      <c r="B34" s="14"/>
      <c r="C34" s="14"/>
      <c r="D34" s="14"/>
      <c r="E34" s="14" t="s">
        <v>321</v>
      </c>
      <c r="F34" s="14"/>
      <c r="G34" s="14"/>
      <c r="H34" s="14"/>
      <c r="I34" s="14">
        <v>0</v>
      </c>
      <c r="P34">
        <v>0</v>
      </c>
    </row>
    <row r="35" spans="1:9" ht="12.75" customHeight="1">
      <c r="A35" s="14"/>
      <c r="B35" s="14"/>
      <c r="C35" s="14"/>
      <c r="D35" s="14"/>
      <c r="E35" s="14" t="s">
        <v>322</v>
      </c>
      <c r="F35" s="14"/>
      <c r="G35" s="14"/>
      <c r="H35" s="14"/>
      <c r="I35" s="14"/>
    </row>
    <row r="36" spans="1:16" ht="12.75" customHeight="1">
      <c r="A36" s="14"/>
      <c r="B36" s="14"/>
      <c r="C36" s="14"/>
      <c r="D36" s="14"/>
      <c r="E36" s="14" t="s">
        <v>323</v>
      </c>
      <c r="F36" s="14"/>
      <c r="G36" s="14"/>
      <c r="H36" s="14"/>
      <c r="I36" s="14">
        <v>0</v>
      </c>
      <c r="P36">
        <v>0</v>
      </c>
    </row>
    <row r="37" spans="1:16" ht="12.75" customHeight="1">
      <c r="A37" s="14"/>
      <c r="B37" s="14"/>
      <c r="C37" s="14"/>
      <c r="D37" s="14"/>
      <c r="E37" s="14" t="s">
        <v>324</v>
      </c>
      <c r="F37" s="14"/>
      <c r="G37" s="14"/>
      <c r="H37" s="14"/>
      <c r="I37" s="14">
        <f>I34+I36</f>
        <v>0</v>
      </c>
      <c r="P37">
        <f>P34+P36</f>
        <v>0</v>
      </c>
    </row>
    <row r="39" spans="1:16" ht="12.75" customHeight="1">
      <c r="A39" s="14"/>
      <c r="B39" s="14"/>
      <c r="C39" s="14"/>
      <c r="D39" s="14"/>
      <c r="E39" s="14" t="s">
        <v>324</v>
      </c>
      <c r="F39" s="14"/>
      <c r="G39" s="14"/>
      <c r="H39" s="14"/>
      <c r="I39" s="14">
        <f>I30+I37</f>
        <v>0</v>
      </c>
      <c r="P39">
        <f>P30+P37</f>
        <v>0</v>
      </c>
    </row>
  </sheetData>
  <sheetProtection password="EFE1" sheet="1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ySplit="10" topLeftCell="A43" activePane="bottomLeft" state="frozen"/>
      <selection pane="topLeft" activeCell="A1" sqref="A1"/>
      <selection pane="bottomLeft" activeCell="H48" sqref="H48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0" style="0" hidden="1" customWidth="1"/>
  </cols>
  <sheetData>
    <row r="1" ht="12.75" customHeight="1">
      <c r="A1" s="1" t="s">
        <v>232</v>
      </c>
    </row>
    <row r="2" ht="12.75" customHeight="1">
      <c r="C2" s="2" t="s">
        <v>264</v>
      </c>
    </row>
    <row r="4" spans="1:5" ht="12.75" customHeight="1">
      <c r="A4" t="s">
        <v>265</v>
      </c>
      <c r="C4" s="1" t="s">
        <v>266</v>
      </c>
      <c r="D4" s="1"/>
      <c r="E4" s="1" t="s">
        <v>267</v>
      </c>
    </row>
    <row r="5" spans="1:5" ht="12.75" customHeight="1">
      <c r="A5" t="s">
        <v>268</v>
      </c>
      <c r="C5" s="1" t="s">
        <v>325</v>
      </c>
      <c r="D5" s="1"/>
      <c r="E5" s="1" t="s">
        <v>326</v>
      </c>
    </row>
    <row r="6" spans="1:5" ht="12.75" customHeight="1">
      <c r="A6" t="s">
        <v>269</v>
      </c>
      <c r="C6" s="1" t="s">
        <v>248</v>
      </c>
      <c r="D6" s="1"/>
      <c r="E6" s="1" t="s">
        <v>249</v>
      </c>
    </row>
    <row r="7" spans="3:5" ht="12.75" customHeight="1">
      <c r="C7" s="1"/>
      <c r="D7" s="1"/>
      <c r="E7" s="1"/>
    </row>
    <row r="8" spans="1:16" ht="12.75" customHeight="1">
      <c r="A8" s="17" t="s">
        <v>270</v>
      </c>
      <c r="B8" s="17" t="s">
        <v>271</v>
      </c>
      <c r="C8" s="17" t="s">
        <v>272</v>
      </c>
      <c r="D8" s="17" t="s">
        <v>273</v>
      </c>
      <c r="E8" s="17" t="s">
        <v>274</v>
      </c>
      <c r="F8" s="17" t="s">
        <v>275</v>
      </c>
      <c r="G8" s="17" t="s">
        <v>276</v>
      </c>
      <c r="H8" s="17" t="s">
        <v>277</v>
      </c>
      <c r="I8" s="17"/>
      <c r="O8" t="s">
        <v>278</v>
      </c>
      <c r="P8" t="s">
        <v>244</v>
      </c>
    </row>
    <row r="9" spans="1:15" ht="14.25" customHeight="1">
      <c r="A9" s="17"/>
      <c r="B9" s="17"/>
      <c r="C9" s="17"/>
      <c r="D9" s="17"/>
      <c r="E9" s="17"/>
      <c r="F9" s="17"/>
      <c r="G9" s="17"/>
      <c r="H9" s="5" t="s">
        <v>279</v>
      </c>
      <c r="I9" s="5" t="s">
        <v>280</v>
      </c>
      <c r="O9" t="s">
        <v>244</v>
      </c>
    </row>
    <row r="10" spans="1:9" ht="14.25" customHeight="1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285</v>
      </c>
      <c r="F10" s="5" t="s">
        <v>286</v>
      </c>
      <c r="G10" s="5" t="s">
        <v>287</v>
      </c>
      <c r="H10" s="5" t="s">
        <v>288</v>
      </c>
      <c r="I10" s="5" t="s">
        <v>289</v>
      </c>
    </row>
    <row r="11" spans="1:9" ht="12.75" customHeight="1">
      <c r="A11" s="9"/>
      <c r="B11" s="9"/>
      <c r="C11" s="9" t="s">
        <v>281</v>
      </c>
      <c r="D11" s="9"/>
      <c r="E11" s="9" t="s">
        <v>327</v>
      </c>
      <c r="F11" s="9"/>
      <c r="G11" s="10"/>
      <c r="H11" s="9"/>
      <c r="I11" s="10"/>
    </row>
    <row r="12" spans="1:16" ht="38.25" customHeight="1">
      <c r="A12" s="6">
        <v>1</v>
      </c>
      <c r="B12" s="7" t="s">
        <v>292</v>
      </c>
      <c r="C12" s="7" t="s">
        <v>328</v>
      </c>
      <c r="D12" s="6"/>
      <c r="E12" s="7" t="s">
        <v>329</v>
      </c>
      <c r="F12" s="7" t="s">
        <v>330</v>
      </c>
      <c r="G12" s="11">
        <v>1.25</v>
      </c>
      <c r="H12" s="12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12.75" customHeight="1">
      <c r="E13" s="13" t="s">
        <v>331</v>
      </c>
    </row>
    <row r="14" ht="38.25" customHeight="1">
      <c r="E14" s="13" t="s">
        <v>332</v>
      </c>
    </row>
    <row r="15" spans="1:16" ht="25.5" customHeight="1">
      <c r="A15" s="6">
        <v>2</v>
      </c>
      <c r="B15" s="7" t="s">
        <v>292</v>
      </c>
      <c r="C15" s="7" t="s">
        <v>333</v>
      </c>
      <c r="D15" s="6"/>
      <c r="E15" s="7" t="s">
        <v>334</v>
      </c>
      <c r="F15" s="7" t="s">
        <v>330</v>
      </c>
      <c r="G15" s="11">
        <v>0.125</v>
      </c>
      <c r="H15" s="12"/>
      <c r="I15" s="8">
        <f>ROUND((H15*G15),2)</f>
        <v>0</v>
      </c>
      <c r="O15">
        <f>rekapitulace!H8</f>
        <v>21</v>
      </c>
      <c r="P15">
        <f>ROUND(O15/100*I15,2)</f>
        <v>0</v>
      </c>
    </row>
    <row r="16" ht="318.75" customHeight="1">
      <c r="E16" s="13" t="s">
        <v>335</v>
      </c>
    </row>
    <row r="17" spans="1:16" ht="12.75" customHeight="1">
      <c r="A17" s="14"/>
      <c r="B17" s="14"/>
      <c r="C17" s="14" t="s">
        <v>281</v>
      </c>
      <c r="D17" s="14"/>
      <c r="E17" s="14" t="s">
        <v>327</v>
      </c>
      <c r="F17" s="14"/>
      <c r="G17" s="14"/>
      <c r="H17" s="14"/>
      <c r="I17" s="14">
        <f>SUM(I12:I16)</f>
        <v>0</v>
      </c>
      <c r="P17">
        <f>SUM(P12:P16)</f>
        <v>0</v>
      </c>
    </row>
    <row r="19" spans="1:9" ht="12.75" customHeight="1">
      <c r="A19" s="9"/>
      <c r="B19" s="9"/>
      <c r="C19" s="9" t="s">
        <v>282</v>
      </c>
      <c r="D19" s="9"/>
      <c r="E19" s="9" t="s">
        <v>336</v>
      </c>
      <c r="F19" s="9"/>
      <c r="G19" s="10"/>
      <c r="H19" s="9"/>
      <c r="I19" s="10"/>
    </row>
    <row r="20" spans="1:16" ht="25.5" customHeight="1">
      <c r="A20" s="6">
        <v>3</v>
      </c>
      <c r="B20" s="7" t="s">
        <v>292</v>
      </c>
      <c r="C20" s="7" t="s">
        <v>337</v>
      </c>
      <c r="D20" s="6"/>
      <c r="E20" s="7" t="s">
        <v>338</v>
      </c>
      <c r="F20" s="7" t="s">
        <v>330</v>
      </c>
      <c r="G20" s="11">
        <v>0.125</v>
      </c>
      <c r="H20" s="12"/>
      <c r="I20" s="8">
        <f>ROUND((H20*G20),2)</f>
        <v>0</v>
      </c>
      <c r="O20">
        <f>rekapitulace!H8</f>
        <v>21</v>
      </c>
      <c r="P20">
        <f>ROUND(O20/100*I20,2)</f>
        <v>0</v>
      </c>
    </row>
    <row r="21" ht="357" customHeight="1">
      <c r="E21" s="13" t="s">
        <v>339</v>
      </c>
    </row>
    <row r="22" spans="1:16" ht="12.75" customHeight="1">
      <c r="A22" s="14"/>
      <c r="B22" s="14"/>
      <c r="C22" s="14" t="s">
        <v>282</v>
      </c>
      <c r="D22" s="14"/>
      <c r="E22" s="14" t="s">
        <v>336</v>
      </c>
      <c r="F22" s="14"/>
      <c r="G22" s="14"/>
      <c r="H22" s="14"/>
      <c r="I22" s="14">
        <f>SUM(I20:I21)</f>
        <v>0</v>
      </c>
      <c r="P22">
        <f>SUM(P20:P21)</f>
        <v>0</v>
      </c>
    </row>
    <row r="24" spans="1:9" ht="12.75" customHeight="1">
      <c r="A24" s="9"/>
      <c r="B24" s="9"/>
      <c r="C24" s="9" t="s">
        <v>285</v>
      </c>
      <c r="D24" s="9"/>
      <c r="E24" s="9" t="s">
        <v>340</v>
      </c>
      <c r="F24" s="9"/>
      <c r="G24" s="10"/>
      <c r="H24" s="9"/>
      <c r="I24" s="10"/>
    </row>
    <row r="25" spans="1:16" ht="12.75" customHeight="1">
      <c r="A25" s="6">
        <v>4</v>
      </c>
      <c r="B25" s="7" t="s">
        <v>292</v>
      </c>
      <c r="C25" s="7" t="s">
        <v>341</v>
      </c>
      <c r="D25" s="6"/>
      <c r="E25" s="7" t="s">
        <v>342</v>
      </c>
      <c r="F25" s="7" t="s">
        <v>343</v>
      </c>
      <c r="G25" s="11">
        <v>25</v>
      </c>
      <c r="H25" s="12"/>
      <c r="I25" s="8">
        <f>ROUND((H25*G25),2)</f>
        <v>0</v>
      </c>
      <c r="O25">
        <f>rekapitulace!H8</f>
        <v>21</v>
      </c>
      <c r="P25">
        <f>ROUND(O25/100*I25,2)</f>
        <v>0</v>
      </c>
    </row>
    <row r="26" spans="2:5" ht="140.25" customHeight="1">
      <c r="B26">
        <v>25.91</v>
      </c>
      <c r="E26" s="13" t="s">
        <v>344</v>
      </c>
    </row>
    <row r="27" spans="1:16" ht="12.75" customHeight="1">
      <c r="A27" s="6">
        <v>5</v>
      </c>
      <c r="B27" s="6">
        <v>17.86</v>
      </c>
      <c r="C27" s="7" t="s">
        <v>345</v>
      </c>
      <c r="D27" s="6"/>
      <c r="E27" s="7" t="s">
        <v>346</v>
      </c>
      <c r="F27" s="7" t="s">
        <v>347</v>
      </c>
      <c r="G27" s="11">
        <v>100</v>
      </c>
      <c r="H27" s="12"/>
      <c r="I27" s="8">
        <f>ROUND((H27*G27),2)</f>
        <v>0</v>
      </c>
      <c r="O27">
        <f>rekapitulace!H8</f>
        <v>21</v>
      </c>
      <c r="P27">
        <f>ROUND(O27/100*I27,2)</f>
        <v>0</v>
      </c>
    </row>
    <row r="28" spans="2:5" ht="140.25" customHeight="1">
      <c r="B28">
        <f>B26-B27</f>
        <v>8.05</v>
      </c>
      <c r="C28">
        <v>11.55</v>
      </c>
      <c r="E28" s="13" t="s">
        <v>348</v>
      </c>
    </row>
    <row r="29" spans="1:16" ht="12.75" customHeight="1">
      <c r="A29" s="14"/>
      <c r="B29" s="14"/>
      <c r="C29" s="14">
        <f>B28/C28</f>
        <v>0.696969696969697</v>
      </c>
      <c r="D29" s="14"/>
      <c r="E29" s="14" t="s">
        <v>340</v>
      </c>
      <c r="F29" s="14"/>
      <c r="G29" s="14"/>
      <c r="H29" s="14"/>
      <c r="I29" s="14">
        <f>SUM(I25:I28)</f>
        <v>0</v>
      </c>
      <c r="P29">
        <f>SUM(P25:P28)</f>
        <v>0</v>
      </c>
    </row>
    <row r="31" spans="1:9" ht="12.75" customHeight="1">
      <c r="A31" s="9"/>
      <c r="B31" s="9"/>
      <c r="C31" s="9" t="s">
        <v>287</v>
      </c>
      <c r="D31" s="9"/>
      <c r="E31" s="9" t="s">
        <v>349</v>
      </c>
      <c r="F31" s="9"/>
      <c r="G31" s="10"/>
      <c r="H31" s="9"/>
      <c r="I31" s="10"/>
    </row>
    <row r="32" spans="1:16" ht="25.5" customHeight="1">
      <c r="A32" s="6">
        <v>6</v>
      </c>
      <c r="B32" s="7" t="s">
        <v>292</v>
      </c>
      <c r="C32" s="7" t="s">
        <v>350</v>
      </c>
      <c r="D32" s="6"/>
      <c r="E32" s="7" t="s">
        <v>351</v>
      </c>
      <c r="F32" s="7" t="s">
        <v>352</v>
      </c>
      <c r="G32" s="11">
        <v>0.011</v>
      </c>
      <c r="H32" s="12"/>
      <c r="I32" s="8">
        <f>ROUND((H32*G32),2)</f>
        <v>0</v>
      </c>
      <c r="O32">
        <f>rekapitulace!H8</f>
        <v>21</v>
      </c>
      <c r="P32">
        <f>ROUND(O32/100*I32,2)</f>
        <v>0</v>
      </c>
    </row>
    <row r="33" ht="12.75" customHeight="1">
      <c r="E33" s="13" t="s">
        <v>353</v>
      </c>
    </row>
    <row r="34" ht="51" customHeight="1">
      <c r="E34" s="13" t="s">
        <v>354</v>
      </c>
    </row>
    <row r="35" spans="1:16" ht="12.75" customHeight="1">
      <c r="A35" s="14"/>
      <c r="B35" s="14"/>
      <c r="C35" s="14" t="s">
        <v>287</v>
      </c>
      <c r="D35" s="14"/>
      <c r="E35" s="14" t="s">
        <v>349</v>
      </c>
      <c r="F35" s="14"/>
      <c r="G35" s="14"/>
      <c r="H35" s="14"/>
      <c r="I35" s="14">
        <f>SUM(I32:I34)</f>
        <v>0</v>
      </c>
      <c r="P35">
        <f>SUM(P32:P34)</f>
        <v>0</v>
      </c>
    </row>
    <row r="37" spans="1:9" ht="12.75" customHeight="1">
      <c r="A37" s="9"/>
      <c r="B37" s="9"/>
      <c r="C37" s="9" t="s">
        <v>289</v>
      </c>
      <c r="D37" s="9"/>
      <c r="E37" s="9" t="s">
        <v>355</v>
      </c>
      <c r="F37" s="9"/>
      <c r="G37" s="10"/>
      <c r="H37" s="9"/>
      <c r="I37" s="10"/>
    </row>
    <row r="38" spans="1:16" ht="12.75" customHeight="1">
      <c r="A38" s="6">
        <v>7</v>
      </c>
      <c r="B38" s="7" t="s">
        <v>292</v>
      </c>
      <c r="C38" s="7" t="s">
        <v>356</v>
      </c>
      <c r="D38" s="6"/>
      <c r="E38" s="7" t="s">
        <v>357</v>
      </c>
      <c r="F38" s="7" t="s">
        <v>347</v>
      </c>
      <c r="G38" s="11">
        <v>100</v>
      </c>
      <c r="H38" s="12"/>
      <c r="I38" s="8">
        <f>ROUND((H38*G38),2)</f>
        <v>0</v>
      </c>
      <c r="O38">
        <f>rekapitulace!H8</f>
        <v>21</v>
      </c>
      <c r="P38">
        <f>ROUND(O38/100*I38,2)</f>
        <v>0</v>
      </c>
    </row>
    <row r="39" ht="12.75" customHeight="1">
      <c r="E39" s="13" t="s">
        <v>358</v>
      </c>
    </row>
    <row r="40" spans="1:16" ht="25.5" customHeight="1">
      <c r="A40" s="6">
        <v>8</v>
      </c>
      <c r="B40" s="7" t="s">
        <v>292</v>
      </c>
      <c r="C40" s="7" t="s">
        <v>359</v>
      </c>
      <c r="D40" s="6"/>
      <c r="E40" s="7" t="s">
        <v>360</v>
      </c>
      <c r="F40" s="7" t="s">
        <v>361</v>
      </c>
      <c r="G40" s="11">
        <v>1</v>
      </c>
      <c r="H40" s="12"/>
      <c r="I40" s="8">
        <f>ROUND((H40*G40),2)</f>
        <v>0</v>
      </c>
      <c r="O40">
        <f>rekapitulace!H8</f>
        <v>21</v>
      </c>
      <c r="P40">
        <f>ROUND(O40/100*I40,2)</f>
        <v>0</v>
      </c>
    </row>
    <row r="41" ht="409.5" customHeight="1">
      <c r="E41" s="13" t="s">
        <v>231</v>
      </c>
    </row>
    <row r="42" spans="1:16" ht="12.75" customHeight="1">
      <c r="A42" s="6">
        <v>9</v>
      </c>
      <c r="B42" s="7" t="s">
        <v>292</v>
      </c>
      <c r="C42" s="7" t="s">
        <v>77</v>
      </c>
      <c r="D42" s="6"/>
      <c r="E42" s="7" t="s">
        <v>78</v>
      </c>
      <c r="F42" s="7" t="s">
        <v>79</v>
      </c>
      <c r="G42" s="11">
        <v>1350</v>
      </c>
      <c r="H42" s="12"/>
      <c r="I42" s="8">
        <f>ROUND((H42*G42),2)</f>
        <v>0</v>
      </c>
      <c r="O42">
        <f>rekapitulace!H8</f>
        <v>21</v>
      </c>
      <c r="P42">
        <f>ROUND(O42/100*I42,2)</f>
        <v>0</v>
      </c>
    </row>
    <row r="43" ht="12.75" customHeight="1">
      <c r="E43" s="13" t="s">
        <v>80</v>
      </c>
    </row>
    <row r="44" ht="25.5" customHeight="1">
      <c r="E44" s="13" t="s">
        <v>81</v>
      </c>
    </row>
    <row r="45" spans="1:16" ht="25.5" customHeight="1">
      <c r="A45" s="6">
        <v>10</v>
      </c>
      <c r="B45" s="7" t="s">
        <v>292</v>
      </c>
      <c r="C45" s="7" t="s">
        <v>82</v>
      </c>
      <c r="D45" s="6"/>
      <c r="E45" s="7" t="s">
        <v>83</v>
      </c>
      <c r="F45" s="7" t="s">
        <v>343</v>
      </c>
      <c r="G45" s="11">
        <v>174</v>
      </c>
      <c r="H45" s="12"/>
      <c r="I45" s="8">
        <f>ROUND((H45*G45),2)</f>
        <v>0</v>
      </c>
      <c r="O45">
        <f>rekapitulace!H8</f>
        <v>21</v>
      </c>
      <c r="P45">
        <f>ROUND(O45/100*I45,2)</f>
        <v>0</v>
      </c>
    </row>
    <row r="46" ht="12.75" customHeight="1">
      <c r="E46" s="13" t="s">
        <v>84</v>
      </c>
    </row>
    <row r="47" ht="25.5" customHeight="1">
      <c r="E47" s="13" t="s">
        <v>81</v>
      </c>
    </row>
    <row r="48" spans="1:16" ht="25.5" customHeight="1">
      <c r="A48" s="6">
        <v>11</v>
      </c>
      <c r="B48" s="7" t="s">
        <v>292</v>
      </c>
      <c r="C48" s="7" t="s">
        <v>85</v>
      </c>
      <c r="D48" s="6"/>
      <c r="E48" s="7" t="s">
        <v>86</v>
      </c>
      <c r="F48" s="7" t="s">
        <v>314</v>
      </c>
      <c r="G48" s="11">
        <v>1</v>
      </c>
      <c r="H48" s="12"/>
      <c r="I48" s="8">
        <f>ROUND((H48*G48),2)</f>
        <v>0</v>
      </c>
      <c r="O48">
        <f>rekapitulace!H8</f>
        <v>21</v>
      </c>
      <c r="P48">
        <f>ROUND(O48/100*I48,2)</f>
        <v>0</v>
      </c>
    </row>
    <row r="49" ht="76.5" customHeight="1">
      <c r="E49" s="13" t="s">
        <v>87</v>
      </c>
    </row>
    <row r="50" spans="1:16" ht="12.75" customHeight="1">
      <c r="A50" s="14"/>
      <c r="B50" s="14"/>
      <c r="C50" s="14" t="s">
        <v>289</v>
      </c>
      <c r="D50" s="14"/>
      <c r="E50" s="14" t="s">
        <v>355</v>
      </c>
      <c r="F50" s="14"/>
      <c r="G50" s="14"/>
      <c r="H50" s="14"/>
      <c r="I50" s="14">
        <f>SUM(I38:I49)</f>
        <v>0</v>
      </c>
      <c r="P50">
        <f>SUM(P38:P49)</f>
        <v>0</v>
      </c>
    </row>
    <row r="52" spans="1:16" ht="12.75" customHeight="1">
      <c r="A52" s="14"/>
      <c r="B52" s="14"/>
      <c r="C52" s="14"/>
      <c r="D52" s="14"/>
      <c r="E52" s="14" t="s">
        <v>318</v>
      </c>
      <c r="F52" s="14"/>
      <c r="G52" s="14"/>
      <c r="H52" s="14"/>
      <c r="I52" s="14">
        <f>+I17+I22+I29+I35+I50</f>
        <v>0</v>
      </c>
      <c r="P52">
        <f>+P17+P22+P29+P35+P50</f>
        <v>0</v>
      </c>
    </row>
    <row r="54" spans="1:9" ht="12.75" customHeight="1">
      <c r="A54" s="9" t="s">
        <v>319</v>
      </c>
      <c r="B54" s="9"/>
      <c r="C54" s="9"/>
      <c r="D54" s="9"/>
      <c r="E54" s="9"/>
      <c r="F54" s="9"/>
      <c r="G54" s="9"/>
      <c r="H54" s="9"/>
      <c r="I54" s="9"/>
    </row>
    <row r="55" spans="1:9" ht="12.75" customHeight="1">
      <c r="A55" s="9"/>
      <c r="B55" s="9"/>
      <c r="C55" s="9"/>
      <c r="D55" s="9"/>
      <c r="E55" s="9" t="s">
        <v>320</v>
      </c>
      <c r="F55" s="9"/>
      <c r="G55" s="9"/>
      <c r="H55" s="9"/>
      <c r="I55" s="9"/>
    </row>
    <row r="56" spans="1:16" ht="12.75" customHeight="1">
      <c r="A56" s="14"/>
      <c r="B56" s="14"/>
      <c r="C56" s="14"/>
      <c r="D56" s="14"/>
      <c r="E56" s="14" t="s">
        <v>321</v>
      </c>
      <c r="F56" s="14"/>
      <c r="G56" s="14"/>
      <c r="H56" s="14"/>
      <c r="I56" s="14">
        <v>0</v>
      </c>
      <c r="P56">
        <v>0</v>
      </c>
    </row>
    <row r="57" spans="1:9" ht="12.75" customHeight="1">
      <c r="A57" s="14"/>
      <c r="B57" s="14"/>
      <c r="C57" s="14"/>
      <c r="D57" s="14"/>
      <c r="E57" s="14" t="s">
        <v>322</v>
      </c>
      <c r="F57" s="14"/>
      <c r="G57" s="14"/>
      <c r="H57" s="14"/>
      <c r="I57" s="14"/>
    </row>
    <row r="58" spans="1:16" ht="12.75" customHeight="1">
      <c r="A58" s="14"/>
      <c r="B58" s="14"/>
      <c r="C58" s="14"/>
      <c r="D58" s="14"/>
      <c r="E58" s="14" t="s">
        <v>323</v>
      </c>
      <c r="F58" s="14"/>
      <c r="G58" s="14"/>
      <c r="H58" s="14"/>
      <c r="I58" s="14">
        <v>0</v>
      </c>
      <c r="P58">
        <v>0</v>
      </c>
    </row>
    <row r="59" spans="1:16" ht="12.75" customHeight="1">
      <c r="A59" s="14"/>
      <c r="B59" s="14"/>
      <c r="C59" s="14"/>
      <c r="D59" s="14"/>
      <c r="E59" s="14" t="s">
        <v>324</v>
      </c>
      <c r="F59" s="14"/>
      <c r="G59" s="14"/>
      <c r="H59" s="14"/>
      <c r="I59" s="14">
        <f>I56+I58</f>
        <v>0</v>
      </c>
      <c r="P59">
        <f>P56+P58</f>
        <v>0</v>
      </c>
    </row>
    <row r="61" spans="1:16" ht="12.75" customHeight="1">
      <c r="A61" s="14"/>
      <c r="B61" s="14"/>
      <c r="C61" s="14"/>
      <c r="D61" s="14"/>
      <c r="E61" s="14" t="s">
        <v>324</v>
      </c>
      <c r="F61" s="14"/>
      <c r="G61" s="14"/>
      <c r="H61" s="14"/>
      <c r="I61" s="14">
        <f>I52+I59</f>
        <v>0</v>
      </c>
      <c r="P61">
        <f>P52+P59</f>
        <v>0</v>
      </c>
    </row>
  </sheetData>
  <sheetProtection password="EFE1" sheet="1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pane ySplit="10" topLeftCell="A48" activePane="bottomLeft" state="frozen"/>
      <selection pane="topLeft" activeCell="A1" sqref="A1"/>
      <selection pane="bottomLeft" activeCell="H49" sqref="H49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0" style="0" hidden="1" customWidth="1"/>
  </cols>
  <sheetData>
    <row r="1" ht="12.75" customHeight="1">
      <c r="A1" s="1" t="s">
        <v>232</v>
      </c>
    </row>
    <row r="2" ht="12.75" customHeight="1">
      <c r="C2" s="2" t="s">
        <v>264</v>
      </c>
    </row>
    <row r="4" spans="1:5" ht="12.75" customHeight="1">
      <c r="A4" t="s">
        <v>265</v>
      </c>
      <c r="C4" s="1" t="s">
        <v>266</v>
      </c>
      <c r="D4" s="1"/>
      <c r="E4" s="1" t="s">
        <v>267</v>
      </c>
    </row>
    <row r="5" spans="1:5" ht="12.75" customHeight="1">
      <c r="A5" t="s">
        <v>268</v>
      </c>
      <c r="C5" s="1" t="s">
        <v>325</v>
      </c>
      <c r="D5" s="1"/>
      <c r="E5" s="1" t="s">
        <v>326</v>
      </c>
    </row>
    <row r="6" spans="1:5" ht="12.75" customHeight="1">
      <c r="A6" t="s">
        <v>269</v>
      </c>
      <c r="C6" s="1" t="s">
        <v>250</v>
      </c>
      <c r="D6" s="1"/>
      <c r="E6" s="1" t="s">
        <v>251</v>
      </c>
    </row>
    <row r="7" spans="3:5" ht="12.75" customHeight="1">
      <c r="C7" s="1"/>
      <c r="D7" s="1"/>
      <c r="E7" s="1"/>
    </row>
    <row r="8" spans="1:16" ht="12.75" customHeight="1">
      <c r="A8" s="17" t="s">
        <v>270</v>
      </c>
      <c r="B8" s="17" t="s">
        <v>271</v>
      </c>
      <c r="C8" s="17" t="s">
        <v>272</v>
      </c>
      <c r="D8" s="17" t="s">
        <v>273</v>
      </c>
      <c r="E8" s="17" t="s">
        <v>274</v>
      </c>
      <c r="F8" s="17" t="s">
        <v>275</v>
      </c>
      <c r="G8" s="17" t="s">
        <v>276</v>
      </c>
      <c r="H8" s="17" t="s">
        <v>277</v>
      </c>
      <c r="I8" s="17"/>
      <c r="O8" t="s">
        <v>278</v>
      </c>
      <c r="P8" t="s">
        <v>244</v>
      </c>
    </row>
    <row r="9" spans="1:15" ht="14.25" customHeight="1">
      <c r="A9" s="17"/>
      <c r="B9" s="17"/>
      <c r="C9" s="17"/>
      <c r="D9" s="17"/>
      <c r="E9" s="17"/>
      <c r="F9" s="17"/>
      <c r="G9" s="17"/>
      <c r="H9" s="5" t="s">
        <v>279</v>
      </c>
      <c r="I9" s="5" t="s">
        <v>280</v>
      </c>
      <c r="O9" t="s">
        <v>244</v>
      </c>
    </row>
    <row r="10" spans="1:9" ht="14.25" customHeight="1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285</v>
      </c>
      <c r="F10" s="5" t="s">
        <v>286</v>
      </c>
      <c r="G10" s="5" t="s">
        <v>287</v>
      </c>
      <c r="H10" s="5" t="s">
        <v>288</v>
      </c>
      <c r="I10" s="5" t="s">
        <v>289</v>
      </c>
    </row>
    <row r="11" spans="1:9" ht="12.75" customHeight="1">
      <c r="A11" s="9"/>
      <c r="B11" s="9"/>
      <c r="C11" s="9" t="s">
        <v>290</v>
      </c>
      <c r="D11" s="9"/>
      <c r="E11" s="9" t="s">
        <v>291</v>
      </c>
      <c r="F11" s="9"/>
      <c r="G11" s="10"/>
      <c r="H11" s="9"/>
      <c r="I11" s="10"/>
    </row>
    <row r="12" spans="1:16" ht="25.5" customHeight="1">
      <c r="A12" s="6">
        <v>1</v>
      </c>
      <c r="B12" s="7" t="s">
        <v>292</v>
      </c>
      <c r="C12" s="7" t="s">
        <v>88</v>
      </c>
      <c r="D12" s="6"/>
      <c r="E12" s="7" t="s">
        <v>89</v>
      </c>
      <c r="F12" s="7" t="s">
        <v>352</v>
      </c>
      <c r="G12" s="11">
        <v>2301</v>
      </c>
      <c r="H12" s="12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25.5" customHeight="1">
      <c r="E13" s="13" t="s">
        <v>90</v>
      </c>
    </row>
    <row r="14" spans="1:16" ht="25.5" customHeight="1">
      <c r="A14" s="6">
        <v>2</v>
      </c>
      <c r="B14" s="7" t="s">
        <v>292</v>
      </c>
      <c r="C14" s="7" t="s">
        <v>91</v>
      </c>
      <c r="D14" s="6"/>
      <c r="E14" s="7" t="s">
        <v>92</v>
      </c>
      <c r="F14" s="7" t="s">
        <v>352</v>
      </c>
      <c r="G14" s="11">
        <v>16</v>
      </c>
      <c r="H14" s="12"/>
      <c r="I14" s="8">
        <f>ROUND((H14*G14),2)</f>
        <v>0</v>
      </c>
      <c r="O14">
        <f>rekapitulace!H8</f>
        <v>21</v>
      </c>
      <c r="P14">
        <f>ROUND(O14/100*I14,2)</f>
        <v>0</v>
      </c>
    </row>
    <row r="15" ht="25.5" customHeight="1">
      <c r="E15" s="13" t="s">
        <v>90</v>
      </c>
    </row>
    <row r="16" spans="1:16" ht="12.75" customHeight="1">
      <c r="A16" s="14"/>
      <c r="B16" s="14"/>
      <c r="C16" s="14" t="s">
        <v>290</v>
      </c>
      <c r="D16" s="14"/>
      <c r="E16" s="14" t="s">
        <v>291</v>
      </c>
      <c r="F16" s="14"/>
      <c r="G16" s="14"/>
      <c r="H16" s="14"/>
      <c r="I16" s="14">
        <f>SUM(I12:I15)</f>
        <v>0</v>
      </c>
      <c r="P16">
        <f>SUM(P12:P15)</f>
        <v>0</v>
      </c>
    </row>
    <row r="18" spans="1:9" ht="12.75" customHeight="1">
      <c r="A18" s="9"/>
      <c r="B18" s="9"/>
      <c r="C18" s="9" t="s">
        <v>281</v>
      </c>
      <c r="D18" s="9"/>
      <c r="E18" s="9" t="s">
        <v>327</v>
      </c>
      <c r="F18" s="9"/>
      <c r="G18" s="10"/>
      <c r="H18" s="9"/>
      <c r="I18" s="10"/>
    </row>
    <row r="19" spans="1:16" ht="25.5" customHeight="1">
      <c r="A19" s="6">
        <v>3</v>
      </c>
      <c r="B19" s="7" t="s">
        <v>292</v>
      </c>
      <c r="C19" s="7" t="s">
        <v>93</v>
      </c>
      <c r="D19" s="6"/>
      <c r="E19" s="7" t="s">
        <v>94</v>
      </c>
      <c r="F19" s="7" t="s">
        <v>343</v>
      </c>
      <c r="G19" s="11">
        <v>279</v>
      </c>
      <c r="H19" s="12"/>
      <c r="I19" s="8">
        <f>ROUND((H19*G19),2)</f>
        <v>0</v>
      </c>
      <c r="O19">
        <f>rekapitulace!H8</f>
        <v>21</v>
      </c>
      <c r="P19">
        <f>ROUND(O19/100*I19,2)</f>
        <v>0</v>
      </c>
    </row>
    <row r="20" ht="51" customHeight="1">
      <c r="E20" s="13" t="s">
        <v>95</v>
      </c>
    </row>
    <row r="21" spans="1:16" ht="38.25" customHeight="1">
      <c r="A21" s="6">
        <v>4</v>
      </c>
      <c r="B21" s="7" t="s">
        <v>292</v>
      </c>
      <c r="C21" s="7" t="s">
        <v>96</v>
      </c>
      <c r="D21" s="6"/>
      <c r="E21" s="7" t="s">
        <v>97</v>
      </c>
      <c r="F21" s="7" t="s">
        <v>314</v>
      </c>
      <c r="G21" s="11">
        <v>55</v>
      </c>
      <c r="H21" s="12"/>
      <c r="I21" s="8">
        <f>ROUND((H21*G21),2)</f>
        <v>0</v>
      </c>
      <c r="O21">
        <f>rekapitulace!H8</f>
        <v>21</v>
      </c>
      <c r="P21">
        <f>ROUND(O21/100*I21,2)</f>
        <v>0</v>
      </c>
    </row>
    <row r="22" ht="102" customHeight="1">
      <c r="E22" s="13" t="s">
        <v>98</v>
      </c>
    </row>
    <row r="23" spans="1:16" ht="25.5" customHeight="1">
      <c r="A23" s="6">
        <v>5</v>
      </c>
      <c r="B23" s="7" t="s">
        <v>292</v>
      </c>
      <c r="C23" s="7" t="s">
        <v>99</v>
      </c>
      <c r="D23" s="6"/>
      <c r="E23" s="7" t="s">
        <v>100</v>
      </c>
      <c r="F23" s="7" t="s">
        <v>330</v>
      </c>
      <c r="G23" s="11">
        <v>813</v>
      </c>
      <c r="H23" s="12"/>
      <c r="I23" s="8">
        <f>ROUND((H23*G23),2)</f>
        <v>0</v>
      </c>
      <c r="O23">
        <f>rekapitulace!H8</f>
        <v>21</v>
      </c>
      <c r="P23">
        <f>ROUND(O23/100*I23,2)</f>
        <v>0</v>
      </c>
    </row>
    <row r="24" ht="369.75" customHeight="1">
      <c r="E24" s="13" t="s">
        <v>101</v>
      </c>
    </row>
    <row r="25" spans="1:16" ht="12.75" customHeight="1">
      <c r="A25" s="6">
        <v>6</v>
      </c>
      <c r="B25" s="7" t="s">
        <v>292</v>
      </c>
      <c r="C25" s="7" t="s">
        <v>102</v>
      </c>
      <c r="D25" s="6"/>
      <c r="E25" s="7" t="s">
        <v>103</v>
      </c>
      <c r="F25" s="7" t="s">
        <v>104</v>
      </c>
      <c r="G25" s="11">
        <v>16260</v>
      </c>
      <c r="H25" s="12"/>
      <c r="I25" s="8">
        <f>ROUND((H25*G25),2)</f>
        <v>0</v>
      </c>
      <c r="O25">
        <f>rekapitulace!H8</f>
        <v>21</v>
      </c>
      <c r="P25">
        <f>ROUND(O25/100*I25,2)</f>
        <v>0</v>
      </c>
    </row>
    <row r="26" spans="2:5" ht="12.75" customHeight="1">
      <c r="B26">
        <v>25.91</v>
      </c>
      <c r="E26" s="13" t="s">
        <v>105</v>
      </c>
    </row>
    <row r="27" spans="2:5" ht="38.25" customHeight="1">
      <c r="B27">
        <v>17.86</v>
      </c>
      <c r="E27" s="13" t="s">
        <v>106</v>
      </c>
    </row>
    <row r="28" spans="1:16" ht="25.5" customHeight="1">
      <c r="A28" s="6">
        <v>7</v>
      </c>
      <c r="B28" s="6">
        <f>B26-B27</f>
        <v>8.05</v>
      </c>
      <c r="C28" s="6">
        <v>11.55</v>
      </c>
      <c r="D28" s="7" t="s">
        <v>107</v>
      </c>
      <c r="E28" s="7" t="s">
        <v>108</v>
      </c>
      <c r="F28" s="7" t="s">
        <v>330</v>
      </c>
      <c r="G28" s="11">
        <v>506.28</v>
      </c>
      <c r="H28" s="12"/>
      <c r="I28" s="8">
        <f>ROUND((H28*G28),2)</f>
        <v>0</v>
      </c>
      <c r="O28">
        <f>rekapitulace!H8</f>
        <v>21</v>
      </c>
      <c r="P28">
        <f>ROUND(O28/100*I28,2)</f>
        <v>0</v>
      </c>
    </row>
    <row r="29" spans="3:5" ht="38.25" customHeight="1">
      <c r="C29">
        <f>B28/C28</f>
        <v>0.696969696969697</v>
      </c>
      <c r="E29" s="13" t="s">
        <v>109</v>
      </c>
    </row>
    <row r="30" ht="344.25" customHeight="1">
      <c r="E30" s="13" t="s">
        <v>110</v>
      </c>
    </row>
    <row r="31" spans="1:16" ht="25.5" customHeight="1">
      <c r="A31" s="6">
        <v>8</v>
      </c>
      <c r="B31" s="7" t="s">
        <v>292</v>
      </c>
      <c r="C31" s="7" t="s">
        <v>111</v>
      </c>
      <c r="D31" s="7" t="s">
        <v>112</v>
      </c>
      <c r="E31" s="7" t="s">
        <v>113</v>
      </c>
      <c r="F31" s="7" t="s">
        <v>330</v>
      </c>
      <c r="G31" s="11">
        <v>337.52</v>
      </c>
      <c r="H31" s="12"/>
      <c r="I31" s="8">
        <f>ROUND((H31*G31),2)</f>
        <v>0</v>
      </c>
      <c r="O31">
        <f>rekapitulace!H8</f>
        <v>21</v>
      </c>
      <c r="P31">
        <f>ROUND(O31/100*I31,2)</f>
        <v>0</v>
      </c>
    </row>
    <row r="32" ht="25.5" customHeight="1">
      <c r="E32" s="13" t="s">
        <v>114</v>
      </c>
    </row>
    <row r="33" ht="344.25" customHeight="1">
      <c r="E33" s="13" t="s">
        <v>110</v>
      </c>
    </row>
    <row r="34" spans="1:16" ht="12.75" customHeight="1">
      <c r="A34" s="6">
        <v>9</v>
      </c>
      <c r="B34" s="7" t="s">
        <v>292</v>
      </c>
      <c r="C34" s="7" t="s">
        <v>115</v>
      </c>
      <c r="D34" s="6"/>
      <c r="E34" s="7" t="s">
        <v>116</v>
      </c>
      <c r="F34" s="7" t="s">
        <v>104</v>
      </c>
      <c r="G34" s="11">
        <v>5062.8</v>
      </c>
      <c r="H34" s="12"/>
      <c r="I34" s="8">
        <f>ROUND((H34*G34),2)</f>
        <v>0</v>
      </c>
      <c r="O34">
        <f>rekapitulace!H8</f>
        <v>21</v>
      </c>
      <c r="P34">
        <f>ROUND(O34/100*I34,2)</f>
        <v>0</v>
      </c>
    </row>
    <row r="35" ht="25.5" customHeight="1">
      <c r="E35" s="13" t="s">
        <v>117</v>
      </c>
    </row>
    <row r="36" ht="38.25" customHeight="1">
      <c r="E36" s="13" t="s">
        <v>118</v>
      </c>
    </row>
    <row r="37" spans="1:16" ht="12.75" customHeight="1">
      <c r="A37" s="6">
        <v>10</v>
      </c>
      <c r="B37" s="7" t="s">
        <v>292</v>
      </c>
      <c r="C37" s="7" t="s">
        <v>115</v>
      </c>
      <c r="D37" s="7" t="s">
        <v>281</v>
      </c>
      <c r="E37" s="7" t="s">
        <v>116</v>
      </c>
      <c r="F37" s="7" t="s">
        <v>104</v>
      </c>
      <c r="G37" s="11">
        <v>6750.4</v>
      </c>
      <c r="H37" s="12"/>
      <c r="I37" s="8">
        <f>ROUND((H37*G37),2)</f>
        <v>0</v>
      </c>
      <c r="O37">
        <f>rekapitulace!H8</f>
        <v>21</v>
      </c>
      <c r="P37">
        <f>ROUND(O37/100*I37,2)</f>
        <v>0</v>
      </c>
    </row>
    <row r="38" ht="25.5" customHeight="1">
      <c r="E38" s="13" t="s">
        <v>119</v>
      </c>
    </row>
    <row r="39" ht="38.25" customHeight="1">
      <c r="E39" s="13" t="s">
        <v>106</v>
      </c>
    </row>
    <row r="40" spans="1:16" ht="25.5" customHeight="1">
      <c r="A40" s="6">
        <v>11</v>
      </c>
      <c r="B40" s="7" t="s">
        <v>292</v>
      </c>
      <c r="C40" s="7" t="s">
        <v>120</v>
      </c>
      <c r="D40" s="7" t="s">
        <v>107</v>
      </c>
      <c r="E40" s="7" t="s">
        <v>121</v>
      </c>
      <c r="F40" s="7" t="s">
        <v>330</v>
      </c>
      <c r="G40" s="11">
        <v>366</v>
      </c>
      <c r="H40" s="12"/>
      <c r="I40" s="8">
        <f>ROUND((H40*G40),2)</f>
        <v>0</v>
      </c>
      <c r="O40">
        <f>rekapitulace!H8</f>
        <v>21</v>
      </c>
      <c r="P40">
        <f>ROUND(O40/100*I40,2)</f>
        <v>0</v>
      </c>
    </row>
    <row r="41" ht="25.5" customHeight="1">
      <c r="E41" s="13" t="s">
        <v>122</v>
      </c>
    </row>
    <row r="42" ht="344.25" customHeight="1">
      <c r="E42" s="13" t="s">
        <v>110</v>
      </c>
    </row>
    <row r="43" spans="1:16" ht="25.5" customHeight="1">
      <c r="A43" s="6">
        <v>12</v>
      </c>
      <c r="B43" s="7" t="s">
        <v>292</v>
      </c>
      <c r="C43" s="7" t="s">
        <v>120</v>
      </c>
      <c r="D43" s="7" t="s">
        <v>112</v>
      </c>
      <c r="E43" s="7" t="s">
        <v>121</v>
      </c>
      <c r="F43" s="7" t="s">
        <v>330</v>
      </c>
      <c r="G43" s="11">
        <v>52</v>
      </c>
      <c r="H43" s="12"/>
      <c r="I43" s="8">
        <f>ROUND((H43*G43),2)</f>
        <v>0</v>
      </c>
      <c r="O43">
        <f>rekapitulace!H8</f>
        <v>21</v>
      </c>
      <c r="P43">
        <f>ROUND(O43/100*I43,2)</f>
        <v>0</v>
      </c>
    </row>
    <row r="44" ht="25.5" customHeight="1">
      <c r="E44" s="13" t="s">
        <v>123</v>
      </c>
    </row>
    <row r="45" ht="344.25" customHeight="1">
      <c r="E45" s="13" t="s">
        <v>110</v>
      </c>
    </row>
    <row r="46" spans="1:16" ht="12.75" customHeight="1">
      <c r="A46" s="6">
        <v>13</v>
      </c>
      <c r="B46" s="7" t="s">
        <v>292</v>
      </c>
      <c r="C46" s="7" t="s">
        <v>124</v>
      </c>
      <c r="D46" s="6"/>
      <c r="E46" s="7" t="s">
        <v>125</v>
      </c>
      <c r="F46" s="7" t="s">
        <v>104</v>
      </c>
      <c r="G46" s="11">
        <v>3660</v>
      </c>
      <c r="H46" s="12"/>
      <c r="I46" s="8">
        <f>ROUND((H46*G46),2)</f>
        <v>0</v>
      </c>
      <c r="O46">
        <f>rekapitulace!H8</f>
        <v>21</v>
      </c>
      <c r="P46">
        <f>ROUND(O46/100*I46,2)</f>
        <v>0</v>
      </c>
    </row>
    <row r="47" ht="38.25" customHeight="1">
      <c r="E47" s="13" t="s">
        <v>126</v>
      </c>
    </row>
    <row r="48" ht="38.25" customHeight="1">
      <c r="E48" s="13" t="s">
        <v>118</v>
      </c>
    </row>
    <row r="49" spans="1:16" ht="12.75" customHeight="1">
      <c r="A49" s="6">
        <v>14</v>
      </c>
      <c r="B49" s="7" t="s">
        <v>292</v>
      </c>
      <c r="C49" s="7" t="s">
        <v>124</v>
      </c>
      <c r="D49" s="7" t="s">
        <v>281</v>
      </c>
      <c r="E49" s="7" t="s">
        <v>125</v>
      </c>
      <c r="F49" s="7" t="s">
        <v>104</v>
      </c>
      <c r="G49" s="11">
        <v>1040</v>
      </c>
      <c r="H49" s="12"/>
      <c r="I49" s="8">
        <f>ROUND((H49*G49),2)</f>
        <v>0</v>
      </c>
      <c r="O49">
        <f>rekapitulace!H8</f>
        <v>21</v>
      </c>
      <c r="P49">
        <f>ROUND(O49/100*I49,2)</f>
        <v>0</v>
      </c>
    </row>
    <row r="50" ht="25.5" customHeight="1">
      <c r="E50" s="13" t="s">
        <v>127</v>
      </c>
    </row>
    <row r="51" ht="38.25" customHeight="1">
      <c r="E51" s="13" t="s">
        <v>106</v>
      </c>
    </row>
    <row r="52" spans="1:16" ht="12.75" customHeight="1">
      <c r="A52" s="14"/>
      <c r="B52" s="14"/>
      <c r="C52" s="14" t="s">
        <v>281</v>
      </c>
      <c r="D52" s="14"/>
      <c r="E52" s="14" t="s">
        <v>327</v>
      </c>
      <c r="F52" s="14"/>
      <c r="G52" s="14"/>
      <c r="H52" s="14"/>
      <c r="I52" s="14">
        <f>SUM(I19:I51)</f>
        <v>0</v>
      </c>
      <c r="P52">
        <f>SUM(P19:P51)</f>
        <v>0</v>
      </c>
    </row>
    <row r="54" spans="1:16" ht="12.75" customHeight="1">
      <c r="A54" s="14"/>
      <c r="B54" s="14"/>
      <c r="C54" s="14"/>
      <c r="D54" s="14"/>
      <c r="E54" s="14" t="s">
        <v>318</v>
      </c>
      <c r="F54" s="14"/>
      <c r="G54" s="14"/>
      <c r="H54" s="14"/>
      <c r="I54" s="14">
        <f>+I16+I52</f>
        <v>0</v>
      </c>
      <c r="P54">
        <f>+P16+P52</f>
        <v>0</v>
      </c>
    </row>
    <row r="56" spans="1:9" ht="12.75" customHeight="1">
      <c r="A56" s="9" t="s">
        <v>319</v>
      </c>
      <c r="B56" s="9"/>
      <c r="C56" s="9"/>
      <c r="D56" s="9"/>
      <c r="E56" s="9"/>
      <c r="F56" s="9"/>
      <c r="G56" s="9"/>
      <c r="H56" s="9"/>
      <c r="I56" s="9"/>
    </row>
    <row r="57" spans="1:9" ht="12.75" customHeight="1">
      <c r="A57" s="9"/>
      <c r="B57" s="9"/>
      <c r="C57" s="9"/>
      <c r="D57" s="9"/>
      <c r="E57" s="9" t="s">
        <v>320</v>
      </c>
      <c r="F57" s="9"/>
      <c r="G57" s="9"/>
      <c r="H57" s="9"/>
      <c r="I57" s="9"/>
    </row>
    <row r="58" spans="1:16" ht="12.75" customHeight="1">
      <c r="A58" s="14"/>
      <c r="B58" s="14"/>
      <c r="C58" s="14"/>
      <c r="D58" s="14"/>
      <c r="E58" s="14" t="s">
        <v>321</v>
      </c>
      <c r="F58" s="14"/>
      <c r="G58" s="14"/>
      <c r="H58" s="14"/>
      <c r="I58" s="14">
        <v>0</v>
      </c>
      <c r="P58">
        <v>0</v>
      </c>
    </row>
    <row r="59" spans="1:9" ht="12.75" customHeight="1">
      <c r="A59" s="14"/>
      <c r="B59" s="14"/>
      <c r="C59" s="14"/>
      <c r="D59" s="14"/>
      <c r="E59" s="14" t="s">
        <v>322</v>
      </c>
      <c r="F59" s="14"/>
      <c r="G59" s="14"/>
      <c r="H59" s="14"/>
      <c r="I59" s="14"/>
    </row>
    <row r="60" spans="1:16" ht="12.75" customHeight="1">
      <c r="A60" s="14"/>
      <c r="B60" s="14"/>
      <c r="C60" s="14"/>
      <c r="D60" s="14"/>
      <c r="E60" s="14" t="s">
        <v>323</v>
      </c>
      <c r="F60" s="14"/>
      <c r="G60" s="14"/>
      <c r="H60" s="14"/>
      <c r="I60" s="14">
        <v>0</v>
      </c>
      <c r="P60">
        <v>0</v>
      </c>
    </row>
    <row r="61" spans="1:16" ht="12.75" customHeight="1">
      <c r="A61" s="14"/>
      <c r="B61" s="14"/>
      <c r="C61" s="14"/>
      <c r="D61" s="14"/>
      <c r="E61" s="14" t="s">
        <v>324</v>
      </c>
      <c r="F61" s="14"/>
      <c r="G61" s="14"/>
      <c r="H61" s="14"/>
      <c r="I61" s="14">
        <f>I58+I60</f>
        <v>0</v>
      </c>
      <c r="P61">
        <f>P58+P60</f>
        <v>0</v>
      </c>
    </row>
    <row r="63" spans="1:16" ht="12.75" customHeight="1">
      <c r="A63" s="14"/>
      <c r="B63" s="14"/>
      <c r="C63" s="14"/>
      <c r="D63" s="14"/>
      <c r="E63" s="14" t="s">
        <v>324</v>
      </c>
      <c r="F63" s="14"/>
      <c r="G63" s="14"/>
      <c r="H63" s="14"/>
      <c r="I63" s="14">
        <f>I54+I61</f>
        <v>0</v>
      </c>
      <c r="P63">
        <f>P54+P61</f>
        <v>0</v>
      </c>
    </row>
  </sheetData>
  <sheetProtection password="EFE1" sheet="1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10" topLeftCell="A34" activePane="bottomLeft" state="frozen"/>
      <selection pane="topLeft" activeCell="A1" sqref="A1"/>
      <selection pane="bottomLeft" activeCell="I40" sqref="I40 I47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0" style="0" hidden="1" customWidth="1"/>
  </cols>
  <sheetData>
    <row r="1" ht="12.75" customHeight="1">
      <c r="A1" s="1" t="s">
        <v>232</v>
      </c>
    </row>
    <row r="2" ht="12.75" customHeight="1">
      <c r="C2" s="2" t="s">
        <v>264</v>
      </c>
    </row>
    <row r="4" spans="1:5" ht="12.75" customHeight="1">
      <c r="A4" t="s">
        <v>265</v>
      </c>
      <c r="C4" s="1" t="s">
        <v>266</v>
      </c>
      <c r="D4" s="1"/>
      <c r="E4" s="1" t="s">
        <v>267</v>
      </c>
    </row>
    <row r="5" spans="1:5" ht="12.75" customHeight="1">
      <c r="A5" t="s">
        <v>268</v>
      </c>
      <c r="C5" s="1" t="s">
        <v>325</v>
      </c>
      <c r="D5" s="1"/>
      <c r="E5" s="1" t="s">
        <v>326</v>
      </c>
    </row>
    <row r="6" spans="1:5" ht="12.75" customHeight="1">
      <c r="A6" t="s">
        <v>269</v>
      </c>
      <c r="C6" s="1" t="s">
        <v>252</v>
      </c>
      <c r="D6" s="1"/>
      <c r="E6" s="1" t="s">
        <v>253</v>
      </c>
    </row>
    <row r="7" spans="3:5" ht="12.75" customHeight="1">
      <c r="C7" s="1"/>
      <c r="D7" s="1"/>
      <c r="E7" s="1"/>
    </row>
    <row r="8" spans="1:16" ht="12.75" customHeight="1">
      <c r="A8" s="17" t="s">
        <v>270</v>
      </c>
      <c r="B8" s="17" t="s">
        <v>271</v>
      </c>
      <c r="C8" s="17" t="s">
        <v>272</v>
      </c>
      <c r="D8" s="17" t="s">
        <v>273</v>
      </c>
      <c r="E8" s="17" t="s">
        <v>274</v>
      </c>
      <c r="F8" s="17" t="s">
        <v>275</v>
      </c>
      <c r="G8" s="17" t="s">
        <v>276</v>
      </c>
      <c r="H8" s="17" t="s">
        <v>277</v>
      </c>
      <c r="I8" s="17"/>
      <c r="O8" t="s">
        <v>278</v>
      </c>
      <c r="P8" t="s">
        <v>244</v>
      </c>
    </row>
    <row r="9" spans="1:15" ht="14.25" customHeight="1">
      <c r="A9" s="17"/>
      <c r="B9" s="17"/>
      <c r="C9" s="17"/>
      <c r="D9" s="17"/>
      <c r="E9" s="17"/>
      <c r="F9" s="17"/>
      <c r="G9" s="17"/>
      <c r="H9" s="5" t="s">
        <v>279</v>
      </c>
      <c r="I9" s="5" t="s">
        <v>280</v>
      </c>
      <c r="O9" t="s">
        <v>244</v>
      </c>
    </row>
    <row r="10" spans="1:9" ht="14.25" customHeight="1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285</v>
      </c>
      <c r="F10" s="5" t="s">
        <v>286</v>
      </c>
      <c r="G10" s="5" t="s">
        <v>287</v>
      </c>
      <c r="H10" s="5" t="s">
        <v>288</v>
      </c>
      <c r="I10" s="5" t="s">
        <v>289</v>
      </c>
    </row>
    <row r="11" spans="1:9" ht="12.75" customHeight="1">
      <c r="A11" s="9"/>
      <c r="B11" s="9"/>
      <c r="C11" s="9" t="s">
        <v>290</v>
      </c>
      <c r="D11" s="9"/>
      <c r="E11" s="9" t="s">
        <v>291</v>
      </c>
      <c r="F11" s="9"/>
      <c r="G11" s="10"/>
      <c r="H11" s="9"/>
      <c r="I11" s="10"/>
    </row>
    <row r="12" spans="1:16" ht="25.5" customHeight="1">
      <c r="A12" s="6">
        <v>1</v>
      </c>
      <c r="B12" s="7" t="s">
        <v>292</v>
      </c>
      <c r="C12" s="7" t="s">
        <v>128</v>
      </c>
      <c r="D12" s="6"/>
      <c r="E12" s="7" t="s">
        <v>129</v>
      </c>
      <c r="F12" s="7" t="s">
        <v>330</v>
      </c>
      <c r="G12" s="11">
        <v>5</v>
      </c>
      <c r="H12" s="12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25.5" customHeight="1">
      <c r="E13" s="13" t="s">
        <v>90</v>
      </c>
    </row>
    <row r="14" spans="1:16" ht="12.75" customHeight="1">
      <c r="A14" s="14"/>
      <c r="B14" s="14"/>
      <c r="C14" s="14" t="s">
        <v>290</v>
      </c>
      <c r="D14" s="14"/>
      <c r="E14" s="14" t="s">
        <v>291</v>
      </c>
      <c r="F14" s="14"/>
      <c r="G14" s="14"/>
      <c r="H14" s="14"/>
      <c r="I14" s="14">
        <f>SUM(I12:I13)</f>
        <v>0</v>
      </c>
      <c r="P14">
        <f>SUM(P12:P13)</f>
        <v>0</v>
      </c>
    </row>
    <row r="16" spans="1:9" ht="12.75" customHeight="1">
      <c r="A16" s="9"/>
      <c r="B16" s="9"/>
      <c r="C16" s="9" t="s">
        <v>282</v>
      </c>
      <c r="D16" s="9"/>
      <c r="E16" s="9" t="s">
        <v>336</v>
      </c>
      <c r="F16" s="9"/>
      <c r="G16" s="10"/>
      <c r="H16" s="9"/>
      <c r="I16" s="10"/>
    </row>
    <row r="17" spans="1:16" ht="38.25" customHeight="1">
      <c r="A17" s="6">
        <v>2</v>
      </c>
      <c r="B17" s="7" t="s">
        <v>292</v>
      </c>
      <c r="C17" s="7" t="s">
        <v>130</v>
      </c>
      <c r="D17" s="6"/>
      <c r="E17" s="7" t="s">
        <v>131</v>
      </c>
      <c r="F17" s="7" t="s">
        <v>347</v>
      </c>
      <c r="G17" s="11">
        <v>618</v>
      </c>
      <c r="H17" s="12"/>
      <c r="I17" s="8">
        <f>ROUND((H17*G17),2)</f>
        <v>0</v>
      </c>
      <c r="O17">
        <f>rekapitulace!H8</f>
        <v>21</v>
      </c>
      <c r="P17">
        <f>ROUND(O17/100*I17,2)</f>
        <v>0</v>
      </c>
    </row>
    <row r="18" ht="63.75" customHeight="1">
      <c r="E18" s="13" t="s">
        <v>132</v>
      </c>
    </row>
    <row r="19" spans="1:16" ht="12.75" customHeight="1">
      <c r="A19" s="6">
        <v>3</v>
      </c>
      <c r="B19" s="7" t="s">
        <v>292</v>
      </c>
      <c r="C19" s="7" t="s">
        <v>133</v>
      </c>
      <c r="D19" s="6"/>
      <c r="E19" s="7" t="s">
        <v>134</v>
      </c>
      <c r="F19" s="7" t="s">
        <v>330</v>
      </c>
      <c r="G19" s="11">
        <v>12.36</v>
      </c>
      <c r="H19" s="12"/>
      <c r="I19" s="8">
        <f>ROUND((H19*G19),2)</f>
        <v>0</v>
      </c>
      <c r="O19">
        <f>rekapitulace!H8</f>
        <v>21</v>
      </c>
      <c r="P19">
        <f>ROUND(O19/100*I19,2)</f>
        <v>0</v>
      </c>
    </row>
    <row r="20" ht="63.75" customHeight="1">
      <c r="E20" s="13" t="s">
        <v>135</v>
      </c>
    </row>
    <row r="21" ht="76.5" customHeight="1">
      <c r="E21" s="13" t="s">
        <v>136</v>
      </c>
    </row>
    <row r="22" spans="1:16" ht="12.75" customHeight="1">
      <c r="A22" s="6">
        <v>4</v>
      </c>
      <c r="B22" s="7" t="s">
        <v>292</v>
      </c>
      <c r="C22" s="7" t="s">
        <v>137</v>
      </c>
      <c r="D22" s="6"/>
      <c r="E22" s="7" t="s">
        <v>138</v>
      </c>
      <c r="F22" s="7" t="s">
        <v>330</v>
      </c>
      <c r="G22" s="11">
        <v>8.24</v>
      </c>
      <c r="H22" s="12"/>
      <c r="I22" s="8">
        <f>ROUND((H22*G22),2)</f>
        <v>0</v>
      </c>
      <c r="O22">
        <f>rekapitulace!H8</f>
        <v>21</v>
      </c>
      <c r="P22">
        <f>ROUND(O22/100*I22,2)</f>
        <v>0</v>
      </c>
    </row>
    <row r="23" ht="12.75" customHeight="1">
      <c r="E23" s="13" t="s">
        <v>139</v>
      </c>
    </row>
    <row r="24" ht="76.5" customHeight="1">
      <c r="E24" s="13" t="s">
        <v>136</v>
      </c>
    </row>
    <row r="25" spans="1:16" ht="38.25" customHeight="1">
      <c r="A25" s="6">
        <v>5</v>
      </c>
      <c r="B25" s="7" t="s">
        <v>292</v>
      </c>
      <c r="C25" s="7" t="s">
        <v>140</v>
      </c>
      <c r="D25" s="6"/>
      <c r="E25" s="7" t="s">
        <v>141</v>
      </c>
      <c r="F25" s="7" t="s">
        <v>314</v>
      </c>
      <c r="G25" s="11">
        <v>103</v>
      </c>
      <c r="H25" s="12"/>
      <c r="I25" s="8">
        <f>ROUND((H25*G25),2)</f>
        <v>0</v>
      </c>
      <c r="O25">
        <f>rekapitulace!H8</f>
        <v>21</v>
      </c>
      <c r="P25">
        <f>ROUND(O25/100*I25,2)</f>
        <v>0</v>
      </c>
    </row>
    <row r="26" spans="2:5" ht="38.25" customHeight="1">
      <c r="B26">
        <v>25.91</v>
      </c>
      <c r="E26" s="13" t="s">
        <v>142</v>
      </c>
    </row>
    <row r="27" spans="1:16" ht="12.75" customHeight="1">
      <c r="A27" s="14"/>
      <c r="B27" s="14">
        <v>17.86</v>
      </c>
      <c r="C27" s="14" t="s">
        <v>282</v>
      </c>
      <c r="D27" s="14"/>
      <c r="E27" s="14" t="s">
        <v>336</v>
      </c>
      <c r="F27" s="14"/>
      <c r="G27" s="14"/>
      <c r="H27" s="14"/>
      <c r="I27" s="14">
        <f>SUM(I17:I26)</f>
        <v>0</v>
      </c>
      <c r="P27">
        <f>SUM(P17:P26)</f>
        <v>0</v>
      </c>
    </row>
    <row r="28" spans="2:3" ht="12.75" customHeight="1">
      <c r="B28" s="15">
        <f>B26-B27</f>
        <v>8.05</v>
      </c>
      <c r="C28">
        <v>11.55</v>
      </c>
    </row>
    <row r="29" spans="1:9" ht="12.75" customHeight="1">
      <c r="A29" s="9"/>
      <c r="B29" s="9"/>
      <c r="C29" s="9">
        <f>B28/C28</f>
        <v>0.696969696969697</v>
      </c>
      <c r="D29" s="9"/>
      <c r="E29" s="9" t="s">
        <v>143</v>
      </c>
      <c r="F29" s="9"/>
      <c r="G29" s="10"/>
      <c r="H29" s="9"/>
      <c r="I29" s="10"/>
    </row>
    <row r="30" spans="1:16" ht="25.5" customHeight="1">
      <c r="A30" s="6">
        <v>6</v>
      </c>
      <c r="B30" s="7" t="s">
        <v>292</v>
      </c>
      <c r="C30" s="7" t="s">
        <v>144</v>
      </c>
      <c r="D30" s="6"/>
      <c r="E30" s="7" t="s">
        <v>145</v>
      </c>
      <c r="F30" s="7" t="s">
        <v>347</v>
      </c>
      <c r="G30" s="11">
        <v>24</v>
      </c>
      <c r="H30" s="12"/>
      <c r="I30" s="8">
        <f>ROUND((H30*G30),2)</f>
        <v>0</v>
      </c>
      <c r="O30">
        <f>rekapitulace!H8</f>
        <v>21</v>
      </c>
      <c r="P30">
        <f>ROUND(O30/100*I30,2)</f>
        <v>0</v>
      </c>
    </row>
    <row r="31" ht="12.75" customHeight="1">
      <c r="E31" s="13" t="s">
        <v>146</v>
      </c>
    </row>
    <row r="32" ht="242.25" customHeight="1">
      <c r="E32" s="13" t="s">
        <v>147</v>
      </c>
    </row>
    <row r="33" spans="1:16" ht="12.75" customHeight="1">
      <c r="A33" s="14"/>
      <c r="B33" s="14"/>
      <c r="C33" s="14" t="s">
        <v>288</v>
      </c>
      <c r="D33" s="14"/>
      <c r="E33" s="14" t="s">
        <v>148</v>
      </c>
      <c r="F33" s="14"/>
      <c r="G33" s="14"/>
      <c r="H33" s="14"/>
      <c r="I33" s="14">
        <f>SUM(I30:I32)</f>
        <v>0</v>
      </c>
      <c r="P33">
        <f>SUM(P30:P32)</f>
        <v>0</v>
      </c>
    </row>
    <row r="35" spans="1:9" ht="12.75" customHeight="1">
      <c r="A35" s="9"/>
      <c r="B35" s="9"/>
      <c r="C35" s="9" t="s">
        <v>289</v>
      </c>
      <c r="D35" s="9"/>
      <c r="E35" s="9" t="s">
        <v>355</v>
      </c>
      <c r="F35" s="9"/>
      <c r="G35" s="10"/>
      <c r="H35" s="9"/>
      <c r="I35" s="10"/>
    </row>
    <row r="36" spans="1:16" ht="25.5" customHeight="1">
      <c r="A36" s="6">
        <v>7</v>
      </c>
      <c r="B36" s="7" t="s">
        <v>292</v>
      </c>
      <c r="C36" s="7" t="s">
        <v>149</v>
      </c>
      <c r="D36" s="6"/>
      <c r="E36" s="7" t="s">
        <v>150</v>
      </c>
      <c r="F36" s="7" t="s">
        <v>314</v>
      </c>
      <c r="G36" s="11">
        <v>103</v>
      </c>
      <c r="H36" s="12"/>
      <c r="I36" s="8">
        <f>ROUND((H36*G36),2)</f>
        <v>0</v>
      </c>
      <c r="O36">
        <f>rekapitulace!H8</f>
        <v>21</v>
      </c>
      <c r="P36">
        <f>ROUND(O36/100*I36,2)</f>
        <v>0</v>
      </c>
    </row>
    <row r="37" ht="12.75" customHeight="1">
      <c r="E37" s="13" t="s">
        <v>151</v>
      </c>
    </row>
    <row r="38" spans="1:16" ht="12.75" customHeight="1">
      <c r="A38" s="14"/>
      <c r="B38" s="14"/>
      <c r="C38" s="14" t="s">
        <v>289</v>
      </c>
      <c r="D38" s="14"/>
      <c r="E38" s="14" t="s">
        <v>355</v>
      </c>
      <c r="F38" s="14"/>
      <c r="G38" s="14"/>
      <c r="H38" s="14"/>
      <c r="I38" s="14">
        <f>SUM(I36:I37)</f>
        <v>0</v>
      </c>
      <c r="P38">
        <f>SUM(P36:P37)</f>
        <v>0</v>
      </c>
    </row>
    <row r="40" spans="1:16" ht="12.75" customHeight="1">
      <c r="A40" s="14"/>
      <c r="B40" s="14"/>
      <c r="C40" s="14"/>
      <c r="D40" s="14"/>
      <c r="E40" s="14" t="s">
        <v>318</v>
      </c>
      <c r="F40" s="14"/>
      <c r="G40" s="14"/>
      <c r="H40" s="14"/>
      <c r="I40" s="14">
        <f>+I14+I27+I33+I38</f>
        <v>0</v>
      </c>
      <c r="P40">
        <f>+P14+P27+P33+P38</f>
        <v>0</v>
      </c>
    </row>
    <row r="42" spans="1:9" ht="12.75" customHeight="1">
      <c r="A42" s="9" t="s">
        <v>319</v>
      </c>
      <c r="B42" s="9"/>
      <c r="C42" s="9"/>
      <c r="D42" s="9"/>
      <c r="E42" s="9"/>
      <c r="F42" s="9"/>
      <c r="G42" s="9"/>
      <c r="H42" s="9"/>
      <c r="I42" s="9"/>
    </row>
    <row r="43" spans="1:9" ht="12.75" customHeight="1">
      <c r="A43" s="9"/>
      <c r="B43" s="9"/>
      <c r="C43" s="9"/>
      <c r="D43" s="9"/>
      <c r="E43" s="9" t="s">
        <v>320</v>
      </c>
      <c r="F43" s="9"/>
      <c r="G43" s="9"/>
      <c r="H43" s="9"/>
      <c r="I43" s="9"/>
    </row>
    <row r="44" spans="1:16" ht="12.75" customHeight="1">
      <c r="A44" s="14"/>
      <c r="B44" s="14"/>
      <c r="C44" s="14"/>
      <c r="D44" s="14"/>
      <c r="E44" s="14" t="s">
        <v>321</v>
      </c>
      <c r="F44" s="14"/>
      <c r="G44" s="14"/>
      <c r="H44" s="14"/>
      <c r="I44" s="14">
        <v>0</v>
      </c>
      <c r="P44">
        <v>0</v>
      </c>
    </row>
    <row r="45" spans="1:9" ht="12.75" customHeight="1">
      <c r="A45" s="14"/>
      <c r="B45" s="14"/>
      <c r="C45" s="14"/>
      <c r="D45" s="14"/>
      <c r="E45" s="14" t="s">
        <v>322</v>
      </c>
      <c r="F45" s="14"/>
      <c r="G45" s="14"/>
      <c r="H45" s="14"/>
      <c r="I45" s="14"/>
    </row>
    <row r="46" spans="1:16" ht="12.75" customHeight="1">
      <c r="A46" s="14"/>
      <c r="B46" s="14"/>
      <c r="C46" s="14"/>
      <c r="D46" s="14"/>
      <c r="E46" s="14" t="s">
        <v>323</v>
      </c>
      <c r="F46" s="14"/>
      <c r="G46" s="14"/>
      <c r="H46" s="14"/>
      <c r="I46" s="14">
        <v>0</v>
      </c>
      <c r="P46">
        <v>0</v>
      </c>
    </row>
    <row r="47" spans="1:16" ht="12.75" customHeight="1">
      <c r="A47" s="14"/>
      <c r="B47" s="14"/>
      <c r="C47" s="14"/>
      <c r="D47" s="14"/>
      <c r="E47" s="14" t="s">
        <v>324</v>
      </c>
      <c r="F47" s="14"/>
      <c r="G47" s="14"/>
      <c r="H47" s="14"/>
      <c r="I47" s="14">
        <f>I44+I46</f>
        <v>0</v>
      </c>
      <c r="P47">
        <f>P44+P46</f>
        <v>0</v>
      </c>
    </row>
    <row r="49" spans="1:16" ht="12.75" customHeight="1">
      <c r="A49" s="14"/>
      <c r="B49" s="14"/>
      <c r="C49" s="14"/>
      <c r="D49" s="14"/>
      <c r="E49" s="14" t="s">
        <v>324</v>
      </c>
      <c r="F49" s="14"/>
      <c r="G49" s="14"/>
      <c r="H49" s="14"/>
      <c r="I49" s="14">
        <f>I40+I47</f>
        <v>0</v>
      </c>
      <c r="P49">
        <f>P40+P47</f>
        <v>0</v>
      </c>
    </row>
  </sheetData>
  <sheetProtection password="EFE1" sheet="1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pane ySplit="10" topLeftCell="A57" activePane="bottomLeft" state="frozen"/>
      <selection pane="topLeft" activeCell="A1" sqref="A1"/>
      <selection pane="bottomLeft" activeCell="H59" sqref="H59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0" style="0" hidden="1" customWidth="1"/>
  </cols>
  <sheetData>
    <row r="1" ht="12.75" customHeight="1">
      <c r="A1" s="1" t="s">
        <v>232</v>
      </c>
    </row>
    <row r="2" ht="12.75" customHeight="1">
      <c r="C2" s="2" t="s">
        <v>264</v>
      </c>
    </row>
    <row r="4" spans="1:5" ht="12.75" customHeight="1">
      <c r="A4" t="s">
        <v>265</v>
      </c>
      <c r="C4" s="1" t="s">
        <v>266</v>
      </c>
      <c r="D4" s="1"/>
      <c r="E4" s="1" t="s">
        <v>267</v>
      </c>
    </row>
    <row r="5" spans="1:5" ht="12.75" customHeight="1">
      <c r="A5" t="s">
        <v>268</v>
      </c>
      <c r="C5" s="1" t="s">
        <v>325</v>
      </c>
      <c r="D5" s="1"/>
      <c r="E5" s="1" t="s">
        <v>326</v>
      </c>
    </row>
    <row r="6" spans="1:5" ht="12.75" customHeight="1">
      <c r="A6" t="s">
        <v>269</v>
      </c>
      <c r="C6" s="1" t="s">
        <v>254</v>
      </c>
      <c r="D6" s="1"/>
      <c r="E6" s="1" t="s">
        <v>255</v>
      </c>
    </row>
    <row r="7" spans="3:5" ht="12.75" customHeight="1">
      <c r="C7" s="1"/>
      <c r="D7" s="1"/>
      <c r="E7" s="1"/>
    </row>
    <row r="8" spans="1:16" ht="12.75" customHeight="1">
      <c r="A8" s="17" t="s">
        <v>270</v>
      </c>
      <c r="B8" s="17" t="s">
        <v>271</v>
      </c>
      <c r="C8" s="17" t="s">
        <v>272</v>
      </c>
      <c r="D8" s="17" t="s">
        <v>273</v>
      </c>
      <c r="E8" s="17" t="s">
        <v>274</v>
      </c>
      <c r="F8" s="17" t="s">
        <v>275</v>
      </c>
      <c r="G8" s="17" t="s">
        <v>276</v>
      </c>
      <c r="H8" s="17" t="s">
        <v>277</v>
      </c>
      <c r="I8" s="17"/>
      <c r="O8" t="s">
        <v>278</v>
      </c>
      <c r="P8" t="s">
        <v>244</v>
      </c>
    </row>
    <row r="9" spans="1:15" ht="14.25" customHeight="1">
      <c r="A9" s="17"/>
      <c r="B9" s="17"/>
      <c r="C9" s="17"/>
      <c r="D9" s="17"/>
      <c r="E9" s="17"/>
      <c r="F9" s="17"/>
      <c r="G9" s="17"/>
      <c r="H9" s="5" t="s">
        <v>279</v>
      </c>
      <c r="I9" s="5" t="s">
        <v>280</v>
      </c>
      <c r="O9" t="s">
        <v>244</v>
      </c>
    </row>
    <row r="10" spans="1:9" ht="14.25" customHeight="1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285</v>
      </c>
      <c r="F10" s="5" t="s">
        <v>286</v>
      </c>
      <c r="G10" s="5" t="s">
        <v>287</v>
      </c>
      <c r="H10" s="5" t="s">
        <v>288</v>
      </c>
      <c r="I10" s="5" t="s">
        <v>289</v>
      </c>
    </row>
    <row r="11" spans="1:9" ht="12.75" customHeight="1">
      <c r="A11" s="9"/>
      <c r="B11" s="9"/>
      <c r="C11" s="9" t="s">
        <v>281</v>
      </c>
      <c r="D11" s="9"/>
      <c r="E11" s="9" t="s">
        <v>327</v>
      </c>
      <c r="F11" s="9"/>
      <c r="G11" s="10"/>
      <c r="H11" s="9"/>
      <c r="I11" s="10"/>
    </row>
    <row r="12" spans="1:16" ht="12.75" customHeight="1">
      <c r="A12" s="6">
        <v>1</v>
      </c>
      <c r="B12" s="7" t="s">
        <v>292</v>
      </c>
      <c r="C12" s="7" t="s">
        <v>152</v>
      </c>
      <c r="D12" s="6"/>
      <c r="E12" s="7" t="s">
        <v>153</v>
      </c>
      <c r="F12" s="7" t="s">
        <v>330</v>
      </c>
      <c r="G12" s="11">
        <v>9</v>
      </c>
      <c r="H12" s="12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12.75" customHeight="1">
      <c r="E13" s="13" t="s">
        <v>154</v>
      </c>
    </row>
    <row r="14" ht="331.5" customHeight="1">
      <c r="E14" s="13" t="s">
        <v>155</v>
      </c>
    </row>
    <row r="15" spans="1:16" ht="12.75" customHeight="1">
      <c r="A15" s="14"/>
      <c r="B15" s="14"/>
      <c r="C15" s="14" t="s">
        <v>281</v>
      </c>
      <c r="D15" s="14"/>
      <c r="E15" s="14" t="s">
        <v>327</v>
      </c>
      <c r="F15" s="14"/>
      <c r="G15" s="14"/>
      <c r="H15" s="14"/>
      <c r="I15" s="14">
        <f>SUM(I12:I14)</f>
        <v>0</v>
      </c>
      <c r="P15">
        <f>SUM(P12:P14)</f>
        <v>0</v>
      </c>
    </row>
    <row r="17" spans="1:9" ht="12.75" customHeight="1">
      <c r="A17" s="9"/>
      <c r="B17" s="9"/>
      <c r="C17" s="9" t="s">
        <v>282</v>
      </c>
      <c r="D17" s="9"/>
      <c r="E17" s="9" t="s">
        <v>336</v>
      </c>
      <c r="F17" s="9"/>
      <c r="G17" s="10"/>
      <c r="H17" s="9"/>
      <c r="I17" s="10"/>
    </row>
    <row r="18" spans="1:16" ht="25.5" customHeight="1">
      <c r="A18" s="6">
        <v>2</v>
      </c>
      <c r="B18" s="7" t="s">
        <v>292</v>
      </c>
      <c r="C18" s="7" t="s">
        <v>156</v>
      </c>
      <c r="D18" s="6"/>
      <c r="E18" s="7" t="s">
        <v>157</v>
      </c>
      <c r="F18" s="7" t="s">
        <v>343</v>
      </c>
      <c r="G18" s="11">
        <v>178.2</v>
      </c>
      <c r="H18" s="12"/>
      <c r="I18" s="8">
        <f>ROUND((H18*G18),2)</f>
        <v>0</v>
      </c>
      <c r="O18">
        <f>rekapitulace!H8</f>
        <v>21</v>
      </c>
      <c r="P18">
        <f>ROUND(O18/100*I18,2)</f>
        <v>0</v>
      </c>
    </row>
    <row r="19" ht="12.75" customHeight="1">
      <c r="E19" s="13" t="s">
        <v>158</v>
      </c>
    </row>
    <row r="20" ht="51" customHeight="1">
      <c r="E20" s="13" t="s">
        <v>159</v>
      </c>
    </row>
    <row r="21" spans="1:16" ht="25.5" customHeight="1">
      <c r="A21" s="6">
        <v>3</v>
      </c>
      <c r="B21" s="7" t="s">
        <v>292</v>
      </c>
      <c r="C21" s="7" t="s">
        <v>160</v>
      </c>
      <c r="D21" s="6"/>
      <c r="E21" s="7" t="s">
        <v>161</v>
      </c>
      <c r="F21" s="7" t="s">
        <v>343</v>
      </c>
      <c r="G21" s="11">
        <v>162.24</v>
      </c>
      <c r="H21" s="12"/>
      <c r="I21" s="8">
        <f>ROUND((H21*G21),2)</f>
        <v>0</v>
      </c>
      <c r="O21">
        <f>rekapitulace!H8</f>
        <v>21</v>
      </c>
      <c r="P21">
        <f>ROUND(O21/100*I21,2)</f>
        <v>0</v>
      </c>
    </row>
    <row r="22" ht="51" customHeight="1">
      <c r="E22" s="13" t="s">
        <v>162</v>
      </c>
    </row>
    <row r="23" spans="1:16" ht="25.5" customHeight="1">
      <c r="A23" s="6">
        <v>4</v>
      </c>
      <c r="B23" s="7" t="s">
        <v>292</v>
      </c>
      <c r="C23" s="7" t="s">
        <v>163</v>
      </c>
      <c r="D23" s="6"/>
      <c r="E23" s="7" t="s">
        <v>164</v>
      </c>
      <c r="F23" s="7" t="s">
        <v>347</v>
      </c>
      <c r="G23" s="11">
        <v>541</v>
      </c>
      <c r="H23" s="12"/>
      <c r="I23" s="8">
        <f>ROUND((H23*G23),2)</f>
        <v>0</v>
      </c>
      <c r="O23">
        <f>rekapitulace!H8</f>
        <v>21</v>
      </c>
      <c r="P23">
        <f>ROUND(O23/100*I23,2)</f>
        <v>0</v>
      </c>
    </row>
    <row r="24" ht="63.75" customHeight="1">
      <c r="E24" s="13" t="s">
        <v>132</v>
      </c>
    </row>
    <row r="25" spans="1:16" ht="25.5" customHeight="1">
      <c r="A25" s="6">
        <v>5</v>
      </c>
      <c r="B25" s="7" t="s">
        <v>292</v>
      </c>
      <c r="C25" s="7" t="s">
        <v>165</v>
      </c>
      <c r="D25" s="6"/>
      <c r="E25" s="7" t="s">
        <v>166</v>
      </c>
      <c r="F25" s="7" t="s">
        <v>330</v>
      </c>
      <c r="G25" s="11">
        <v>111</v>
      </c>
      <c r="H25" s="12"/>
      <c r="I25" s="8">
        <f>ROUND((H25*G25),2)</f>
        <v>0</v>
      </c>
      <c r="O25">
        <f>rekapitulace!H8</f>
        <v>21</v>
      </c>
      <c r="P25">
        <f>ROUND(O25/100*I25,2)</f>
        <v>0</v>
      </c>
    </row>
    <row r="26" spans="2:5" ht="38.25" customHeight="1">
      <c r="B26">
        <v>25.91</v>
      </c>
      <c r="E26" s="13" t="s">
        <v>167</v>
      </c>
    </row>
    <row r="27" spans="2:5" ht="357" customHeight="1">
      <c r="B27">
        <v>17.86</v>
      </c>
      <c r="E27" s="13" t="s">
        <v>339</v>
      </c>
    </row>
    <row r="28" spans="1:16" ht="38.25" customHeight="1">
      <c r="A28" s="6">
        <v>6</v>
      </c>
      <c r="B28" s="6">
        <f>B26-B27</f>
        <v>8.05</v>
      </c>
      <c r="C28" s="6">
        <v>11.55</v>
      </c>
      <c r="D28" s="6"/>
      <c r="E28" s="7" t="s">
        <v>168</v>
      </c>
      <c r="F28" s="7" t="s">
        <v>352</v>
      </c>
      <c r="G28" s="11">
        <v>2.288</v>
      </c>
      <c r="H28" s="12"/>
      <c r="I28" s="8">
        <f>ROUND((H28*G28),2)</f>
        <v>0</v>
      </c>
      <c r="O28">
        <f>rekapitulace!H8</f>
        <v>21</v>
      </c>
      <c r="P28">
        <f>ROUND(O28/100*I28,2)</f>
        <v>0</v>
      </c>
    </row>
    <row r="29" spans="3:5" ht="38.25" customHeight="1">
      <c r="C29">
        <f>B28/C28</f>
        <v>0.696969696969697</v>
      </c>
      <c r="E29" s="13" t="s">
        <v>169</v>
      </c>
    </row>
    <row r="30" ht="267.75" customHeight="1">
      <c r="E30" s="13" t="s">
        <v>170</v>
      </c>
    </row>
    <row r="31" spans="1:16" ht="25.5" customHeight="1">
      <c r="A31" s="6">
        <v>7</v>
      </c>
      <c r="B31" s="7" t="s">
        <v>292</v>
      </c>
      <c r="C31" s="7" t="s">
        <v>171</v>
      </c>
      <c r="D31" s="6"/>
      <c r="E31" s="7" t="s">
        <v>172</v>
      </c>
      <c r="F31" s="7" t="s">
        <v>314</v>
      </c>
      <c r="G31" s="11">
        <v>541</v>
      </c>
      <c r="H31" s="12"/>
      <c r="I31" s="8">
        <f>ROUND((H31*G31),2)</f>
        <v>0</v>
      </c>
      <c r="O31">
        <f>rekapitulace!H8</f>
        <v>21</v>
      </c>
      <c r="P31">
        <f>ROUND(O31/100*I31,2)</f>
        <v>0</v>
      </c>
    </row>
    <row r="32" ht="38.25" customHeight="1">
      <c r="E32" s="13" t="s">
        <v>142</v>
      </c>
    </row>
    <row r="33" spans="1:16" ht="25.5" customHeight="1">
      <c r="A33" s="6">
        <v>8</v>
      </c>
      <c r="B33" s="7" t="s">
        <v>292</v>
      </c>
      <c r="C33" s="7" t="s">
        <v>173</v>
      </c>
      <c r="D33" s="6"/>
      <c r="E33" s="7" t="s">
        <v>174</v>
      </c>
      <c r="F33" s="7" t="s">
        <v>314</v>
      </c>
      <c r="G33" s="11">
        <v>541</v>
      </c>
      <c r="H33" s="12"/>
      <c r="I33" s="8">
        <f>ROUND((H33*G33),2)</f>
        <v>0</v>
      </c>
      <c r="O33">
        <f>rekapitulace!H8</f>
        <v>21</v>
      </c>
      <c r="P33">
        <f>ROUND(O33/100*I33,2)</f>
        <v>0</v>
      </c>
    </row>
    <row r="34" ht="63.75" customHeight="1">
      <c r="E34" s="13" t="s">
        <v>175</v>
      </c>
    </row>
    <row r="35" spans="1:16" ht="25.5" customHeight="1">
      <c r="A35" s="6">
        <v>9</v>
      </c>
      <c r="B35" s="7" t="s">
        <v>292</v>
      </c>
      <c r="C35" s="7" t="s">
        <v>176</v>
      </c>
      <c r="D35" s="6"/>
      <c r="E35" s="7" t="s">
        <v>177</v>
      </c>
      <c r="F35" s="7" t="s">
        <v>347</v>
      </c>
      <c r="G35" s="11">
        <v>121.7</v>
      </c>
      <c r="H35" s="12"/>
      <c r="I35" s="8">
        <f>ROUND((H35*G35),2)</f>
        <v>0</v>
      </c>
      <c r="O35">
        <f>rekapitulace!H8</f>
        <v>21</v>
      </c>
      <c r="P35">
        <f>ROUND(O35/100*I35,2)</f>
        <v>0</v>
      </c>
    </row>
    <row r="36" ht="12.75" customHeight="1">
      <c r="E36" s="13" t="s">
        <v>178</v>
      </c>
    </row>
    <row r="37" ht="12.75" customHeight="1">
      <c r="E37" s="13" t="s">
        <v>179</v>
      </c>
    </row>
    <row r="38" spans="1:16" ht="12.75" customHeight="1">
      <c r="A38" s="14"/>
      <c r="B38" s="14"/>
      <c r="C38" s="14" t="s">
        <v>282</v>
      </c>
      <c r="D38" s="14"/>
      <c r="E38" s="14" t="s">
        <v>336</v>
      </c>
      <c r="F38" s="14"/>
      <c r="G38" s="14"/>
      <c r="H38" s="14"/>
      <c r="I38" s="14">
        <f>SUM(I18:I37)</f>
        <v>0</v>
      </c>
      <c r="P38">
        <f>SUM(P18:P37)</f>
        <v>0</v>
      </c>
    </row>
    <row r="40" spans="1:9" ht="12.75" customHeight="1">
      <c r="A40" s="9"/>
      <c r="B40" s="9"/>
      <c r="C40" s="9" t="s">
        <v>283</v>
      </c>
      <c r="D40" s="9"/>
      <c r="E40" s="9" t="s">
        <v>180</v>
      </c>
      <c r="F40" s="9"/>
      <c r="G40" s="10"/>
      <c r="H40" s="9"/>
      <c r="I40" s="10"/>
    </row>
    <row r="41" spans="1:16" ht="25.5" customHeight="1">
      <c r="A41" s="6">
        <v>10</v>
      </c>
      <c r="B41" s="7" t="s">
        <v>292</v>
      </c>
      <c r="C41" s="7" t="s">
        <v>181</v>
      </c>
      <c r="D41" s="6"/>
      <c r="E41" s="7" t="s">
        <v>182</v>
      </c>
      <c r="F41" s="7" t="s">
        <v>330</v>
      </c>
      <c r="G41" s="11">
        <v>40</v>
      </c>
      <c r="H41" s="12"/>
      <c r="I41" s="8">
        <f>ROUND((H41*G41),2)</f>
        <v>0</v>
      </c>
      <c r="O41">
        <f>rekapitulace!H8</f>
        <v>21</v>
      </c>
      <c r="P41">
        <f>ROUND(O41/100*I41,2)</f>
        <v>0</v>
      </c>
    </row>
    <row r="42" ht="38.25" customHeight="1">
      <c r="E42" s="13" t="s">
        <v>183</v>
      </c>
    </row>
    <row r="43" ht="38.25" customHeight="1">
      <c r="E43" s="13" t="s">
        <v>184</v>
      </c>
    </row>
    <row r="44" spans="1:16" ht="12.75" customHeight="1">
      <c r="A44" s="14"/>
      <c r="B44" s="14"/>
      <c r="C44" s="14" t="s">
        <v>283</v>
      </c>
      <c r="D44" s="14"/>
      <c r="E44" s="14" t="s">
        <v>180</v>
      </c>
      <c r="F44" s="14"/>
      <c r="G44" s="14"/>
      <c r="H44" s="14"/>
      <c r="I44" s="14">
        <f>SUM(I41:I43)</f>
        <v>0</v>
      </c>
      <c r="P44">
        <f>SUM(P41:P43)</f>
        <v>0</v>
      </c>
    </row>
    <row r="46" spans="1:9" ht="12.75" customHeight="1">
      <c r="A46" s="9"/>
      <c r="B46" s="9"/>
      <c r="C46" s="9" t="s">
        <v>284</v>
      </c>
      <c r="D46" s="9"/>
      <c r="E46" s="9" t="s">
        <v>185</v>
      </c>
      <c r="F46" s="9"/>
      <c r="G46" s="10"/>
      <c r="H46" s="9"/>
      <c r="I46" s="10"/>
    </row>
    <row r="47" spans="1:16" ht="25.5" customHeight="1">
      <c r="A47" s="6">
        <v>11</v>
      </c>
      <c r="B47" s="7" t="s">
        <v>292</v>
      </c>
      <c r="C47" s="7" t="s">
        <v>186</v>
      </c>
      <c r="D47" s="6"/>
      <c r="E47" s="7" t="s">
        <v>187</v>
      </c>
      <c r="F47" s="7" t="s">
        <v>330</v>
      </c>
      <c r="G47" s="11">
        <v>10</v>
      </c>
      <c r="H47" s="12"/>
      <c r="I47" s="8">
        <f>ROUND((H47*G47),2)</f>
        <v>0</v>
      </c>
      <c r="O47">
        <f>rekapitulace!H8</f>
        <v>21</v>
      </c>
      <c r="P47">
        <f>ROUND(O47/100*I47,2)</f>
        <v>0</v>
      </c>
    </row>
    <row r="48" ht="357" customHeight="1">
      <c r="E48" s="13" t="s">
        <v>188</v>
      </c>
    </row>
    <row r="49" spans="1:16" ht="12.75" customHeight="1">
      <c r="A49" s="14"/>
      <c r="B49" s="14"/>
      <c r="C49" s="14" t="s">
        <v>284</v>
      </c>
      <c r="D49" s="14"/>
      <c r="E49" s="14" t="s">
        <v>185</v>
      </c>
      <c r="F49" s="14"/>
      <c r="G49" s="14"/>
      <c r="H49" s="14"/>
      <c r="I49" s="14">
        <f>SUM(I47:I48)</f>
        <v>0</v>
      </c>
      <c r="P49">
        <f>SUM(P47:P48)</f>
        <v>0</v>
      </c>
    </row>
    <row r="51" spans="1:9" ht="12.75" customHeight="1">
      <c r="A51" s="9"/>
      <c r="B51" s="9"/>
      <c r="C51" s="9" t="s">
        <v>288</v>
      </c>
      <c r="D51" s="9"/>
      <c r="E51" s="9" t="s">
        <v>143</v>
      </c>
      <c r="F51" s="9"/>
      <c r="G51" s="10"/>
      <c r="H51" s="9"/>
      <c r="I51" s="10"/>
    </row>
    <row r="52" spans="1:16" ht="25.5" customHeight="1">
      <c r="A52" s="6">
        <v>12</v>
      </c>
      <c r="B52" s="7" t="s">
        <v>292</v>
      </c>
      <c r="C52" s="7" t="s">
        <v>189</v>
      </c>
      <c r="D52" s="6"/>
      <c r="E52" s="7" t="s">
        <v>190</v>
      </c>
      <c r="F52" s="7" t="s">
        <v>347</v>
      </c>
      <c r="G52" s="11">
        <v>14</v>
      </c>
      <c r="H52" s="12"/>
      <c r="I52" s="8">
        <f>ROUND((H52*G52),2)</f>
        <v>0</v>
      </c>
      <c r="O52">
        <f>rekapitulace!H8</f>
        <v>21</v>
      </c>
      <c r="P52">
        <f>ROUND(O52/100*I52,2)</f>
        <v>0</v>
      </c>
    </row>
    <row r="53" ht="255" customHeight="1">
      <c r="E53" s="13" t="s">
        <v>191</v>
      </c>
    </row>
    <row r="54" spans="1:16" ht="12.75" customHeight="1">
      <c r="A54" s="6">
        <v>13</v>
      </c>
      <c r="B54" s="7" t="s">
        <v>292</v>
      </c>
      <c r="C54" s="7" t="s">
        <v>192</v>
      </c>
      <c r="D54" s="6"/>
      <c r="E54" s="7" t="s">
        <v>193</v>
      </c>
      <c r="F54" s="7" t="s">
        <v>347</v>
      </c>
      <c r="G54" s="11">
        <v>43</v>
      </c>
      <c r="H54" s="12"/>
      <c r="I54" s="8">
        <f>ROUND((H54*G54),2)</f>
        <v>0</v>
      </c>
      <c r="O54">
        <f>rekapitulace!H8</f>
        <v>21</v>
      </c>
      <c r="P54">
        <f>ROUND(O54/100*I54,2)</f>
        <v>0</v>
      </c>
    </row>
    <row r="55" ht="242.25" customHeight="1">
      <c r="E55" s="13" t="s">
        <v>194</v>
      </c>
    </row>
    <row r="56" spans="1:16" ht="12.75" customHeight="1">
      <c r="A56" s="14"/>
      <c r="B56" s="14"/>
      <c r="C56" s="14" t="s">
        <v>288</v>
      </c>
      <c r="D56" s="14"/>
      <c r="E56" s="14" t="s">
        <v>148</v>
      </c>
      <c r="F56" s="14"/>
      <c r="G56" s="14"/>
      <c r="H56" s="14"/>
      <c r="I56" s="14">
        <f>SUM(I52:I55)</f>
        <v>0</v>
      </c>
      <c r="P56">
        <f>SUM(P52:P55)</f>
        <v>0</v>
      </c>
    </row>
    <row r="58" spans="1:9" ht="12.75" customHeight="1">
      <c r="A58" s="9"/>
      <c r="B58" s="9"/>
      <c r="C58" s="9" t="s">
        <v>289</v>
      </c>
      <c r="D58" s="9"/>
      <c r="E58" s="9" t="s">
        <v>355</v>
      </c>
      <c r="F58" s="9"/>
      <c r="G58" s="10"/>
      <c r="H58" s="9"/>
      <c r="I58" s="10"/>
    </row>
    <row r="59" spans="1:16" ht="25.5" customHeight="1">
      <c r="A59" s="6">
        <v>14</v>
      </c>
      <c r="B59" s="7" t="s">
        <v>292</v>
      </c>
      <c r="C59" s="7" t="s">
        <v>149</v>
      </c>
      <c r="D59" s="6"/>
      <c r="E59" s="7" t="s">
        <v>195</v>
      </c>
      <c r="F59" s="7" t="s">
        <v>314</v>
      </c>
      <c r="G59" s="11">
        <v>541</v>
      </c>
      <c r="H59" s="12"/>
      <c r="I59" s="8">
        <f>ROUND((H59*G59),2)</f>
        <v>0</v>
      </c>
      <c r="O59">
        <f>rekapitulace!H8</f>
        <v>21</v>
      </c>
      <c r="P59">
        <f>ROUND(O59/100*I59,2)</f>
        <v>0</v>
      </c>
    </row>
    <row r="60" ht="12.75" customHeight="1">
      <c r="E60" s="13" t="s">
        <v>151</v>
      </c>
    </row>
    <row r="61" spans="1:16" ht="12.75" customHeight="1">
      <c r="A61" s="14"/>
      <c r="B61" s="14"/>
      <c r="C61" s="14" t="s">
        <v>289</v>
      </c>
      <c r="D61" s="14"/>
      <c r="E61" s="14" t="s">
        <v>355</v>
      </c>
      <c r="F61" s="14"/>
      <c r="G61" s="14"/>
      <c r="H61" s="14"/>
      <c r="I61" s="14">
        <f>SUM(I59:I60)</f>
        <v>0</v>
      </c>
      <c r="P61">
        <f>SUM(P59:P60)</f>
        <v>0</v>
      </c>
    </row>
    <row r="63" spans="1:16" ht="12.75" customHeight="1">
      <c r="A63" s="14"/>
      <c r="B63" s="14"/>
      <c r="C63" s="14"/>
      <c r="D63" s="14"/>
      <c r="E63" s="14" t="s">
        <v>318</v>
      </c>
      <c r="F63" s="14"/>
      <c r="G63" s="14"/>
      <c r="H63" s="14"/>
      <c r="I63" s="14">
        <f>+I15+I38+I44+I49+I56+I61</f>
        <v>0</v>
      </c>
      <c r="P63">
        <f>+P15+P38+P44+P49+P56+P61</f>
        <v>0</v>
      </c>
    </row>
    <row r="65" spans="1:9" ht="12.75" customHeight="1">
      <c r="A65" s="9" t="s">
        <v>319</v>
      </c>
      <c r="B65" s="9"/>
      <c r="C65" s="9"/>
      <c r="D65" s="9"/>
      <c r="E65" s="9"/>
      <c r="F65" s="9"/>
      <c r="G65" s="9"/>
      <c r="H65" s="9"/>
      <c r="I65" s="9"/>
    </row>
    <row r="66" spans="1:9" ht="12.75" customHeight="1">
      <c r="A66" s="9"/>
      <c r="B66" s="9"/>
      <c r="C66" s="9"/>
      <c r="D66" s="9"/>
      <c r="E66" s="9" t="s">
        <v>320</v>
      </c>
      <c r="F66" s="9"/>
      <c r="G66" s="9"/>
      <c r="H66" s="9"/>
      <c r="I66" s="9"/>
    </row>
    <row r="67" spans="1:16" ht="12.75" customHeight="1">
      <c r="A67" s="14"/>
      <c r="B67" s="14"/>
      <c r="C67" s="14"/>
      <c r="D67" s="14"/>
      <c r="E67" s="14" t="s">
        <v>321</v>
      </c>
      <c r="F67" s="14"/>
      <c r="G67" s="14"/>
      <c r="H67" s="14"/>
      <c r="I67" s="14">
        <v>0</v>
      </c>
      <c r="P67">
        <v>0</v>
      </c>
    </row>
    <row r="68" spans="1:9" ht="12.75" customHeight="1">
      <c r="A68" s="14"/>
      <c r="B68" s="14"/>
      <c r="C68" s="14"/>
      <c r="D68" s="14"/>
      <c r="E68" s="14" t="s">
        <v>322</v>
      </c>
      <c r="F68" s="14"/>
      <c r="G68" s="14"/>
      <c r="H68" s="14"/>
      <c r="I68" s="14"/>
    </row>
    <row r="69" spans="1:16" ht="12.75" customHeight="1">
      <c r="A69" s="14"/>
      <c r="B69" s="14"/>
      <c r="C69" s="14"/>
      <c r="D69" s="14"/>
      <c r="E69" s="14" t="s">
        <v>323</v>
      </c>
      <c r="F69" s="14"/>
      <c r="G69" s="14"/>
      <c r="H69" s="14"/>
      <c r="I69" s="14">
        <v>0</v>
      </c>
      <c r="P69">
        <v>0</v>
      </c>
    </row>
    <row r="70" spans="1:16" ht="12.75" customHeight="1">
      <c r="A70" s="14"/>
      <c r="B70" s="14"/>
      <c r="C70" s="14"/>
      <c r="D70" s="14"/>
      <c r="E70" s="14" t="s">
        <v>324</v>
      </c>
      <c r="F70" s="14"/>
      <c r="G70" s="14"/>
      <c r="H70" s="14"/>
      <c r="I70" s="14">
        <f>I67+I69</f>
        <v>0</v>
      </c>
      <c r="P70">
        <f>P67+P69</f>
        <v>0</v>
      </c>
    </row>
    <row r="72" spans="1:16" ht="12.75" customHeight="1">
      <c r="A72" s="14"/>
      <c r="B72" s="14"/>
      <c r="C72" s="14"/>
      <c r="D72" s="14"/>
      <c r="E72" s="14" t="s">
        <v>324</v>
      </c>
      <c r="F72" s="14"/>
      <c r="G72" s="14"/>
      <c r="H72" s="14"/>
      <c r="I72" s="14">
        <f>I63+I70</f>
        <v>0</v>
      </c>
      <c r="P72">
        <f>P63+P70</f>
        <v>0</v>
      </c>
    </row>
  </sheetData>
  <sheetProtection password="EFE1" sheet="1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ySplit="10" topLeftCell="A28" activePane="bottomLeft" state="frozen"/>
      <selection pane="topLeft" activeCell="A1" sqref="A1"/>
      <selection pane="bottomLeft" activeCell="I34" sqref="I34 I4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0" style="0" hidden="1" customWidth="1"/>
  </cols>
  <sheetData>
    <row r="1" ht="12.75" customHeight="1">
      <c r="A1" s="1" t="s">
        <v>232</v>
      </c>
    </row>
    <row r="2" ht="12.75" customHeight="1">
      <c r="C2" s="2" t="s">
        <v>264</v>
      </c>
    </row>
    <row r="4" spans="1:5" ht="12.75" customHeight="1">
      <c r="A4" t="s">
        <v>265</v>
      </c>
      <c r="C4" s="1" t="s">
        <v>266</v>
      </c>
      <c r="D4" s="1"/>
      <c r="E4" s="1" t="s">
        <v>267</v>
      </c>
    </row>
    <row r="5" spans="1:5" ht="12.75" customHeight="1">
      <c r="A5" t="s">
        <v>268</v>
      </c>
      <c r="C5" s="1" t="s">
        <v>325</v>
      </c>
      <c r="D5" s="1"/>
      <c r="E5" s="1" t="s">
        <v>326</v>
      </c>
    </row>
    <row r="6" spans="1:5" ht="12.75" customHeight="1">
      <c r="A6" t="s">
        <v>269</v>
      </c>
      <c r="C6" s="1" t="s">
        <v>256</v>
      </c>
      <c r="D6" s="1"/>
      <c r="E6" s="1" t="s">
        <v>257</v>
      </c>
    </row>
    <row r="7" spans="3:5" ht="12.75" customHeight="1">
      <c r="C7" s="1"/>
      <c r="D7" s="1"/>
      <c r="E7" s="1"/>
    </row>
    <row r="8" spans="1:16" ht="12.75" customHeight="1">
      <c r="A8" s="17" t="s">
        <v>270</v>
      </c>
      <c r="B8" s="17" t="s">
        <v>271</v>
      </c>
      <c r="C8" s="17" t="s">
        <v>272</v>
      </c>
      <c r="D8" s="17" t="s">
        <v>273</v>
      </c>
      <c r="E8" s="17" t="s">
        <v>274</v>
      </c>
      <c r="F8" s="17" t="s">
        <v>275</v>
      </c>
      <c r="G8" s="17" t="s">
        <v>276</v>
      </c>
      <c r="H8" s="17" t="s">
        <v>277</v>
      </c>
      <c r="I8" s="17"/>
      <c r="O8" t="s">
        <v>278</v>
      </c>
      <c r="P8" t="s">
        <v>244</v>
      </c>
    </row>
    <row r="9" spans="1:15" ht="14.25" customHeight="1">
      <c r="A9" s="17"/>
      <c r="B9" s="17"/>
      <c r="C9" s="17"/>
      <c r="D9" s="17"/>
      <c r="E9" s="17"/>
      <c r="F9" s="17"/>
      <c r="G9" s="17"/>
      <c r="H9" s="5" t="s">
        <v>279</v>
      </c>
      <c r="I9" s="5" t="s">
        <v>280</v>
      </c>
      <c r="O9" t="s">
        <v>244</v>
      </c>
    </row>
    <row r="10" spans="1:9" ht="14.25" customHeight="1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285</v>
      </c>
      <c r="F10" s="5" t="s">
        <v>286</v>
      </c>
      <c r="G10" s="5" t="s">
        <v>287</v>
      </c>
      <c r="H10" s="5" t="s">
        <v>288</v>
      </c>
      <c r="I10" s="5" t="s">
        <v>289</v>
      </c>
    </row>
    <row r="11" spans="1:9" ht="12.75" customHeight="1">
      <c r="A11" s="9"/>
      <c r="B11" s="9"/>
      <c r="C11" s="9" t="s">
        <v>282</v>
      </c>
      <c r="D11" s="9"/>
      <c r="E11" s="9" t="s">
        <v>336</v>
      </c>
      <c r="F11" s="9"/>
      <c r="G11" s="10"/>
      <c r="H11" s="9"/>
      <c r="I11" s="10"/>
    </row>
    <row r="12" spans="1:16" ht="38.25" customHeight="1">
      <c r="A12" s="6">
        <v>1</v>
      </c>
      <c r="B12" s="7" t="s">
        <v>292</v>
      </c>
      <c r="C12" s="7" t="s">
        <v>196</v>
      </c>
      <c r="D12" s="6"/>
      <c r="E12" s="7" t="s">
        <v>197</v>
      </c>
      <c r="F12" s="7" t="s">
        <v>347</v>
      </c>
      <c r="G12" s="11">
        <v>153</v>
      </c>
      <c r="H12" s="12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12.75" customHeight="1">
      <c r="E13" s="13" t="s">
        <v>198</v>
      </c>
    </row>
    <row r="14" ht="63.75" customHeight="1">
      <c r="E14" s="13" t="s">
        <v>132</v>
      </c>
    </row>
    <row r="15" spans="1:16" ht="25.5" customHeight="1">
      <c r="A15" s="6">
        <v>2</v>
      </c>
      <c r="B15" s="7" t="s">
        <v>292</v>
      </c>
      <c r="C15" s="7" t="s">
        <v>199</v>
      </c>
      <c r="D15" s="6"/>
      <c r="E15" s="7" t="s">
        <v>200</v>
      </c>
      <c r="F15" s="7" t="s">
        <v>347</v>
      </c>
      <c r="G15" s="11">
        <v>93</v>
      </c>
      <c r="H15" s="12"/>
      <c r="I15" s="8">
        <f>ROUND((H15*G15),2)</f>
        <v>0</v>
      </c>
      <c r="O15">
        <f>rekapitulace!H8</f>
        <v>21</v>
      </c>
      <c r="P15">
        <f>ROUND(O15/100*I15,2)</f>
        <v>0</v>
      </c>
    </row>
    <row r="16" ht="12.75" customHeight="1">
      <c r="E16" s="13" t="s">
        <v>201</v>
      </c>
    </row>
    <row r="17" ht="63.75" customHeight="1">
      <c r="E17" s="13" t="s">
        <v>132</v>
      </c>
    </row>
    <row r="18" spans="1:16" ht="25.5" customHeight="1">
      <c r="A18" s="6">
        <v>3</v>
      </c>
      <c r="B18" s="7" t="s">
        <v>292</v>
      </c>
      <c r="C18" s="7" t="s">
        <v>133</v>
      </c>
      <c r="D18" s="6"/>
      <c r="E18" s="7" t="s">
        <v>202</v>
      </c>
      <c r="F18" s="7" t="s">
        <v>330</v>
      </c>
      <c r="G18" s="11">
        <v>1.069</v>
      </c>
      <c r="H18" s="12"/>
      <c r="I18" s="8">
        <f>ROUND((H18*G18),2)</f>
        <v>0</v>
      </c>
      <c r="O18">
        <f>rekapitulace!H8</f>
        <v>21</v>
      </c>
      <c r="P18">
        <f>ROUND(O18/100*I18,2)</f>
        <v>0</v>
      </c>
    </row>
    <row r="19" ht="12.75" customHeight="1">
      <c r="E19" s="13" t="s">
        <v>203</v>
      </c>
    </row>
    <row r="20" ht="76.5" customHeight="1">
      <c r="E20" s="13" t="s">
        <v>136</v>
      </c>
    </row>
    <row r="21" spans="1:16" ht="25.5" customHeight="1">
      <c r="A21" s="6">
        <v>4</v>
      </c>
      <c r="B21" s="7" t="s">
        <v>292</v>
      </c>
      <c r="C21" s="7" t="s">
        <v>204</v>
      </c>
      <c r="D21" s="6"/>
      <c r="E21" s="7" t="s">
        <v>205</v>
      </c>
      <c r="F21" s="7" t="s">
        <v>314</v>
      </c>
      <c r="G21" s="11">
        <v>189</v>
      </c>
      <c r="H21" s="12"/>
      <c r="I21" s="8">
        <f>ROUND((H21*G21),2)</f>
        <v>0</v>
      </c>
      <c r="O21">
        <f>rekapitulace!H8</f>
        <v>21</v>
      </c>
      <c r="P21">
        <f>ROUND(O21/100*I21,2)</f>
        <v>0</v>
      </c>
    </row>
    <row r="22" ht="114.75" customHeight="1">
      <c r="E22" s="13" t="s">
        <v>206</v>
      </c>
    </row>
    <row r="23" spans="1:16" ht="25.5" customHeight="1">
      <c r="A23" s="6">
        <v>5</v>
      </c>
      <c r="B23" s="7" t="s">
        <v>292</v>
      </c>
      <c r="C23" s="7" t="s">
        <v>207</v>
      </c>
      <c r="D23" s="6"/>
      <c r="E23" s="7" t="s">
        <v>208</v>
      </c>
      <c r="F23" s="7" t="s">
        <v>314</v>
      </c>
      <c r="G23" s="11">
        <v>62</v>
      </c>
      <c r="H23" s="12"/>
      <c r="I23" s="8">
        <f>ROUND((H23*G23),2)</f>
        <v>0</v>
      </c>
      <c r="O23">
        <f>rekapitulace!H8</f>
        <v>21</v>
      </c>
      <c r="P23">
        <f>ROUND(O23/100*I23,2)</f>
        <v>0</v>
      </c>
    </row>
    <row r="24" ht="12.75" customHeight="1">
      <c r="E24" s="13" t="s">
        <v>209</v>
      </c>
    </row>
    <row r="25" ht="127.5" customHeight="1">
      <c r="E25" s="13" t="s">
        <v>210</v>
      </c>
    </row>
    <row r="26" spans="1:16" ht="25.5" customHeight="1">
      <c r="A26" s="6">
        <v>6</v>
      </c>
      <c r="B26" s="6">
        <v>25.91</v>
      </c>
      <c r="C26" s="7" t="s">
        <v>211</v>
      </c>
      <c r="D26" s="6"/>
      <c r="E26" s="7" t="s">
        <v>212</v>
      </c>
      <c r="F26" s="7" t="s">
        <v>314</v>
      </c>
      <c r="G26" s="11">
        <v>51</v>
      </c>
      <c r="H26" s="12"/>
      <c r="I26" s="8">
        <f>ROUND((H26*G26),2)</f>
        <v>0</v>
      </c>
      <c r="O26">
        <f>rekapitulace!H8</f>
        <v>21</v>
      </c>
      <c r="P26">
        <f>ROUND(O26/100*I26,2)</f>
        <v>0</v>
      </c>
    </row>
    <row r="27" spans="2:5" ht="140.25" customHeight="1">
      <c r="B27">
        <v>17.86</v>
      </c>
      <c r="E27" s="13" t="s">
        <v>213</v>
      </c>
    </row>
    <row r="28" spans="1:16" ht="38.25" customHeight="1">
      <c r="A28" s="6">
        <v>7</v>
      </c>
      <c r="B28" s="6">
        <f>B26-B27</f>
        <v>8.05</v>
      </c>
      <c r="C28" s="6">
        <v>11.55</v>
      </c>
      <c r="D28" s="6"/>
      <c r="E28" s="7" t="s">
        <v>214</v>
      </c>
      <c r="F28" s="7" t="s">
        <v>343</v>
      </c>
      <c r="G28" s="11">
        <v>5909</v>
      </c>
      <c r="H28" s="12"/>
      <c r="I28" s="8">
        <f>ROUND((H28*G28),2)</f>
        <v>0</v>
      </c>
      <c r="O28">
        <f>rekapitulace!H8</f>
        <v>21</v>
      </c>
      <c r="P28">
        <f>ROUND(O28/100*I28,2)</f>
        <v>0</v>
      </c>
    </row>
    <row r="29" spans="3:5" ht="102" customHeight="1">
      <c r="C29">
        <f>B28/C28</f>
        <v>0.696969696969697</v>
      </c>
      <c r="E29" s="13" t="s">
        <v>215</v>
      </c>
    </row>
    <row r="30" spans="1:16" ht="25.5" customHeight="1">
      <c r="A30" s="6">
        <v>8</v>
      </c>
      <c r="B30" s="7" t="s">
        <v>292</v>
      </c>
      <c r="C30" s="7" t="s">
        <v>216</v>
      </c>
      <c r="D30" s="6"/>
      <c r="E30" s="7" t="s">
        <v>217</v>
      </c>
      <c r="F30" s="7" t="s">
        <v>343</v>
      </c>
      <c r="G30" s="11">
        <v>1691</v>
      </c>
      <c r="H30" s="12"/>
      <c r="I30" s="8">
        <f>ROUND((H30*G30),2)</f>
        <v>0</v>
      </c>
      <c r="O30">
        <f>rekapitulace!H8</f>
        <v>21</v>
      </c>
      <c r="P30">
        <f>ROUND(O30/100*I30,2)</f>
        <v>0</v>
      </c>
    </row>
    <row r="31" ht="114.75" customHeight="1">
      <c r="E31" s="13" t="s">
        <v>218</v>
      </c>
    </row>
    <row r="32" spans="1:16" ht="12.75" customHeight="1">
      <c r="A32" s="14"/>
      <c r="B32" s="14"/>
      <c r="C32" s="14" t="s">
        <v>282</v>
      </c>
      <c r="D32" s="14"/>
      <c r="E32" s="14" t="s">
        <v>336</v>
      </c>
      <c r="F32" s="14"/>
      <c r="G32" s="14"/>
      <c r="H32" s="14"/>
      <c r="I32" s="14">
        <f>SUM(I12:I31)</f>
        <v>0</v>
      </c>
      <c r="P32">
        <f>SUM(P12:P31)</f>
        <v>0</v>
      </c>
    </row>
    <row r="34" spans="1:16" ht="12.75" customHeight="1">
      <c r="A34" s="14"/>
      <c r="B34" s="14"/>
      <c r="C34" s="14"/>
      <c r="D34" s="14"/>
      <c r="E34" s="14" t="s">
        <v>318</v>
      </c>
      <c r="F34" s="14"/>
      <c r="G34" s="14"/>
      <c r="H34" s="14"/>
      <c r="I34" s="14">
        <f>+I32</f>
        <v>0</v>
      </c>
      <c r="P34">
        <f>+P32</f>
        <v>0</v>
      </c>
    </row>
    <row r="36" spans="1:9" ht="12.75" customHeight="1">
      <c r="A36" s="9" t="s">
        <v>319</v>
      </c>
      <c r="B36" s="9"/>
      <c r="C36" s="9"/>
      <c r="D36" s="9"/>
      <c r="E36" s="9"/>
      <c r="F36" s="9"/>
      <c r="G36" s="9"/>
      <c r="H36" s="9"/>
      <c r="I36" s="9"/>
    </row>
    <row r="37" spans="1:9" ht="12.75" customHeight="1">
      <c r="A37" s="9"/>
      <c r="B37" s="9"/>
      <c r="C37" s="9"/>
      <c r="D37" s="9"/>
      <c r="E37" s="9" t="s">
        <v>320</v>
      </c>
      <c r="F37" s="9"/>
      <c r="G37" s="9"/>
      <c r="H37" s="9"/>
      <c r="I37" s="9"/>
    </row>
    <row r="38" spans="1:16" ht="12.75" customHeight="1">
      <c r="A38" s="14"/>
      <c r="B38" s="14"/>
      <c r="C38" s="14"/>
      <c r="D38" s="14"/>
      <c r="E38" s="14" t="s">
        <v>321</v>
      </c>
      <c r="F38" s="14"/>
      <c r="G38" s="14"/>
      <c r="H38" s="14"/>
      <c r="I38" s="14">
        <v>0</v>
      </c>
      <c r="P38">
        <v>0</v>
      </c>
    </row>
    <row r="39" spans="1:9" ht="12.75" customHeight="1">
      <c r="A39" s="14"/>
      <c r="B39" s="14"/>
      <c r="C39" s="14"/>
      <c r="D39" s="14"/>
      <c r="E39" s="14" t="s">
        <v>322</v>
      </c>
      <c r="F39" s="14"/>
      <c r="G39" s="14"/>
      <c r="H39" s="14"/>
      <c r="I39" s="14"/>
    </row>
    <row r="40" spans="1:16" ht="12.75" customHeight="1">
      <c r="A40" s="14"/>
      <c r="B40" s="14"/>
      <c r="C40" s="14"/>
      <c r="D40" s="14"/>
      <c r="E40" s="14" t="s">
        <v>323</v>
      </c>
      <c r="F40" s="14"/>
      <c r="G40" s="14"/>
      <c r="H40" s="14"/>
      <c r="I40" s="14">
        <v>0</v>
      </c>
      <c r="P40">
        <v>0</v>
      </c>
    </row>
    <row r="41" spans="1:16" ht="12.75" customHeight="1">
      <c r="A41" s="14"/>
      <c r="B41" s="14"/>
      <c r="C41" s="14"/>
      <c r="D41" s="14"/>
      <c r="E41" s="14" t="s">
        <v>324</v>
      </c>
      <c r="F41" s="14"/>
      <c r="G41" s="14"/>
      <c r="H41" s="14"/>
      <c r="I41" s="14">
        <f>I38+I40</f>
        <v>0</v>
      </c>
      <c r="P41">
        <f>P38+P40</f>
        <v>0</v>
      </c>
    </row>
    <row r="43" spans="1:16" ht="12.75" customHeight="1">
      <c r="A43" s="14"/>
      <c r="B43" s="14"/>
      <c r="C43" s="14"/>
      <c r="D43" s="14"/>
      <c r="E43" s="14" t="s">
        <v>324</v>
      </c>
      <c r="F43" s="14"/>
      <c r="G43" s="14"/>
      <c r="H43" s="14"/>
      <c r="I43" s="14">
        <f>I34+I41</f>
        <v>0</v>
      </c>
      <c r="P43">
        <f>P34+P41</f>
        <v>0</v>
      </c>
    </row>
  </sheetData>
  <sheetProtection password="EFE1" sheet="1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ySplit="10" topLeftCell="A31" activePane="bottomLeft" state="frozen"/>
      <selection pane="topLeft" activeCell="A1" sqref="A1"/>
      <selection pane="bottomLeft" activeCell="H38" sqref="H38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0" style="0" hidden="1" customWidth="1"/>
  </cols>
  <sheetData>
    <row r="1" ht="12.75" customHeight="1">
      <c r="A1" s="1" t="s">
        <v>232</v>
      </c>
    </row>
    <row r="2" ht="12.75" customHeight="1">
      <c r="C2" s="2" t="s">
        <v>264</v>
      </c>
    </row>
    <row r="4" spans="1:5" ht="12.75" customHeight="1">
      <c r="A4" t="s">
        <v>265</v>
      </c>
      <c r="C4" s="1" t="s">
        <v>266</v>
      </c>
      <c r="D4" s="1"/>
      <c r="E4" s="1" t="s">
        <v>267</v>
      </c>
    </row>
    <row r="5" spans="1:5" ht="12.75" customHeight="1">
      <c r="A5" t="s">
        <v>268</v>
      </c>
      <c r="C5" s="1" t="s">
        <v>325</v>
      </c>
      <c r="D5" s="1"/>
      <c r="E5" s="1" t="s">
        <v>326</v>
      </c>
    </row>
    <row r="6" spans="1:5" ht="12.75" customHeight="1">
      <c r="A6" t="s">
        <v>269</v>
      </c>
      <c r="C6" s="1" t="s">
        <v>258</v>
      </c>
      <c r="D6" s="1"/>
      <c r="E6" s="1" t="s">
        <v>259</v>
      </c>
    </row>
    <row r="7" spans="3:5" ht="12.75" customHeight="1">
      <c r="C7" s="1"/>
      <c r="D7" s="1"/>
      <c r="E7" s="1"/>
    </row>
    <row r="8" spans="1:16" ht="12.75" customHeight="1">
      <c r="A8" s="17" t="s">
        <v>270</v>
      </c>
      <c r="B8" s="17" t="s">
        <v>271</v>
      </c>
      <c r="C8" s="17" t="s">
        <v>272</v>
      </c>
      <c r="D8" s="17" t="s">
        <v>273</v>
      </c>
      <c r="E8" s="17" t="s">
        <v>274</v>
      </c>
      <c r="F8" s="17" t="s">
        <v>275</v>
      </c>
      <c r="G8" s="17" t="s">
        <v>276</v>
      </c>
      <c r="H8" s="17" t="s">
        <v>277</v>
      </c>
      <c r="I8" s="17"/>
      <c r="O8" t="s">
        <v>278</v>
      </c>
      <c r="P8" t="s">
        <v>244</v>
      </c>
    </row>
    <row r="9" spans="1:15" ht="14.25" customHeight="1">
      <c r="A9" s="17"/>
      <c r="B9" s="17"/>
      <c r="C9" s="17"/>
      <c r="D9" s="17"/>
      <c r="E9" s="17"/>
      <c r="F9" s="17"/>
      <c r="G9" s="17"/>
      <c r="H9" s="5" t="s">
        <v>279</v>
      </c>
      <c r="I9" s="5" t="s">
        <v>280</v>
      </c>
      <c r="O9" t="s">
        <v>244</v>
      </c>
    </row>
    <row r="10" spans="1:9" ht="14.25" customHeight="1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285</v>
      </c>
      <c r="F10" s="5" t="s">
        <v>286</v>
      </c>
      <c r="G10" s="5" t="s">
        <v>287</v>
      </c>
      <c r="H10" s="5" t="s">
        <v>288</v>
      </c>
      <c r="I10" s="5" t="s">
        <v>289</v>
      </c>
    </row>
    <row r="11" spans="1:9" ht="12.75" customHeight="1">
      <c r="A11" s="9"/>
      <c r="B11" s="9"/>
      <c r="C11" s="9" t="s">
        <v>281</v>
      </c>
      <c r="D11" s="9"/>
      <c r="E11" s="9" t="s">
        <v>327</v>
      </c>
      <c r="F11" s="9"/>
      <c r="G11" s="10"/>
      <c r="H11" s="9"/>
      <c r="I11" s="10"/>
    </row>
    <row r="12" spans="1:16" ht="25.5" customHeight="1">
      <c r="A12" s="6">
        <v>1</v>
      </c>
      <c r="B12" s="7" t="s">
        <v>292</v>
      </c>
      <c r="C12" s="7" t="s">
        <v>219</v>
      </c>
      <c r="D12" s="6"/>
      <c r="E12" s="7" t="s">
        <v>220</v>
      </c>
      <c r="F12" s="7" t="s">
        <v>330</v>
      </c>
      <c r="G12" s="11">
        <v>6.16</v>
      </c>
      <c r="H12" s="12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12.75" customHeight="1">
      <c r="E13" s="13" t="s">
        <v>221</v>
      </c>
    </row>
    <row r="14" ht="229.5" customHeight="1">
      <c r="E14" s="13" t="s">
        <v>222</v>
      </c>
    </row>
    <row r="15" spans="1:16" ht="12.75" customHeight="1">
      <c r="A15" s="14"/>
      <c r="B15" s="14"/>
      <c r="C15" s="14" t="s">
        <v>281</v>
      </c>
      <c r="D15" s="14"/>
      <c r="E15" s="14" t="s">
        <v>327</v>
      </c>
      <c r="F15" s="14"/>
      <c r="G15" s="14"/>
      <c r="H15" s="14"/>
      <c r="I15" s="14">
        <f>SUM(I12:I14)</f>
        <v>0</v>
      </c>
      <c r="P15">
        <f>SUM(P12:P14)</f>
        <v>0</v>
      </c>
    </row>
    <row r="17" spans="1:9" ht="12.75" customHeight="1">
      <c r="A17" s="9"/>
      <c r="B17" s="9"/>
      <c r="C17" s="9" t="s">
        <v>282</v>
      </c>
      <c r="D17" s="9"/>
      <c r="E17" s="9" t="s">
        <v>336</v>
      </c>
      <c r="F17" s="9"/>
      <c r="G17" s="10"/>
      <c r="H17" s="9"/>
      <c r="I17" s="10"/>
    </row>
    <row r="18" spans="1:16" ht="25.5" customHeight="1">
      <c r="A18" s="6">
        <v>2</v>
      </c>
      <c r="B18" s="7" t="s">
        <v>292</v>
      </c>
      <c r="C18" s="7" t="s">
        <v>223</v>
      </c>
      <c r="D18" s="6"/>
      <c r="E18" s="7" t="s">
        <v>224</v>
      </c>
      <c r="F18" s="7" t="s">
        <v>347</v>
      </c>
      <c r="G18" s="11">
        <v>38</v>
      </c>
      <c r="H18" s="12"/>
      <c r="I18" s="8">
        <f>ROUND((H18*G18),2)</f>
        <v>0</v>
      </c>
      <c r="O18">
        <f>rekapitulace!H8</f>
        <v>21</v>
      </c>
      <c r="P18">
        <f>ROUND(O18/100*I18,2)</f>
        <v>0</v>
      </c>
    </row>
    <row r="19" ht="12.75" customHeight="1">
      <c r="E19" s="13" t="s">
        <v>225</v>
      </c>
    </row>
    <row r="20" ht="63.75" customHeight="1">
      <c r="E20" s="13" t="s">
        <v>132</v>
      </c>
    </row>
    <row r="21" spans="1:16" ht="25.5" customHeight="1">
      <c r="A21" s="6">
        <v>3</v>
      </c>
      <c r="B21" s="7" t="s">
        <v>292</v>
      </c>
      <c r="C21" s="7" t="s">
        <v>133</v>
      </c>
      <c r="D21" s="6"/>
      <c r="E21" s="7" t="s">
        <v>226</v>
      </c>
      <c r="F21" s="7" t="s">
        <v>330</v>
      </c>
      <c r="G21" s="11">
        <v>0.726</v>
      </c>
      <c r="H21" s="12"/>
      <c r="I21" s="8">
        <f>ROUND((H21*G21),2)</f>
        <v>0</v>
      </c>
      <c r="O21">
        <f>rekapitulace!H8</f>
        <v>21</v>
      </c>
      <c r="P21">
        <f>ROUND(O21/100*I21,2)</f>
        <v>0</v>
      </c>
    </row>
    <row r="22" ht="12.75" customHeight="1">
      <c r="E22" s="13" t="s">
        <v>227</v>
      </c>
    </row>
    <row r="23" ht="76.5" customHeight="1">
      <c r="E23" s="13" t="s">
        <v>136</v>
      </c>
    </row>
    <row r="24" spans="1:16" ht="12.75" customHeight="1">
      <c r="A24" s="14"/>
      <c r="B24" s="14"/>
      <c r="C24" s="14" t="s">
        <v>282</v>
      </c>
      <c r="D24" s="14"/>
      <c r="E24" s="14" t="s">
        <v>336</v>
      </c>
      <c r="F24" s="14"/>
      <c r="G24" s="14"/>
      <c r="H24" s="14"/>
      <c r="I24" s="14">
        <f>SUM(I18:I23)</f>
        <v>0</v>
      </c>
      <c r="P24">
        <f>SUM(P18:P23)</f>
        <v>0</v>
      </c>
    </row>
    <row r="26" spans="1:9" ht="12.75" customHeight="1">
      <c r="A26" s="9"/>
      <c r="B26" s="9">
        <v>25.91</v>
      </c>
      <c r="C26" s="9" t="s">
        <v>283</v>
      </c>
      <c r="D26" s="9"/>
      <c r="E26" s="9" t="s">
        <v>180</v>
      </c>
      <c r="F26" s="9"/>
      <c r="G26" s="10"/>
      <c r="H26" s="9"/>
      <c r="I26" s="10"/>
    </row>
    <row r="27" spans="1:16" ht="51" customHeight="1">
      <c r="A27" s="6">
        <v>4</v>
      </c>
      <c r="B27" s="6">
        <v>17.86</v>
      </c>
      <c r="C27" s="7" t="s">
        <v>228</v>
      </c>
      <c r="D27" s="6"/>
      <c r="E27" s="7" t="s">
        <v>229</v>
      </c>
      <c r="F27" s="7" t="s">
        <v>230</v>
      </c>
      <c r="G27" s="11">
        <v>1530</v>
      </c>
      <c r="H27" s="12"/>
      <c r="I27" s="8">
        <f>ROUND((H27*G27),2)</f>
        <v>0</v>
      </c>
      <c r="O27">
        <f>rekapitulace!H8</f>
        <v>21</v>
      </c>
      <c r="P27">
        <f>ROUND(O27/100*I27,2)</f>
        <v>0</v>
      </c>
    </row>
    <row r="28" spans="2:5" ht="409.5" customHeight="1">
      <c r="B28">
        <f>B26-B27</f>
        <v>8.05</v>
      </c>
      <c r="C28">
        <v>11.55</v>
      </c>
      <c r="E28" s="13" t="s">
        <v>76</v>
      </c>
    </row>
    <row r="29" spans="1:16" ht="12.75" customHeight="1">
      <c r="A29" s="14"/>
      <c r="B29" s="14"/>
      <c r="C29" s="14">
        <f>B28/C28</f>
        <v>0.696969696969697</v>
      </c>
      <c r="D29" s="14"/>
      <c r="E29" s="14" t="s">
        <v>180</v>
      </c>
      <c r="F29" s="14"/>
      <c r="G29" s="14"/>
      <c r="H29" s="14"/>
      <c r="I29" s="14">
        <f>SUM(I27:I28)</f>
        <v>0</v>
      </c>
      <c r="P29">
        <f>SUM(P27:P28)</f>
        <v>0</v>
      </c>
    </row>
    <row r="31" spans="1:9" ht="12.75" customHeight="1">
      <c r="A31" s="9"/>
      <c r="B31" s="9"/>
      <c r="C31" s="9" t="s">
        <v>287</v>
      </c>
      <c r="D31" s="9"/>
      <c r="E31" s="9" t="s">
        <v>349</v>
      </c>
      <c r="F31" s="9"/>
      <c r="G31" s="10"/>
      <c r="H31" s="9"/>
      <c r="I31" s="10"/>
    </row>
    <row r="32" spans="1:16" ht="51" customHeight="1">
      <c r="A32" s="6">
        <v>5</v>
      </c>
      <c r="B32" s="7" t="s">
        <v>292</v>
      </c>
      <c r="C32" s="7" t="s">
        <v>0</v>
      </c>
      <c r="D32" s="6"/>
      <c r="E32" s="7" t="s">
        <v>1</v>
      </c>
      <c r="F32" s="7" t="s">
        <v>343</v>
      </c>
      <c r="G32" s="11">
        <v>162.8</v>
      </c>
      <c r="H32" s="12"/>
      <c r="I32" s="8">
        <f>ROUND((H32*G32),2)</f>
        <v>0</v>
      </c>
      <c r="O32">
        <f>rekapitulace!H8</f>
        <v>21</v>
      </c>
      <c r="P32">
        <f>ROUND(O32/100*I32,2)</f>
        <v>0</v>
      </c>
    </row>
    <row r="33" ht="12.75" customHeight="1">
      <c r="E33" s="13" t="s">
        <v>2</v>
      </c>
    </row>
    <row r="34" ht="76.5" customHeight="1">
      <c r="E34" s="13" t="s">
        <v>3</v>
      </c>
    </row>
    <row r="35" spans="1:16" ht="12.75" customHeight="1">
      <c r="A35" s="14"/>
      <c r="B35" s="14"/>
      <c r="C35" s="14" t="s">
        <v>287</v>
      </c>
      <c r="D35" s="14"/>
      <c r="E35" s="14" t="s">
        <v>349</v>
      </c>
      <c r="F35" s="14"/>
      <c r="G35" s="14"/>
      <c r="H35" s="14"/>
      <c r="I35" s="14">
        <f>SUM(I32:I34)</f>
        <v>0</v>
      </c>
      <c r="P35">
        <f>SUM(P32:P34)</f>
        <v>0</v>
      </c>
    </row>
    <row r="37" spans="1:9" ht="12.75" customHeight="1">
      <c r="A37" s="9"/>
      <c r="B37" s="9"/>
      <c r="C37" s="9" t="s">
        <v>289</v>
      </c>
      <c r="D37" s="9"/>
      <c r="E37" s="9" t="s">
        <v>355</v>
      </c>
      <c r="F37" s="9"/>
      <c r="G37" s="10"/>
      <c r="H37" s="9"/>
      <c r="I37" s="10"/>
    </row>
    <row r="38" spans="1:16" ht="25.5" customHeight="1">
      <c r="A38" s="6">
        <v>6</v>
      </c>
      <c r="B38" s="7" t="s">
        <v>292</v>
      </c>
      <c r="C38" s="7" t="s">
        <v>77</v>
      </c>
      <c r="D38" s="6"/>
      <c r="E38" s="7" t="s">
        <v>4</v>
      </c>
      <c r="F38" s="7" t="s">
        <v>79</v>
      </c>
      <c r="G38" s="11">
        <v>228</v>
      </c>
      <c r="H38" s="12"/>
      <c r="I38" s="8">
        <f>ROUND((H38*G38),2)</f>
        <v>0</v>
      </c>
      <c r="O38">
        <f>rekapitulace!H8</f>
        <v>21</v>
      </c>
      <c r="P38">
        <f>ROUND(O38/100*I38,2)</f>
        <v>0</v>
      </c>
    </row>
    <row r="39" ht="12.75" customHeight="1">
      <c r="E39" s="13" t="s">
        <v>5</v>
      </c>
    </row>
    <row r="40" ht="25.5" customHeight="1">
      <c r="E40" s="13" t="s">
        <v>81</v>
      </c>
    </row>
    <row r="41" spans="1:16" ht="12.75" customHeight="1">
      <c r="A41" s="14"/>
      <c r="B41" s="14"/>
      <c r="C41" s="14" t="s">
        <v>289</v>
      </c>
      <c r="D41" s="14"/>
      <c r="E41" s="14" t="s">
        <v>355</v>
      </c>
      <c r="F41" s="14"/>
      <c r="G41" s="14"/>
      <c r="H41" s="14"/>
      <c r="I41" s="14">
        <f>SUM(I38:I40)</f>
        <v>0</v>
      </c>
      <c r="P41">
        <f>SUM(P38:P40)</f>
        <v>0</v>
      </c>
    </row>
    <row r="43" spans="1:16" ht="12.75" customHeight="1">
      <c r="A43" s="14"/>
      <c r="B43" s="14"/>
      <c r="C43" s="14"/>
      <c r="D43" s="14"/>
      <c r="E43" s="14" t="s">
        <v>318</v>
      </c>
      <c r="F43" s="14"/>
      <c r="G43" s="14"/>
      <c r="H43" s="14"/>
      <c r="I43" s="14">
        <f>+I15+I24+I29+I35+I41</f>
        <v>0</v>
      </c>
      <c r="P43">
        <f>+P15+P24+P29+P35+P41</f>
        <v>0</v>
      </c>
    </row>
    <row r="45" spans="1:9" ht="12.75" customHeight="1">
      <c r="A45" s="9" t="s">
        <v>319</v>
      </c>
      <c r="B45" s="9"/>
      <c r="C45" s="9"/>
      <c r="D45" s="9"/>
      <c r="E45" s="9"/>
      <c r="F45" s="9"/>
      <c r="G45" s="9"/>
      <c r="H45" s="9"/>
      <c r="I45" s="9"/>
    </row>
    <row r="46" spans="1:9" ht="12.75" customHeight="1">
      <c r="A46" s="9"/>
      <c r="B46" s="9"/>
      <c r="C46" s="9"/>
      <c r="D46" s="9"/>
      <c r="E46" s="9" t="s">
        <v>320</v>
      </c>
      <c r="F46" s="9"/>
      <c r="G46" s="9"/>
      <c r="H46" s="9"/>
      <c r="I46" s="9"/>
    </row>
    <row r="47" spans="1:16" ht="12.75" customHeight="1">
      <c r="A47" s="14"/>
      <c r="B47" s="14"/>
      <c r="C47" s="14"/>
      <c r="D47" s="14"/>
      <c r="E47" s="14" t="s">
        <v>321</v>
      </c>
      <c r="F47" s="14"/>
      <c r="G47" s="14"/>
      <c r="H47" s="14"/>
      <c r="I47" s="14">
        <v>0</v>
      </c>
      <c r="P47">
        <v>0</v>
      </c>
    </row>
    <row r="48" spans="1:9" ht="12.75" customHeight="1">
      <c r="A48" s="14"/>
      <c r="B48" s="14"/>
      <c r="C48" s="14"/>
      <c r="D48" s="14"/>
      <c r="E48" s="14" t="s">
        <v>322</v>
      </c>
      <c r="F48" s="14"/>
      <c r="G48" s="14"/>
      <c r="H48" s="14"/>
      <c r="I48" s="14"/>
    </row>
    <row r="49" spans="1:16" ht="12.75" customHeight="1">
      <c r="A49" s="14"/>
      <c r="B49" s="14"/>
      <c r="C49" s="14"/>
      <c r="D49" s="14"/>
      <c r="E49" s="14" t="s">
        <v>323</v>
      </c>
      <c r="F49" s="14"/>
      <c r="G49" s="14"/>
      <c r="H49" s="14"/>
      <c r="I49" s="14">
        <v>0</v>
      </c>
      <c r="P49">
        <v>0</v>
      </c>
    </row>
    <row r="50" spans="1:16" ht="12.75" customHeight="1">
      <c r="A50" s="14"/>
      <c r="B50" s="14"/>
      <c r="C50" s="14"/>
      <c r="D50" s="14"/>
      <c r="E50" s="14" t="s">
        <v>324</v>
      </c>
      <c r="F50" s="14"/>
      <c r="G50" s="14"/>
      <c r="H50" s="14"/>
      <c r="I50" s="14">
        <f>I47+I49</f>
        <v>0</v>
      </c>
      <c r="P50">
        <f>P47+P49</f>
        <v>0</v>
      </c>
    </row>
    <row r="52" spans="1:16" ht="12.75" customHeight="1">
      <c r="A52" s="14"/>
      <c r="B52" s="14"/>
      <c r="C52" s="14"/>
      <c r="D52" s="14"/>
      <c r="E52" s="14" t="s">
        <v>324</v>
      </c>
      <c r="F52" s="14"/>
      <c r="G52" s="14"/>
      <c r="H52" s="14"/>
      <c r="I52" s="14">
        <f>I43+I50</f>
        <v>0</v>
      </c>
      <c r="P52">
        <f>P43+P50</f>
        <v>0</v>
      </c>
    </row>
  </sheetData>
  <sheetProtection password="EFE1" sheet="1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10" topLeftCell="A16" activePane="bottomLeft" state="frozen"/>
      <selection pane="topLeft" activeCell="A1" sqref="A1"/>
      <selection pane="bottomLeft" activeCell="H29" sqref="H29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0" style="0" hidden="1" customWidth="1"/>
  </cols>
  <sheetData>
    <row r="1" ht="12.75" customHeight="1">
      <c r="A1" s="1" t="s">
        <v>232</v>
      </c>
    </row>
    <row r="2" ht="12.75" customHeight="1">
      <c r="C2" s="2" t="s">
        <v>264</v>
      </c>
    </row>
    <row r="4" spans="1:5" ht="12.75" customHeight="1">
      <c r="A4" t="s">
        <v>265</v>
      </c>
      <c r="C4" s="1" t="s">
        <v>266</v>
      </c>
      <c r="D4" s="1"/>
      <c r="E4" s="1" t="s">
        <v>267</v>
      </c>
    </row>
    <row r="5" spans="1:5" ht="12.75" customHeight="1">
      <c r="A5" t="s">
        <v>268</v>
      </c>
      <c r="C5" s="1" t="s">
        <v>325</v>
      </c>
      <c r="D5" s="1"/>
      <c r="E5" s="1" t="s">
        <v>326</v>
      </c>
    </row>
    <row r="6" spans="1:5" ht="12.75" customHeight="1">
      <c r="A6" t="s">
        <v>269</v>
      </c>
      <c r="C6" s="1" t="s">
        <v>260</v>
      </c>
      <c r="D6" s="1"/>
      <c r="E6" s="1" t="s">
        <v>261</v>
      </c>
    </row>
    <row r="7" spans="3:5" ht="12.75" customHeight="1">
      <c r="C7" s="1"/>
      <c r="D7" s="1"/>
      <c r="E7" s="1"/>
    </row>
    <row r="8" spans="1:16" ht="12.75" customHeight="1">
      <c r="A8" s="17" t="s">
        <v>270</v>
      </c>
      <c r="B8" s="17" t="s">
        <v>271</v>
      </c>
      <c r="C8" s="17" t="s">
        <v>272</v>
      </c>
      <c r="D8" s="17" t="s">
        <v>273</v>
      </c>
      <c r="E8" s="17" t="s">
        <v>274</v>
      </c>
      <c r="F8" s="17" t="s">
        <v>275</v>
      </c>
      <c r="G8" s="17" t="s">
        <v>276</v>
      </c>
      <c r="H8" s="17" t="s">
        <v>277</v>
      </c>
      <c r="I8" s="17"/>
      <c r="O8" t="s">
        <v>278</v>
      </c>
      <c r="P8" t="s">
        <v>244</v>
      </c>
    </row>
    <row r="9" spans="1:15" ht="14.25" customHeight="1">
      <c r="A9" s="17"/>
      <c r="B9" s="17"/>
      <c r="C9" s="17"/>
      <c r="D9" s="17"/>
      <c r="E9" s="17"/>
      <c r="F9" s="17"/>
      <c r="G9" s="17"/>
      <c r="H9" s="5" t="s">
        <v>279</v>
      </c>
      <c r="I9" s="5" t="s">
        <v>280</v>
      </c>
      <c r="O9" t="s">
        <v>244</v>
      </c>
    </row>
    <row r="10" spans="1:9" ht="14.25" customHeight="1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285</v>
      </c>
      <c r="F10" s="5" t="s">
        <v>286</v>
      </c>
      <c r="G10" s="5" t="s">
        <v>287</v>
      </c>
      <c r="H10" s="5" t="s">
        <v>288</v>
      </c>
      <c r="I10" s="5" t="s">
        <v>289</v>
      </c>
    </row>
    <row r="11" spans="1:9" ht="12.75" customHeight="1">
      <c r="A11" s="9"/>
      <c r="B11" s="9"/>
      <c r="C11" s="9" t="s">
        <v>281</v>
      </c>
      <c r="D11" s="9"/>
      <c r="E11" s="9" t="s">
        <v>327</v>
      </c>
      <c r="F11" s="9"/>
      <c r="G11" s="10"/>
      <c r="H11" s="9"/>
      <c r="I11" s="10"/>
    </row>
    <row r="12" spans="1:16" ht="25.5" customHeight="1">
      <c r="A12" s="6">
        <v>1</v>
      </c>
      <c r="B12" s="7" t="s">
        <v>292</v>
      </c>
      <c r="C12" s="7" t="s">
        <v>6</v>
      </c>
      <c r="D12" s="6"/>
      <c r="E12" s="7" t="s">
        <v>7</v>
      </c>
      <c r="F12" s="7" t="s">
        <v>330</v>
      </c>
      <c r="G12" s="11">
        <v>36</v>
      </c>
      <c r="H12" s="12"/>
      <c r="I12" s="8">
        <f>ROUND((H12*G12),2)</f>
        <v>0</v>
      </c>
      <c r="O12">
        <f>rekapitulace!H8</f>
        <v>21</v>
      </c>
      <c r="P12">
        <f>ROUND(O12/100*I12,2)</f>
        <v>0</v>
      </c>
    </row>
    <row r="13" ht="382.5" customHeight="1">
      <c r="E13" s="13" t="s">
        <v>8</v>
      </c>
    </row>
    <row r="14" spans="1:16" ht="25.5" customHeight="1">
      <c r="A14" s="6">
        <v>2</v>
      </c>
      <c r="B14" s="7" t="s">
        <v>292</v>
      </c>
      <c r="C14" s="7" t="s">
        <v>9</v>
      </c>
      <c r="D14" s="6"/>
      <c r="E14" s="7" t="s">
        <v>10</v>
      </c>
      <c r="F14" s="7" t="s">
        <v>330</v>
      </c>
      <c r="G14" s="11">
        <v>5.34</v>
      </c>
      <c r="H14" s="12"/>
      <c r="I14" s="8">
        <f>ROUND((H14*G14),2)</f>
        <v>0</v>
      </c>
      <c r="O14">
        <f>rekapitulace!H8</f>
        <v>21</v>
      </c>
      <c r="P14">
        <f>ROUND(O14/100*I14,2)</f>
        <v>0</v>
      </c>
    </row>
    <row r="15" ht="229.5" customHeight="1">
      <c r="E15" s="13" t="s">
        <v>222</v>
      </c>
    </row>
    <row r="16" spans="1:16" ht="12.75" customHeight="1">
      <c r="A16" s="14"/>
      <c r="B16" s="14"/>
      <c r="C16" s="14" t="s">
        <v>281</v>
      </c>
      <c r="D16" s="14"/>
      <c r="E16" s="14" t="s">
        <v>327</v>
      </c>
      <c r="F16" s="14"/>
      <c r="G16" s="14"/>
      <c r="H16" s="14"/>
      <c r="I16" s="14">
        <f>SUM(I12:I15)</f>
        <v>0</v>
      </c>
      <c r="P16">
        <f>SUM(P12:P15)</f>
        <v>0</v>
      </c>
    </row>
    <row r="18" spans="1:9" ht="12.75" customHeight="1">
      <c r="A18" s="9"/>
      <c r="B18" s="9"/>
      <c r="C18" s="9" t="s">
        <v>282</v>
      </c>
      <c r="D18" s="9"/>
      <c r="E18" s="9" t="s">
        <v>336</v>
      </c>
      <c r="F18" s="9"/>
      <c r="G18" s="10"/>
      <c r="H18" s="9"/>
      <c r="I18" s="10"/>
    </row>
    <row r="19" spans="1:16" ht="25.5" customHeight="1">
      <c r="A19" s="6">
        <v>3</v>
      </c>
      <c r="B19" s="7" t="s">
        <v>292</v>
      </c>
      <c r="C19" s="7" t="s">
        <v>11</v>
      </c>
      <c r="D19" s="6"/>
      <c r="E19" s="7" t="s">
        <v>12</v>
      </c>
      <c r="F19" s="7" t="s">
        <v>330</v>
      </c>
      <c r="G19" s="11">
        <v>13.35</v>
      </c>
      <c r="H19" s="12"/>
      <c r="I19" s="8">
        <f>ROUND((H19*G19),2)</f>
        <v>0</v>
      </c>
      <c r="O19">
        <f>rekapitulace!H8</f>
        <v>21</v>
      </c>
      <c r="P19">
        <f>ROUND(O19/100*I19,2)</f>
        <v>0</v>
      </c>
    </row>
    <row r="20" ht="38.25" customHeight="1">
      <c r="E20" s="13" t="s">
        <v>13</v>
      </c>
    </row>
    <row r="21" ht="25.5" customHeight="1">
      <c r="E21" s="13" t="s">
        <v>14</v>
      </c>
    </row>
    <row r="22" spans="1:16" ht="25.5" customHeight="1">
      <c r="A22" s="6">
        <v>4</v>
      </c>
      <c r="B22" s="7" t="s">
        <v>292</v>
      </c>
      <c r="C22" s="7" t="s">
        <v>15</v>
      </c>
      <c r="D22" s="6"/>
      <c r="E22" s="7" t="s">
        <v>16</v>
      </c>
      <c r="F22" s="7" t="s">
        <v>343</v>
      </c>
      <c r="G22" s="11">
        <v>129</v>
      </c>
      <c r="H22" s="12"/>
      <c r="I22" s="8">
        <f>ROUND((H22*G22),2)</f>
        <v>0</v>
      </c>
      <c r="O22">
        <f>rekapitulace!H8</f>
        <v>21</v>
      </c>
      <c r="P22">
        <f>ROUND(O22/100*I22,2)</f>
        <v>0</v>
      </c>
    </row>
    <row r="23" ht="25.5" customHeight="1">
      <c r="E23" s="13" t="s">
        <v>17</v>
      </c>
    </row>
    <row r="24" spans="1:16" ht="25.5" customHeight="1">
      <c r="A24" s="6">
        <v>5</v>
      </c>
      <c r="B24" s="7" t="s">
        <v>292</v>
      </c>
      <c r="C24" s="7" t="s">
        <v>18</v>
      </c>
      <c r="D24" s="6"/>
      <c r="E24" s="7" t="s">
        <v>19</v>
      </c>
      <c r="F24" s="7" t="s">
        <v>330</v>
      </c>
      <c r="G24" s="11">
        <v>35.6</v>
      </c>
      <c r="H24" s="12"/>
      <c r="I24" s="8">
        <f>ROUND((H24*G24),2)</f>
        <v>0</v>
      </c>
      <c r="O24">
        <f>rekapitulace!H8</f>
        <v>21</v>
      </c>
      <c r="P24">
        <f>ROUND(O24/100*I24,2)</f>
        <v>0</v>
      </c>
    </row>
    <row r="25" ht="25.5" customHeight="1">
      <c r="E25" s="13" t="s">
        <v>20</v>
      </c>
    </row>
    <row r="26" spans="1:16" ht="12.75" customHeight="1">
      <c r="A26" s="14"/>
      <c r="B26" s="14">
        <v>25.91</v>
      </c>
      <c r="C26" s="14" t="s">
        <v>282</v>
      </c>
      <c r="D26" s="14"/>
      <c r="E26" s="14" t="s">
        <v>336</v>
      </c>
      <c r="F26" s="14"/>
      <c r="G26" s="14"/>
      <c r="H26" s="14"/>
      <c r="I26" s="14">
        <f>SUM(I19:I25)</f>
        <v>0</v>
      </c>
      <c r="P26">
        <f>SUM(P19:P25)</f>
        <v>0</v>
      </c>
    </row>
    <row r="27" ht="12.75" customHeight="1">
      <c r="B27">
        <v>17.86</v>
      </c>
    </row>
    <row r="28" spans="1:9" ht="12.75" customHeight="1">
      <c r="A28" s="9"/>
      <c r="B28" s="16">
        <f>B26-B27</f>
        <v>8.05</v>
      </c>
      <c r="C28" s="9">
        <v>11.55</v>
      </c>
      <c r="D28" s="9"/>
      <c r="E28" s="9" t="s">
        <v>180</v>
      </c>
      <c r="F28" s="9"/>
      <c r="G28" s="10"/>
      <c r="H28" s="9"/>
      <c r="I28" s="10"/>
    </row>
    <row r="29" spans="1:16" ht="25.5" customHeight="1">
      <c r="A29" s="6">
        <v>6</v>
      </c>
      <c r="B29" s="7" t="s">
        <v>292</v>
      </c>
      <c r="C29" s="6">
        <f>B28/C28</f>
        <v>0.696969696969697</v>
      </c>
      <c r="D29" s="6"/>
      <c r="E29" s="7" t="s">
        <v>21</v>
      </c>
      <c r="F29" s="7" t="s">
        <v>330</v>
      </c>
      <c r="G29" s="11">
        <v>266</v>
      </c>
      <c r="H29" s="12"/>
      <c r="I29" s="8">
        <f>ROUND((H29*G29),2)</f>
        <v>0</v>
      </c>
      <c r="O29">
        <f>rekapitulace!H8</f>
        <v>21</v>
      </c>
      <c r="P29">
        <f>ROUND(O29/100*I29,2)</f>
        <v>0</v>
      </c>
    </row>
    <row r="30" ht="25.5" customHeight="1">
      <c r="E30" s="13" t="s">
        <v>22</v>
      </c>
    </row>
    <row r="31" spans="1:16" ht="12.75" customHeight="1">
      <c r="A31" s="14"/>
      <c r="B31" s="14"/>
      <c r="C31" s="14" t="s">
        <v>283</v>
      </c>
      <c r="D31" s="14"/>
      <c r="E31" s="14" t="s">
        <v>180</v>
      </c>
      <c r="F31" s="14"/>
      <c r="G31" s="14"/>
      <c r="H31" s="14"/>
      <c r="I31" s="14">
        <f>SUM(I29:I30)</f>
        <v>0</v>
      </c>
      <c r="P31">
        <f>SUM(P29:P30)</f>
        <v>0</v>
      </c>
    </row>
    <row r="33" spans="1:9" ht="12.75" customHeight="1">
      <c r="A33" s="9"/>
      <c r="B33" s="9"/>
      <c r="C33" s="9" t="s">
        <v>288</v>
      </c>
      <c r="D33" s="9"/>
      <c r="E33" s="9" t="s">
        <v>148</v>
      </c>
      <c r="F33" s="9"/>
      <c r="G33" s="10"/>
      <c r="H33" s="9"/>
      <c r="I33" s="10"/>
    </row>
    <row r="34" spans="1:16" ht="12.75" customHeight="1">
      <c r="A34" s="6">
        <v>7</v>
      </c>
      <c r="B34" s="7" t="s">
        <v>292</v>
      </c>
      <c r="C34" s="7" t="s">
        <v>189</v>
      </c>
      <c r="D34" s="6"/>
      <c r="E34" s="7" t="s">
        <v>23</v>
      </c>
      <c r="F34" s="7" t="s">
        <v>347</v>
      </c>
      <c r="G34" s="11">
        <v>19</v>
      </c>
      <c r="H34" s="12"/>
      <c r="I34" s="8">
        <f>ROUND((H34*G34),2)</f>
        <v>0</v>
      </c>
      <c r="O34">
        <f>rekapitulace!H8</f>
        <v>21</v>
      </c>
      <c r="P34">
        <f>ROUND(O34/100*I34,2)</f>
        <v>0</v>
      </c>
    </row>
    <row r="35" ht="255" customHeight="1">
      <c r="E35" s="13" t="s">
        <v>191</v>
      </c>
    </row>
    <row r="36" spans="1:16" ht="12.75" customHeight="1">
      <c r="A36" s="6">
        <v>8</v>
      </c>
      <c r="B36" s="7" t="s">
        <v>292</v>
      </c>
      <c r="C36" s="7" t="s">
        <v>192</v>
      </c>
      <c r="D36" s="6"/>
      <c r="E36" s="7" t="s">
        <v>193</v>
      </c>
      <c r="F36" s="7" t="s">
        <v>347</v>
      </c>
      <c r="G36" s="11">
        <v>89</v>
      </c>
      <c r="H36" s="12"/>
      <c r="I36" s="8">
        <f>ROUND((H36*G36),2)</f>
        <v>0</v>
      </c>
      <c r="O36">
        <f>rekapitulace!H8</f>
        <v>21</v>
      </c>
      <c r="P36">
        <f>ROUND(O36/100*I36,2)</f>
        <v>0</v>
      </c>
    </row>
    <row r="37" ht="242.25" customHeight="1">
      <c r="E37" s="13" t="s">
        <v>194</v>
      </c>
    </row>
    <row r="38" spans="1:16" ht="12.75" customHeight="1">
      <c r="A38" s="14"/>
      <c r="B38" s="14"/>
      <c r="C38" s="14" t="s">
        <v>288</v>
      </c>
      <c r="D38" s="14"/>
      <c r="E38" s="14" t="s">
        <v>148</v>
      </c>
      <c r="F38" s="14"/>
      <c r="G38" s="14"/>
      <c r="H38" s="14"/>
      <c r="I38" s="14">
        <f>SUM(I34:I37)</f>
        <v>0</v>
      </c>
      <c r="P38">
        <f>SUM(P34:P37)</f>
        <v>0</v>
      </c>
    </row>
    <row r="40" spans="1:16" ht="12.75" customHeight="1">
      <c r="A40" s="14"/>
      <c r="B40" s="14"/>
      <c r="C40" s="14"/>
      <c r="D40" s="14"/>
      <c r="E40" s="14" t="s">
        <v>318</v>
      </c>
      <c r="F40" s="14"/>
      <c r="G40" s="14"/>
      <c r="H40" s="14"/>
      <c r="I40" s="14">
        <f>+I16+I26+I31+I38</f>
        <v>0</v>
      </c>
      <c r="P40">
        <f>+P16+P26+P31+P38</f>
        <v>0</v>
      </c>
    </row>
    <row r="42" spans="1:9" ht="12.75" customHeight="1">
      <c r="A42" s="9" t="s">
        <v>319</v>
      </c>
      <c r="B42" s="9"/>
      <c r="C42" s="9"/>
      <c r="D42" s="9"/>
      <c r="E42" s="9"/>
      <c r="F42" s="9"/>
      <c r="G42" s="9"/>
      <c r="H42" s="9"/>
      <c r="I42" s="9"/>
    </row>
    <row r="43" spans="1:9" ht="12.75" customHeight="1">
      <c r="A43" s="9"/>
      <c r="B43" s="9"/>
      <c r="C43" s="9"/>
      <c r="D43" s="9"/>
      <c r="E43" s="9" t="s">
        <v>320</v>
      </c>
      <c r="F43" s="9"/>
      <c r="G43" s="9"/>
      <c r="H43" s="9"/>
      <c r="I43" s="9"/>
    </row>
    <row r="44" spans="1:16" ht="12.75" customHeight="1">
      <c r="A44" s="14"/>
      <c r="B44" s="14"/>
      <c r="C44" s="14"/>
      <c r="D44" s="14"/>
      <c r="E44" s="14" t="s">
        <v>321</v>
      </c>
      <c r="F44" s="14"/>
      <c r="G44" s="14"/>
      <c r="H44" s="14"/>
      <c r="I44" s="14">
        <v>0</v>
      </c>
      <c r="P44">
        <v>0</v>
      </c>
    </row>
    <row r="45" spans="1:9" ht="12.75" customHeight="1">
      <c r="A45" s="14"/>
      <c r="B45" s="14"/>
      <c r="C45" s="14"/>
      <c r="D45" s="14"/>
      <c r="E45" s="14" t="s">
        <v>322</v>
      </c>
      <c r="F45" s="14"/>
      <c r="G45" s="14"/>
      <c r="H45" s="14"/>
      <c r="I45" s="14"/>
    </row>
    <row r="46" spans="1:16" ht="12.75" customHeight="1">
      <c r="A46" s="14"/>
      <c r="B46" s="14"/>
      <c r="C46" s="14"/>
      <c r="D46" s="14"/>
      <c r="E46" s="14" t="s">
        <v>323</v>
      </c>
      <c r="F46" s="14"/>
      <c r="G46" s="14"/>
      <c r="H46" s="14"/>
      <c r="I46" s="14">
        <v>0</v>
      </c>
      <c r="P46">
        <v>0</v>
      </c>
    </row>
    <row r="47" spans="1:16" ht="12.75" customHeight="1">
      <c r="A47" s="14"/>
      <c r="B47" s="14"/>
      <c r="C47" s="14"/>
      <c r="D47" s="14"/>
      <c r="E47" s="14" t="s">
        <v>324</v>
      </c>
      <c r="F47" s="14"/>
      <c r="G47" s="14"/>
      <c r="H47" s="14"/>
      <c r="I47" s="14">
        <f>I44+I46</f>
        <v>0</v>
      </c>
      <c r="P47">
        <f>P44+P46</f>
        <v>0</v>
      </c>
    </row>
    <row r="49" spans="1:16" ht="12.75" customHeight="1">
      <c r="A49" s="14"/>
      <c r="B49" s="14"/>
      <c r="C49" s="14"/>
      <c r="D49" s="14"/>
      <c r="E49" s="14" t="s">
        <v>324</v>
      </c>
      <c r="F49" s="14"/>
      <c r="G49" s="14"/>
      <c r="H49" s="14"/>
      <c r="I49" s="14">
        <f>I40+I47</f>
        <v>0</v>
      </c>
      <c r="P49">
        <f>P40+P47</f>
        <v>0</v>
      </c>
    </row>
  </sheetData>
  <sheetProtection password="EFE1" sheet="1"/>
  <mergeCells count="8">
    <mergeCell ref="E8:E9"/>
    <mergeCell ref="F8:F9"/>
    <mergeCell ref="G8:G9"/>
    <mergeCell ref="H8:I8"/>
    <mergeCell ref="A8:A9"/>
    <mergeCell ref="B8:B9"/>
    <mergeCell ref="C8:C9"/>
    <mergeCell ref="D8:D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Šíma</dc:creator>
  <cp:keywords/>
  <dc:description/>
  <cp:lastModifiedBy>Jarmila Konečná</cp:lastModifiedBy>
  <cp:lastPrinted>2018-04-25T06:08:37Z</cp:lastPrinted>
  <dcterms:created xsi:type="dcterms:W3CDTF">2018-04-25T06:10:09Z</dcterms:created>
  <dcterms:modified xsi:type="dcterms:W3CDTF">2018-06-01T12:00:55Z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