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E9F9" lockStructure="1"/>
  <bookViews>
    <workbookView xWindow="0" yWindow="0" windowWidth="15975" windowHeight="6405"/>
  </bookViews>
  <sheets>
    <sheet name="Změny závazků" sheetId="1" r:id="rId1"/>
  </sheets>
  <definedNames>
    <definedName name="_xlnm.Print_Area" localSheetId="0">'Změny závazků'!$H$21:$N$118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1" i="1" l="1"/>
  <c r="L109" i="1"/>
  <c r="H102" i="1" l="1"/>
  <c r="J62" i="1" l="1"/>
  <c r="J102" i="1" s="1"/>
  <c r="L70" i="1"/>
  <c r="L68" i="1"/>
  <c r="L72" i="1" l="1"/>
  <c r="I104" i="1"/>
  <c r="L107" i="1"/>
  <c r="L34" i="1" l="1"/>
  <c r="I34" i="1" s="1"/>
  <c r="I64" i="1"/>
  <c r="I52" i="1"/>
  <c r="I43" i="1"/>
  <c r="J61" i="1"/>
  <c r="J46" i="1" l="1"/>
  <c r="J50" i="1"/>
  <c r="L113" i="1"/>
  <c r="J37" i="1"/>
  <c r="J101" i="1" s="1"/>
  <c r="J31" i="1"/>
  <c r="M50" i="1" l="1"/>
  <c r="J41" i="1"/>
  <c r="M41" i="1" s="1"/>
  <c r="J40" i="1"/>
  <c r="J49" i="1"/>
  <c r="J52" i="1"/>
  <c r="M62" i="1" l="1"/>
  <c r="M102" i="1"/>
  <c r="J104" i="1"/>
  <c r="J64" i="1"/>
  <c r="J43" i="1"/>
  <c r="J32" i="1"/>
  <c r="M32" i="1" s="1"/>
  <c r="J34" i="1" l="1"/>
</calcChain>
</file>

<file path=xl/sharedStrings.xml><?xml version="1.0" encoding="utf-8"?>
<sst xmlns="http://schemas.openxmlformats.org/spreadsheetml/2006/main" count="199" uniqueCount="134">
  <si>
    <t>Zákon o zadávání veřejných zakázek</t>
  </si>
  <si>
    <t>§ 222</t>
  </si>
  <si>
    <t>Změna závazku ze smlouvy na veřejnou zakázku</t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</si>
  <si>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nižší než</t>
    </r>
  </si>
  <si>
    <r>
      <rPr>
        <b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charset val="238"/>
        <scheme val="minor"/>
      </rPr>
      <t xml:space="preserve"> 10 % původní hodnoty závazku, nebo</t>
    </r>
  </si>
  <si>
    <t>Původní smluvní cena (vstupní)</t>
  </si>
  <si>
    <t>Kč bez DPH</t>
  </si>
  <si>
    <t>Druh veřejné zakázky</t>
  </si>
  <si>
    <t>stavební práce</t>
  </si>
  <si>
    <t>Výňatek ze Zákona č. 134/2016 Sb.</t>
  </si>
  <si>
    <t>nového zadávacího řízení podle tohoto zákona.</t>
  </si>
  <si>
    <t xml:space="preserve">závazku ze smlouvy na veřejnou zakázku po dobu jeho trvání bez provedení </t>
  </si>
  <si>
    <t>veřejnou zakázku na základě zadávacích podmínek podle § 100 odst. 1.</t>
  </si>
  <si>
    <t xml:space="preserve">nepovažuje uplatnění vyhrazených změn závazku sjednaných ve smlouvě na </t>
  </si>
  <si>
    <t>změna smluvních podmínek, která by</t>
  </si>
  <si>
    <t>původního zadávacího řízení odpovídaly této změně,</t>
  </si>
  <si>
    <t xml:space="preserve">dodavatele v původním zadávacím řízení, pokud by zadávací podmínky </t>
  </si>
  <si>
    <t>vybraného dodavatele, nebo</t>
  </si>
  <si>
    <t>hodnota je</t>
  </si>
  <si>
    <t xml:space="preserve">nepovažuje změna, která nemění celkovou povahu veřejné zakázky a jejíž </t>
  </si>
  <si>
    <r>
      <rPr>
        <b/>
        <sz val="11"/>
        <color theme="1"/>
        <rFont val="Calibri"/>
        <family val="2"/>
        <charset val="238"/>
        <scheme val="minor"/>
      </rPr>
      <t>(4)</t>
    </r>
    <r>
      <rPr>
        <sz val="11"/>
        <color theme="1"/>
        <rFont val="Calibri"/>
        <family val="2"/>
        <charset val="238"/>
        <scheme val="minor"/>
      </rPr>
      <t xml:space="preserve"> Za podstatnou změnu závazku ze smlouvy na veřejnou zakázku se </t>
    </r>
  </si>
  <si>
    <t xml:space="preserve"> na stavební práce, která není koncesí.</t>
  </si>
  <si>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15 % původní hodnoty závazku ze smlouvy na veřejnou zakázku</t>
    </r>
  </si>
  <si>
    <t>těchto změn.</t>
  </si>
  <si>
    <t>Pokud bude provedeno více změn, je rozhodný součet hodnot všech</t>
  </si>
  <si>
    <r>
      <rPr>
        <b/>
        <sz val="11"/>
        <color theme="1"/>
        <rFont val="Calibri"/>
        <family val="2"/>
        <charset val="238"/>
        <scheme val="minor"/>
      </rPr>
      <t>(5)</t>
    </r>
    <r>
      <rPr>
        <sz val="11"/>
        <color theme="1"/>
        <rFont val="Calibri"/>
        <family val="2"/>
        <charset val="238"/>
        <scheme val="minor"/>
      </rPr>
      <t xml:space="preserve"> Za podstatnou změnu závazku ze smlouvy na veřejnou zakázku se</t>
    </r>
  </si>
  <si>
    <t xml:space="preserve">nepovažují dodatečné stavební práce, služby nebo dodávky od dodavatele </t>
  </si>
  <si>
    <t>původní veřejné zakázky, které nebyly zahrnuty v původním závazku ze smlouvy</t>
  </si>
  <si>
    <t>na veřejnou zakázku, pokud jsou nezbytné a změna v osobě dodavatele</t>
  </si>
  <si>
    <t xml:space="preserve">zejména v požadavcích na slučitelnost nebo interoperabilitu se stávajícím </t>
  </si>
  <si>
    <t>původním zadávacím řízení,</t>
  </si>
  <si>
    <t xml:space="preserve">zařízením, službami nebo instalacemi pořízenými zadavatelem v </t>
  </si>
  <si>
    <r>
      <rPr>
        <b/>
        <sz val="11"/>
        <color theme="1"/>
        <rFont val="Calibri"/>
        <family val="2"/>
        <charset val="238"/>
        <scheme val="minor"/>
      </rPr>
      <t>c)</t>
    </r>
    <r>
      <rPr>
        <sz val="11"/>
        <color theme="1"/>
        <rFont val="Calibri"/>
        <family val="2"/>
        <charset val="238"/>
        <scheme val="minor"/>
      </rPr>
      <t xml:space="preserve"> hodnota dodatečných stavebních prací, služeb nebo dodávek</t>
    </r>
  </si>
  <si>
    <t xml:space="preserve">nepřekročí 50 % původní hodnoty závazku; pokud bude provedeno více </t>
  </si>
  <si>
    <t>změn, je rozhodný součet hodnoty všech změn podle tohoto odstavce.</t>
  </si>
  <si>
    <t>nepovažuje změna,</t>
  </si>
  <si>
    <r>
      <rPr>
        <b/>
        <sz val="11"/>
        <color theme="1"/>
        <rFont val="Calibri"/>
        <family val="2"/>
        <charset val="238"/>
        <scheme val="minor"/>
      </rPr>
      <t>(6)</t>
    </r>
    <r>
      <rPr>
        <sz val="11"/>
        <color theme="1"/>
        <rFont val="Calibri"/>
        <family val="2"/>
        <charset val="238"/>
        <scheme val="minor"/>
      </rPr>
      <t xml:space="preserve"> Za podstatnou změnu závazku ze smlouvy na veřejnou zakázku se</t>
    </r>
  </si>
  <si>
    <t>náležitou péčí nemohl předvídat,</t>
  </si>
  <si>
    <r>
      <rPr>
        <b/>
        <sz val="11"/>
        <color theme="1"/>
        <rFont val="Calibri"/>
        <family val="2"/>
        <charset val="238"/>
        <scheme val="minor"/>
      </rPr>
      <t>c)</t>
    </r>
    <r>
      <rPr>
        <sz val="11"/>
        <color theme="1"/>
        <rFont val="Calibri"/>
        <family val="2"/>
        <charset val="238"/>
        <scheme val="minor"/>
      </rPr>
      <t xml:space="preserve"> hodnota změny nepřekročí 50 % původní hodnoty závazku; pokud</t>
    </r>
  </si>
  <si>
    <t>podle tohoto odstavce.</t>
  </si>
  <si>
    <t xml:space="preserve">bude provedeno více změn, je rozhodný součet hodnoty všech změn </t>
  </si>
  <si>
    <t xml:space="preserve">zakázku, jejímž předmětem je provedení stavebních prací, se nepovažuje </t>
  </si>
  <si>
    <t>položkami, za předpokladu že</t>
  </si>
  <si>
    <t xml:space="preserve">záměna jedné nebo více položek soupisu stavebních prací jednou nebo více </t>
  </si>
  <si>
    <t>materiálu nebo prací ve vztahu k nahrazovaným položkám,</t>
  </si>
  <si>
    <t>prací je ve vztahu k nahrazovaným položkám stejná nebo nižší,</t>
  </si>
  <si>
    <t>jsou ve vztahu k nahrazovaným položkám kvalitativně stejné nebo vyšší a</t>
  </si>
  <si>
    <t xml:space="preserve">položky soupisu stavebních prací s vymezením položek v původním </t>
  </si>
  <si>
    <t xml:space="preserve">soupisu stavebních prací, které jsou takto nahrazovány, spolu s </t>
  </si>
  <si>
    <t>nebo prací podle písmene a) a stejné nebo vyšší kvality podle písmene c).</t>
  </si>
  <si>
    <t xml:space="preserve">podrobným a srozumitelným odůvodněním srovnatelnosti materiálu </t>
  </si>
  <si>
    <t>od změny závazku odeslat oznámení o změně závazku k uveřejnění způsobem</t>
  </si>
  <si>
    <t>podle § 212.</t>
  </si>
  <si>
    <t xml:space="preserve">hodnotou závazku rozumí cena sjednaná ve smlouvě na veřejnou zakázku </t>
  </si>
  <si>
    <t xml:space="preserve">upravená v souladu s ustanoveními o změně ceny, obsahuje-li smlouva na </t>
  </si>
  <si>
    <t xml:space="preserve">veřejnou zakázku taková ustanovení. Celkový cenový nárůst související se </t>
  </si>
  <si>
    <t xml:space="preserve">změnami podle odstavců 5 a 6 při odečtení stavebních prací, služeb nebo </t>
  </si>
  <si>
    <t>dodávek, které nebyly s ohledem na tyto změny realizovány, nepřesáhne 30 %</t>
  </si>
  <si>
    <t>původní hodnoty závazku.</t>
  </si>
  <si>
    <t xml:space="preserve">nahrazení dodavatele jiným dodavatelem. Nahrazení dodavatele jiným </t>
  </si>
  <si>
    <t>dodavatelem je však možné</t>
  </si>
  <si>
    <t>na veřejnou zakázku na základě zadávacích podmínek podle § 100 odst.</t>
  </si>
  <si>
    <t>2, nebo</t>
  </si>
  <si>
    <t>v souvislosti s přeměnou dodavatele, jeho smrtí nebo převodem jeho</t>
  </si>
  <si>
    <t>závodu, popřípadě části závodu, a nový dodavatel splňuje kritéria</t>
  </si>
  <si>
    <t>kvalifikace stanovená v zadávací dokumentaci původního zadávacího řízení.</t>
  </si>
  <si>
    <t>Tabulka k odst. 4, bodu b)</t>
  </si>
  <si>
    <t>služby nebo dodávky</t>
  </si>
  <si>
    <t>&lt;</t>
  </si>
  <si>
    <t>Vícepráce zařazené k odst. 4</t>
  </si>
  <si>
    <t>Méněpráce zařazené k odst. 4</t>
  </si>
  <si>
    <t>Tabulka k odst. 5, bodu c)</t>
  </si>
  <si>
    <r>
      <rPr>
        <b/>
        <sz val="11"/>
        <color theme="0" tint="-0.34998626667073579"/>
        <rFont val="Calibri"/>
        <family val="2"/>
        <charset val="238"/>
        <scheme val="minor"/>
      </rPr>
      <t xml:space="preserve">(1) </t>
    </r>
    <r>
      <rPr>
        <sz val="11"/>
        <color theme="0" tint="-0.34998626667073579"/>
        <rFont val="Calibri"/>
        <family val="2"/>
        <charset val="238"/>
        <scheme val="minor"/>
      </rPr>
      <t xml:space="preserve">Není-li dále stanoveno jinak, nesmí zadavatel umožnit podstatnou změnu </t>
    </r>
  </si>
  <si>
    <r>
      <rPr>
        <b/>
        <sz val="11"/>
        <color theme="0" tint="-0.34998626667073579"/>
        <rFont val="Calibri"/>
        <family val="2"/>
        <charset val="238"/>
        <scheme val="minor"/>
      </rPr>
      <t>(2)</t>
    </r>
    <r>
      <rPr>
        <sz val="11"/>
        <color theme="0" tint="-0.34998626667073579"/>
        <rFont val="Calibri"/>
        <family val="2"/>
        <charset val="238"/>
        <scheme val="minor"/>
      </rPr>
      <t xml:space="preserve"> Za podstatnou změnu závazku ze smlouvy na veřejnou zakázku se </t>
    </r>
  </si>
  <si>
    <r>
      <rPr>
        <b/>
        <sz val="11"/>
        <color theme="0" tint="-0.34998626667073579"/>
        <rFont val="Calibri"/>
        <family val="2"/>
        <charset val="238"/>
        <scheme val="minor"/>
      </rPr>
      <t>(3)</t>
    </r>
    <r>
      <rPr>
        <sz val="11"/>
        <color theme="0" tint="-0.34998626667073579"/>
        <rFont val="Calibri"/>
        <family val="2"/>
        <charset val="238"/>
        <scheme val="minor"/>
      </rPr>
      <t xml:space="preserve"> Podstatnou změnou závazku ze smlouvy na veřejnou zakázku je taková </t>
    </r>
  </si>
  <si>
    <r>
      <rPr>
        <b/>
        <sz val="11"/>
        <color theme="0" tint="-0.34998626667073579"/>
        <rFont val="Calibri"/>
        <family val="2"/>
        <charset val="238"/>
        <scheme val="minor"/>
      </rPr>
      <t>a)</t>
    </r>
    <r>
      <rPr>
        <sz val="11"/>
        <color theme="0" tint="-0.34998626667073579"/>
        <rFont val="Calibri"/>
        <family val="2"/>
        <charset val="238"/>
        <scheme val="minor"/>
      </rPr>
      <t xml:space="preserve"> umožnila účast jiných dodavatelů nebo by mohla ovlivnit výběr </t>
    </r>
  </si>
  <si>
    <r>
      <rPr>
        <b/>
        <sz val="11"/>
        <color theme="0" tint="-0.34998626667073579"/>
        <rFont val="Calibri"/>
        <family val="2"/>
        <charset val="238"/>
        <scheme val="minor"/>
      </rPr>
      <t>b)</t>
    </r>
    <r>
      <rPr>
        <sz val="11"/>
        <color theme="0" tint="-0.34998626667073579"/>
        <rFont val="Calibri"/>
        <family val="2"/>
        <charset val="238"/>
        <scheme val="minor"/>
      </rPr>
      <t xml:space="preserve"> měnila ekonomickou rovnováhu závazku ze smlouvy ve prospěch </t>
    </r>
  </si>
  <si>
    <r>
      <rPr>
        <b/>
        <sz val="11"/>
        <color theme="0" tint="-0.34998626667073579"/>
        <rFont val="Calibri"/>
        <family val="2"/>
        <charset val="238"/>
        <scheme val="minor"/>
      </rPr>
      <t>c)</t>
    </r>
    <r>
      <rPr>
        <sz val="11"/>
        <color theme="0" tint="-0.34998626667073579"/>
        <rFont val="Calibri"/>
        <family val="2"/>
        <charset val="238"/>
        <scheme val="minor"/>
      </rPr>
      <t xml:space="preserve"> vedla k významnému rozšíření rozsahu plnění veřejné zakázky.</t>
    </r>
  </si>
  <si>
    <r>
      <rPr>
        <b/>
        <sz val="11"/>
        <color theme="0" tint="-0.34998626667073579"/>
        <rFont val="Calibri"/>
        <family val="2"/>
        <charset val="238"/>
        <scheme val="minor"/>
      </rPr>
      <t>a)</t>
    </r>
    <r>
      <rPr>
        <sz val="11"/>
        <color theme="0" tint="-0.34998626667073579"/>
        <rFont val="Calibri"/>
        <family val="2"/>
        <charset val="238"/>
        <scheme val="minor"/>
      </rPr>
      <t xml:space="preserve"> není možná z ekonomických anebo technických důvodů spočívajících</t>
    </r>
  </si>
  <si>
    <r>
      <rPr>
        <b/>
        <sz val="11"/>
        <color theme="0" tint="-0.34998626667073579"/>
        <rFont val="Calibri"/>
        <family val="2"/>
        <charset val="238"/>
        <scheme val="minor"/>
      </rPr>
      <t>b)</t>
    </r>
    <r>
      <rPr>
        <sz val="11"/>
        <color theme="0" tint="-0.34998626667073579"/>
        <rFont val="Calibri"/>
        <family val="2"/>
        <charset val="238"/>
        <scheme val="minor"/>
      </rPr>
      <t xml:space="preserve"> by způsobila zadavateli značné obtíže nebo výrazné zvýšení nákladů a</t>
    </r>
  </si>
  <si>
    <r>
      <rPr>
        <b/>
        <sz val="11"/>
        <color theme="0" tint="-0.34998626667073579"/>
        <rFont val="Calibri"/>
        <family val="2"/>
        <charset val="238"/>
        <scheme val="minor"/>
      </rPr>
      <t>a)</t>
    </r>
    <r>
      <rPr>
        <sz val="11"/>
        <color theme="0" tint="-0.34998626667073579"/>
        <rFont val="Calibri"/>
        <family val="2"/>
        <charset val="238"/>
        <scheme val="minor"/>
      </rPr>
      <t xml:space="preserve"> nižší než finanční limit pro nadlimitní veřejnou zakázku a</t>
    </r>
  </si>
  <si>
    <r>
      <rPr>
        <b/>
        <sz val="11"/>
        <color theme="0" tint="-0.34998626667073579"/>
        <rFont val="Calibri"/>
        <family val="2"/>
        <charset val="238"/>
        <scheme val="minor"/>
      </rPr>
      <t>(8)</t>
    </r>
    <r>
      <rPr>
        <sz val="11"/>
        <color theme="0" tint="-0.34998626667073579"/>
        <rFont val="Calibri"/>
        <family val="2"/>
        <charset val="238"/>
        <scheme val="minor"/>
      </rPr>
      <t xml:space="preserve"> V případě postupu podle odstavce 5 nebo 6 je zadavatel povinen do 30 dnů</t>
    </r>
  </si>
  <si>
    <r>
      <rPr>
        <b/>
        <sz val="11"/>
        <color theme="0" tint="-0.34998626667073579"/>
        <rFont val="Calibri"/>
        <family val="2"/>
        <charset val="238"/>
        <scheme val="minor"/>
      </rPr>
      <t>(9)</t>
    </r>
    <r>
      <rPr>
        <sz val="11"/>
        <color theme="0" tint="-0.34998626667073579"/>
        <rFont val="Calibri"/>
        <family val="2"/>
        <charset val="238"/>
        <scheme val="minor"/>
      </rPr>
      <t xml:space="preserve"> Pro účely výpočtu hodnoty změny nebo cenového nárůstu se původní</t>
    </r>
  </si>
  <si>
    <r>
      <rPr>
        <b/>
        <sz val="11"/>
        <color theme="0" tint="-0.34998626667073579"/>
        <rFont val="Calibri"/>
        <family val="2"/>
        <charset val="238"/>
        <scheme val="minor"/>
      </rPr>
      <t>(10)</t>
    </r>
    <r>
      <rPr>
        <sz val="11"/>
        <color theme="0" tint="-0.34998626667073579"/>
        <rFont val="Calibri"/>
        <family val="2"/>
        <charset val="238"/>
        <scheme val="minor"/>
      </rPr>
      <t xml:space="preserve"> Podstatnou změnou závazku ze smlouvy na veřejnou zakázku je také</t>
    </r>
  </si>
  <si>
    <r>
      <rPr>
        <b/>
        <sz val="11"/>
        <color theme="0" tint="-0.34998626667073579"/>
        <rFont val="Calibri"/>
        <family val="2"/>
        <charset val="238"/>
        <scheme val="minor"/>
      </rPr>
      <t>a)</t>
    </r>
    <r>
      <rPr>
        <sz val="11"/>
        <color theme="0" tint="-0.34998626667073579"/>
        <rFont val="Calibri"/>
        <family val="2"/>
        <charset val="238"/>
        <scheme val="minor"/>
      </rPr>
      <t xml:space="preserve"> v případě uplatnění vyhrazených změn závazku sjednaných ve smlouvě</t>
    </r>
  </si>
  <si>
    <r>
      <rPr>
        <b/>
        <sz val="11"/>
        <color theme="0" tint="-0.34998626667073579"/>
        <rFont val="Calibri"/>
        <family val="2"/>
        <charset val="238"/>
        <scheme val="minor"/>
      </rPr>
      <t>b)</t>
    </r>
    <r>
      <rPr>
        <sz val="11"/>
        <color theme="0" tint="-0.34998626667073579"/>
        <rFont val="Calibri"/>
        <family val="2"/>
        <charset val="238"/>
        <scheme val="minor"/>
      </rPr>
      <t xml:space="preserve"> pokud změna v osobě dodavatele je důsledkem právního nástupnictví</t>
    </r>
  </si>
  <si>
    <t>Vícepráce zařazené k odst. 5</t>
  </si>
  <si>
    <t>Méněpráce zařazené k odst. 5</t>
  </si>
  <si>
    <r>
      <rPr>
        <b/>
        <sz val="11"/>
        <color theme="0" tint="-0.34998626667073579"/>
        <rFont val="Calibri"/>
        <family val="2"/>
        <charset val="238"/>
        <scheme val="minor"/>
      </rPr>
      <t>a)</t>
    </r>
    <r>
      <rPr>
        <sz val="11"/>
        <color theme="0" tint="-0.34998626667073579"/>
        <rFont val="Calibri"/>
        <family val="2"/>
        <charset val="238"/>
        <scheme val="minor"/>
      </rPr>
      <t xml:space="preserve"> jejíž potřeba vznikla v důsledku okolností, které zadavatel jednající s</t>
    </r>
  </si>
  <si>
    <r>
      <rPr>
        <b/>
        <sz val="11"/>
        <color theme="0" tint="-0.34998626667073579"/>
        <rFont val="Calibri"/>
        <family val="2"/>
        <charset val="238"/>
        <scheme val="minor"/>
      </rPr>
      <t>b)</t>
    </r>
    <r>
      <rPr>
        <sz val="11"/>
        <color theme="0" tint="-0.34998626667073579"/>
        <rFont val="Calibri"/>
        <family val="2"/>
        <charset val="238"/>
        <scheme val="minor"/>
      </rPr>
      <t xml:space="preserve"> nemění celkovou povahu veřejné zakázky a</t>
    </r>
  </si>
  <si>
    <t>Tabulka k odst. 6, bodu c)</t>
  </si>
  <si>
    <t>Vícepráce zařazené k odst. 6</t>
  </si>
  <si>
    <t>Méněpráce zařazené k odst. 6</t>
  </si>
  <si>
    <t>POSOUZENÍ:</t>
  </si>
  <si>
    <r>
      <rPr>
        <b/>
        <sz val="11"/>
        <color theme="1"/>
        <rFont val="Calibri"/>
        <family val="2"/>
        <charset val="238"/>
        <scheme val="minor"/>
      </rPr>
      <t>Změna závazku ze smlouvy</t>
    </r>
    <r>
      <rPr>
        <sz val="11"/>
        <color theme="1"/>
        <rFont val="Calibri"/>
        <family val="2"/>
        <charset val="238"/>
        <scheme val="minor"/>
      </rPr>
      <t xml:space="preserve">
(absolutní hodnota)</t>
    </r>
  </si>
  <si>
    <r>
      <rPr>
        <b/>
        <sz val="11"/>
        <color theme="0" tint="-0.34998626667073579"/>
        <rFont val="Calibri"/>
        <family val="2"/>
        <charset val="238"/>
        <scheme val="minor"/>
      </rPr>
      <t>a)</t>
    </r>
    <r>
      <rPr>
        <sz val="11"/>
        <color theme="0" tint="-0.34998626667073579"/>
        <rFont val="Calibri"/>
        <family val="2"/>
        <charset val="238"/>
        <scheme val="minor"/>
      </rPr>
      <t xml:space="preserve"> nové položky soupisu stavebních prací představují srovnatelný druh</t>
    </r>
  </si>
  <si>
    <r>
      <rPr>
        <b/>
        <sz val="11"/>
        <color theme="0" tint="-0.34998626667073579"/>
        <rFont val="Calibri"/>
        <family val="2"/>
        <charset val="238"/>
        <scheme val="minor"/>
      </rPr>
      <t>c)</t>
    </r>
    <r>
      <rPr>
        <sz val="11"/>
        <color theme="0" tint="-0.34998626667073579"/>
        <rFont val="Calibri"/>
        <family val="2"/>
        <charset val="238"/>
        <scheme val="minor"/>
      </rPr>
      <t xml:space="preserve"> materiál nebo práce podle nových položek soupisu stavebních prací</t>
    </r>
  </si>
  <si>
    <r>
      <rPr>
        <b/>
        <sz val="11"/>
        <color theme="0" tint="-0.34998626667073579"/>
        <rFont val="Calibri"/>
        <family val="2"/>
        <charset val="238"/>
        <scheme val="minor"/>
      </rPr>
      <t>d)</t>
    </r>
    <r>
      <rPr>
        <sz val="11"/>
        <color theme="0" tint="-0.34998626667073579"/>
        <rFont val="Calibri"/>
        <family val="2"/>
        <charset val="238"/>
        <scheme val="minor"/>
      </rPr>
      <t xml:space="preserve"> zadavatel vyhotoví o každé jednotlivé záměně přehled obsahující nové</t>
    </r>
  </si>
  <si>
    <t xml:space="preserve">↓ ↓ ↓     VYPLŇOVAT JEN ŽLUTÉ BUŇKY     ↓ ↓ ↓ </t>
  </si>
  <si>
    <r>
      <rPr>
        <b/>
        <sz val="11"/>
        <rFont val="Calibri"/>
        <family val="2"/>
        <charset val="238"/>
        <scheme val="minor"/>
      </rPr>
      <t>(7)</t>
    </r>
    <r>
      <rPr>
        <sz val="11"/>
        <rFont val="Calibri"/>
        <family val="2"/>
        <charset val="238"/>
        <scheme val="minor"/>
      </rPr>
      <t xml:space="preserve"> Za podstatnou změnu závazku ze smlouvy dle odstavce 3 na veřejnou</t>
    </r>
  </si>
  <si>
    <r>
      <rPr>
        <b/>
        <sz val="11"/>
        <rFont val="Calibri"/>
        <family val="2"/>
        <charset val="238"/>
        <scheme val="minor"/>
      </rPr>
      <t>b)</t>
    </r>
    <r>
      <rPr>
        <sz val="11"/>
        <rFont val="Calibri"/>
        <family val="2"/>
        <charset val="238"/>
        <scheme val="minor"/>
      </rPr>
      <t xml:space="preserve"> cena materiálu nebo prací podle nových položek soupisu stavebních</t>
    </r>
  </si>
  <si>
    <t>Výsledná cena k odst. 4 (kontrolní)</t>
  </si>
  <si>
    <t>Tabulka k odst. 7, bodu b)</t>
  </si>
  <si>
    <r>
      <rPr>
        <b/>
        <sz val="11"/>
        <color theme="1"/>
        <rFont val="Calibri"/>
        <family val="2"/>
        <charset val="238"/>
        <scheme val="minor"/>
      </rPr>
      <t>Navýšení - souhrn z odst. 5, 6 a 7</t>
    </r>
    <r>
      <rPr>
        <sz val="11"/>
        <color theme="1"/>
        <rFont val="Calibri"/>
        <family val="2"/>
        <charset val="238"/>
        <scheme val="minor"/>
      </rPr>
      <t xml:space="preserve">
(vícepráce po odečtení méněprací) </t>
    </r>
  </si>
  <si>
    <t>Navýšení - souhrn z odst. 5, 6 a 7</t>
  </si>
  <si>
    <t>CELKOVÁ HODNOTA VŠECH VÍCEPRACÍ</t>
  </si>
  <si>
    <t>(Změna ZzS / Smluvní cena) &lt;</t>
  </si>
  <si>
    <t>(Navýšení / Smluvní cena) &lt;</t>
  </si>
  <si>
    <t>CELKOVÁ HODNOTA VŠECH MÉNĚPRACÍ</t>
  </si>
  <si>
    <t>PŮVODNÍ SMLUVNÍ CENA (VSTUPNÍ)</t>
  </si>
  <si>
    <t>SOUČASNÁ CENA</t>
  </si>
  <si>
    <t>Výsledná cena k odst. 5 (kontrolní)</t>
  </si>
  <si>
    <t>Výsledná cena k odst. 6 (kontrolní)</t>
  </si>
  <si>
    <t>Vícepráce z předchozího dodatku</t>
  </si>
  <si>
    <t>dle zákona č. 137/2006 Sb. (starý zákon)</t>
  </si>
  <si>
    <t>dle zákona č. 134/2016 Sb. (nový zákon)</t>
  </si>
  <si>
    <t>NAVÝŠENÍ SMLUVNÍ CENY DLE TOHOTO DODATKU</t>
  </si>
  <si>
    <t>Méněpráce zařazené k odst. 7
související s vícepracemi</t>
  </si>
  <si>
    <t>Méněpráce zařazené k odst. 7
nesouvisející s vícepracemi</t>
  </si>
  <si>
    <t>Méněpráce z předchozího dodatku související s vícepracemi</t>
  </si>
  <si>
    <t>Méněpráce z předchozího dodatku nesouvisející s vícepracemi</t>
  </si>
  <si>
    <t>SOUHRNNÁ TABULKA TOHOTO DODATKU</t>
  </si>
  <si>
    <t>SOUHRNNÁ TABULKA SE ZAHRNUTÍM VŠECH ZMĚN (VČETNĚ PŘEDCHOZÍCH DODATKŮ)</t>
  </si>
  <si>
    <t>Pokud je navýšení v záporných hodnotách, počítá se s hodnotou 0.</t>
  </si>
  <si>
    <t>Předchozí dodatek č. 1</t>
  </si>
  <si>
    <t>Předchozí dodatek č. 2</t>
  </si>
  <si>
    <t>Předchozí dodatek č. 3</t>
  </si>
  <si>
    <t>ŽÁDNÝ DALŠÍ DODATEK NEEXISTUJE</t>
  </si>
  <si>
    <t>odečítají se
(zahrnou se do "navýšení")</t>
  </si>
  <si>
    <t>Název akce:</t>
  </si>
  <si>
    <t>Navýšení - se zohledněním předchozích dodatků</t>
  </si>
  <si>
    <t>ZMĚNY ZÁVAZKŮ ZE SMLOUVY</t>
  </si>
  <si>
    <t>Výpočet provedl:</t>
  </si>
  <si>
    <t>Zpracování projektové dokumentace a výkon autorského dozoru v rámci projektu „Rozvoj dostupnosti pobytových služeb pro osoby s postižením v lokalitě Hradec Králové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</si>
</sst>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&quot; %&quot;"/>
    <numFmt numFmtId="165" formatCode="\+\ #,###"/>
    <numFmt numFmtId="166" formatCode="0&quot; %&quot;"/>
    <numFmt numFmtId="167" formatCode="\+\ ##,##0.00"/>
    <numFmt numFmtId="168" formatCode="\−\ ##,##0.00"/>
    <numFmt numFmtId="169" formatCode="0.00&quot; %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70707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b/>
      <sz val="15"/>
      <color rgb="FFFF66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sz val="11"/>
      <color theme="7" tint="0.7999816888943144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3" fontId="1" fillId="3" borderId="0" xfId="0" applyNumberFormat="1" applyFont="1" applyFill="1" applyAlignment="1">
      <alignment horizontal="right" vertical="center"/>
    </xf>
    <xf numFmtId="0" fontId="0" fillId="3" borderId="0" xfId="0" applyFill="1" applyAlignment="1">
      <alignment vertical="center" wrapText="1"/>
    </xf>
    <xf numFmtId="0" fontId="0" fillId="4" borderId="4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3" fontId="1" fillId="4" borderId="0" xfId="0" applyNumberFormat="1" applyFont="1" applyFill="1" applyAlignment="1">
      <alignment horizontal="right" vertical="center"/>
    </xf>
    <xf numFmtId="0" fontId="0" fillId="4" borderId="0" xfId="0" applyFill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0" fillId="4" borderId="0" xfId="0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/>
    </xf>
    <xf numFmtId="164" fontId="0" fillId="4" borderId="0" xfId="0" applyNumberFormat="1" applyFont="1" applyFill="1" applyBorder="1" applyAlignment="1">
      <alignment horizontal="right" vertical="center"/>
    </xf>
    <xf numFmtId="4" fontId="0" fillId="4" borderId="0" xfId="0" applyNumberFormat="1" applyFont="1" applyFill="1" applyBorder="1" applyAlignment="1">
      <alignment horizontal="center" vertical="center"/>
    </xf>
    <xf numFmtId="164" fontId="0" fillId="4" borderId="0" xfId="0" applyNumberFormat="1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 wrapText="1"/>
    </xf>
    <xf numFmtId="3" fontId="1" fillId="4" borderId="0" xfId="0" applyNumberFormat="1" applyFont="1" applyFill="1" applyBorder="1" applyAlignment="1">
      <alignment horizontal="right" vertical="center"/>
    </xf>
    <xf numFmtId="0" fontId="0" fillId="2" borderId="15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/>
    </xf>
    <xf numFmtId="0" fontId="4" fillId="7" borderId="26" xfId="0" applyFont="1" applyFill="1" applyBorder="1" applyAlignment="1">
      <alignment vertical="center"/>
    </xf>
    <xf numFmtId="166" fontId="4" fillId="7" borderId="50" xfId="0" applyNumberFormat="1" applyFont="1" applyFill="1" applyBorder="1" applyAlignment="1">
      <alignment horizontal="left" vertical="center"/>
    </xf>
    <xf numFmtId="169" fontId="0" fillId="4" borderId="51" xfId="0" applyNumberFormat="1" applyFont="1" applyFill="1" applyBorder="1" applyAlignment="1">
      <alignment horizontal="right" vertical="center"/>
    </xf>
    <xf numFmtId="4" fontId="0" fillId="4" borderId="16" xfId="0" applyNumberFormat="1" applyFont="1" applyFill="1" applyBorder="1" applyAlignment="1">
      <alignment horizontal="center" vertical="center"/>
    </xf>
    <xf numFmtId="169" fontId="0" fillId="4" borderId="27" xfId="0" applyNumberFormat="1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168" fontId="0" fillId="2" borderId="1" xfId="0" applyNumberFormat="1" applyFont="1" applyFill="1" applyBorder="1" applyAlignment="1" applyProtection="1">
      <alignment horizontal="right" vertical="center"/>
      <protection locked="0"/>
    </xf>
    <xf numFmtId="168" fontId="0" fillId="2" borderId="2" xfId="0" applyNumberFormat="1" applyFont="1" applyFill="1" applyBorder="1" applyAlignment="1" applyProtection="1">
      <alignment horizontal="right" vertical="center"/>
      <protection locked="0"/>
    </xf>
    <xf numFmtId="0" fontId="0" fillId="5" borderId="37" xfId="0" applyFont="1" applyFill="1" applyBorder="1" applyAlignment="1">
      <alignment horizontal="left" vertical="center"/>
    </xf>
    <xf numFmtId="0" fontId="0" fillId="5" borderId="22" xfId="0" applyFont="1" applyFill="1" applyBorder="1" applyAlignment="1">
      <alignment horizontal="left" vertical="center"/>
    </xf>
    <xf numFmtId="165" fontId="0" fillId="4" borderId="30" xfId="0" applyNumberFormat="1" applyFill="1" applyBorder="1" applyAlignment="1">
      <alignment horizontal="left" vertical="center" wrapText="1"/>
    </xf>
    <xf numFmtId="165" fontId="0" fillId="4" borderId="32" xfId="0" applyNumberForma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4" fontId="7" fillId="4" borderId="3" xfId="0" applyNumberFormat="1" applyFont="1" applyFill="1" applyBorder="1" applyAlignment="1">
      <alignment horizontal="right" vertical="center"/>
    </xf>
    <xf numFmtId="4" fontId="7" fillId="4" borderId="12" xfId="0" applyNumberFormat="1" applyFont="1" applyFill="1" applyBorder="1" applyAlignment="1">
      <alignment horizontal="right" vertical="center"/>
    </xf>
    <xf numFmtId="4" fontId="7" fillId="4" borderId="17" xfId="0" applyNumberFormat="1" applyFont="1" applyFill="1" applyBorder="1" applyAlignment="1">
      <alignment horizontal="right" vertical="center"/>
    </xf>
    <xf numFmtId="4" fontId="7" fillId="4" borderId="0" xfId="0" applyNumberFormat="1" applyFont="1" applyFill="1" applyBorder="1" applyAlignment="1">
      <alignment horizontal="right" vertical="center"/>
    </xf>
    <xf numFmtId="0" fontId="0" fillId="2" borderId="19" xfId="0" applyFont="1" applyFill="1" applyBorder="1" applyAlignment="1">
      <alignment horizontal="left" vertical="center"/>
    </xf>
    <xf numFmtId="0" fontId="0" fillId="2" borderId="34" xfId="0" applyFont="1" applyFill="1" applyBorder="1" applyAlignment="1">
      <alignment horizontal="left" vertical="center"/>
    </xf>
    <xf numFmtId="0" fontId="0" fillId="2" borderId="20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1" fillId="4" borderId="33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0" fontId="1" fillId="4" borderId="31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0" fontId="1" fillId="4" borderId="2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4" borderId="28" xfId="0" applyFont="1" applyFill="1" applyBorder="1" applyAlignment="1">
      <alignment vertical="center"/>
    </xf>
    <xf numFmtId="0" fontId="0" fillId="4" borderId="4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0" fillId="5" borderId="48" xfId="0" applyFont="1" applyFill="1" applyBorder="1" applyAlignment="1">
      <alignment horizontal="left" vertical="center"/>
    </xf>
    <xf numFmtId="0" fontId="0" fillId="5" borderId="20" xfId="0" applyFont="1" applyFill="1" applyBorder="1" applyAlignment="1">
      <alignment horizontal="left" vertical="center"/>
    </xf>
    <xf numFmtId="0" fontId="0" fillId="5" borderId="49" xfId="0" applyFont="1" applyFill="1" applyBorder="1" applyAlignment="1">
      <alignment horizontal="left" vertical="center"/>
    </xf>
    <xf numFmtId="0" fontId="0" fillId="5" borderId="21" xfId="0" applyFont="1" applyFill="1" applyBorder="1" applyAlignment="1">
      <alignment horizontal="left" vertical="center"/>
    </xf>
    <xf numFmtId="0" fontId="0" fillId="5" borderId="33" xfId="0" applyFont="1" applyFill="1" applyBorder="1" applyAlignment="1">
      <alignment horizontal="left" vertical="center" wrapText="1"/>
    </xf>
    <xf numFmtId="0" fontId="0" fillId="5" borderId="19" xfId="0" applyFont="1" applyFill="1" applyBorder="1" applyAlignment="1">
      <alignment horizontal="left" vertical="center" wrapText="1"/>
    </xf>
    <xf numFmtId="0" fontId="0" fillId="5" borderId="7" xfId="0" applyFont="1" applyFill="1" applyBorder="1" applyAlignment="1">
      <alignment horizontal="left" vertical="center" wrapText="1"/>
    </xf>
    <xf numFmtId="0" fontId="0" fillId="5" borderId="25" xfId="0" applyFont="1" applyFill="1" applyBorder="1" applyAlignment="1">
      <alignment horizontal="left" vertical="center" wrapText="1"/>
    </xf>
    <xf numFmtId="4" fontId="0" fillId="2" borderId="14" xfId="0" applyNumberFormat="1" applyFont="1" applyFill="1" applyBorder="1" applyAlignment="1" applyProtection="1">
      <alignment horizontal="right" vertical="center"/>
      <protection locked="0"/>
    </xf>
    <xf numFmtId="4" fontId="0" fillId="2" borderId="15" xfId="0" applyNumberFormat="1" applyFont="1" applyFill="1" applyBorder="1" applyAlignment="1" applyProtection="1">
      <alignment horizontal="right" vertical="center"/>
      <protection locked="0"/>
    </xf>
    <xf numFmtId="4" fontId="0" fillId="4" borderId="14" xfId="0" applyNumberFormat="1" applyFont="1" applyFill="1" applyBorder="1" applyAlignment="1">
      <alignment horizontal="right" vertical="center"/>
    </xf>
    <xf numFmtId="4" fontId="0" fillId="4" borderId="15" xfId="0" applyNumberFormat="1" applyFont="1" applyFill="1" applyBorder="1" applyAlignment="1">
      <alignment horizontal="right" vertical="center"/>
    </xf>
    <xf numFmtId="3" fontId="0" fillId="2" borderId="3" xfId="0" applyNumberFormat="1" applyFont="1" applyFill="1" applyBorder="1" applyAlignment="1" applyProtection="1">
      <alignment horizontal="center" vertical="center"/>
      <protection locked="0"/>
    </xf>
    <xf numFmtId="3" fontId="0" fillId="2" borderId="12" xfId="0" applyNumberFormat="1" applyFont="1" applyFill="1" applyBorder="1" applyAlignment="1" applyProtection="1">
      <alignment horizontal="center" vertical="center"/>
      <protection locked="0"/>
    </xf>
    <xf numFmtId="3" fontId="7" fillId="4" borderId="0" xfId="0" applyNumberFormat="1" applyFont="1" applyFill="1" applyBorder="1" applyAlignment="1">
      <alignment horizontal="left" vertical="center"/>
    </xf>
    <xf numFmtId="4" fontId="7" fillId="4" borderId="17" xfId="0" applyNumberFormat="1" applyFont="1" applyFill="1" applyBorder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3" fontId="7" fillId="4" borderId="0" xfId="0" applyNumberFormat="1" applyFont="1" applyFill="1" applyBorder="1" applyAlignment="1">
      <alignment horizontal="center" vertical="center"/>
    </xf>
    <xf numFmtId="167" fontId="0" fillId="2" borderId="1" xfId="0" applyNumberFormat="1" applyFont="1" applyFill="1" applyBorder="1" applyAlignment="1" applyProtection="1">
      <alignment horizontal="right" vertical="center"/>
      <protection locked="0"/>
    </xf>
    <xf numFmtId="167" fontId="0" fillId="2" borderId="2" xfId="0" applyNumberFormat="1" applyFont="1" applyFill="1" applyBorder="1" applyAlignment="1" applyProtection="1">
      <alignment horizontal="right" vertical="center"/>
      <protection locked="0"/>
    </xf>
    <xf numFmtId="3" fontId="7" fillId="4" borderId="17" xfId="0" applyNumberFormat="1" applyFont="1" applyFill="1" applyBorder="1" applyAlignment="1">
      <alignment vertical="center"/>
    </xf>
    <xf numFmtId="3" fontId="7" fillId="4" borderId="0" xfId="0" applyNumberFormat="1" applyFont="1" applyFill="1" applyBorder="1" applyAlignment="1">
      <alignment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1" fillId="4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0" fillId="5" borderId="33" xfId="0" applyFont="1" applyFill="1" applyBorder="1" applyAlignment="1">
      <alignment vertical="center" wrapText="1"/>
    </xf>
    <xf numFmtId="0" fontId="0" fillId="5" borderId="19" xfId="0" applyFont="1" applyFill="1" applyBorder="1" applyAlignment="1">
      <alignment vertical="center" wrapText="1"/>
    </xf>
    <xf numFmtId="0" fontId="0" fillId="5" borderId="7" xfId="0" applyFont="1" applyFill="1" applyBorder="1" applyAlignment="1">
      <alignment vertical="center" wrapText="1"/>
    </xf>
    <xf numFmtId="0" fontId="0" fillId="5" borderId="25" xfId="0" applyFont="1" applyFill="1" applyBorder="1" applyAlignment="1">
      <alignment vertical="center" wrapText="1"/>
    </xf>
    <xf numFmtId="0" fontId="0" fillId="4" borderId="0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168" fontId="0" fillId="2" borderId="3" xfId="0" applyNumberFormat="1" applyFont="1" applyFill="1" applyBorder="1" applyAlignment="1" applyProtection="1">
      <alignment horizontal="right" vertical="center"/>
      <protection locked="0"/>
    </xf>
    <xf numFmtId="168" fontId="0" fillId="2" borderId="12" xfId="0" applyNumberFormat="1" applyFont="1" applyFill="1" applyBorder="1" applyAlignment="1" applyProtection="1">
      <alignment horizontal="right" vertical="center"/>
      <protection locked="0"/>
    </xf>
    <xf numFmtId="168" fontId="0" fillId="2" borderId="35" xfId="0" applyNumberFormat="1" applyFont="1" applyFill="1" applyBorder="1" applyAlignment="1" applyProtection="1">
      <alignment horizontal="right" vertical="center"/>
      <protection locked="0"/>
    </xf>
    <xf numFmtId="168" fontId="0" fillId="2" borderId="10" xfId="0" applyNumberFormat="1" applyFont="1" applyFill="1" applyBorder="1" applyAlignment="1" applyProtection="1">
      <alignment horizontal="right" vertical="center"/>
      <protection locked="0"/>
    </xf>
    <xf numFmtId="167" fontId="0" fillId="2" borderId="39" xfId="0" applyNumberFormat="1" applyFont="1" applyFill="1" applyBorder="1" applyAlignment="1" applyProtection="1">
      <alignment horizontal="right" vertical="center"/>
      <protection locked="0"/>
    </xf>
    <xf numFmtId="167" fontId="0" fillId="2" borderId="14" xfId="0" applyNumberFormat="1" applyFont="1" applyFill="1" applyBorder="1" applyAlignment="1" applyProtection="1">
      <alignment horizontal="right" vertical="center"/>
      <protection locked="0"/>
    </xf>
    <xf numFmtId="167" fontId="0" fillId="2" borderId="24" xfId="0" applyNumberFormat="1" applyFont="1" applyFill="1" applyBorder="1" applyAlignment="1" applyProtection="1">
      <alignment horizontal="right" vertical="center"/>
      <protection locked="0"/>
    </xf>
    <xf numFmtId="0" fontId="0" fillId="2" borderId="22" xfId="0" applyFont="1" applyFill="1" applyBorder="1" applyAlignment="1">
      <alignment horizontal="left" vertical="center"/>
    </xf>
    <xf numFmtId="0" fontId="0" fillId="5" borderId="40" xfId="0" applyFont="1" applyFill="1" applyBorder="1" applyAlignment="1">
      <alignment horizontal="left" vertical="center" wrapText="1"/>
    </xf>
    <xf numFmtId="0" fontId="0" fillId="5" borderId="24" xfId="0" applyFont="1" applyFill="1" applyBorder="1" applyAlignment="1">
      <alignment horizontal="left" vertical="center" wrapText="1"/>
    </xf>
    <xf numFmtId="168" fontId="0" fillId="2" borderId="24" xfId="0" applyNumberFormat="1" applyFont="1" applyFill="1" applyBorder="1" applyAlignment="1" applyProtection="1">
      <alignment horizontal="right" vertical="center"/>
      <protection locked="0"/>
    </xf>
    <xf numFmtId="0" fontId="0" fillId="5" borderId="41" xfId="0" applyFont="1" applyFill="1" applyBorder="1" applyAlignment="1">
      <alignment horizontal="left" vertical="center" wrapText="1"/>
    </xf>
    <xf numFmtId="0" fontId="0" fillId="5" borderId="42" xfId="0" applyFont="1" applyFill="1" applyBorder="1" applyAlignment="1">
      <alignment horizontal="left" vertical="center" wrapText="1"/>
    </xf>
    <xf numFmtId="168" fontId="0" fillId="2" borderId="42" xfId="0" applyNumberFormat="1" applyFont="1" applyFill="1" applyBorder="1" applyAlignment="1" applyProtection="1">
      <alignment horizontal="right" vertical="center"/>
      <protection locked="0"/>
    </xf>
    <xf numFmtId="168" fontId="0" fillId="2" borderId="43" xfId="0" applyNumberFormat="1" applyFont="1" applyFill="1" applyBorder="1" applyAlignment="1" applyProtection="1">
      <alignment horizontal="right" vertical="center"/>
      <protection locked="0"/>
    </xf>
    <xf numFmtId="0" fontId="0" fillId="4" borderId="24" xfId="0" applyFill="1" applyBorder="1" applyAlignment="1">
      <alignment horizontal="left" vertical="center" wrapText="1"/>
    </xf>
    <xf numFmtId="0" fontId="0" fillId="4" borderId="45" xfId="0" applyFill="1" applyBorder="1" applyAlignment="1">
      <alignment horizontal="left" vertical="center" wrapText="1"/>
    </xf>
    <xf numFmtId="0" fontId="0" fillId="4" borderId="42" xfId="0" applyFill="1" applyBorder="1" applyAlignment="1">
      <alignment horizontal="left" vertical="center" wrapText="1"/>
    </xf>
    <xf numFmtId="0" fontId="0" fillId="4" borderId="47" xfId="0" applyFill="1" applyBorder="1" applyAlignment="1">
      <alignment horizontal="left" vertical="center" wrapText="1"/>
    </xf>
    <xf numFmtId="0" fontId="2" fillId="8" borderId="33" xfId="0" applyFont="1" applyFill="1" applyBorder="1" applyAlignment="1">
      <alignment vertical="center"/>
    </xf>
    <xf numFmtId="0" fontId="2" fillId="8" borderId="12" xfId="0" applyFont="1" applyFill="1" applyBorder="1" applyAlignment="1">
      <alignment vertical="center"/>
    </xf>
    <xf numFmtId="0" fontId="2" fillId="8" borderId="19" xfId="0" applyFont="1" applyFill="1" applyBorder="1" applyAlignment="1">
      <alignment vertical="center"/>
    </xf>
    <xf numFmtId="0" fontId="2" fillId="8" borderId="9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/>
    </xf>
    <xf numFmtId="0" fontId="2" fillId="8" borderId="34" xfId="0" applyFont="1" applyFill="1" applyBorder="1" applyAlignment="1">
      <alignment vertical="center"/>
    </xf>
    <xf numFmtId="167" fontId="0" fillId="4" borderId="29" xfId="0" applyNumberFormat="1" applyFill="1" applyBorder="1" applyAlignment="1">
      <alignment horizontal="right" vertical="center" wrapText="1"/>
    </xf>
    <xf numFmtId="167" fontId="0" fillId="4" borderId="5" xfId="0" applyNumberFormat="1" applyFill="1" applyBorder="1" applyAlignment="1">
      <alignment horizontal="right" vertical="center" wrapText="1"/>
    </xf>
    <xf numFmtId="167" fontId="0" fillId="4" borderId="18" xfId="0" applyNumberFormat="1" applyFill="1" applyBorder="1" applyAlignment="1">
      <alignment horizontal="right" vertical="center" wrapText="1"/>
    </xf>
    <xf numFmtId="167" fontId="0" fillId="4" borderId="13" xfId="0" applyNumberFormat="1" applyFill="1" applyBorder="1" applyAlignment="1">
      <alignment horizontal="right" vertical="center" wrapText="1"/>
    </xf>
    <xf numFmtId="168" fontId="0" fillId="4" borderId="3" xfId="0" applyNumberFormat="1" applyFill="1" applyBorder="1" applyAlignment="1">
      <alignment horizontal="right" vertical="center" wrapText="1"/>
    </xf>
    <xf numFmtId="168" fontId="0" fillId="4" borderId="12" xfId="0" applyNumberFormat="1" applyFill="1" applyBorder="1" applyAlignment="1">
      <alignment horizontal="right" vertical="center" wrapText="1"/>
    </xf>
    <xf numFmtId="168" fontId="0" fillId="4" borderId="18" xfId="0" applyNumberFormat="1" applyFill="1" applyBorder="1" applyAlignment="1">
      <alignment horizontal="right" vertical="center" wrapText="1"/>
    </xf>
    <xf numFmtId="168" fontId="0" fillId="4" borderId="13" xfId="0" applyNumberFormat="1" applyFill="1" applyBorder="1" applyAlignment="1">
      <alignment horizontal="right" vertical="center" wrapText="1"/>
    </xf>
    <xf numFmtId="4" fontId="2" fillId="8" borderId="3" xfId="0" applyNumberFormat="1" applyFont="1" applyFill="1" applyBorder="1" applyAlignment="1">
      <alignment horizontal="right" vertical="center" wrapText="1"/>
    </xf>
    <xf numFmtId="4" fontId="2" fillId="8" borderId="12" xfId="0" applyNumberFormat="1" applyFont="1" applyFill="1" applyBorder="1" applyAlignment="1">
      <alignment horizontal="right" vertical="center" wrapText="1"/>
    </xf>
    <xf numFmtId="4" fontId="2" fillId="8" borderId="35" xfId="0" applyNumberFormat="1" applyFont="1" applyFill="1" applyBorder="1" applyAlignment="1">
      <alignment horizontal="right" vertical="center" wrapText="1"/>
    </xf>
    <xf numFmtId="4" fontId="2" fillId="8" borderId="10" xfId="0" applyNumberFormat="1" applyFont="1" applyFill="1" applyBorder="1" applyAlignment="1">
      <alignment horizontal="right" vertical="center" wrapText="1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68" fontId="0" fillId="2" borderId="18" xfId="0" applyNumberFormat="1" applyFont="1" applyFill="1" applyBorder="1" applyAlignment="1" applyProtection="1">
      <alignment horizontal="right" vertical="center"/>
      <protection locked="0"/>
    </xf>
    <xf numFmtId="168" fontId="0" fillId="2" borderId="13" xfId="0" applyNumberFormat="1" applyFont="1" applyFill="1" applyBorder="1" applyAlignment="1" applyProtection="1">
      <alignment horizontal="right" vertical="center"/>
      <protection locked="0"/>
    </xf>
    <xf numFmtId="4" fontId="0" fillId="4" borderId="29" xfId="0" applyNumberFormat="1" applyFill="1" applyBorder="1" applyAlignment="1">
      <alignment horizontal="right" vertical="center" wrapText="1"/>
    </xf>
    <xf numFmtId="4" fontId="0" fillId="4" borderId="5" xfId="0" applyNumberFormat="1" applyFill="1" applyBorder="1" applyAlignment="1">
      <alignment horizontal="right" vertical="center" wrapText="1"/>
    </xf>
    <xf numFmtId="4" fontId="0" fillId="4" borderId="18" xfId="0" applyNumberFormat="1" applyFill="1" applyBorder="1" applyAlignment="1">
      <alignment horizontal="right" vertical="center" wrapText="1"/>
    </xf>
    <xf numFmtId="4" fontId="0" fillId="4" borderId="13" xfId="0" applyNumberFormat="1" applyFill="1" applyBorder="1" applyAlignment="1">
      <alignment horizontal="right" vertical="center" wrapText="1"/>
    </xf>
    <xf numFmtId="167" fontId="0" fillId="4" borderId="3" xfId="0" applyNumberFormat="1" applyFill="1" applyBorder="1" applyAlignment="1">
      <alignment horizontal="right" vertical="center" wrapText="1"/>
    </xf>
    <xf numFmtId="167" fontId="0" fillId="4" borderId="12" xfId="0" applyNumberFormat="1" applyFill="1" applyBorder="1" applyAlignment="1">
      <alignment horizontal="right" vertical="center" wrapText="1"/>
    </xf>
    <xf numFmtId="165" fontId="1" fillId="8" borderId="32" xfId="0" applyNumberFormat="1" applyFont="1" applyFill="1" applyBorder="1" applyAlignment="1">
      <alignment horizontal="left" vertical="center" wrapText="1"/>
    </xf>
    <xf numFmtId="165" fontId="1" fillId="8" borderId="36" xfId="0" applyNumberFormat="1" applyFont="1" applyFill="1" applyBorder="1" applyAlignment="1">
      <alignment horizontal="left" vertical="center" wrapText="1"/>
    </xf>
    <xf numFmtId="0" fontId="0" fillId="5" borderId="38" xfId="0" applyFont="1" applyFill="1" applyBorder="1" applyAlignment="1">
      <alignment horizontal="left" vertical="center" wrapText="1"/>
    </xf>
    <xf numFmtId="0" fontId="0" fillId="5" borderId="39" xfId="0" applyFont="1" applyFill="1" applyBorder="1" applyAlignment="1">
      <alignment horizontal="left" vertical="center"/>
    </xf>
    <xf numFmtId="0" fontId="0" fillId="5" borderId="40" xfId="0" applyFont="1" applyFill="1" applyBorder="1" applyAlignment="1">
      <alignment horizontal="left" vertical="center"/>
    </xf>
    <xf numFmtId="0" fontId="0" fillId="5" borderId="24" xfId="0" applyFont="1" applyFill="1" applyBorder="1" applyAlignment="1">
      <alignment horizontal="left" vertical="center"/>
    </xf>
    <xf numFmtId="168" fontId="0" fillId="2" borderId="14" xfId="0" applyNumberFormat="1" applyFont="1" applyFill="1" applyBorder="1" applyAlignment="1" applyProtection="1">
      <alignment horizontal="right" vertical="center"/>
      <protection locked="0"/>
    </xf>
    <xf numFmtId="168" fontId="0" fillId="2" borderId="15" xfId="0" applyNumberFormat="1" applyFont="1" applyFill="1" applyBorder="1" applyAlignment="1" applyProtection="1">
      <alignment horizontal="right" vertical="center"/>
      <protection locked="0"/>
    </xf>
    <xf numFmtId="0" fontId="0" fillId="4" borderId="39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0" fillId="5" borderId="41" xfId="0" applyFont="1" applyFill="1" applyBorder="1" applyAlignment="1">
      <alignment horizontal="left" vertical="center"/>
    </xf>
    <xf numFmtId="0" fontId="0" fillId="5" borderId="42" xfId="0" applyFont="1" applyFill="1" applyBorder="1" applyAlignment="1">
      <alignment horizontal="left" vertical="center"/>
    </xf>
    <xf numFmtId="168" fontId="0" fillId="2" borderId="46" xfId="0" applyNumberFormat="1" applyFont="1" applyFill="1" applyBorder="1" applyAlignment="1" applyProtection="1">
      <alignment horizontal="right" vertical="center"/>
      <protection locked="0"/>
    </xf>
    <xf numFmtId="0" fontId="0" fillId="5" borderId="31" xfId="0" applyFont="1" applyFill="1" applyBorder="1" applyAlignment="1">
      <alignment horizontal="left" vertical="center" wrapText="1"/>
    </xf>
    <xf numFmtId="0" fontId="0" fillId="5" borderId="2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25" xfId="0" applyFont="1" applyFill="1" applyBorder="1" applyAlignment="1">
      <alignment horizontal="left" vertical="center" wrapText="1"/>
    </xf>
    <xf numFmtId="0" fontId="0" fillId="5" borderId="3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horizontal="left" vertical="center" wrapText="1"/>
    </xf>
    <xf numFmtId="0" fontId="0" fillId="5" borderId="34" xfId="0" applyFont="1" applyFill="1" applyBorder="1" applyAlignment="1">
      <alignment horizontal="left" vertical="center" wrapText="1"/>
    </xf>
    <xf numFmtId="0" fontId="0" fillId="2" borderId="23" xfId="0" applyFont="1" applyFill="1" applyBorder="1" applyAlignment="1">
      <alignment horizontal="left" vertical="center"/>
    </xf>
    <xf numFmtId="0" fontId="0" fillId="4" borderId="0" xfId="0" applyFont="1" applyFill="1" applyBorder="1" applyAlignment="1" applyProtection="1">
      <alignment horizontal="right" vertical="center" indent="2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0" fillId="4" borderId="0" xfId="0" applyFont="1" applyFill="1" applyBorder="1" applyAlignment="1" applyProtection="1">
      <alignment horizontal="center" vertical="center"/>
    </xf>
    <xf numFmtId="0" fontId="0" fillId="5" borderId="4" xfId="0" applyFont="1" applyFill="1" applyBorder="1" applyAlignment="1">
      <alignment horizontal="left" vertical="center"/>
    </xf>
    <xf numFmtId="0" fontId="0" fillId="5" borderId="28" xfId="0" applyFont="1" applyFill="1" applyBorder="1" applyAlignment="1">
      <alignment horizontal="left" vertical="center"/>
    </xf>
    <xf numFmtId="0" fontId="0" fillId="5" borderId="31" xfId="0" applyFont="1" applyFill="1" applyBorder="1" applyAlignment="1">
      <alignment horizontal="left" vertical="center"/>
    </xf>
    <xf numFmtId="0" fontId="0" fillId="5" borderId="23" xfId="0" applyFont="1" applyFill="1" applyBorder="1" applyAlignment="1">
      <alignment horizontal="left" vertical="center"/>
    </xf>
    <xf numFmtId="167" fontId="0" fillId="2" borderId="29" xfId="0" applyNumberFormat="1" applyFont="1" applyFill="1" applyBorder="1" applyAlignment="1" applyProtection="1">
      <alignment horizontal="right" vertical="center"/>
      <protection locked="0"/>
    </xf>
    <xf numFmtId="167" fontId="0" fillId="2" borderId="5" xfId="0" applyNumberFormat="1" applyFont="1" applyFill="1" applyBorder="1" applyAlignment="1" applyProtection="1">
      <alignment horizontal="right" vertical="center"/>
      <protection locked="0"/>
    </xf>
    <xf numFmtId="167" fontId="0" fillId="2" borderId="18" xfId="0" applyNumberFormat="1" applyFont="1" applyFill="1" applyBorder="1" applyAlignment="1" applyProtection="1">
      <alignment horizontal="right" vertical="center"/>
      <protection locked="0"/>
    </xf>
    <xf numFmtId="167" fontId="0" fillId="2" borderId="13" xfId="0" applyNumberFormat="1" applyFont="1" applyFill="1" applyBorder="1" applyAlignment="1" applyProtection="1">
      <alignment horizontal="right" vertical="center"/>
      <protection locked="0"/>
    </xf>
    <xf numFmtId="0" fontId="0" fillId="2" borderId="28" xfId="0" applyFont="1" applyFill="1" applyBorder="1" applyAlignment="1">
      <alignment horizontal="left" vertical="center"/>
    </xf>
  </cellXfs>
  <cellStyles count="1">
    <cellStyle name="Normální" xfId="0" builtinId="0"/>
  </cellStyles>
  <dxfs count="26">
    <dxf>
      <font>
        <color theme="4" tint="0.59996337778862885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</xdr:colOff>
      <xdr:row>29</xdr:row>
      <xdr:rowOff>175260</xdr:rowOff>
    </xdr:from>
    <xdr:to>
      <xdr:col>5</xdr:col>
      <xdr:colOff>716280</xdr:colOff>
      <xdr:row>33</xdr:row>
      <xdr:rowOff>106680</xdr:rowOff>
    </xdr:to>
    <xdr:cxnSp macro="">
      <xdr:nvCxnSpPr>
        <xdr:cNvPr id="13" name="Přímá spojnice se šipkou 12"/>
        <xdr:cNvCxnSpPr/>
      </xdr:nvCxnSpPr>
      <xdr:spPr>
        <a:xfrm flipH="1" flipV="1">
          <a:off x="5074920" y="6035040"/>
          <a:ext cx="647700" cy="693420"/>
        </a:xfrm>
        <a:prstGeom prst="straightConnector1">
          <a:avLst/>
        </a:prstGeom>
        <a:ln w="15875" cap="flat">
          <a:solidFill>
            <a:schemeClr val="tx1"/>
          </a:solidFill>
          <a:headEnd type="arrow" w="lg" len="lg"/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45720</xdr:colOff>
      <xdr:row>51</xdr:row>
      <xdr:rowOff>144780</xdr:rowOff>
    </xdr:from>
    <xdr:to>
      <xdr:col>5</xdr:col>
      <xdr:colOff>731520</xdr:colOff>
      <xdr:row>53</xdr:row>
      <xdr:rowOff>53340</xdr:rowOff>
    </xdr:to>
    <xdr:cxnSp macro="">
      <xdr:nvCxnSpPr>
        <xdr:cNvPr id="16" name="Přímá spojnice se šipkou 15"/>
        <xdr:cNvCxnSpPr/>
      </xdr:nvCxnSpPr>
      <xdr:spPr>
        <a:xfrm flipH="1">
          <a:off x="5052060" y="10195560"/>
          <a:ext cx="685800" cy="289560"/>
        </a:xfrm>
        <a:prstGeom prst="straightConnector1">
          <a:avLst/>
        </a:prstGeom>
        <a:ln w="15875" cap="flat">
          <a:solidFill>
            <a:schemeClr val="tx1"/>
          </a:solidFill>
          <a:headEnd type="arrow" w="lg" len="lg"/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45720</xdr:colOff>
      <xdr:row>55</xdr:row>
      <xdr:rowOff>91440</xdr:rowOff>
    </xdr:from>
    <xdr:to>
      <xdr:col>5</xdr:col>
      <xdr:colOff>373380</xdr:colOff>
      <xdr:row>62</xdr:row>
      <xdr:rowOff>182880</xdr:rowOff>
    </xdr:to>
    <xdr:cxnSp macro="">
      <xdr:nvCxnSpPr>
        <xdr:cNvPr id="18" name="Přímá spojnice se šipkou 17"/>
        <xdr:cNvCxnSpPr/>
      </xdr:nvCxnSpPr>
      <xdr:spPr>
        <a:xfrm flipH="1">
          <a:off x="5052060" y="10904220"/>
          <a:ext cx="327660" cy="1424940"/>
        </a:xfrm>
        <a:prstGeom prst="straightConnector1">
          <a:avLst/>
        </a:prstGeom>
        <a:ln w="15875" cap="flat">
          <a:solidFill>
            <a:schemeClr val="tx1"/>
          </a:solidFill>
          <a:headEnd type="arrow" w="lg" len="lg"/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30480</xdr:colOff>
      <xdr:row>42</xdr:row>
      <xdr:rowOff>152400</xdr:rowOff>
    </xdr:from>
    <xdr:to>
      <xdr:col>5</xdr:col>
      <xdr:colOff>716280</xdr:colOff>
      <xdr:row>44</xdr:row>
      <xdr:rowOff>60960</xdr:rowOff>
    </xdr:to>
    <xdr:cxnSp macro="">
      <xdr:nvCxnSpPr>
        <xdr:cNvPr id="10" name="Přímá spojnice se šipkou 9"/>
        <xdr:cNvCxnSpPr/>
      </xdr:nvCxnSpPr>
      <xdr:spPr>
        <a:xfrm flipH="1">
          <a:off x="5036820" y="8488680"/>
          <a:ext cx="685800" cy="289560"/>
        </a:xfrm>
        <a:prstGeom prst="straightConnector1">
          <a:avLst/>
        </a:prstGeom>
        <a:ln w="15875" cap="flat">
          <a:solidFill>
            <a:schemeClr val="tx1"/>
          </a:solidFill>
          <a:headEnd type="arrow" w="lg" len="lg"/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6"/>
  <sheetViews>
    <sheetView tabSelected="1" topLeftCell="A91" zoomScaleNormal="100" workbookViewId="0">
      <selection activeCell="M118" sqref="M118:N118"/>
    </sheetView>
  </sheetViews>
  <sheetFormatPr defaultColWidth="8.85546875" defaultRowHeight="15" x14ac:dyDescent="0.25"/>
  <cols>
    <col min="1" max="2" width="1.42578125" style="2" customWidth="1"/>
    <col min="3" max="3" width="4.42578125" style="2" customWidth="1"/>
    <col min="4" max="4" width="4.42578125" style="1" customWidth="1"/>
    <col min="5" max="5" width="62.5703125" style="1" bestFit="1" customWidth="1"/>
    <col min="6" max="6" width="4.28515625" style="2" customWidth="1"/>
    <col min="7" max="7" width="2.7109375" style="2" customWidth="1"/>
    <col min="8" max="8" width="26" style="3" customWidth="1"/>
    <col min="9" max="9" width="5.7109375" style="3" customWidth="1"/>
    <col min="10" max="10" width="12.85546875" style="4" customWidth="1"/>
    <col min="11" max="11" width="4.42578125" style="4" customWidth="1"/>
    <col min="12" max="12" width="10.7109375" style="3" customWidth="1"/>
    <col min="13" max="13" width="12.28515625" style="1" customWidth="1"/>
    <col min="14" max="14" width="15.140625" style="1" customWidth="1"/>
    <col min="15" max="15" width="2.7109375" style="2" customWidth="1"/>
    <col min="16" max="16384" width="8.85546875" style="2"/>
  </cols>
  <sheetData>
    <row r="1" spans="2:12" thickBot="1" x14ac:dyDescent="0.35"/>
    <row r="2" spans="2:12" ht="21" customHeight="1" x14ac:dyDescent="0.25">
      <c r="B2" s="6"/>
      <c r="C2" s="160" t="s">
        <v>9</v>
      </c>
      <c r="D2" s="161"/>
      <c r="E2" s="162"/>
    </row>
    <row r="3" spans="2:12" x14ac:dyDescent="0.25">
      <c r="B3" s="7"/>
      <c r="C3" s="163" t="s">
        <v>0</v>
      </c>
      <c r="D3" s="163"/>
      <c r="E3" s="164"/>
    </row>
    <row r="4" spans="2:12" ht="33.6" customHeight="1" x14ac:dyDescent="0.25">
      <c r="B4" s="7"/>
      <c r="C4" s="165" t="s">
        <v>1</v>
      </c>
      <c r="D4" s="165"/>
      <c r="E4" s="166"/>
    </row>
    <row r="5" spans="2:12" ht="16.5" thickBot="1" x14ac:dyDescent="0.3">
      <c r="B5" s="18"/>
      <c r="C5" s="167" t="s">
        <v>2</v>
      </c>
      <c r="D5" s="167"/>
      <c r="E5" s="168"/>
    </row>
    <row r="6" spans="2:12" ht="16.149999999999999" thickBot="1" x14ac:dyDescent="0.35">
      <c r="B6" s="19"/>
      <c r="C6" s="17"/>
      <c r="D6" s="17"/>
      <c r="E6" s="17"/>
    </row>
    <row r="7" spans="2:12" ht="15" customHeight="1" x14ac:dyDescent="0.25">
      <c r="B7" s="20"/>
      <c r="C7" s="156" t="s">
        <v>72</v>
      </c>
      <c r="D7" s="156"/>
      <c r="E7" s="157"/>
    </row>
    <row r="8" spans="2:12" ht="15" customHeight="1" x14ac:dyDescent="0.25">
      <c r="B8" s="12"/>
      <c r="C8" s="158" t="s">
        <v>11</v>
      </c>
      <c r="D8" s="158"/>
      <c r="E8" s="159"/>
    </row>
    <row r="9" spans="2:12" ht="15" customHeight="1" thickBot="1" x14ac:dyDescent="0.3">
      <c r="B9" s="15"/>
      <c r="C9" s="137" t="s">
        <v>10</v>
      </c>
      <c r="D9" s="137"/>
      <c r="E9" s="138"/>
    </row>
    <row r="10" spans="2:12" ht="15" customHeight="1" thickBot="1" x14ac:dyDescent="0.35">
      <c r="B10" s="21"/>
      <c r="C10" s="22"/>
      <c r="D10" s="22"/>
      <c r="E10" s="22"/>
    </row>
    <row r="11" spans="2:12" ht="15" customHeight="1" x14ac:dyDescent="0.25">
      <c r="B11" s="20"/>
      <c r="C11" s="152" t="s">
        <v>73</v>
      </c>
      <c r="D11" s="152"/>
      <c r="E11" s="153"/>
    </row>
    <row r="12" spans="2:12" ht="15" customHeight="1" x14ac:dyDescent="0.25">
      <c r="B12" s="12"/>
      <c r="C12" s="139" t="s">
        <v>13</v>
      </c>
      <c r="D12" s="139"/>
      <c r="E12" s="140"/>
    </row>
    <row r="13" spans="2:12" ht="15" customHeight="1" thickBot="1" x14ac:dyDescent="0.3">
      <c r="B13" s="15"/>
      <c r="C13" s="137" t="s">
        <v>12</v>
      </c>
      <c r="D13" s="137"/>
      <c r="E13" s="138"/>
      <c r="H13" s="33"/>
      <c r="I13" s="33"/>
      <c r="J13" s="33"/>
      <c r="K13" s="33"/>
      <c r="L13" s="33"/>
    </row>
    <row r="14" spans="2:12" ht="15" customHeight="1" thickBot="1" x14ac:dyDescent="0.35">
      <c r="B14" s="13"/>
      <c r="C14" s="14"/>
      <c r="D14" s="14"/>
      <c r="E14" s="14"/>
    </row>
    <row r="15" spans="2:12" ht="15" customHeight="1" x14ac:dyDescent="0.25">
      <c r="B15" s="20"/>
      <c r="C15" s="152" t="s">
        <v>74</v>
      </c>
      <c r="D15" s="152"/>
      <c r="E15" s="153"/>
    </row>
    <row r="16" spans="2:12" ht="15" customHeight="1" x14ac:dyDescent="0.25">
      <c r="B16" s="12"/>
      <c r="C16" s="139" t="s">
        <v>14</v>
      </c>
      <c r="D16" s="139"/>
      <c r="E16" s="140"/>
    </row>
    <row r="17" spans="2:15" ht="15" customHeight="1" x14ac:dyDescent="0.25">
      <c r="B17" s="12"/>
      <c r="C17" s="14"/>
      <c r="D17" s="139" t="s">
        <v>75</v>
      </c>
      <c r="E17" s="140"/>
    </row>
    <row r="18" spans="2:15" ht="15" customHeight="1" thickBot="1" x14ac:dyDescent="0.3">
      <c r="B18" s="12"/>
      <c r="C18" s="14"/>
      <c r="D18" s="139" t="s">
        <v>16</v>
      </c>
      <c r="E18" s="140"/>
      <c r="G18" s="28"/>
      <c r="H18" s="29"/>
      <c r="I18" s="29"/>
      <c r="J18" s="30"/>
      <c r="K18" s="30"/>
      <c r="L18" s="29"/>
      <c r="M18" s="39"/>
      <c r="N18" s="39"/>
      <c r="O18" s="28"/>
    </row>
    <row r="19" spans="2:15" ht="15" customHeight="1" thickBot="1" x14ac:dyDescent="0.3">
      <c r="B19" s="12"/>
      <c r="C19" s="14"/>
      <c r="D19" s="139" t="s">
        <v>15</v>
      </c>
      <c r="E19" s="140"/>
      <c r="G19" s="28"/>
      <c r="H19" s="126" t="s">
        <v>98</v>
      </c>
      <c r="I19" s="127"/>
      <c r="J19" s="127"/>
      <c r="K19" s="127"/>
      <c r="L19" s="127"/>
      <c r="M19" s="127"/>
      <c r="N19" s="128"/>
      <c r="O19" s="28"/>
    </row>
    <row r="20" spans="2:15" ht="15" customHeight="1" x14ac:dyDescent="0.25">
      <c r="B20" s="12"/>
      <c r="C20" s="14"/>
      <c r="D20" s="139" t="s">
        <v>76</v>
      </c>
      <c r="E20" s="140"/>
      <c r="G20" s="28"/>
      <c r="H20" s="29"/>
      <c r="I20" s="29"/>
      <c r="J20" s="30"/>
      <c r="K20" s="30"/>
      <c r="L20" s="29"/>
      <c r="M20" s="39"/>
      <c r="N20" s="39"/>
      <c r="O20" s="28"/>
    </row>
    <row r="21" spans="2:15" ht="15" customHeight="1" x14ac:dyDescent="0.25">
      <c r="B21" s="12"/>
      <c r="C21" s="14"/>
      <c r="D21" s="139" t="s">
        <v>17</v>
      </c>
      <c r="E21" s="140"/>
      <c r="G21" s="28"/>
      <c r="H21" s="129" t="s">
        <v>131</v>
      </c>
      <c r="I21" s="129"/>
      <c r="J21" s="129"/>
      <c r="K21" s="129"/>
      <c r="L21" s="129"/>
      <c r="M21" s="129"/>
      <c r="N21" s="129"/>
      <c r="O21" s="28"/>
    </row>
    <row r="22" spans="2:15" ht="15" customHeight="1" thickBot="1" x14ac:dyDescent="0.3">
      <c r="B22" s="15"/>
      <c r="C22" s="16"/>
      <c r="D22" s="137" t="s">
        <v>77</v>
      </c>
      <c r="E22" s="138"/>
      <c r="G22" s="28"/>
      <c r="H22" s="136" t="s">
        <v>129</v>
      </c>
      <c r="I22" s="136"/>
      <c r="J22" s="136"/>
      <c r="K22" s="136"/>
      <c r="L22" s="136"/>
      <c r="M22" s="136"/>
      <c r="N22" s="136"/>
      <c r="O22" s="28"/>
    </row>
    <row r="23" spans="2:15" ht="15" customHeight="1" thickBot="1" x14ac:dyDescent="0.3">
      <c r="B23" s="21"/>
      <c r="C23" s="22"/>
      <c r="D23" s="22"/>
      <c r="E23" s="22"/>
      <c r="G23" s="28"/>
      <c r="H23" s="130" t="s">
        <v>133</v>
      </c>
      <c r="I23" s="131"/>
      <c r="J23" s="131"/>
      <c r="K23" s="131"/>
      <c r="L23" s="131"/>
      <c r="M23" s="131"/>
      <c r="N23" s="132"/>
      <c r="O23" s="28"/>
    </row>
    <row r="24" spans="2:15" ht="15" customHeight="1" thickBot="1" x14ac:dyDescent="0.3">
      <c r="B24" s="23"/>
      <c r="C24" s="150" t="s">
        <v>20</v>
      </c>
      <c r="D24" s="150"/>
      <c r="E24" s="151"/>
      <c r="G24" s="28"/>
      <c r="H24" s="133"/>
      <c r="I24" s="134"/>
      <c r="J24" s="134"/>
      <c r="K24" s="134"/>
      <c r="L24" s="134"/>
      <c r="M24" s="134"/>
      <c r="N24" s="135"/>
      <c r="O24" s="28"/>
    </row>
    <row r="25" spans="2:15" ht="15" customHeight="1" thickBot="1" x14ac:dyDescent="0.3">
      <c r="B25" s="10"/>
      <c r="C25" s="169" t="s">
        <v>19</v>
      </c>
      <c r="D25" s="169"/>
      <c r="E25" s="170"/>
      <c r="G25" s="28"/>
      <c r="H25" s="28"/>
      <c r="I25" s="28"/>
      <c r="J25" s="28"/>
      <c r="K25" s="28"/>
      <c r="L25" s="28"/>
      <c r="M25" s="39"/>
      <c r="N25" s="39"/>
      <c r="O25" s="28"/>
    </row>
    <row r="26" spans="2:15" ht="15" customHeight="1" thickBot="1" x14ac:dyDescent="0.3">
      <c r="B26" s="10"/>
      <c r="C26" s="169" t="s">
        <v>18</v>
      </c>
      <c r="D26" s="169"/>
      <c r="E26" s="170"/>
      <c r="G26" s="28"/>
      <c r="H26" s="101" t="s">
        <v>66</v>
      </c>
      <c r="I26" s="102"/>
      <c r="J26" s="102"/>
      <c r="K26" s="102"/>
      <c r="L26" s="102"/>
      <c r="M26" s="102"/>
      <c r="N26" s="103"/>
      <c r="O26" s="28"/>
    </row>
    <row r="27" spans="2:15" ht="15" customHeight="1" x14ac:dyDescent="0.25">
      <c r="B27" s="12"/>
      <c r="C27" s="14"/>
      <c r="D27" s="139" t="s">
        <v>80</v>
      </c>
      <c r="E27" s="140"/>
      <c r="F27" s="5"/>
      <c r="G27" s="28"/>
      <c r="H27" s="71" t="s">
        <v>5</v>
      </c>
      <c r="I27" s="72"/>
      <c r="J27" s="112">
        <v>999000</v>
      </c>
      <c r="K27" s="113"/>
      <c r="L27" s="49" t="s">
        <v>6</v>
      </c>
      <c r="M27" s="99"/>
      <c r="N27" s="100"/>
      <c r="O27" s="28"/>
    </row>
    <row r="28" spans="2:15" ht="15" customHeight="1" x14ac:dyDescent="0.25">
      <c r="B28" s="7"/>
      <c r="C28" s="8"/>
      <c r="D28" s="149" t="s">
        <v>3</v>
      </c>
      <c r="E28" s="60"/>
      <c r="G28" s="28"/>
      <c r="H28" s="104" t="s">
        <v>69</v>
      </c>
      <c r="I28" s="105"/>
      <c r="J28" s="122">
        <v>30000</v>
      </c>
      <c r="K28" s="123"/>
      <c r="L28" s="50" t="s">
        <v>6</v>
      </c>
      <c r="M28" s="59"/>
      <c r="N28" s="60"/>
      <c r="O28" s="28"/>
    </row>
    <row r="29" spans="2:15" ht="15" customHeight="1" x14ac:dyDescent="0.25">
      <c r="B29" s="7"/>
      <c r="C29" s="8"/>
      <c r="D29" s="8"/>
      <c r="E29" s="9" t="s">
        <v>4</v>
      </c>
      <c r="F29" s="11"/>
      <c r="G29" s="28"/>
      <c r="H29" s="104" t="s">
        <v>70</v>
      </c>
      <c r="I29" s="105"/>
      <c r="J29" s="69">
        <v>0</v>
      </c>
      <c r="K29" s="70"/>
      <c r="L29" s="50" t="s">
        <v>6</v>
      </c>
      <c r="M29" s="59"/>
      <c r="N29" s="60"/>
      <c r="O29" s="28"/>
    </row>
    <row r="30" spans="2:15" ht="15" customHeight="1" thickBot="1" x14ac:dyDescent="0.3">
      <c r="B30" s="7"/>
      <c r="C30" s="8"/>
      <c r="D30" s="8"/>
      <c r="E30" s="9" t="s">
        <v>22</v>
      </c>
      <c r="F30" s="11"/>
      <c r="G30" s="28"/>
      <c r="H30" s="106" t="s">
        <v>7</v>
      </c>
      <c r="I30" s="107"/>
      <c r="J30" s="116" t="s">
        <v>67</v>
      </c>
      <c r="K30" s="117"/>
      <c r="L30" s="117"/>
      <c r="M30" s="59"/>
      <c r="N30" s="60"/>
      <c r="O30" s="28"/>
    </row>
    <row r="31" spans="2:15" ht="15" customHeight="1" thickBot="1" x14ac:dyDescent="0.3">
      <c r="B31" s="7"/>
      <c r="C31" s="8"/>
      <c r="D31" s="8"/>
      <c r="E31" s="9" t="s">
        <v>21</v>
      </c>
      <c r="G31" s="28"/>
      <c r="H31" s="71" t="s">
        <v>101</v>
      </c>
      <c r="I31" s="72"/>
      <c r="J31" s="114">
        <f>J27+J28-ABS(J29)</f>
        <v>1029000</v>
      </c>
      <c r="K31" s="115"/>
      <c r="L31" s="51" t="s">
        <v>6</v>
      </c>
      <c r="M31" s="61" t="s">
        <v>93</v>
      </c>
      <c r="N31" s="62"/>
      <c r="O31" s="28"/>
    </row>
    <row r="32" spans="2:15" ht="15" customHeight="1" x14ac:dyDescent="0.25">
      <c r="B32" s="7"/>
      <c r="C32" s="8"/>
      <c r="D32" s="8"/>
      <c r="E32" s="9" t="s">
        <v>24</v>
      </c>
      <c r="G32" s="31"/>
      <c r="H32" s="108" t="s">
        <v>94</v>
      </c>
      <c r="I32" s="109"/>
      <c r="J32" s="81">
        <f>ABS(J28)+ABS(J29)</f>
        <v>30000</v>
      </c>
      <c r="K32" s="82"/>
      <c r="L32" s="118" t="s">
        <v>6</v>
      </c>
      <c r="M32" s="63" t="str">
        <f>IF((J32/J27)&lt;(L34/100),"Nejedná se o podstatnou změnu závazku.","!!! Podstatná změna závazku !!!")</f>
        <v>Nejedná se o podstatnou změnu závazku.</v>
      </c>
      <c r="N32" s="64"/>
      <c r="O32" s="28"/>
    </row>
    <row r="33" spans="2:15" ht="15" customHeight="1" thickBot="1" x14ac:dyDescent="0.3">
      <c r="B33" s="18"/>
      <c r="C33" s="24"/>
      <c r="D33" s="24"/>
      <c r="E33" s="25" t="s">
        <v>23</v>
      </c>
      <c r="G33" s="28"/>
      <c r="H33" s="110"/>
      <c r="I33" s="111"/>
      <c r="J33" s="83"/>
      <c r="K33" s="84"/>
      <c r="L33" s="118"/>
      <c r="M33" s="65"/>
      <c r="N33" s="66"/>
      <c r="O33" s="28"/>
    </row>
    <row r="34" spans="2:15" ht="15" customHeight="1" thickBot="1" x14ac:dyDescent="0.3">
      <c r="B34" s="26"/>
      <c r="C34" s="27"/>
      <c r="D34" s="27"/>
      <c r="E34" s="27"/>
      <c r="G34" s="32"/>
      <c r="H34" s="52" t="s">
        <v>106</v>
      </c>
      <c r="I34" s="53">
        <f>L34</f>
        <v>10</v>
      </c>
      <c r="J34" s="54">
        <f>(J32/J27)*100</f>
        <v>3.0030030030030028</v>
      </c>
      <c r="K34" s="55" t="s">
        <v>68</v>
      </c>
      <c r="L34" s="56">
        <f>IF(J30="služby nebo dodávky",10,15)</f>
        <v>10</v>
      </c>
      <c r="M34" s="67"/>
      <c r="N34" s="68"/>
      <c r="O34" s="28"/>
    </row>
    <row r="35" spans="2:15" ht="15" customHeight="1" thickBot="1" x14ac:dyDescent="0.3">
      <c r="B35" s="23"/>
      <c r="C35" s="150" t="s">
        <v>25</v>
      </c>
      <c r="D35" s="150"/>
      <c r="E35" s="151"/>
      <c r="G35" s="28"/>
      <c r="H35" s="47"/>
      <c r="I35" s="47"/>
      <c r="J35" s="48"/>
      <c r="K35" s="48"/>
      <c r="L35" s="41"/>
      <c r="M35" s="39"/>
      <c r="N35" s="39"/>
      <c r="O35" s="28"/>
    </row>
    <row r="36" spans="2:15" ht="15" customHeight="1" thickBot="1" x14ac:dyDescent="0.3">
      <c r="B36" s="10"/>
      <c r="C36" s="169" t="s">
        <v>26</v>
      </c>
      <c r="D36" s="169"/>
      <c r="E36" s="170"/>
      <c r="G36" s="28"/>
      <c r="H36" s="101" t="s">
        <v>71</v>
      </c>
      <c r="I36" s="102"/>
      <c r="J36" s="102"/>
      <c r="K36" s="102"/>
      <c r="L36" s="102"/>
      <c r="M36" s="102"/>
      <c r="N36" s="103"/>
      <c r="O36" s="28"/>
    </row>
    <row r="37" spans="2:15" ht="15" customHeight="1" x14ac:dyDescent="0.25">
      <c r="B37" s="10"/>
      <c r="C37" s="169" t="s">
        <v>27</v>
      </c>
      <c r="D37" s="169"/>
      <c r="E37" s="170"/>
      <c r="G37" s="28"/>
      <c r="H37" s="71" t="s">
        <v>5</v>
      </c>
      <c r="I37" s="72"/>
      <c r="J37" s="114">
        <f>J27</f>
        <v>999000</v>
      </c>
      <c r="K37" s="115"/>
      <c r="L37" s="51" t="s">
        <v>6</v>
      </c>
      <c r="M37" s="99"/>
      <c r="N37" s="100"/>
      <c r="O37" s="28"/>
    </row>
    <row r="38" spans="2:15" ht="15" customHeight="1" x14ac:dyDescent="0.25">
      <c r="B38" s="10"/>
      <c r="C38" s="169" t="s">
        <v>28</v>
      </c>
      <c r="D38" s="169"/>
      <c r="E38" s="170"/>
      <c r="G38" s="28"/>
      <c r="H38" s="104" t="s">
        <v>86</v>
      </c>
      <c r="I38" s="105"/>
      <c r="J38" s="122">
        <v>0</v>
      </c>
      <c r="K38" s="123"/>
      <c r="L38" s="50" t="s">
        <v>6</v>
      </c>
      <c r="M38" s="59"/>
      <c r="N38" s="60"/>
      <c r="O38" s="28"/>
    </row>
    <row r="39" spans="2:15" ht="15" customHeight="1" thickBot="1" x14ac:dyDescent="0.3">
      <c r="B39" s="12"/>
      <c r="C39" s="14"/>
      <c r="D39" s="139" t="s">
        <v>78</v>
      </c>
      <c r="E39" s="140"/>
      <c r="G39" s="28"/>
      <c r="H39" s="106" t="s">
        <v>87</v>
      </c>
      <c r="I39" s="107"/>
      <c r="J39" s="69">
        <v>0</v>
      </c>
      <c r="K39" s="70"/>
      <c r="L39" s="50" t="s">
        <v>6</v>
      </c>
      <c r="M39" s="59"/>
      <c r="N39" s="60"/>
      <c r="O39" s="28"/>
    </row>
    <row r="40" spans="2:15" ht="15" customHeight="1" thickBot="1" x14ac:dyDescent="0.3">
      <c r="B40" s="12"/>
      <c r="C40" s="14"/>
      <c r="D40" s="139" t="s">
        <v>29</v>
      </c>
      <c r="E40" s="140"/>
      <c r="G40" s="28"/>
      <c r="H40" s="71" t="s">
        <v>111</v>
      </c>
      <c r="I40" s="72"/>
      <c r="J40" s="114">
        <f>J37+J38-ABS(J39)</f>
        <v>999000</v>
      </c>
      <c r="K40" s="115"/>
      <c r="L40" s="51" t="s">
        <v>6</v>
      </c>
      <c r="M40" s="61" t="s">
        <v>93</v>
      </c>
      <c r="N40" s="62"/>
      <c r="O40" s="28"/>
    </row>
    <row r="41" spans="2:15" ht="15" customHeight="1" x14ac:dyDescent="0.25">
      <c r="B41" s="12"/>
      <c r="C41" s="14"/>
      <c r="D41" s="139" t="s">
        <v>31</v>
      </c>
      <c r="E41" s="140"/>
      <c r="G41" s="28"/>
      <c r="H41" s="108" t="s">
        <v>94</v>
      </c>
      <c r="I41" s="109"/>
      <c r="J41" s="81">
        <f>ABS(J38)+ABS(J39)</f>
        <v>0</v>
      </c>
      <c r="K41" s="82"/>
      <c r="L41" s="118" t="s">
        <v>6</v>
      </c>
      <c r="M41" s="63" t="str">
        <f>IF((J41/J37)&lt;(L43/100),"Nejedná se o podstatnou změnu závazku.","!!! Podstatná změna závazku !!!")</f>
        <v>Nejedná se o podstatnou změnu závazku.</v>
      </c>
      <c r="N41" s="64"/>
      <c r="O41" s="28"/>
    </row>
    <row r="42" spans="2:15" ht="15" customHeight="1" thickBot="1" x14ac:dyDescent="0.3">
      <c r="B42" s="12"/>
      <c r="C42" s="14"/>
      <c r="D42" s="139" t="s">
        <v>30</v>
      </c>
      <c r="E42" s="140"/>
      <c r="G42" s="28"/>
      <c r="H42" s="110"/>
      <c r="I42" s="111"/>
      <c r="J42" s="83"/>
      <c r="K42" s="84"/>
      <c r="L42" s="118"/>
      <c r="M42" s="65"/>
      <c r="N42" s="66"/>
      <c r="O42" s="28"/>
    </row>
    <row r="43" spans="2:15" ht="15" customHeight="1" thickBot="1" x14ac:dyDescent="0.3">
      <c r="B43" s="12"/>
      <c r="C43" s="14"/>
      <c r="D43" s="158" t="s">
        <v>79</v>
      </c>
      <c r="E43" s="159"/>
      <c r="G43" s="28"/>
      <c r="H43" s="52" t="s">
        <v>106</v>
      </c>
      <c r="I43" s="53">
        <f>L43</f>
        <v>50</v>
      </c>
      <c r="J43" s="54">
        <f>(J41/J37)*100</f>
        <v>0</v>
      </c>
      <c r="K43" s="55" t="s">
        <v>68</v>
      </c>
      <c r="L43" s="56">
        <v>50</v>
      </c>
      <c r="M43" s="67"/>
      <c r="N43" s="68"/>
      <c r="O43" s="28"/>
    </row>
    <row r="44" spans="2:15" ht="15" customHeight="1" thickBot="1" x14ac:dyDescent="0.3">
      <c r="B44" s="7"/>
      <c r="C44" s="8"/>
      <c r="D44" s="149" t="s">
        <v>32</v>
      </c>
      <c r="E44" s="60"/>
      <c r="F44" s="11"/>
      <c r="G44" s="28"/>
      <c r="H44" s="43"/>
      <c r="I44" s="43"/>
      <c r="J44" s="44"/>
      <c r="K44" s="45"/>
      <c r="L44" s="46"/>
      <c r="M44" s="40"/>
      <c r="N44" s="40"/>
      <c r="O44" s="28"/>
    </row>
    <row r="45" spans="2:15" ht="15" customHeight="1" thickBot="1" x14ac:dyDescent="0.3">
      <c r="B45" s="7"/>
      <c r="C45" s="8"/>
      <c r="D45" s="149" t="s">
        <v>33</v>
      </c>
      <c r="E45" s="60"/>
      <c r="G45" s="28"/>
      <c r="H45" s="101" t="s">
        <v>90</v>
      </c>
      <c r="I45" s="102"/>
      <c r="J45" s="102"/>
      <c r="K45" s="102"/>
      <c r="L45" s="102"/>
      <c r="M45" s="102"/>
      <c r="N45" s="103"/>
      <c r="O45" s="28"/>
    </row>
    <row r="46" spans="2:15" ht="15" customHeight="1" thickBot="1" x14ac:dyDescent="0.3">
      <c r="B46" s="18"/>
      <c r="C46" s="24"/>
      <c r="D46" s="141" t="s">
        <v>34</v>
      </c>
      <c r="E46" s="142"/>
      <c r="G46" s="28"/>
      <c r="H46" s="71" t="s">
        <v>5</v>
      </c>
      <c r="I46" s="72"/>
      <c r="J46" s="114">
        <f>J27</f>
        <v>999000</v>
      </c>
      <c r="K46" s="115"/>
      <c r="L46" s="51" t="s">
        <v>6</v>
      </c>
      <c r="M46" s="99"/>
      <c r="N46" s="100"/>
      <c r="O46" s="28"/>
    </row>
    <row r="47" spans="2:15" ht="15" customHeight="1" thickBot="1" x14ac:dyDescent="0.3">
      <c r="B47" s="26"/>
      <c r="C47" s="27"/>
      <c r="D47" s="27"/>
      <c r="E47" s="27"/>
      <c r="G47" s="28"/>
      <c r="H47" s="104" t="s">
        <v>91</v>
      </c>
      <c r="I47" s="105"/>
      <c r="J47" s="122">
        <v>0</v>
      </c>
      <c r="K47" s="123"/>
      <c r="L47" s="50" t="s">
        <v>6</v>
      </c>
      <c r="M47" s="59"/>
      <c r="N47" s="60"/>
      <c r="O47" s="28"/>
    </row>
    <row r="48" spans="2:15" ht="15" customHeight="1" thickBot="1" x14ac:dyDescent="0.3">
      <c r="B48" s="23"/>
      <c r="C48" s="150" t="s">
        <v>36</v>
      </c>
      <c r="D48" s="150"/>
      <c r="E48" s="151"/>
      <c r="G48" s="32"/>
      <c r="H48" s="106" t="s">
        <v>92</v>
      </c>
      <c r="I48" s="107"/>
      <c r="J48" s="69">
        <v>0</v>
      </c>
      <c r="K48" s="70"/>
      <c r="L48" s="50" t="s">
        <v>6</v>
      </c>
      <c r="M48" s="59"/>
      <c r="N48" s="60"/>
      <c r="O48" s="28"/>
    </row>
    <row r="49" spans="2:15" ht="15" customHeight="1" thickBot="1" x14ac:dyDescent="0.3">
      <c r="B49" s="10"/>
      <c r="C49" s="169" t="s">
        <v>35</v>
      </c>
      <c r="D49" s="169"/>
      <c r="E49" s="170"/>
      <c r="G49" s="28"/>
      <c r="H49" s="71" t="s">
        <v>112</v>
      </c>
      <c r="I49" s="72"/>
      <c r="J49" s="114">
        <f>J46+J47-ABS(J48)</f>
        <v>999000</v>
      </c>
      <c r="K49" s="115"/>
      <c r="L49" s="51" t="s">
        <v>6</v>
      </c>
      <c r="M49" s="61" t="s">
        <v>93</v>
      </c>
      <c r="N49" s="62"/>
      <c r="O49" s="28"/>
    </row>
    <row r="50" spans="2:15" ht="15" customHeight="1" x14ac:dyDescent="0.25">
      <c r="B50" s="12"/>
      <c r="C50" s="14"/>
      <c r="D50" s="139" t="s">
        <v>88</v>
      </c>
      <c r="E50" s="140"/>
      <c r="G50" s="28"/>
      <c r="H50" s="108" t="s">
        <v>94</v>
      </c>
      <c r="I50" s="109"/>
      <c r="J50" s="81">
        <f>ABS(J47)+ABS(J48)</f>
        <v>0</v>
      </c>
      <c r="K50" s="82"/>
      <c r="L50" s="118" t="s">
        <v>6</v>
      </c>
      <c r="M50" s="63" t="str">
        <f>IF((J50/J46)&lt;(L52/100),"Nejedná se o podstatnou změnu závazku.","!!! Podstatná změna závazku !!!")</f>
        <v>Nejedná se o podstatnou změnu závazku.</v>
      </c>
      <c r="N50" s="64"/>
      <c r="O50" s="28"/>
    </row>
    <row r="51" spans="2:15" ht="15" customHeight="1" thickBot="1" x14ac:dyDescent="0.3">
      <c r="B51" s="12"/>
      <c r="C51" s="14"/>
      <c r="D51" s="139" t="s">
        <v>37</v>
      </c>
      <c r="E51" s="140"/>
      <c r="G51" s="28"/>
      <c r="H51" s="110"/>
      <c r="I51" s="111"/>
      <c r="J51" s="83"/>
      <c r="K51" s="84"/>
      <c r="L51" s="118"/>
      <c r="M51" s="65"/>
      <c r="N51" s="66"/>
      <c r="O51" s="28"/>
    </row>
    <row r="52" spans="2:15" ht="15" customHeight="1" thickBot="1" x14ac:dyDescent="0.3">
      <c r="B52" s="12"/>
      <c r="C52" s="14"/>
      <c r="D52" s="139" t="s">
        <v>89</v>
      </c>
      <c r="E52" s="140"/>
      <c r="G52" s="28"/>
      <c r="H52" s="52" t="s">
        <v>106</v>
      </c>
      <c r="I52" s="53">
        <f>L52</f>
        <v>50</v>
      </c>
      <c r="J52" s="54">
        <f>(J50/J46)*100</f>
        <v>0</v>
      </c>
      <c r="K52" s="55" t="s">
        <v>68</v>
      </c>
      <c r="L52" s="56">
        <v>50</v>
      </c>
      <c r="M52" s="67"/>
      <c r="N52" s="68"/>
      <c r="O52" s="28"/>
    </row>
    <row r="53" spans="2:15" ht="15" customHeight="1" thickBot="1" x14ac:dyDescent="0.3">
      <c r="B53" s="7"/>
      <c r="C53" s="8"/>
      <c r="D53" s="149" t="s">
        <v>38</v>
      </c>
      <c r="E53" s="60"/>
      <c r="F53" s="11"/>
      <c r="G53" s="28"/>
      <c r="H53" s="28"/>
      <c r="I53" s="28"/>
      <c r="J53" s="28"/>
      <c r="K53" s="28"/>
      <c r="L53" s="28"/>
      <c r="M53" s="39"/>
      <c r="N53" s="39"/>
      <c r="O53" s="28"/>
    </row>
    <row r="54" spans="2:15" ht="15" customHeight="1" thickBot="1" x14ac:dyDescent="0.3">
      <c r="B54" s="7"/>
      <c r="C54" s="8"/>
      <c r="D54" s="149" t="s">
        <v>40</v>
      </c>
      <c r="E54" s="60"/>
      <c r="G54" s="28"/>
      <c r="H54" s="101" t="s">
        <v>102</v>
      </c>
      <c r="I54" s="102"/>
      <c r="J54" s="102"/>
      <c r="K54" s="102"/>
      <c r="L54" s="102"/>
      <c r="M54" s="102"/>
      <c r="N54" s="103"/>
      <c r="O54" s="28"/>
    </row>
    <row r="55" spans="2:15" ht="15" customHeight="1" thickBot="1" x14ac:dyDescent="0.3">
      <c r="B55" s="18"/>
      <c r="C55" s="24"/>
      <c r="D55" s="141" t="s">
        <v>39</v>
      </c>
      <c r="E55" s="142"/>
      <c r="G55" s="28"/>
      <c r="H55" s="230" t="s">
        <v>117</v>
      </c>
      <c r="I55" s="231"/>
      <c r="J55" s="234">
        <v>0</v>
      </c>
      <c r="K55" s="235"/>
      <c r="L55" s="184" t="s">
        <v>6</v>
      </c>
      <c r="M55" s="236" t="s">
        <v>128</v>
      </c>
      <c r="N55" s="237"/>
      <c r="O55" s="28"/>
    </row>
    <row r="56" spans="2:15" ht="15" customHeight="1" thickBot="1" x14ac:dyDescent="0.3">
      <c r="B56" s="26"/>
      <c r="C56" s="27"/>
      <c r="D56" s="27"/>
      <c r="E56" s="27"/>
      <c r="G56" s="28"/>
      <c r="H56" s="232"/>
      <c r="I56" s="233"/>
      <c r="J56" s="69"/>
      <c r="K56" s="70"/>
      <c r="L56" s="87"/>
      <c r="M56" s="238"/>
      <c r="N56" s="239"/>
      <c r="O56" s="28"/>
    </row>
    <row r="57" spans="2:15" ht="15" customHeight="1" x14ac:dyDescent="0.25">
      <c r="B57" s="34"/>
      <c r="C57" s="171" t="s">
        <v>99</v>
      </c>
      <c r="D57" s="171"/>
      <c r="E57" s="172"/>
      <c r="G57" s="32"/>
      <c r="H57" s="185" t="s">
        <v>118</v>
      </c>
      <c r="I57" s="233"/>
      <c r="J57" s="69">
        <v>0</v>
      </c>
      <c r="K57" s="70"/>
      <c r="L57" s="87" t="s">
        <v>6</v>
      </c>
      <c r="M57" s="192"/>
      <c r="N57" s="193"/>
      <c r="O57" s="28"/>
    </row>
    <row r="58" spans="2:15" ht="15" customHeight="1" thickBot="1" x14ac:dyDescent="0.3">
      <c r="B58" s="35"/>
      <c r="C58" s="143" t="s">
        <v>41</v>
      </c>
      <c r="D58" s="143"/>
      <c r="E58" s="144"/>
      <c r="G58" s="28"/>
      <c r="H58" s="240"/>
      <c r="I58" s="241"/>
      <c r="J58" s="191"/>
      <c r="K58" s="242"/>
      <c r="L58" s="88"/>
      <c r="M58" s="194"/>
      <c r="N58" s="195"/>
      <c r="O58" s="28"/>
    </row>
    <row r="59" spans="2:15" ht="15" customHeight="1" thickBot="1" x14ac:dyDescent="0.3">
      <c r="B59" s="35"/>
      <c r="C59" s="143" t="s">
        <v>43</v>
      </c>
      <c r="D59" s="143"/>
      <c r="E59" s="144"/>
      <c r="G59" s="28"/>
      <c r="H59" s="28"/>
      <c r="I59" s="28"/>
      <c r="J59" s="28"/>
      <c r="K59" s="28"/>
      <c r="L59" s="28"/>
      <c r="M59" s="39"/>
      <c r="N59" s="39"/>
      <c r="O59" s="28"/>
    </row>
    <row r="60" spans="2:15" ht="15" customHeight="1" thickBot="1" x14ac:dyDescent="0.3">
      <c r="B60" s="35"/>
      <c r="C60" s="143" t="s">
        <v>42</v>
      </c>
      <c r="D60" s="143"/>
      <c r="E60" s="144"/>
      <c r="G60" s="28"/>
      <c r="H60" s="101" t="s">
        <v>104</v>
      </c>
      <c r="I60" s="102"/>
      <c r="J60" s="102"/>
      <c r="K60" s="102"/>
      <c r="L60" s="102"/>
      <c r="M60" s="102"/>
      <c r="N60" s="103"/>
      <c r="O60" s="28"/>
    </row>
    <row r="61" spans="2:15" ht="15" customHeight="1" thickBot="1" x14ac:dyDescent="0.3">
      <c r="B61" s="12"/>
      <c r="C61" s="14"/>
      <c r="D61" s="139" t="s">
        <v>95</v>
      </c>
      <c r="E61" s="140"/>
      <c r="F61" s="173"/>
      <c r="G61" s="28"/>
      <c r="H61" s="71" t="s">
        <v>5</v>
      </c>
      <c r="I61" s="72"/>
      <c r="J61" s="114">
        <f>J27</f>
        <v>999000</v>
      </c>
      <c r="K61" s="115"/>
      <c r="L61" s="51" t="s">
        <v>6</v>
      </c>
      <c r="M61" s="245" t="s">
        <v>93</v>
      </c>
      <c r="N61" s="246"/>
      <c r="O61" s="28"/>
    </row>
    <row r="62" spans="2:15" ht="15" customHeight="1" x14ac:dyDescent="0.25">
      <c r="B62" s="12"/>
      <c r="C62" s="14"/>
      <c r="D62" s="139" t="s">
        <v>44</v>
      </c>
      <c r="E62" s="140"/>
      <c r="F62" s="173"/>
      <c r="G62" s="28"/>
      <c r="H62" s="145" t="s">
        <v>103</v>
      </c>
      <c r="I62" s="146"/>
      <c r="J62" s="124">
        <f>(J38-ABS(J39))+(J47-ABS(J48))-ABS(J55)</f>
        <v>0</v>
      </c>
      <c r="K62" s="125"/>
      <c r="L62" s="121" t="s">
        <v>6</v>
      </c>
      <c r="M62" s="75" t="str">
        <f>IF((J62/J46)&lt;(L64/100),"Navýšení nepřekročí 30 %.","!!! Navýšení překročí 30 % !!!")</f>
        <v>Navýšení nepřekročí 30 %.</v>
      </c>
      <c r="N62" s="76"/>
      <c r="O62" s="28"/>
    </row>
    <row r="63" spans="2:15" ht="15" customHeight="1" thickBot="1" x14ac:dyDescent="0.3">
      <c r="B63" s="36"/>
      <c r="C63" s="37"/>
      <c r="D63" s="154" t="s">
        <v>100</v>
      </c>
      <c r="E63" s="155"/>
      <c r="G63" s="28"/>
      <c r="H63" s="147"/>
      <c r="I63" s="148"/>
      <c r="J63" s="124"/>
      <c r="K63" s="125"/>
      <c r="L63" s="121"/>
      <c r="M63" s="77"/>
      <c r="N63" s="78"/>
      <c r="O63" s="28"/>
    </row>
    <row r="64" spans="2:15" ht="15" customHeight="1" thickBot="1" x14ac:dyDescent="0.3">
      <c r="B64" s="36"/>
      <c r="C64" s="37"/>
      <c r="D64" s="154" t="s">
        <v>45</v>
      </c>
      <c r="E64" s="155"/>
      <c r="G64" s="28"/>
      <c r="H64" s="52" t="s">
        <v>107</v>
      </c>
      <c r="I64" s="53">
        <f>L64</f>
        <v>30</v>
      </c>
      <c r="J64" s="54">
        <f>(J62/J61)*100</f>
        <v>0</v>
      </c>
      <c r="K64" s="55" t="s">
        <v>68</v>
      </c>
      <c r="L64" s="56">
        <v>30</v>
      </c>
      <c r="M64" s="79"/>
      <c r="N64" s="80"/>
      <c r="O64" s="28"/>
    </row>
    <row r="65" spans="2:15" ht="15" customHeight="1" x14ac:dyDescent="0.25">
      <c r="B65" s="12"/>
      <c r="C65" s="14"/>
      <c r="D65" s="139" t="s">
        <v>96</v>
      </c>
      <c r="E65" s="140"/>
      <c r="G65" s="38"/>
      <c r="H65" s="89" t="s">
        <v>123</v>
      </c>
      <c r="I65" s="89"/>
      <c r="J65" s="89"/>
      <c r="K65" s="89"/>
      <c r="L65" s="89"/>
      <c r="M65" s="89"/>
      <c r="N65" s="89"/>
      <c r="O65" s="28"/>
    </row>
    <row r="66" spans="2:15" ht="15" customHeight="1" thickBot="1" x14ac:dyDescent="0.3">
      <c r="B66" s="12"/>
      <c r="C66" s="14"/>
      <c r="D66" s="139" t="s">
        <v>46</v>
      </c>
      <c r="E66" s="140"/>
      <c r="G66" s="38"/>
      <c r="H66" s="89"/>
      <c r="I66" s="89"/>
      <c r="J66" s="89"/>
      <c r="K66" s="89"/>
      <c r="L66" s="89"/>
      <c r="M66" s="89"/>
      <c r="N66" s="89"/>
      <c r="O66" s="28"/>
    </row>
    <row r="67" spans="2:15" ht="15" customHeight="1" thickBot="1" x14ac:dyDescent="0.3">
      <c r="B67" s="12"/>
      <c r="C67" s="14"/>
      <c r="D67" s="139" t="s">
        <v>97</v>
      </c>
      <c r="E67" s="140"/>
      <c r="G67" s="28"/>
      <c r="H67" s="101" t="s">
        <v>121</v>
      </c>
      <c r="I67" s="102"/>
      <c r="J67" s="102"/>
      <c r="K67" s="102"/>
      <c r="L67" s="102"/>
      <c r="M67" s="102"/>
      <c r="N67" s="103"/>
      <c r="O67" s="28"/>
    </row>
    <row r="68" spans="2:15" ht="15" customHeight="1" x14ac:dyDescent="0.25">
      <c r="B68" s="12"/>
      <c r="C68" s="14"/>
      <c r="D68" s="139" t="s">
        <v>47</v>
      </c>
      <c r="E68" s="140"/>
      <c r="G68" s="28"/>
      <c r="H68" s="96" t="s">
        <v>105</v>
      </c>
      <c r="I68" s="97"/>
      <c r="J68" s="97"/>
      <c r="K68" s="98"/>
      <c r="L68" s="202">
        <f>J28+J38+J47</f>
        <v>30000</v>
      </c>
      <c r="M68" s="203"/>
      <c r="N68" s="73" t="s">
        <v>6</v>
      </c>
      <c r="O68" s="28"/>
    </row>
    <row r="69" spans="2:15" ht="15" customHeight="1" x14ac:dyDescent="0.25">
      <c r="B69" s="12"/>
      <c r="C69" s="14"/>
      <c r="D69" s="139" t="s">
        <v>48</v>
      </c>
      <c r="E69" s="140"/>
      <c r="G69" s="28"/>
      <c r="H69" s="93"/>
      <c r="I69" s="94"/>
      <c r="J69" s="94"/>
      <c r="K69" s="95"/>
      <c r="L69" s="204"/>
      <c r="M69" s="205"/>
      <c r="N69" s="74"/>
      <c r="O69" s="28"/>
    </row>
    <row r="70" spans="2:15" ht="15" customHeight="1" x14ac:dyDescent="0.25">
      <c r="B70" s="12"/>
      <c r="C70" s="14"/>
      <c r="D70" s="139" t="s">
        <v>50</v>
      </c>
      <c r="E70" s="140"/>
      <c r="G70" s="28"/>
      <c r="H70" s="90" t="s">
        <v>108</v>
      </c>
      <c r="I70" s="91"/>
      <c r="J70" s="91"/>
      <c r="K70" s="92"/>
      <c r="L70" s="206">
        <f>ABS(J29)+ABS(J39)+ABS(J48)+ABS(J55)+ABS(J57)</f>
        <v>0</v>
      </c>
      <c r="M70" s="207"/>
      <c r="N70" s="74" t="s">
        <v>6</v>
      </c>
      <c r="O70" s="28"/>
    </row>
    <row r="71" spans="2:15" ht="15" customHeight="1" thickBot="1" x14ac:dyDescent="0.3">
      <c r="B71" s="15"/>
      <c r="C71" s="16"/>
      <c r="D71" s="137" t="s">
        <v>49</v>
      </c>
      <c r="E71" s="138"/>
      <c r="G71" s="28"/>
      <c r="H71" s="93"/>
      <c r="I71" s="94"/>
      <c r="J71" s="94"/>
      <c r="K71" s="95"/>
      <c r="L71" s="208"/>
      <c r="M71" s="209"/>
      <c r="N71" s="74"/>
      <c r="O71" s="28"/>
    </row>
    <row r="72" spans="2:15" ht="15" customHeight="1" thickBot="1" x14ac:dyDescent="0.3">
      <c r="B72" s="21"/>
      <c r="C72" s="22"/>
      <c r="D72" s="22"/>
      <c r="E72" s="22"/>
      <c r="G72" s="28"/>
      <c r="H72" s="196" t="s">
        <v>116</v>
      </c>
      <c r="I72" s="197"/>
      <c r="J72" s="197"/>
      <c r="K72" s="198"/>
      <c r="L72" s="210">
        <f>L68-ABS(L70)</f>
        <v>30000</v>
      </c>
      <c r="M72" s="211"/>
      <c r="N72" s="228" t="s">
        <v>6</v>
      </c>
      <c r="O72" s="28"/>
    </row>
    <row r="73" spans="2:15" ht="15" customHeight="1" thickBot="1" x14ac:dyDescent="0.3">
      <c r="B73" s="20"/>
      <c r="C73" s="152" t="s">
        <v>81</v>
      </c>
      <c r="D73" s="152"/>
      <c r="E73" s="153"/>
      <c r="G73" s="28"/>
      <c r="H73" s="199"/>
      <c r="I73" s="200"/>
      <c r="J73" s="200"/>
      <c r="K73" s="201"/>
      <c r="L73" s="212"/>
      <c r="M73" s="213"/>
      <c r="N73" s="229"/>
      <c r="O73" s="28"/>
    </row>
    <row r="74" spans="2:15" ht="15" customHeight="1" x14ac:dyDescent="0.25">
      <c r="B74" s="12"/>
      <c r="C74" s="139" t="s">
        <v>51</v>
      </c>
      <c r="D74" s="139"/>
      <c r="E74" s="140"/>
      <c r="G74" s="28"/>
      <c r="H74" s="58"/>
      <c r="I74" s="58"/>
      <c r="J74" s="58"/>
      <c r="K74" s="58"/>
      <c r="L74" s="58"/>
      <c r="M74" s="58"/>
      <c r="N74" s="58"/>
      <c r="O74" s="28"/>
    </row>
    <row r="75" spans="2:15" ht="15" customHeight="1" thickBot="1" x14ac:dyDescent="0.3">
      <c r="B75" s="15"/>
      <c r="C75" s="137" t="s">
        <v>52</v>
      </c>
      <c r="D75" s="137"/>
      <c r="E75" s="138"/>
      <c r="G75" s="28"/>
      <c r="H75" s="58"/>
      <c r="I75" s="58"/>
      <c r="J75" s="58"/>
      <c r="K75" s="58"/>
      <c r="L75" s="58"/>
      <c r="M75" s="58"/>
      <c r="N75" s="58"/>
      <c r="O75" s="28"/>
    </row>
    <row r="76" spans="2:15" ht="15" customHeight="1" thickBot="1" x14ac:dyDescent="0.3">
      <c r="B76" s="21"/>
      <c r="C76" s="22"/>
      <c r="D76" s="22"/>
      <c r="E76" s="22"/>
      <c r="G76" s="28"/>
      <c r="H76" s="174" t="s">
        <v>124</v>
      </c>
      <c r="I76" s="175"/>
      <c r="J76" s="175"/>
      <c r="K76" s="175"/>
      <c r="L76" s="175"/>
      <c r="M76" s="175"/>
      <c r="N76" s="176"/>
      <c r="O76" s="28"/>
    </row>
    <row r="77" spans="2:15" ht="15" customHeight="1" x14ac:dyDescent="0.25">
      <c r="B77" s="20"/>
      <c r="C77" s="152" t="s">
        <v>82</v>
      </c>
      <c r="D77" s="152"/>
      <c r="E77" s="153"/>
      <c r="G77" s="28"/>
      <c r="H77" s="251" t="s">
        <v>113</v>
      </c>
      <c r="I77" s="231"/>
      <c r="J77" s="181">
        <v>0</v>
      </c>
      <c r="K77" s="182"/>
      <c r="L77" s="184" t="s">
        <v>6</v>
      </c>
      <c r="M77" s="214" t="s">
        <v>127</v>
      </c>
      <c r="N77" s="215"/>
      <c r="O77" s="28"/>
    </row>
    <row r="78" spans="2:15" ht="15" customHeight="1" x14ac:dyDescent="0.25">
      <c r="B78" s="12"/>
      <c r="C78" s="139" t="s">
        <v>53</v>
      </c>
      <c r="D78" s="139"/>
      <c r="E78" s="140"/>
      <c r="G78" s="28"/>
      <c r="H78" s="232"/>
      <c r="I78" s="233"/>
      <c r="J78" s="183"/>
      <c r="K78" s="122"/>
      <c r="L78" s="87"/>
      <c r="M78" s="216"/>
      <c r="N78" s="217"/>
      <c r="O78" s="28"/>
    </row>
    <row r="79" spans="2:15" ht="15" customHeight="1" x14ac:dyDescent="0.25">
      <c r="B79" s="12"/>
      <c r="C79" s="139" t="s">
        <v>54</v>
      </c>
      <c r="D79" s="139"/>
      <c r="E79" s="140"/>
      <c r="G79" s="28"/>
      <c r="H79" s="185" t="s">
        <v>119</v>
      </c>
      <c r="I79" s="186"/>
      <c r="J79" s="187">
        <v>0</v>
      </c>
      <c r="K79" s="69"/>
      <c r="L79" s="87" t="s">
        <v>6</v>
      </c>
      <c r="M79" s="216"/>
      <c r="N79" s="217"/>
      <c r="O79" s="28"/>
    </row>
    <row r="80" spans="2:15" ht="15" customHeight="1" x14ac:dyDescent="0.25">
      <c r="B80" s="12"/>
      <c r="C80" s="139" t="s">
        <v>55</v>
      </c>
      <c r="D80" s="139"/>
      <c r="E80" s="140"/>
      <c r="G80" s="28"/>
      <c r="H80" s="185"/>
      <c r="I80" s="186"/>
      <c r="J80" s="187"/>
      <c r="K80" s="69"/>
      <c r="L80" s="87"/>
      <c r="M80" s="216"/>
      <c r="N80" s="217"/>
      <c r="O80" s="28"/>
    </row>
    <row r="81" spans="2:15" ht="15" customHeight="1" x14ac:dyDescent="0.25">
      <c r="B81" s="12"/>
      <c r="C81" s="139" t="s">
        <v>56</v>
      </c>
      <c r="D81" s="139"/>
      <c r="E81" s="140"/>
      <c r="G81" s="28"/>
      <c r="H81" s="185" t="s">
        <v>120</v>
      </c>
      <c r="I81" s="186"/>
      <c r="J81" s="187">
        <v>0</v>
      </c>
      <c r="K81" s="69"/>
      <c r="L81" s="87" t="s">
        <v>6</v>
      </c>
      <c r="M81" s="216"/>
      <c r="N81" s="217"/>
      <c r="O81" s="28"/>
    </row>
    <row r="82" spans="2:15" ht="15" customHeight="1" thickBot="1" x14ac:dyDescent="0.3">
      <c r="B82" s="12"/>
      <c r="C82" s="139" t="s">
        <v>57</v>
      </c>
      <c r="D82" s="139"/>
      <c r="E82" s="140"/>
      <c r="G82" s="28"/>
      <c r="H82" s="188"/>
      <c r="I82" s="189"/>
      <c r="J82" s="190"/>
      <c r="K82" s="191"/>
      <c r="L82" s="88"/>
      <c r="M82" s="218"/>
      <c r="N82" s="219"/>
      <c r="O82" s="28"/>
    </row>
    <row r="83" spans="2:15" ht="15" customHeight="1" thickBot="1" x14ac:dyDescent="0.3">
      <c r="B83" s="15"/>
      <c r="C83" s="137" t="s">
        <v>58</v>
      </c>
      <c r="D83" s="137"/>
      <c r="E83" s="138"/>
      <c r="G83" s="28"/>
      <c r="H83" s="29"/>
      <c r="I83" s="29"/>
      <c r="J83" s="30"/>
      <c r="K83" s="30"/>
      <c r="L83" s="29"/>
      <c r="M83" s="39"/>
      <c r="N83" s="39"/>
      <c r="O83" s="28"/>
    </row>
    <row r="84" spans="2:15" ht="15" customHeight="1" thickBot="1" x14ac:dyDescent="0.3">
      <c r="B84" s="21"/>
      <c r="C84" s="22"/>
      <c r="D84" s="22"/>
      <c r="E84" s="22"/>
      <c r="G84" s="28"/>
      <c r="H84" s="174" t="s">
        <v>125</v>
      </c>
      <c r="I84" s="175"/>
      <c r="J84" s="175"/>
      <c r="K84" s="175"/>
      <c r="L84" s="175"/>
      <c r="M84" s="175"/>
      <c r="N84" s="176"/>
      <c r="O84" s="28"/>
    </row>
    <row r="85" spans="2:15" ht="15" customHeight="1" x14ac:dyDescent="0.25">
      <c r="B85" s="20"/>
      <c r="C85" s="152" t="s">
        <v>83</v>
      </c>
      <c r="D85" s="152"/>
      <c r="E85" s="153"/>
      <c r="G85" s="28"/>
      <c r="H85" s="258" t="s">
        <v>113</v>
      </c>
      <c r="I85" s="259"/>
      <c r="J85" s="262">
        <v>0</v>
      </c>
      <c r="K85" s="263"/>
      <c r="L85" s="266" t="s">
        <v>6</v>
      </c>
      <c r="M85" s="214" t="s">
        <v>127</v>
      </c>
      <c r="N85" s="215"/>
      <c r="O85" s="28"/>
    </row>
    <row r="86" spans="2:15" ht="15" customHeight="1" x14ac:dyDescent="0.25">
      <c r="B86" s="12"/>
      <c r="C86" s="139" t="s">
        <v>59</v>
      </c>
      <c r="D86" s="139"/>
      <c r="E86" s="140"/>
      <c r="G86" s="28"/>
      <c r="H86" s="260"/>
      <c r="I86" s="261"/>
      <c r="J86" s="264"/>
      <c r="K86" s="265"/>
      <c r="L86" s="254"/>
      <c r="M86" s="216"/>
      <c r="N86" s="217"/>
      <c r="O86" s="28"/>
    </row>
    <row r="87" spans="2:15" ht="15" customHeight="1" x14ac:dyDescent="0.25">
      <c r="B87" s="12"/>
      <c r="C87" s="139" t="s">
        <v>60</v>
      </c>
      <c r="D87" s="139"/>
      <c r="E87" s="140"/>
      <c r="G87" s="28"/>
      <c r="H87" s="108" t="s">
        <v>119</v>
      </c>
      <c r="I87" s="109"/>
      <c r="J87" s="177">
        <v>0</v>
      </c>
      <c r="K87" s="178"/>
      <c r="L87" s="85" t="s">
        <v>6</v>
      </c>
      <c r="M87" s="216"/>
      <c r="N87" s="217"/>
      <c r="O87" s="28"/>
    </row>
    <row r="88" spans="2:15" ht="15" customHeight="1" x14ac:dyDescent="0.25">
      <c r="B88" s="12"/>
      <c r="C88" s="14"/>
      <c r="D88" s="139" t="s">
        <v>84</v>
      </c>
      <c r="E88" s="140"/>
      <c r="G88" s="28"/>
      <c r="H88" s="243"/>
      <c r="I88" s="244"/>
      <c r="J88" s="220"/>
      <c r="K88" s="221"/>
      <c r="L88" s="254"/>
      <c r="M88" s="216"/>
      <c r="N88" s="217"/>
      <c r="O88" s="28"/>
    </row>
    <row r="89" spans="2:15" ht="15" customHeight="1" x14ac:dyDescent="0.25">
      <c r="B89" s="12"/>
      <c r="C89" s="14"/>
      <c r="D89" s="139" t="s">
        <v>61</v>
      </c>
      <c r="E89" s="140"/>
      <c r="G89" s="28"/>
      <c r="H89" s="108" t="s">
        <v>120</v>
      </c>
      <c r="I89" s="109"/>
      <c r="J89" s="177">
        <v>0</v>
      </c>
      <c r="K89" s="178"/>
      <c r="L89" s="85" t="s">
        <v>6</v>
      </c>
      <c r="M89" s="216"/>
      <c r="N89" s="217"/>
      <c r="O89" s="28"/>
    </row>
    <row r="90" spans="2:15" ht="15" customHeight="1" thickBot="1" x14ac:dyDescent="0.3">
      <c r="B90" s="12"/>
      <c r="C90" s="14"/>
      <c r="D90" s="139" t="s">
        <v>62</v>
      </c>
      <c r="E90" s="140"/>
      <c r="G90" s="28"/>
      <c r="H90" s="252"/>
      <c r="I90" s="253"/>
      <c r="J90" s="179"/>
      <c r="K90" s="180"/>
      <c r="L90" s="86"/>
      <c r="M90" s="218"/>
      <c r="N90" s="219"/>
      <c r="O90" s="28"/>
    </row>
    <row r="91" spans="2:15" ht="15" customHeight="1" thickBot="1" x14ac:dyDescent="0.3">
      <c r="B91" s="12"/>
      <c r="C91" s="14"/>
      <c r="D91" s="139" t="s">
        <v>85</v>
      </c>
      <c r="E91" s="140"/>
      <c r="G91" s="28"/>
      <c r="H91" s="29"/>
      <c r="I91" s="29"/>
      <c r="J91" s="30"/>
      <c r="K91" s="30"/>
      <c r="L91" s="29"/>
      <c r="M91" s="39"/>
      <c r="N91" s="39"/>
      <c r="O91" s="28"/>
    </row>
    <row r="92" spans="2:15" ht="15" customHeight="1" thickBot="1" x14ac:dyDescent="0.3">
      <c r="B92" s="12"/>
      <c r="C92" s="14"/>
      <c r="D92" s="139" t="s">
        <v>63</v>
      </c>
      <c r="E92" s="140"/>
      <c r="G92" s="28"/>
      <c r="H92" s="174" t="s">
        <v>126</v>
      </c>
      <c r="I92" s="175"/>
      <c r="J92" s="175"/>
      <c r="K92" s="175"/>
      <c r="L92" s="175"/>
      <c r="M92" s="175"/>
      <c r="N92" s="176"/>
      <c r="O92" s="28"/>
    </row>
    <row r="93" spans="2:15" ht="15" customHeight="1" x14ac:dyDescent="0.25">
      <c r="B93" s="12"/>
      <c r="C93" s="14"/>
      <c r="D93" s="139" t="s">
        <v>64</v>
      </c>
      <c r="E93" s="140"/>
      <c r="G93" s="28"/>
      <c r="H93" s="258" t="s">
        <v>113</v>
      </c>
      <c r="I93" s="259"/>
      <c r="J93" s="262">
        <v>0</v>
      </c>
      <c r="K93" s="263"/>
      <c r="L93" s="266" t="s">
        <v>6</v>
      </c>
      <c r="M93" s="214" t="s">
        <v>127</v>
      </c>
      <c r="N93" s="215"/>
      <c r="O93" s="28"/>
    </row>
    <row r="94" spans="2:15" ht="15" customHeight="1" thickBot="1" x14ac:dyDescent="0.3">
      <c r="B94" s="15"/>
      <c r="C94" s="16"/>
      <c r="D94" s="137" t="s">
        <v>65</v>
      </c>
      <c r="E94" s="138"/>
      <c r="G94" s="28"/>
      <c r="H94" s="260"/>
      <c r="I94" s="261"/>
      <c r="J94" s="264"/>
      <c r="K94" s="265"/>
      <c r="L94" s="254"/>
      <c r="M94" s="216"/>
      <c r="N94" s="217"/>
      <c r="O94" s="28"/>
    </row>
    <row r="95" spans="2:15" x14ac:dyDescent="0.25">
      <c r="C95" s="1"/>
      <c r="G95" s="28"/>
      <c r="H95" s="108" t="s">
        <v>119</v>
      </c>
      <c r="I95" s="109"/>
      <c r="J95" s="177">
        <v>0</v>
      </c>
      <c r="K95" s="178"/>
      <c r="L95" s="85" t="s">
        <v>6</v>
      </c>
      <c r="M95" s="216"/>
      <c r="N95" s="217"/>
      <c r="O95" s="28"/>
    </row>
    <row r="96" spans="2:15" ht="14.45" customHeight="1" x14ac:dyDescent="0.25">
      <c r="C96" s="1"/>
      <c r="G96" s="28"/>
      <c r="H96" s="243"/>
      <c r="I96" s="244"/>
      <c r="J96" s="220"/>
      <c r="K96" s="221"/>
      <c r="L96" s="254"/>
      <c r="M96" s="216"/>
      <c r="N96" s="217"/>
      <c r="O96" s="28"/>
    </row>
    <row r="97" spans="3:15" x14ac:dyDescent="0.25">
      <c r="C97" s="1"/>
      <c r="G97" s="28"/>
      <c r="H97" s="108" t="s">
        <v>120</v>
      </c>
      <c r="I97" s="109"/>
      <c r="J97" s="177">
        <v>0</v>
      </c>
      <c r="K97" s="178"/>
      <c r="L97" s="85" t="s">
        <v>6</v>
      </c>
      <c r="M97" s="216"/>
      <c r="N97" s="217"/>
      <c r="O97" s="28"/>
    </row>
    <row r="98" spans="3:15" ht="14.45" customHeight="1" thickBot="1" x14ac:dyDescent="0.3">
      <c r="C98" s="1"/>
      <c r="G98" s="28"/>
      <c r="H98" s="252"/>
      <c r="I98" s="253"/>
      <c r="J98" s="179"/>
      <c r="K98" s="180"/>
      <c r="L98" s="86"/>
      <c r="M98" s="218"/>
      <c r="N98" s="219"/>
      <c r="O98" s="28"/>
    </row>
    <row r="99" spans="3:15" ht="15.75" thickBot="1" x14ac:dyDescent="0.3">
      <c r="C99" s="1"/>
      <c r="G99" s="28"/>
      <c r="H99" s="29"/>
      <c r="I99" s="29"/>
      <c r="J99" s="30"/>
      <c r="K99" s="30"/>
      <c r="L99" s="29"/>
      <c r="M99" s="39"/>
      <c r="N99" s="39"/>
      <c r="O99" s="28"/>
    </row>
    <row r="100" spans="3:15" ht="15.75" thickBot="1" x14ac:dyDescent="0.3">
      <c r="C100" s="1"/>
      <c r="G100" s="28"/>
      <c r="H100" s="174" t="s">
        <v>130</v>
      </c>
      <c r="I100" s="175"/>
      <c r="J100" s="175"/>
      <c r="K100" s="175"/>
      <c r="L100" s="175"/>
      <c r="M100" s="175"/>
      <c r="N100" s="176"/>
      <c r="O100" s="28"/>
    </row>
    <row r="101" spans="3:15" ht="15.75" thickBot="1" x14ac:dyDescent="0.3">
      <c r="C101" s="1"/>
      <c r="G101" s="28"/>
      <c r="H101" s="71" t="s">
        <v>5</v>
      </c>
      <c r="I101" s="72"/>
      <c r="J101" s="114">
        <f>J37</f>
        <v>999000</v>
      </c>
      <c r="K101" s="115"/>
      <c r="L101" s="51" t="s">
        <v>6</v>
      </c>
      <c r="M101" s="245" t="s">
        <v>93</v>
      </c>
      <c r="N101" s="246"/>
      <c r="O101" s="28"/>
    </row>
    <row r="102" spans="3:15" x14ac:dyDescent="0.25">
      <c r="C102" s="1"/>
      <c r="G102" s="28"/>
      <c r="H102" s="247" t="str">
        <f>IF(M77="dle zákona č. 134/2016 Sb. (nový zákon)",
"Navýšení se zahrnutím víceprací a méněprací z předchozích dodatků",
(IF(M85="dle zákona č. 134/2016 Sb. (nový zákon)",
"Navýšení se zahrnutím víceprací a méněprací z předchozích dodatků",
(IF(M93="dle zákona č. 134/2016 Sb. (nový zákon)",
"Navýšení se zahrnutím víceprací a méněprací z předchozích dodatků",
"Navýšení se zahrnutím víceprací z předchozích dodatků")))))</f>
        <v>Navýšení se zahrnutím víceprací z předchozích dodatků</v>
      </c>
      <c r="I102" s="248"/>
      <c r="J102" s="119">
        <f>IF(M77="ŽÁDNÝ DALŠÍ DODATEK NEEXISTUJE",0,(IF(M77="dle zákona č. 137/2006 Sb. (starý zákon)",(IF(J62&lt;0,(0+J77),(J62+J77))),(IF(J62&lt;0,(0+J77-ABS(J79)),(J62+J77-ABS(J79)))))))
+IF(M85="ŽÁDNÝ DALŠÍ DODATEK NEEXISTUJE",0,(IF(M85="dle zákona č. 137/2006 Sb. (starý zákon)",(IF(J62&lt;0,(0+J85),(J62+J85))),(IF(J62&lt;0,(0+J85-ABS(J87)),(J62+J85-ABS(J87)))))))
+IF(M93="ŽÁDNÝ DALŠÍ DODATEK NEEXISTUJE",0,(IF(M93="dle zákona č. 137/2006 Sb. (starý zákon)",(IF(J62&lt;0,(0+J93),(J62+J93))),(IF(J62&lt;0,(0+J93-ABS(J95)),(J62+J93-ABS(J95)))))))</f>
        <v>0</v>
      </c>
      <c r="K102" s="120"/>
      <c r="L102" s="121" t="s">
        <v>6</v>
      </c>
      <c r="M102" s="75" t="str">
        <f>IF((J102/J101)&lt;(L104/100),"Navýšení nepřekročí 30 %.","!!! Navýšení překročí 30 % !!!")</f>
        <v>Navýšení nepřekročí 30 %.</v>
      </c>
      <c r="N102" s="76"/>
      <c r="O102" s="28"/>
    </row>
    <row r="103" spans="3:15" ht="15.75" thickBot="1" x14ac:dyDescent="0.3">
      <c r="G103" s="28"/>
      <c r="H103" s="249"/>
      <c r="I103" s="250"/>
      <c r="J103" s="119"/>
      <c r="K103" s="120"/>
      <c r="L103" s="121"/>
      <c r="M103" s="77"/>
      <c r="N103" s="78"/>
      <c r="O103" s="28"/>
    </row>
    <row r="104" spans="3:15" ht="15.75" thickBot="1" x14ac:dyDescent="0.3">
      <c r="G104" s="28"/>
      <c r="H104" s="52" t="s">
        <v>107</v>
      </c>
      <c r="I104" s="53">
        <f>L104</f>
        <v>30</v>
      </c>
      <c r="J104" s="54">
        <f>(J102/J101)*100</f>
        <v>0</v>
      </c>
      <c r="K104" s="55" t="s">
        <v>68</v>
      </c>
      <c r="L104" s="56">
        <v>30</v>
      </c>
      <c r="M104" s="79"/>
      <c r="N104" s="80"/>
      <c r="O104" s="28"/>
    </row>
    <row r="105" spans="3:15" ht="15.75" thickBot="1" x14ac:dyDescent="0.3">
      <c r="G105" s="28"/>
      <c r="H105" s="29"/>
      <c r="I105" s="29"/>
      <c r="J105" s="30"/>
      <c r="K105" s="30"/>
      <c r="L105" s="29"/>
      <c r="M105" s="39"/>
      <c r="N105" s="39"/>
      <c r="O105" s="28"/>
    </row>
    <row r="106" spans="3:15" ht="15.75" thickBot="1" x14ac:dyDescent="0.3">
      <c r="G106" s="28"/>
      <c r="H106" s="101" t="s">
        <v>122</v>
      </c>
      <c r="I106" s="102"/>
      <c r="J106" s="102"/>
      <c r="K106" s="102"/>
      <c r="L106" s="102"/>
      <c r="M106" s="102"/>
      <c r="N106" s="103"/>
      <c r="O106" s="28"/>
    </row>
    <row r="107" spans="3:15" x14ac:dyDescent="0.25">
      <c r="G107" s="28"/>
      <c r="H107" s="96" t="s">
        <v>109</v>
      </c>
      <c r="I107" s="97"/>
      <c r="J107" s="97"/>
      <c r="K107" s="98"/>
      <c r="L107" s="222">
        <f>J27</f>
        <v>999000</v>
      </c>
      <c r="M107" s="223"/>
      <c r="N107" s="73" t="s">
        <v>6</v>
      </c>
      <c r="O107" s="28"/>
    </row>
    <row r="108" spans="3:15" x14ac:dyDescent="0.25">
      <c r="G108" s="28"/>
      <c r="H108" s="93"/>
      <c r="I108" s="94"/>
      <c r="J108" s="94"/>
      <c r="K108" s="95"/>
      <c r="L108" s="224"/>
      <c r="M108" s="225"/>
      <c r="N108" s="74"/>
      <c r="O108" s="28"/>
    </row>
    <row r="109" spans="3:15" x14ac:dyDescent="0.25">
      <c r="G109" s="28"/>
      <c r="H109" s="90" t="s">
        <v>105</v>
      </c>
      <c r="I109" s="91"/>
      <c r="J109" s="91"/>
      <c r="K109" s="92"/>
      <c r="L109" s="226">
        <f>J28+J38+J47+(IF($M$77="ŽÁDNÝ DALŠÍ DODATEK NEEXISTUJE",0,J77))+(IF($M$85="ŽÁDNÝ DALŠÍ DODATEK NEEXISTUJE",0,J85))+(IF($M$93="ŽÁDNÝ DALŠÍ DODATEK NEEXISTUJE",0,J93))</f>
        <v>30000</v>
      </c>
      <c r="M109" s="227"/>
      <c r="N109" s="74" t="s">
        <v>6</v>
      </c>
      <c r="O109" s="28"/>
    </row>
    <row r="110" spans="3:15" x14ac:dyDescent="0.25">
      <c r="G110" s="28"/>
      <c r="H110" s="93"/>
      <c r="I110" s="94"/>
      <c r="J110" s="94"/>
      <c r="K110" s="95"/>
      <c r="L110" s="204"/>
      <c r="M110" s="205"/>
      <c r="N110" s="74"/>
      <c r="O110" s="28"/>
    </row>
    <row r="111" spans="3:15" x14ac:dyDescent="0.25">
      <c r="G111" s="28"/>
      <c r="H111" s="90" t="s">
        <v>108</v>
      </c>
      <c r="I111" s="91"/>
      <c r="J111" s="91"/>
      <c r="K111" s="92"/>
      <c r="L111" s="206">
        <f>ABS(J29)+ABS(J39)+ABS(J48)+ABS(J55)+ABS(J57)
+(IF(M77="ŽÁDNÝ DALŠÍ DODATEK NEEXISTUJE",0,(IF(M77="dle zákona č. 137/2006 Sb. (starý zákon)",(ABS(J81)),(ABS(J79)+ABS(J81))))))
+(IF(M85="ŽÁDNÝ DALŠÍ DODATEK NEEXISTUJE",0,(IF(M85="dle zákona č. 137/2006 Sb. (starý zákon)",(ABS(J89)),(ABS(J87)+ABS(J89))))))
+(IF(M93="ŽÁDNÝ DALŠÍ DODATEK NEEXISTUJE",0,(IF(M93="dle zákona č. 137/2006 Sb. (starý zákon)",(ABS(J97)),(ABS(J95)+ABS(J97))))))</f>
        <v>0</v>
      </c>
      <c r="M111" s="207"/>
      <c r="N111" s="74" t="s">
        <v>6</v>
      </c>
      <c r="O111" s="28"/>
    </row>
    <row r="112" spans="3:15" x14ac:dyDescent="0.25">
      <c r="G112" s="28"/>
      <c r="H112" s="93"/>
      <c r="I112" s="94"/>
      <c r="J112" s="94"/>
      <c r="K112" s="95"/>
      <c r="L112" s="208"/>
      <c r="M112" s="209"/>
      <c r="N112" s="74"/>
      <c r="O112" s="28"/>
    </row>
    <row r="113" spans="5:15" x14ac:dyDescent="0.25">
      <c r="G113" s="28"/>
      <c r="H113" s="196" t="s">
        <v>110</v>
      </c>
      <c r="I113" s="197"/>
      <c r="J113" s="197"/>
      <c r="K113" s="198"/>
      <c r="L113" s="210">
        <f>L107+L109-ABS(L111)</f>
        <v>1029000</v>
      </c>
      <c r="M113" s="211"/>
      <c r="N113" s="228" t="s">
        <v>6</v>
      </c>
      <c r="O113" s="28"/>
    </row>
    <row r="114" spans="5:15" ht="15.75" thickBot="1" x14ac:dyDescent="0.3">
      <c r="G114" s="28"/>
      <c r="H114" s="199"/>
      <c r="I114" s="200"/>
      <c r="J114" s="200"/>
      <c r="K114" s="201"/>
      <c r="L114" s="212"/>
      <c r="M114" s="213"/>
      <c r="N114" s="229"/>
      <c r="O114" s="28"/>
    </row>
    <row r="115" spans="5:15" x14ac:dyDescent="0.25">
      <c r="G115" s="28"/>
      <c r="H115" s="57"/>
      <c r="I115" s="57"/>
      <c r="J115" s="57"/>
      <c r="K115" s="57"/>
      <c r="L115" s="57"/>
      <c r="M115" s="57"/>
      <c r="N115" s="57"/>
      <c r="O115" s="28"/>
    </row>
    <row r="116" spans="5:15" x14ac:dyDescent="0.25">
      <c r="G116" s="28"/>
      <c r="H116" s="58"/>
      <c r="I116" s="58"/>
      <c r="J116" s="58"/>
      <c r="K116" s="58"/>
      <c r="L116" s="58"/>
      <c r="M116" s="58"/>
      <c r="N116" s="58"/>
      <c r="O116" s="28"/>
    </row>
    <row r="117" spans="5:15" x14ac:dyDescent="0.25">
      <c r="G117" s="28"/>
      <c r="H117" s="58"/>
      <c r="I117" s="58"/>
      <c r="J117" s="58"/>
      <c r="K117" s="58"/>
      <c r="L117" s="58"/>
      <c r="M117" s="58"/>
      <c r="N117" s="58"/>
      <c r="O117" s="28"/>
    </row>
    <row r="118" spans="5:15" x14ac:dyDescent="0.25">
      <c r="G118" s="28"/>
      <c r="H118" s="257"/>
      <c r="I118" s="257"/>
      <c r="J118" s="255" t="s">
        <v>132</v>
      </c>
      <c r="K118" s="255"/>
      <c r="L118" s="255"/>
      <c r="M118" s="256"/>
      <c r="N118" s="256"/>
      <c r="O118" s="28"/>
    </row>
    <row r="119" spans="5:15" x14ac:dyDescent="0.25">
      <c r="G119" s="28"/>
      <c r="H119" s="58"/>
      <c r="I119" s="58"/>
      <c r="J119" s="58"/>
      <c r="K119" s="58"/>
      <c r="L119" s="58"/>
      <c r="M119" s="58"/>
      <c r="N119" s="58"/>
      <c r="O119" s="28"/>
    </row>
    <row r="121" spans="5:15" x14ac:dyDescent="0.25">
      <c r="E121" s="42" t="s">
        <v>67</v>
      </c>
    </row>
    <row r="122" spans="5:15" x14ac:dyDescent="0.25">
      <c r="E122" s="42" t="s">
        <v>8</v>
      </c>
    </row>
    <row r="123" spans="5:15" x14ac:dyDescent="0.25">
      <c r="E123" s="42"/>
    </row>
    <row r="124" spans="5:15" ht="15" customHeight="1" x14ac:dyDescent="0.25">
      <c r="E124" s="42" t="s">
        <v>114</v>
      </c>
    </row>
    <row r="125" spans="5:15" ht="15" customHeight="1" x14ac:dyDescent="0.25">
      <c r="E125" s="42" t="s">
        <v>115</v>
      </c>
    </row>
    <row r="126" spans="5:15" x14ac:dyDescent="0.25">
      <c r="E126" s="42" t="s">
        <v>127</v>
      </c>
    </row>
  </sheetData>
  <sheetProtection algorithmName="SHA-512" hashValue="iiAZ84UQmFyUX7CVdscK1ueN1jZnUnk9R+5pNuz6P420vxXMGrX2t7rMtw/98PTSL/054UjXD3VSRjAt9Vy5sQ==" saltValue="/uokPVuw2Yva9JbVZxkqZA==" spinCount="100000" sheet="1" objects="1" scenarios="1" selectLockedCells="1"/>
  <mergeCells count="229">
    <mergeCell ref="M46:N46"/>
    <mergeCell ref="M47:N47"/>
    <mergeCell ref="M48:N48"/>
    <mergeCell ref="M49:N49"/>
    <mergeCell ref="N109:N110"/>
    <mergeCell ref="N111:N112"/>
    <mergeCell ref="J118:L118"/>
    <mergeCell ref="M118:N118"/>
    <mergeCell ref="H118:I118"/>
    <mergeCell ref="L113:M114"/>
    <mergeCell ref="H74:N74"/>
    <mergeCell ref="H75:N75"/>
    <mergeCell ref="H92:N92"/>
    <mergeCell ref="H93:I94"/>
    <mergeCell ref="J93:K94"/>
    <mergeCell ref="L93:L94"/>
    <mergeCell ref="M93:N98"/>
    <mergeCell ref="H95:I96"/>
    <mergeCell ref="J95:K96"/>
    <mergeCell ref="L95:L96"/>
    <mergeCell ref="H97:I98"/>
    <mergeCell ref="J97:K98"/>
    <mergeCell ref="L97:L98"/>
    <mergeCell ref="M77:N82"/>
    <mergeCell ref="L111:M112"/>
    <mergeCell ref="H113:K114"/>
    <mergeCell ref="L107:M108"/>
    <mergeCell ref="L109:M110"/>
    <mergeCell ref="N72:N73"/>
    <mergeCell ref="H55:I56"/>
    <mergeCell ref="J55:K56"/>
    <mergeCell ref="L55:L56"/>
    <mergeCell ref="M55:N56"/>
    <mergeCell ref="H57:I58"/>
    <mergeCell ref="J57:K58"/>
    <mergeCell ref="H87:I88"/>
    <mergeCell ref="M101:N101"/>
    <mergeCell ref="H102:I103"/>
    <mergeCell ref="H77:I78"/>
    <mergeCell ref="H89:I90"/>
    <mergeCell ref="L87:L88"/>
    <mergeCell ref="N107:N108"/>
    <mergeCell ref="M61:N61"/>
    <mergeCell ref="H84:N84"/>
    <mergeCell ref="H85:I86"/>
    <mergeCell ref="J85:K86"/>
    <mergeCell ref="L85:L86"/>
    <mergeCell ref="N113:N114"/>
    <mergeCell ref="M39:N39"/>
    <mergeCell ref="M40:N40"/>
    <mergeCell ref="M41:N43"/>
    <mergeCell ref="M50:N52"/>
    <mergeCell ref="M62:N64"/>
    <mergeCell ref="H76:N76"/>
    <mergeCell ref="H100:N100"/>
    <mergeCell ref="J89:K90"/>
    <mergeCell ref="J77:K78"/>
    <mergeCell ref="L77:L78"/>
    <mergeCell ref="H79:I80"/>
    <mergeCell ref="J79:K80"/>
    <mergeCell ref="L79:L80"/>
    <mergeCell ref="H81:I82"/>
    <mergeCell ref="J81:K82"/>
    <mergeCell ref="M57:N58"/>
    <mergeCell ref="H68:K69"/>
    <mergeCell ref="H70:K71"/>
    <mergeCell ref="H72:K73"/>
    <mergeCell ref="L68:M69"/>
    <mergeCell ref="L70:M71"/>
    <mergeCell ref="L72:M73"/>
    <mergeCell ref="M85:N90"/>
    <mergeCell ref="H67:N67"/>
    <mergeCell ref="D46:E46"/>
    <mergeCell ref="H37:I37"/>
    <mergeCell ref="H38:I38"/>
    <mergeCell ref="H39:I39"/>
    <mergeCell ref="H40:I40"/>
    <mergeCell ref="H41:I42"/>
    <mergeCell ref="D66:E66"/>
    <mergeCell ref="D54:E54"/>
    <mergeCell ref="C57:E57"/>
    <mergeCell ref="F61:F62"/>
    <mergeCell ref="D64:E64"/>
    <mergeCell ref="H61:I61"/>
    <mergeCell ref="H49:I49"/>
    <mergeCell ref="H46:I46"/>
    <mergeCell ref="H47:I47"/>
    <mergeCell ref="H48:I48"/>
    <mergeCell ref="C2:E2"/>
    <mergeCell ref="C3:E3"/>
    <mergeCell ref="C4:E4"/>
    <mergeCell ref="C5:E5"/>
    <mergeCell ref="C49:E49"/>
    <mergeCell ref="C16:E16"/>
    <mergeCell ref="D19:E19"/>
    <mergeCell ref="D21:E21"/>
    <mergeCell ref="D22:E22"/>
    <mergeCell ref="C26:E26"/>
    <mergeCell ref="D27:E27"/>
    <mergeCell ref="C25:E25"/>
    <mergeCell ref="C35:E35"/>
    <mergeCell ref="C36:E36"/>
    <mergeCell ref="C37:E37"/>
    <mergeCell ref="D39:E39"/>
    <mergeCell ref="D40:E40"/>
    <mergeCell ref="D41:E41"/>
    <mergeCell ref="D44:E44"/>
    <mergeCell ref="D45:E45"/>
    <mergeCell ref="D28:E28"/>
    <mergeCell ref="C38:E38"/>
    <mergeCell ref="D42:E42"/>
    <mergeCell ref="D43:E43"/>
    <mergeCell ref="C15:E15"/>
    <mergeCell ref="D17:E17"/>
    <mergeCell ref="D18:E18"/>
    <mergeCell ref="D20:E20"/>
    <mergeCell ref="C24:E24"/>
    <mergeCell ref="C9:E9"/>
    <mergeCell ref="C13:E13"/>
    <mergeCell ref="C7:E7"/>
    <mergeCell ref="C8:E8"/>
    <mergeCell ref="C11:E11"/>
    <mergeCell ref="C12:E12"/>
    <mergeCell ref="D94:E94"/>
    <mergeCell ref="C81:E81"/>
    <mergeCell ref="C82:E82"/>
    <mergeCell ref="C85:E85"/>
    <mergeCell ref="C86:E86"/>
    <mergeCell ref="D88:E88"/>
    <mergeCell ref="C74:E74"/>
    <mergeCell ref="C77:E77"/>
    <mergeCell ref="C78:E78"/>
    <mergeCell ref="C79:E79"/>
    <mergeCell ref="C80:E80"/>
    <mergeCell ref="D89:E89"/>
    <mergeCell ref="D91:E91"/>
    <mergeCell ref="D90:E90"/>
    <mergeCell ref="C75:E75"/>
    <mergeCell ref="C83:E83"/>
    <mergeCell ref="C87:E87"/>
    <mergeCell ref="D93:E93"/>
    <mergeCell ref="D92:E92"/>
    <mergeCell ref="D67:E67"/>
    <mergeCell ref="D68:E68"/>
    <mergeCell ref="D69:E69"/>
    <mergeCell ref="D70:E70"/>
    <mergeCell ref="C73:E73"/>
    <mergeCell ref="C58:E58"/>
    <mergeCell ref="C59:E59"/>
    <mergeCell ref="D61:E61"/>
    <mergeCell ref="D63:E63"/>
    <mergeCell ref="D65:E65"/>
    <mergeCell ref="H19:N19"/>
    <mergeCell ref="H21:N21"/>
    <mergeCell ref="H23:N24"/>
    <mergeCell ref="H22:N22"/>
    <mergeCell ref="D71:E71"/>
    <mergeCell ref="D51:E51"/>
    <mergeCell ref="D52:E52"/>
    <mergeCell ref="D55:E55"/>
    <mergeCell ref="C60:E60"/>
    <mergeCell ref="D62:E62"/>
    <mergeCell ref="H62:I63"/>
    <mergeCell ref="H50:I51"/>
    <mergeCell ref="D50:E50"/>
    <mergeCell ref="D53:E53"/>
    <mergeCell ref="H66:N66"/>
    <mergeCell ref="C48:E48"/>
    <mergeCell ref="J46:K46"/>
    <mergeCell ref="J47:K47"/>
    <mergeCell ref="J48:K48"/>
    <mergeCell ref="J37:K37"/>
    <mergeCell ref="J40:K40"/>
    <mergeCell ref="J41:K42"/>
    <mergeCell ref="L41:L42"/>
    <mergeCell ref="J38:K38"/>
    <mergeCell ref="J102:K103"/>
    <mergeCell ref="L102:L103"/>
    <mergeCell ref="J28:K28"/>
    <mergeCell ref="J49:K49"/>
    <mergeCell ref="J50:K51"/>
    <mergeCell ref="L50:L51"/>
    <mergeCell ref="J62:K63"/>
    <mergeCell ref="L62:L63"/>
    <mergeCell ref="J61:K61"/>
    <mergeCell ref="J39:K39"/>
    <mergeCell ref="L57:L58"/>
    <mergeCell ref="J87:K88"/>
    <mergeCell ref="J101:K101"/>
    <mergeCell ref="M38:N38"/>
    <mergeCell ref="H36:N36"/>
    <mergeCell ref="H26:N26"/>
    <mergeCell ref="H27:I27"/>
    <mergeCell ref="H28:I28"/>
    <mergeCell ref="H29:I29"/>
    <mergeCell ref="H30:I30"/>
    <mergeCell ref="H31:I31"/>
    <mergeCell ref="H32:I33"/>
    <mergeCell ref="J27:K27"/>
    <mergeCell ref="M27:N27"/>
    <mergeCell ref="M28:N28"/>
    <mergeCell ref="M29:N29"/>
    <mergeCell ref="J31:K31"/>
    <mergeCell ref="J30:L30"/>
    <mergeCell ref="L32:L33"/>
    <mergeCell ref="H115:N115"/>
    <mergeCell ref="H116:N116"/>
    <mergeCell ref="H117:N117"/>
    <mergeCell ref="H119:N119"/>
    <mergeCell ref="M30:N30"/>
    <mergeCell ref="M31:N31"/>
    <mergeCell ref="M32:N34"/>
    <mergeCell ref="J29:K29"/>
    <mergeCell ref="H101:I101"/>
    <mergeCell ref="N68:N69"/>
    <mergeCell ref="N70:N71"/>
    <mergeCell ref="M102:N104"/>
    <mergeCell ref="J32:K33"/>
    <mergeCell ref="L89:L90"/>
    <mergeCell ref="L81:L82"/>
    <mergeCell ref="H65:N65"/>
    <mergeCell ref="H109:K110"/>
    <mergeCell ref="H111:K112"/>
    <mergeCell ref="H107:K108"/>
    <mergeCell ref="M37:N37"/>
    <mergeCell ref="H106:N106"/>
    <mergeCell ref="H60:N60"/>
    <mergeCell ref="H54:N54"/>
    <mergeCell ref="H45:N45"/>
  </mergeCells>
  <conditionalFormatting sqref="M50 M44:N44 M41">
    <cfRule type="containsText" dxfId="25" priority="37" operator="containsText" text="Nejedná se o podstatnou změnu závazku.">
      <formula>NOT(ISERROR(SEARCH("Nejedná se o podstatnou změnu závazku.",M41)))</formula>
    </cfRule>
    <cfRule type="containsText" dxfId="24" priority="38" operator="containsText" text="!!! Podstatná změna závazku !!!">
      <formula>NOT(ISERROR(SEARCH("!!! Podstatná změna závazku !!!",M41)))</formula>
    </cfRule>
  </conditionalFormatting>
  <conditionalFormatting sqref="M62">
    <cfRule type="containsText" dxfId="23" priority="29" operator="containsText" text="Navýšení nepřekročí 30 %.">
      <formula>NOT(ISERROR(SEARCH("Navýšení nepřekročí 30 %.",M62)))</formula>
    </cfRule>
    <cfRule type="containsText" dxfId="22" priority="30" operator="containsText" text="!!! Navýšení překročí 30 % !!!">
      <formula>NOT(ISERROR(SEARCH("!!! Navýšení překročí 30 % !!!",M62)))</formula>
    </cfRule>
  </conditionalFormatting>
  <conditionalFormatting sqref="M32">
    <cfRule type="containsText" dxfId="21" priority="27" operator="containsText" text="Nejedná se o podstatnou změnu závazku.">
      <formula>NOT(ISERROR(SEARCH("Nejedná se o podstatnou změnu závazku.",M32)))</formula>
    </cfRule>
    <cfRule type="containsText" dxfId="20" priority="28" operator="containsText" text="!!! Podstatná změna závazku !!!">
      <formula>NOT(ISERROR(SEARCH("!!! Podstatná změna závazku !!!",M32)))</formula>
    </cfRule>
  </conditionalFormatting>
  <conditionalFormatting sqref="M102">
    <cfRule type="containsText" dxfId="19" priority="25" operator="containsText" text="Navýšení nepřekročí 30 %.">
      <formula>NOT(ISERROR(SEARCH("Navýšení nepřekročí 30 %.",M102)))</formula>
    </cfRule>
    <cfRule type="containsText" dxfId="18" priority="26" operator="containsText" text="!!! Navýšení překročí 30 % !!!">
      <formula>NOT(ISERROR(SEARCH("!!! Navýšení překročí 30 % !!!",M102)))</formula>
    </cfRule>
  </conditionalFormatting>
  <conditionalFormatting sqref="J79:K80">
    <cfRule type="expression" dxfId="17" priority="23">
      <formula>$M$77="dle zákona č. 137/2006 Sb. (starý zákon)"</formula>
    </cfRule>
  </conditionalFormatting>
  <conditionalFormatting sqref="L79:L80">
    <cfRule type="expression" dxfId="16" priority="22">
      <formula>$M$77="dle zákona č. 137/2006 Sb. (starý zákon)"</formula>
    </cfRule>
  </conditionalFormatting>
  <conditionalFormatting sqref="H79:I80">
    <cfRule type="expression" dxfId="15" priority="1">
      <formula>$M$77="ŽÁDNÝ DALŠÍ DODATEK NEEXISTUJE"</formula>
    </cfRule>
    <cfRule type="expression" dxfId="14" priority="21">
      <formula>$M$77="dle zákona č. 137/2006 Sb. (starý zákon)"</formula>
    </cfRule>
  </conditionalFormatting>
  <conditionalFormatting sqref="J87:K88">
    <cfRule type="expression" dxfId="13" priority="20">
      <formula>$M$85="dle zákona č. 137/2006 Sb. (starý zákon)"</formula>
    </cfRule>
  </conditionalFormatting>
  <conditionalFormatting sqref="L87:L88">
    <cfRule type="expression" dxfId="12" priority="19">
      <formula>$M$85="dle zákona č. 137/2006 Sb. (starý zákon)"</formula>
    </cfRule>
  </conditionalFormatting>
  <conditionalFormatting sqref="H87:I88">
    <cfRule type="expression" dxfId="11" priority="11">
      <formula>$M$85="ŽÁDNÝ DALŠÍ DODATEK NEEXISTUJE"</formula>
    </cfRule>
    <cfRule type="expression" dxfId="10" priority="18">
      <formula>$M$85="dle zákona č. 137/2006 Sb. (starý zákon)"</formula>
    </cfRule>
  </conditionalFormatting>
  <conditionalFormatting sqref="J85:L90">
    <cfRule type="expression" dxfId="9" priority="13">
      <formula>$M$85="ŽÁDNÝ DALŠÍ DODATEK NEEXISTUJE"</formula>
    </cfRule>
  </conditionalFormatting>
  <conditionalFormatting sqref="H85:I86 H89:I90">
    <cfRule type="expression" dxfId="8" priority="12">
      <formula>$M$85="ŽÁDNÝ DALŠÍ DODATEK NEEXISTUJE"</formula>
    </cfRule>
  </conditionalFormatting>
  <conditionalFormatting sqref="L95:L96">
    <cfRule type="expression" dxfId="7" priority="9">
      <formula>$M$93="dle zákona č. 137/2006 Sb. (starý zákon)"</formula>
    </cfRule>
  </conditionalFormatting>
  <conditionalFormatting sqref="H95:I96">
    <cfRule type="expression" dxfId="6" priority="5">
      <formula>$M$93="ŽÁDNÝ DALŠÍ DODATEK NEEXISTUJE"</formula>
    </cfRule>
    <cfRule type="expression" dxfId="5" priority="8">
      <formula>$M$93="dle zákona č. 137/2006 Sb. (starý zákon)"</formula>
    </cfRule>
  </conditionalFormatting>
  <conditionalFormatting sqref="J93:L98">
    <cfRule type="expression" dxfId="4" priority="7">
      <formula>$M$93="ŽÁDNÝ DALŠÍ DODATEK NEEXISTUJE"</formula>
    </cfRule>
  </conditionalFormatting>
  <conditionalFormatting sqref="H93:I94 H97:I98">
    <cfRule type="expression" dxfId="3" priority="6">
      <formula>$M$93="ŽÁDNÝ DALŠÍ DODATEK NEEXISTUJE"</formula>
    </cfRule>
  </conditionalFormatting>
  <conditionalFormatting sqref="J95:K96">
    <cfRule type="expression" dxfId="2" priority="4">
      <formula>$M$93="dle zákona č. 137/2006 Sb. (starý zákon)"</formula>
    </cfRule>
  </conditionalFormatting>
  <conditionalFormatting sqref="J77:L82">
    <cfRule type="expression" dxfId="1" priority="3">
      <formula>$M$77="ŽÁDNÝ DALŠÍ DODATEK NEEXISTUJE"</formula>
    </cfRule>
  </conditionalFormatting>
  <conditionalFormatting sqref="H77:I78 H81:I82">
    <cfRule type="expression" dxfId="0" priority="2">
      <formula>$M$77="ŽÁDNÝ DALŠÍ DODATEK NEEXISTUJE"</formula>
    </cfRule>
  </conditionalFormatting>
  <dataValidations count="2">
    <dataValidation type="list" allowBlank="1" showInputMessage="1" showErrorMessage="1" sqref="J30:K30">
      <formula1>$E$121:$E$122</formula1>
    </dataValidation>
    <dataValidation type="list" allowBlank="1" showInputMessage="1" showErrorMessage="1" sqref="M77 M85 M93">
      <formula1>$E$124:$E$126</formula1>
    </dataValidation>
  </dataValidations>
  <printOptions horizontalCentered="1"/>
  <pageMargins left="0.59055118110236227" right="0.59055118110236227" top="0.19685039370078741" bottom="0.19685039370078741" header="0.19685039370078741" footer="0.11811023622047245"/>
  <pageSetup paperSize="9" fitToWidth="0" fitToHeight="0" orientation="portrait" r:id="rId1"/>
  <headerFooter>
    <oddFooter>&amp;L&amp;"-,Kurzíva"&amp;9Vytištěno dne: &amp;D         Čas: &amp;T&amp;C&amp;"-,Kurzíva"&amp;9&amp;P / &amp;N&amp;R
&amp;"-,Kurzíva"&amp;9Tabulku vytvořil a spravuje:          Ing. Miroslav Michl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Změny závazků</vt:lpstr>
      <vt:lpstr>'Změny závazků'!Oblast_tisku</vt:lpstr>
    </vt:vector>
  </TitlesOfParts>
  <Company>Krajský úřad Královéhradeckého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Jarmila Konečná</cp:lastModifiedBy>
  <cp:lastPrinted>2018-05-14T12:42:18Z</cp:lastPrinted>
  <dcterms:created xsi:type="dcterms:W3CDTF">2016-11-01T06:49:54Z</dcterms:created>
  <dcterms:modified xsi:type="dcterms:W3CDTF">2018-05-17T07:37:18Z</dcterms:modified>
</cp:coreProperties>
</file>