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875" activeTab="0"/>
  </bookViews>
  <sheets>
    <sheet name="Stavba" sheetId="1" r:id="rId1"/>
    <sheet name="SO 01 1 KL" sheetId="2" state="hidden" r:id="rId2"/>
    <sheet name="SO 01 1 Rek" sheetId="3" state="hidden" r:id="rId3"/>
    <sheet name="SO 02 1 KL" sheetId="5" state="hidden" r:id="rId4"/>
    <sheet name="SO 02 1 Rek" sheetId="6" state="hidden" r:id="rId5"/>
    <sheet name="SO 03 1 KL" sheetId="8" state="hidden" r:id="rId6"/>
    <sheet name="SO 03 1 Rek" sheetId="9" state="hidden" r:id="rId7"/>
    <sheet name="SO 04 1 KL" sheetId="11" state="hidden" r:id="rId8"/>
    <sheet name="SO 04 1 Rek" sheetId="12" state="hidden" r:id="rId9"/>
    <sheet name="SO 05 1 KL" sheetId="14" state="hidden" r:id="rId10"/>
    <sheet name="SO 05 1 Rek" sheetId="15" state="hidden" r:id="rId11"/>
    <sheet name="SO 05 1 Pol" sheetId="16" r:id="rId12"/>
    <sheet name="SO 06 1 KL" sheetId="17" state="hidden" r:id="rId13"/>
    <sheet name="SO 06 1 Rek" sheetId="18" state="hidden" r:id="rId14"/>
    <sheet name="SO 05 1 Pol UT ZT" sheetId="32" r:id="rId15"/>
    <sheet name="SO 07 1 KL" sheetId="20" state="hidden" r:id="rId16"/>
    <sheet name="SO 07 1 Rek" sheetId="21" state="hidden" r:id="rId17"/>
    <sheet name="SO 05 1 UT VZT" sheetId="38" r:id="rId18"/>
    <sheet name="SO 07 1 Pol" sheetId="22" r:id="rId19"/>
    <sheet name="SO 08 1 KL" sheetId="23" state="hidden" r:id="rId20"/>
    <sheet name="SO 08 1 Rek" sheetId="24" state="hidden" r:id="rId21"/>
    <sheet name="SO 07 1 Pol Plyn" sheetId="36" r:id="rId22"/>
    <sheet name="SO 08 1 Pol" sheetId="25" r:id="rId23"/>
    <sheet name="SO 09 1 KL" sheetId="26" state="hidden" r:id="rId24"/>
    <sheet name="SO 09 1 Rek" sheetId="27" state="hidden" r:id="rId25"/>
    <sheet name="SO 08 1 Pol MaR UT" sheetId="39" r:id="rId26"/>
    <sheet name="SO 10 1 KL" sheetId="29" state="hidden" r:id="rId27"/>
    <sheet name="SO 10 1 Rek" sheetId="30" state="hidden" r:id="rId28"/>
    <sheet name="SO 10 1 Pol" sheetId="31" r:id="rId29"/>
  </sheets>
  <externalReferences>
    <externalReference r:id="rId32"/>
  </externalReferences>
  <definedNames>
    <definedName name="CelkemObjekty" localSheetId="0">'Stavba'!$F$34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KL'!$A$1:$G$45</definedName>
    <definedName name="_xlnm.Print_Area" localSheetId="2">'SO 01 1 Rek'!$A$1:$I$40</definedName>
    <definedName name="_xlnm.Print_Area" localSheetId="3">'SO 02 1 KL'!$A$1:$G$45</definedName>
    <definedName name="_xlnm.Print_Area" localSheetId="4">'SO 02 1 Rek'!$A$1:$I$42</definedName>
    <definedName name="_xlnm.Print_Area" localSheetId="5">'SO 03 1 KL'!$A$1:$G$45</definedName>
    <definedName name="_xlnm.Print_Area" localSheetId="6">'SO 03 1 Rek'!$A$1:$I$49</definedName>
    <definedName name="_xlnm.Print_Area" localSheetId="7">'SO 04 1 KL'!$A$1:$G$45</definedName>
    <definedName name="_xlnm.Print_Area" localSheetId="8">'SO 04 1 Rek'!$A$1:$I$54</definedName>
    <definedName name="_xlnm.Print_Area" localSheetId="9">'SO 05 1 KL'!$A$1:$G$45</definedName>
    <definedName name="_xlnm.Print_Area" localSheetId="11">'SO 05 1 Pol'!$A$1:$K$9</definedName>
    <definedName name="_xlnm.Print_Area" localSheetId="10">'SO 05 1 Rek'!$A$1:$I$14</definedName>
    <definedName name="_xlnm.Print_Area" localSheetId="12">'SO 06 1 KL'!$A$1:$G$45</definedName>
    <definedName name="_xlnm.Print_Area" localSheetId="13">'SO 06 1 Rek'!$A$1:$I$14</definedName>
    <definedName name="_xlnm.Print_Area" localSheetId="15">'SO 07 1 KL'!$A$1:$G$45</definedName>
    <definedName name="_xlnm.Print_Area" localSheetId="18">'SO 07 1 Pol'!$A$1:$K$9</definedName>
    <definedName name="_xlnm.Print_Area" localSheetId="16">'SO 07 1 Rek'!$A$1:$I$14</definedName>
    <definedName name="_xlnm.Print_Area" localSheetId="19">'SO 08 1 KL'!$A$1:$G$45</definedName>
    <definedName name="_xlnm.Print_Area" localSheetId="22">'SO 08 1 Pol'!$A$1:$K$9</definedName>
    <definedName name="_xlnm.Print_Area" localSheetId="20">'SO 08 1 Rek'!$A$1:$I$14</definedName>
    <definedName name="_xlnm.Print_Area" localSheetId="23">'SO 09 1 KL'!$A$1:$G$45</definedName>
    <definedName name="_xlnm.Print_Area" localSheetId="24">'SO 09 1 Rek'!$A$1:$I$14</definedName>
    <definedName name="_xlnm.Print_Area" localSheetId="26">'SO 10 1 KL'!$A$1:$G$45</definedName>
    <definedName name="_xlnm.Print_Area" localSheetId="28">'SO 10 1 Pol'!$A$1:$K$9</definedName>
    <definedName name="_xlnm.Print_Area" localSheetId="27">'SO 10 1 Rek'!$A$1:$I$22</definedName>
    <definedName name="_xlnm.Print_Area" localSheetId="0">'Stavba'!$B$1:$J$255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11" hidden="1">0</definedName>
    <definedName name="solver_lin" localSheetId="18" hidden="1">0</definedName>
    <definedName name="solver_lin" localSheetId="22" hidden="1">0</definedName>
    <definedName name="solver_lin" localSheetId="28" hidden="1">0</definedName>
    <definedName name="solver_num" localSheetId="11" hidden="1">0</definedName>
    <definedName name="solver_num" localSheetId="18" hidden="1">0</definedName>
    <definedName name="solver_num" localSheetId="22" hidden="1">0</definedName>
    <definedName name="solver_num" localSheetId="28" hidden="1">0</definedName>
    <definedName name="solver_opt" localSheetId="11" hidden="1">#REF!</definedName>
    <definedName name="solver_opt" localSheetId="18" hidden="1">#REF!</definedName>
    <definedName name="solver_opt" localSheetId="22" hidden="1">#REF!</definedName>
    <definedName name="solver_opt" localSheetId="28" hidden="1">#REF!</definedName>
    <definedName name="solver_typ" localSheetId="11" hidden="1">1</definedName>
    <definedName name="solver_typ" localSheetId="18" hidden="1">1</definedName>
    <definedName name="solver_typ" localSheetId="22" hidden="1">1</definedName>
    <definedName name="solver_typ" localSheetId="28" hidden="1">1</definedName>
    <definedName name="solver_val" localSheetId="11" hidden="1">0</definedName>
    <definedName name="solver_val" localSheetId="18" hidden="1">0</definedName>
    <definedName name="solver_val" localSheetId="22" hidden="1">0</definedName>
    <definedName name="solver_val" localSheetId="28" hidden="1">0</definedName>
    <definedName name="SoucetDilu" localSheetId="0">'Stavba'!$F$100:$J$100</definedName>
    <definedName name="StavbaCelkem" localSheetId="0">'Stavba'!$H$34</definedName>
    <definedName name="Zhotovitel" localSheetId="0">'Stavba'!$D$7</definedName>
    <definedName name="_xlnm.Print_Titles" localSheetId="2">'SO 01 1 Rek'!$1:$6</definedName>
    <definedName name="_xlnm.Print_Titles" localSheetId="4">'SO 02 1 Rek'!$1:$6</definedName>
    <definedName name="_xlnm.Print_Titles" localSheetId="6">'SO 03 1 Rek'!$1:$6</definedName>
    <definedName name="_xlnm.Print_Titles" localSheetId="8">'SO 04 1 Rek'!$1:$6</definedName>
    <definedName name="_xlnm.Print_Titles" localSheetId="10">'SO 05 1 Rek'!$1:$6</definedName>
    <definedName name="_xlnm.Print_Titles" localSheetId="11">'SO 05 1 Pol'!$1:$6</definedName>
    <definedName name="_xlnm.Print_Titles" localSheetId="13">'SO 06 1 Rek'!$1:$6</definedName>
    <definedName name="_xlnm.Print_Titles" localSheetId="16">'SO 07 1 Rek'!$1:$6</definedName>
    <definedName name="_xlnm.Print_Titles" localSheetId="18">'SO 07 1 Pol'!$1:$6</definedName>
    <definedName name="_xlnm.Print_Titles" localSheetId="20">'SO 08 1 Rek'!$1:$6</definedName>
    <definedName name="_xlnm.Print_Titles" localSheetId="22">'SO 08 1 Pol'!$1:$6</definedName>
    <definedName name="_xlnm.Print_Titles" localSheetId="24">'SO 09 1 Rek'!$1:$6</definedName>
    <definedName name="_xlnm.Print_Titles" localSheetId="27">'SO 10 1 Rek'!$1:$6</definedName>
    <definedName name="_xlnm.Print_Titles" localSheetId="28">'SO 10 1 Pol'!$1:$6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<sst xmlns="http://schemas.openxmlformats.org/spreadsheetml/2006/main" count="1905" uniqueCount="573">
  <si>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</si>
  <si>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</si>
  <si>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</si>
  <si>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</si>
  <si>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</si>
  <si>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</si>
  <si>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</si>
  <si>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</si>
  <si>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</si>
  <si>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</si>
  <si>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</si>
  <si>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</si>
  <si>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</si>
  <si>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</si>
  <si>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</si>
  <si>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</si>
  <si>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</si>
  <si>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</si>
  <si>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</si>
  <si>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</si>
  <si>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</si>
  <si>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</si>
  <si>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</si>
  <si>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</si>
  <si>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</si>
  <si>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</si>
  <si>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</si>
  <si>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</si>
  <si>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</si>
  <si>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</si>
  <si>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</si>
  <si>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</si>
  <si>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</si>
  <si>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</si>
  <si>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</si>
  <si>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</si>
  <si>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</si>
  <si>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</si>
  <si>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</si>
  <si>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</si>
  <si>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</si>
  <si>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</si>
  <si>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</si>
  <si>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</si>
  <si>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</si>
  <si>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</si>
  <si>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</si>
  <si>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</si>
  <si>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</si>
  <si>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</si>
  <si>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</si>
  <si>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</si>
  <si>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</si>
  <si>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</si>
  <si>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</si>
  <si>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</si>
  <si>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</si>
  <si>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</si>
  <si>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</si>
  <si>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</si>
  <si>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</si>
  <si>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</si>
  <si>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</si>
  <si>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</si>
  <si>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</si>
  <si>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</si>
  <si>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</si>
  <si>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</si>
  <si>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</si>
  <si>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</si>
  <si>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</si>
  <si>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</si>
  <si>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</si>
  <si>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</si>
  <si>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</si>
  <si>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</si>
  <si>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</si>
  <si>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</si>
  <si>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</si>
  <si>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</si>
  <si>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</si>
  <si>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</si>
  <si>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</si>
  <si>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</si>
  <si>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</si>
  <si>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</si>
  <si>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</si>
  <si>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</si>
  <si>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</si>
  <si>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</si>
  <si>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</si>
  <si>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</si>
  <si>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</si>
  <si>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</si>
  <si>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</si>
  <si>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</si>
  <si>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</si>
  <si>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</si>
  <si>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</si>
  <si>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</si>
  <si>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</si>
  <si>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</si>
  <si>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</si>
  <si>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1106</t>
  </si>
  <si>
    <t>SEN obvodového pláště a střešních konstrukcí NB</t>
  </si>
  <si>
    <t>1106 SEN obvodového pláště a střešních konstrukcí NB</t>
  </si>
  <si>
    <t>SO 01</t>
  </si>
  <si>
    <t>Objekt A</t>
  </si>
  <si>
    <t>SO 01 Objekt A</t>
  </si>
  <si>
    <t>m2</t>
  </si>
  <si>
    <t>m3</t>
  </si>
  <si>
    <t>3</t>
  </si>
  <si>
    <t>Svislé a kompletní konstrukce</t>
  </si>
  <si>
    <t>kus</t>
  </si>
  <si>
    <t>5</t>
  </si>
  <si>
    <t>Komunikace</t>
  </si>
  <si>
    <t>61</t>
  </si>
  <si>
    <t>Upravy povrchů vnitřní</t>
  </si>
  <si>
    <t>m</t>
  </si>
  <si>
    <t>62</t>
  </si>
  <si>
    <t>Úpravy povrchů vnější</t>
  </si>
  <si>
    <t>621</t>
  </si>
  <si>
    <t>Průzkumy a zkoušky</t>
  </si>
  <si>
    <t>63</t>
  </si>
  <si>
    <t>Podlahy a podlahové konstrukce</t>
  </si>
  <si>
    <t>64</t>
  </si>
  <si>
    <t>Výplně otvorů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</si>
  <si>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</si>
  <si>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</si>
  <si>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</si>
  <si>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</si>
  <si>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</si>
  <si>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</si>
  <si>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</si>
  <si>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</si>
  <si>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</si>
  <si>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</si>
  <si>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</si>
  <si>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</si>
  <si>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</si>
  <si>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</si>
  <si>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712</t>
  </si>
  <si>
    <t>Živičné krytiny</t>
  </si>
  <si>
    <t>713</t>
  </si>
  <si>
    <t>Izolace tepelné</t>
  </si>
  <si>
    <t>762</t>
  </si>
  <si>
    <t>Konstrukce tesařské</t>
  </si>
  <si>
    <t>764</t>
  </si>
  <si>
    <t>Konstrukce klempířské</t>
  </si>
  <si>
    <t>766</t>
  </si>
  <si>
    <t>Konstrukce truhlářské</t>
  </si>
  <si>
    <t>769</t>
  </si>
  <si>
    <t>Otvorové prvky z plastu</t>
  </si>
  <si>
    <t>771</t>
  </si>
  <si>
    <t>Podlahy z dlaždic a obklady</t>
  </si>
  <si>
    <t>781</t>
  </si>
  <si>
    <t>Obklady keramické</t>
  </si>
  <si>
    <t>784</t>
  </si>
  <si>
    <t>Malby</t>
  </si>
  <si>
    <t>M21</t>
  </si>
  <si>
    <t>Elektromontáže</t>
  </si>
  <si>
    <t>M22</t>
  </si>
  <si>
    <t>Montáž sdělovací a zabezp. techniky</t>
  </si>
  <si>
    <t>D96</t>
  </si>
  <si>
    <t>Přesuny suti a vybouraných hmot</t>
  </si>
  <si>
    <t>Střední škola technická a řemeslná Nový Bydžov</t>
  </si>
  <si>
    <t>Energy Benefit Centre a.s.</t>
  </si>
  <si>
    <t>1 Objekt A</t>
  </si>
  <si>
    <t>SO 02</t>
  </si>
  <si>
    <t>Objekt B</t>
  </si>
  <si>
    <t>SO 02 Objekt B</t>
  </si>
  <si>
    <t>4</t>
  </si>
  <si>
    <t>Vodorovné konstrukce</t>
  </si>
  <si>
    <t>kpl</t>
  </si>
  <si>
    <t>721</t>
  </si>
  <si>
    <t>Vnitřní kanalizace</t>
  </si>
  <si>
    <t>765</t>
  </si>
  <si>
    <t>Krytiny tvrdé</t>
  </si>
  <si>
    <t>767</t>
  </si>
  <si>
    <t>Konstrukce zámečnické</t>
  </si>
  <si>
    <t>783</t>
  </si>
  <si>
    <t>Nátěry</t>
  </si>
  <si>
    <t>1 Objekt B</t>
  </si>
  <si>
    <t>SO 03</t>
  </si>
  <si>
    <t>Objekt C</t>
  </si>
  <si>
    <t>SO 03 Objekt C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</si>
  <si>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</si>
  <si>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</si>
  <si>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</si>
  <si>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</si>
  <si>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</si>
  <si>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</si>
  <si>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</si>
  <si>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</si>
  <si>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1 Objekt C</t>
  </si>
  <si>
    <t>SO 04</t>
  </si>
  <si>
    <t>Objekt D</t>
  </si>
  <si>
    <t>SO 04 Objekt D</t>
  </si>
  <si>
    <t>2</t>
  </si>
  <si>
    <t>Základy a zvláštní zakládání</t>
  </si>
  <si>
    <t>8</t>
  </si>
  <si>
    <t>Trubní vedení</t>
  </si>
  <si>
    <t>98</t>
  </si>
  <si>
    <t>Demolice</t>
  </si>
  <si>
    <t>723</t>
  </si>
  <si>
    <t>Vnitřní plynovod</t>
  </si>
  <si>
    <t>1 Objekt D</t>
  </si>
  <si>
    <t>SO 05</t>
  </si>
  <si>
    <t>Vytápění</t>
  </si>
  <si>
    <t>SO 05 Vytápění</t>
  </si>
  <si>
    <t>730</t>
  </si>
  <si>
    <t>Ústřední vytápění</t>
  </si>
  <si>
    <t>730 Ústřední vytápění</t>
  </si>
  <si>
    <t>7301RR00</t>
  </si>
  <si>
    <t>1 Vytápění</t>
  </si>
  <si>
    <t>SO 06</t>
  </si>
  <si>
    <t>Vzduchotechnika</t>
  </si>
  <si>
    <t>SO 06 Vzduchotechnika</t>
  </si>
  <si>
    <t>M24</t>
  </si>
  <si>
    <t>Montáže vzduchotechnických zařízení</t>
  </si>
  <si>
    <t>1 Vzduchotechnika</t>
  </si>
  <si>
    <t>SO 07</t>
  </si>
  <si>
    <t>Plynovod</t>
  </si>
  <si>
    <t>SO 07 Plynovod</t>
  </si>
  <si>
    <t>733</t>
  </si>
  <si>
    <t>Rozvod potrubí</t>
  </si>
  <si>
    <t>733 Rozvod potrubí</t>
  </si>
  <si>
    <t>733RR00</t>
  </si>
  <si>
    <t xml:space="preserve">Plynovod dle samostatného soupisu </t>
  </si>
  <si>
    <t>1 Plynovod</t>
  </si>
  <si>
    <t>SO 08</t>
  </si>
  <si>
    <t>MaR</t>
  </si>
  <si>
    <t>SO 08 MaR</t>
  </si>
  <si>
    <t>M53</t>
  </si>
  <si>
    <t>Opravy meřících a regul.přístr</t>
  </si>
  <si>
    <t>M53 Opravy meřících a regul.přístr</t>
  </si>
  <si>
    <t>M53RR00</t>
  </si>
  <si>
    <t xml:space="preserve">MaR dle samostatného soupisu </t>
  </si>
  <si>
    <t>SO 09</t>
  </si>
  <si>
    <t>Vnitroareálové rozvody</t>
  </si>
  <si>
    <t>SO 09 Vnitroareálové rozvody</t>
  </si>
  <si>
    <t>1 Vnitroareálové rozvody</t>
  </si>
  <si>
    <t>SO 10</t>
  </si>
  <si>
    <t>Vedlejší náklady</t>
  </si>
  <si>
    <t>SO 10 Vedlejší náklady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</si>
  <si>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</si>
  <si>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</si>
  <si>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</si>
  <si>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</si>
  <si>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soubor</t>
  </si>
  <si>
    <t>10</t>
  </si>
  <si>
    <t>1 Vedlejší náklady</t>
  </si>
  <si>
    <t>Dr. M. Tyrše 112</t>
  </si>
  <si>
    <t>Nový Bydžov</t>
  </si>
  <si>
    <t>50401</t>
  </si>
  <si>
    <t>Soupis prací</t>
  </si>
  <si>
    <t xml:space="preserve">Rozpočet - Výměna zdroje tepla </t>
  </si>
  <si>
    <t>Investiční akce:</t>
  </si>
  <si>
    <t>Investor:</t>
  </si>
  <si>
    <t>Zpracovatel</t>
  </si>
  <si>
    <t xml:space="preserve">Vypracoval: </t>
  </si>
  <si>
    <t>Lukáš Diviš</t>
  </si>
  <si>
    <t>Cena celkem bez DPH</t>
  </si>
  <si>
    <t>Zodpovědný projektant</t>
  </si>
  <si>
    <t>Ing. Luboš Knor</t>
  </si>
  <si>
    <t>DPH 21 %</t>
  </si>
  <si>
    <t>Stupeň:</t>
  </si>
  <si>
    <t>Cena celkem s DPH</t>
  </si>
  <si>
    <t>Datum:</t>
  </si>
  <si>
    <t>Položka</t>
  </si>
  <si>
    <t>Název</t>
  </si>
  <si>
    <t>Množství</t>
  </si>
  <si>
    <t>Cena/jedn.</t>
  </si>
  <si>
    <t>Zařízení</t>
  </si>
  <si>
    <t>Plynový kondenzační kotel závěsný, Q=48,7kW(80/60°C), NSV=97,1%(75/60°C), maximální výstupní teplota 80°C, přípustný provozní tlak kotle pmax=4 bar, P=200W/230V, pojistný ventil 3 bar, oběhové čerpadlo s elektronickou regulací výkonu</t>
  </si>
  <si>
    <t>Modul pro analogové řízení výkonu/výstupní teploty kotle pomocí signálu 0-10 V</t>
  </si>
  <si>
    <t>Uvedení kaskády 2 plynových kotlů do provozu, včetně nastavení provozních parametrů</t>
  </si>
  <si>
    <t xml:space="preserve">Termohydraulický oddělovač Q=6m3/h, včetně tepelné izolace, konzol, návarků pro vypouštění a odvzdušnění, protipřírub a těsnění </t>
  </si>
  <si>
    <t>Kombinovaný rozdělovač sběrač, Q=6,0 m3/h, přívod DN50, vývody- 4xDN40, 8xDN25, včetně návarků pro termomanometry, vypouštění, tepelné izolace, konzol, instalačního materiálu</t>
  </si>
  <si>
    <t>6</t>
  </si>
  <si>
    <t>Tlaková expanzní nádoba ÚT, V=100 l/0,6 MPa</t>
  </si>
  <si>
    <t>7</t>
  </si>
  <si>
    <t xml:space="preserve">Automatické doplňovací zařízení, bezčerpadlové s elektromagnetickým ventilem, včetně ovládacího panelu s dvouřádkovým LCD displejem, s funkcí výpočtu plnícího tlaku za zadaného minimálního provozního tlaku, kontroly těsnosti potrubí, monitorování průběhu plnění soustavy, max. provozní přetlak 10 barů, tmax=90°C, </t>
  </si>
  <si>
    <t>Úpravna topé vody na ocelovém rámu obsahující filtr mechanických nečistot s nerezovou vložkou o jemnosti filtrace 100 mikrometrů, demineralizační kolonu s náplní 60 litrů mixbedové prskyřice, průtok 0,2 m3/h, pmax=6 bar, tmax=45°C, oddělovač systému od vodovodního řádu vyhovující požadavku ČSN EN1717, DN20, pmax=10bar, eletromagnetického dávkovacího čerpadla inhibitoru s impuls. vodoměrem, včetně zásobníkové nádrže 50 litrů s hlídáním min. hladiny, inhibitoru koroze- kanystr 20 kg</t>
  </si>
  <si>
    <t>Odkouření</t>
  </si>
  <si>
    <t>9</t>
  </si>
  <si>
    <t>Komínová sada DN125/80- příslušenství plynového kondenzačního kotle, obsah: 5 ks distančních objímek, připojovací deska(komínová zděř s krycím plechem, patní koleno a adaptér pro připojení flexibilní vložky), komínový poklop</t>
  </si>
  <si>
    <t>Komínová hlavice kombinovaná- sání/výfuk- pro napojení na flexibilní spalinové potrubí DN80- příslušenství plynového kondenzačního kotle</t>
  </si>
  <si>
    <t>11</t>
  </si>
  <si>
    <t>Trubka spalinového potrubí koaxiální DN125/80 x 500 mm- příslušenství plynového kondenzačního kotle</t>
  </si>
  <si>
    <t>12</t>
  </si>
  <si>
    <t>Trubka spalinového potrubí koaxiální DN125/80 x 1000 mm- příslušenství plynového kondenzačního kotle</t>
  </si>
  <si>
    <t>13</t>
  </si>
  <si>
    <t>Koleno spalinového potrubí s kontrolním otvorem koaxiální DN125/80</t>
  </si>
  <si>
    <t>14</t>
  </si>
  <si>
    <t>Koleno spalinového potrubí koaxiální DN125/80</t>
  </si>
  <si>
    <t>15</t>
  </si>
  <si>
    <t>Flexibilní potrubí pro odvod spalin, DN80, PP</t>
  </si>
  <si>
    <t>Příplatek k potrubí vedenému ve stávajícím komínovém průduchu</t>
  </si>
  <si>
    <t>Oběhová čerpadla</t>
  </si>
  <si>
    <t>Čerpadlo oběhové závitové, s automatickou regulací výkonu, Q=1,6m3/h, Hmax=4,7m, P=144W/230V, včetně šroubení a těsnění</t>
  </si>
  <si>
    <t>Čerpadlo oběhové závitové, s automatickou regulací výkonu, Q=1,5m3/h, Hmax=3,5m, P=91W/230V, včetně šroubení a těsnění</t>
  </si>
  <si>
    <t>Čerpadlo oběhové závitové, s automatickou regulací výkonu, Q=0,6m3/h, Hmax=3,2m, P=45W/230V, včetně šroubení a těsnění</t>
  </si>
  <si>
    <t>Čerpadlo oběhové závitové, s automatickou regulací výkonu, Q=0,6m3/h, Hmax=5,5m, P=163W/230V, včetně šroubení a těsnění</t>
  </si>
  <si>
    <t>Čerpadlo oběhové závitové, s automatickou regulací výkonu, Q=0,5m3/h, Hmax=4,0m, P=124W/230V, včetně šroubení a těsnění</t>
  </si>
  <si>
    <t>Armatury</t>
  </si>
  <si>
    <t>Montáž - Trojcestný ventil směšovací, závitový, DN25, kvs=6,3, včetně servopohonu 230 V (dodávka MaR)</t>
  </si>
  <si>
    <t>Montáž - Trojcestný ventil směšovací, závitový, DN20, kvs=2,5, včetně servopohonu 230 V (dodávka MaR)</t>
  </si>
  <si>
    <t>Kohout kulový-voda, DN 50,t=120°C, PN16</t>
  </si>
  <si>
    <t>Kohout kulový-voda, DN 40,t=120°C, PN16</t>
  </si>
  <si>
    <t>Kohout kulový-voda, DN 32,t=120°C, PN16</t>
  </si>
  <si>
    <t>Kohout kulový-voda, DN 25,t=120°C, PN16</t>
  </si>
  <si>
    <t>Kohout kulový-voda s integrovaný filtračním sítkem, DN 32,t=120°C, PN16</t>
  </si>
  <si>
    <t>Kohout kulový s odvodněním-servisní armatura tlakové expanzní nádoby, DN 20,t=120°C, PN16</t>
  </si>
  <si>
    <t>Filtr topenářský, závitový DN 40,120°C, PN16</t>
  </si>
  <si>
    <t>Filtr topenářský, závitový DN 25,120°C, PN16</t>
  </si>
  <si>
    <t>Klapka zpětná pružinová, závitová,  DN 40, 120°C, PN15</t>
  </si>
  <si>
    <t>Klapka zpětná pružinová, závitová,  DN 32, 120°C, PN15</t>
  </si>
  <si>
    <t>Klapka zpětná pružinová, závitová,  DN 25, 120°C, PN15</t>
  </si>
  <si>
    <t>Automatický odvzdušňovací ventil DN15, 120°C, PN16</t>
  </si>
  <si>
    <t>Vypouštěcí kohout DN 15, 120°C, PN16</t>
  </si>
  <si>
    <t>Teploměr technický 0-120°C, včetně jímky</t>
  </si>
  <si>
    <t>Termomanometr 0-4 bar, 0-120°C, včetně jímky</t>
  </si>
  <si>
    <t>Potrubí</t>
  </si>
  <si>
    <t>Potrubí ocelové bezešvé DN50, včetvě tvarovek, spojovacího materiálu, konzol</t>
  </si>
  <si>
    <t>Potrubí ocelové bezešvé DN40, včetvě tvarovek, spojovacího materiálu, konzol</t>
  </si>
  <si>
    <t xml:space="preserve">Potrubí ocelové bezešvé DN32, včetvě tvarovek, spojovacího materiálu, konzol </t>
  </si>
  <si>
    <t xml:space="preserve">Potrubí ocelové bezešvé DN25, včetvě tvarovek, spojovacího materiálu, konzol </t>
  </si>
  <si>
    <t xml:space="preserve">Potrubí ocelové bezešvé DN20, včetvě tvarovek, spojovacího materiálu, konzol </t>
  </si>
  <si>
    <t>Napojení nových rozovdů na stávající ocelové rozvody ÚT do DN65</t>
  </si>
  <si>
    <t>Tepelné izolace</t>
  </si>
  <si>
    <t>Tep. izolace z minerálního vlákna, kašírovaná vyztuženou Al folií, vniřní pr./tl.  54/50 mm</t>
  </si>
  <si>
    <t>Tep. izolace z minerálního vlákna, kašírovaná vyztuženou Al folií, vniřní pr./tl.  48/40 mm</t>
  </si>
  <si>
    <t>Tep. izolace z minerálního vlákna, kašírovaná vyztuženou Al folií, vniřní pr./tl.  42/30 mm</t>
  </si>
  <si>
    <t>Tep. izolace z minerálního vlákna, kašírovaná vyztuženou Al folií, vniřní pr./tl.  35/25 mm</t>
  </si>
  <si>
    <t>Tep. izolace z minerálního vlákna, kašírovaná vyztuženou Al folií, vniřní pr./tl.  28/20 mm</t>
  </si>
  <si>
    <t>ZTI</t>
  </si>
  <si>
    <t>Kanalizační potrubí- PPR DN40, včetně tvarovek, kotvícího a spojovacího materiálu</t>
  </si>
  <si>
    <t>Kondenzátní trychtýřová zápachová uzávěrka DN40- plast</t>
  </si>
  <si>
    <t>Napojení kanalizačního potrubí na stávajícím plastovém kanalizačním potrubí DN50</t>
  </si>
  <si>
    <t>Napojení odvodu kondenzátu z plynového kotle na kanalizační potrubí PPR DN40</t>
  </si>
  <si>
    <t>Napojení kanalizačního potrubí na odobočku podlahové vpusti</t>
  </si>
  <si>
    <t>Podlahová vpusť průběžná(s přípojkou kanalizačního potrubí) 150x150 mm, včetně nerezové mřížky a začištění po montáži</t>
  </si>
  <si>
    <t>Potrubí studené vody- PPR 25x4,2, včetně tvarovek, kotvícího a spojovacího materiálu, tepelné izolace z polyetyloných návleků</t>
  </si>
  <si>
    <t>Potrubí studené vody- PPR 20x2,8, včetně tvarovek, kotvícího a spojovacího materiálu, tepelné izolace z polyetyloných návleků</t>
  </si>
  <si>
    <t>Napojení úpravny topné vody na rozvody studené vody</t>
  </si>
  <si>
    <t>Napojení automatického doplňovacího zařízení na rozvody studené vody</t>
  </si>
  <si>
    <t>Napojení kombinovaného rozdělovače-sběrače na rozvody studené vody</t>
  </si>
  <si>
    <t>Ostatní nespecifikovaný materiál, tvarovky, armatury, spojovací, kotvící materiál apod.</t>
  </si>
  <si>
    <t>Demontáže</t>
  </si>
  <si>
    <t>Demontáž plynového kotle stacionárního  Q&lt; 100 kW, včetně kouřovodu, odpojení od rozvodu plynu, elektrorozvodů a likvidace</t>
  </si>
  <si>
    <t>Demontáž tlakové expanzní nádoby do objemu 200 litrů, včetně likvidace</t>
  </si>
  <si>
    <t>Demontáž hydraulického vyrovnávače dynamickým tlaků, DN150, včetně tepelné izolace, konzol a likvidace</t>
  </si>
  <si>
    <t>Demontáž trubkového rozdělovače DN200, l=3 m, včetně konzol, tepelné izolace a likvidace</t>
  </si>
  <si>
    <t>Demontáž oběhových čerpadel závitových v kotelnách a strojovnách, včetně likvidace</t>
  </si>
  <si>
    <t>Demontáž armatur přírubových v kotelnách a strojovnách, včetně likvidace</t>
  </si>
  <si>
    <t>Demontáž armatur závitových v kotelnách a strojovnách, včetně likvidace</t>
  </si>
  <si>
    <t>Demontáž potrubí ÚT v kotelnách a strojovnách, včetně konzol a tepelné izolace, oplechování do DN50, včetně likvidace</t>
  </si>
  <si>
    <t>Demontáž potrubí ÚT v kotelnách a strojovnách, včetně konzol a tepelné izolace, oplechování DN50-DN80, včetně likvidace</t>
  </si>
  <si>
    <t>Vybourání a demontáž stávající podlahové vpusti, včetně odpojení od stávající kanalizace</t>
  </si>
  <si>
    <t>Demontáž ocelového potrubí studené vody, včetně konzol , včetně likvidace</t>
  </si>
  <si>
    <t>Stavební úpravy</t>
  </si>
  <si>
    <t>Vybourání betonového základu pod kotli a zařízením v kotelnách</t>
  </si>
  <si>
    <t>Oprava nášlapné vrstvy podlahy z teracových dlaždic, včetně napojení na stávající konstrukce, začištění</t>
  </si>
  <si>
    <t>Dozdění stávajícího sopouchu z cihel plných na MVC, včetně povrchových úprav a začištění</t>
  </si>
  <si>
    <t>Větrací mřížka fasádní 200x200 mm s pevnými žaluziemi, nerez</t>
  </si>
  <si>
    <t>Dozdění stávajícího větracího otvoru v obovodovém zdivu z cihel plných na MVC, včetně povrchových úprav a začištění</t>
  </si>
  <si>
    <t>Sekání drážek do podlahy s nášlapnou vrstvou z teracových dlaždic</t>
  </si>
  <si>
    <t>Obnova nášlapné vrstvy podlahy z teracových dlaždic po montáži potrubí ZTI, včetně napojení na stávající konstrukce, začištění</t>
  </si>
  <si>
    <t>Teracová dlažba, rozměr a barva dle stávající dlažby v kotelně</t>
  </si>
  <si>
    <t>Výmalba stěn a stropu technických místností- penetrace+ 2x disperzní nátěr</t>
  </si>
  <si>
    <t>Ostatní</t>
  </si>
  <si>
    <t>Nátěry syntetické potrubí ocelového do DN 50, barva základní antikorozní</t>
  </si>
  <si>
    <t>Topná a tlaková zkouška dle ČSN 060310</t>
  </si>
  <si>
    <t>Vypuštění stávající otopné soustavy</t>
  </si>
  <si>
    <t>Propláchnutí otopné soustavy</t>
  </si>
  <si>
    <t>Přesuny hmot</t>
  </si>
  <si>
    <t>Nátěry pomocných konstrukcí, 2x základní barva, 1x email</t>
  </si>
  <si>
    <t>Označovací štítky na potrubí</t>
  </si>
  <si>
    <t>Zaškolení obsluhy, uvedení do provozu</t>
  </si>
  <si>
    <t>Veškeré položky ve výkazu jsou uvedeny včetně montážních prací a ostatních výkonů spojených s instalací systému</t>
  </si>
  <si>
    <t>Soupis prací D.1.4.5 Plynovod</t>
  </si>
  <si>
    <t>Mj</t>
  </si>
  <si>
    <t>počet</t>
  </si>
  <si>
    <t>MAT</t>
  </si>
  <si>
    <t>MTZ</t>
  </si>
  <si>
    <t>Celkem</t>
  </si>
  <si>
    <t>ODBĚRNÉ PLYNOVÉ ZAŘÍZENÍ</t>
  </si>
  <si>
    <t>Kulový kohout 1/4"</t>
  </si>
  <si>
    <t>Kulový kohout 1"</t>
  </si>
  <si>
    <t>Kulový kohout 2"</t>
  </si>
  <si>
    <t>Zátka 1/4"</t>
  </si>
  <si>
    <t>Zhot. vývodů pro měření</t>
  </si>
  <si>
    <t>Potrubí Cu D 12 x 1 MTZ vč. tvar. a kotv.</t>
  </si>
  <si>
    <t>Potrubí Cu D 15 x 1 MTZ vč. tvar. a kotv.</t>
  </si>
  <si>
    <t>Potrubí Cu D 28 x 1 MTZ vč. tvar. a kotv.</t>
  </si>
  <si>
    <t>Potrubí Cu D 35 x 1,5 MTZ vč. tvar. a kotv.</t>
  </si>
  <si>
    <t>Potrubí Cu D 42 x 1,5 MTZ vč. tvar. a kotv.</t>
  </si>
  <si>
    <t>Nátěr potr. trojnás. vč. očištění</t>
  </si>
  <si>
    <t>OSTATNÍ NÁKLADY</t>
  </si>
  <si>
    <t>Jed.cena</t>
  </si>
  <si>
    <t>Tlakové zk., těsnost prop., revize OPZ, dok. skut prov.</t>
  </si>
  <si>
    <t>Kompletační činnost dodavatele</t>
  </si>
  <si>
    <t>Zednické práce, zříz drážky zdiva, prostupy st. konstr., vyomítání a zaom. dr.</t>
  </si>
  <si>
    <t>Odvoz suti na skládku, vč. uložení</t>
  </si>
  <si>
    <t>Doprava</t>
  </si>
  <si>
    <t>PLYNOVÁ ZAŘÍZENÍ CELKEM bez DPH</t>
  </si>
  <si>
    <t>Seznam položek - Rozpočet</t>
  </si>
  <si>
    <t>Střední škola technická a řemeslná Nový Bydžov, Dr. M. Tyrše 112, 504 01 Nový Bydžov</t>
  </si>
  <si>
    <t>Energy Benefit Centre a.s., Křenova 438/3, 162 00 Praha 6</t>
  </si>
  <si>
    <t>Filip Račák DiS.</t>
  </si>
  <si>
    <t>Zodpovědný projektant:</t>
  </si>
  <si>
    <t>Ing. Jiří Ondřej</t>
  </si>
  <si>
    <t>Stupeň PD:</t>
  </si>
  <si>
    <t>DPS</t>
  </si>
  <si>
    <t>Úkon</t>
  </si>
  <si>
    <t>Stavební objekt - Měření a regulace</t>
  </si>
  <si>
    <t>VYTÁPĚNÍ</t>
  </si>
  <si>
    <t>Rozvaděč EI</t>
  </si>
  <si>
    <t>RA1</t>
  </si>
  <si>
    <t>Vývod pro napájení rozvaděče MaR, 400V: V sestavě: jistič 40A/3C, montážní příslušenství</t>
  </si>
  <si>
    <t>DMP</t>
  </si>
  <si>
    <t>Vývod pro ochranné pospojování /rozvaděč MaR/ pr. 6mm2 Cu</t>
  </si>
  <si>
    <t>Rozvaděč RA1 - kotelna</t>
  </si>
  <si>
    <t>Další příslušenství rozvaděče: bezpečnostní trafo 230V/24V/125VA, napěťový zdroj 24VDC/3A, servisní zásuvka 230V/10A, pomocná relé, jističe, svorky, pojistkové svorky, kabelové průchodky, přepěťová ochrana III.st. atd.</t>
  </si>
  <si>
    <t>Z1, Z2</t>
  </si>
  <si>
    <t>Vývod pro zásuvku plynového kotle 230V v sestavě: jistič 10A/1B, proudový chránič 30mA, montážní příslušenství</t>
  </si>
  <si>
    <t>10.2, 11.2, 12.2, 13.2, 14.1</t>
  </si>
  <si>
    <t>Vývod pro elektronický motor čerpadla do 200W/230V. V sestavě:  motorový spouštěč + jednotka pomoc.kontaktů, stykač + jednotky pomocných kontaktů, ovladač A-0-R a signálka chodu na panelu, montážní příslušenství</t>
  </si>
  <si>
    <t>Z3</t>
  </si>
  <si>
    <t>Vývod pro zásuvku aut. dopouštěcího zařízení 230V/50Hz: V sestavě: jistič 10A/1B, proudový chránič 30mA, montážní příslušenství</t>
  </si>
  <si>
    <t>Vývod pro napájení DDC regulátoru MaR, 230V: V sestavě: jistič 6A/1B, montážní příslušenství</t>
  </si>
  <si>
    <t>Vývod pro ovládání stykačů 230V/50Hz: V sestavě: jistič 6A/1B, montážní příslušenství</t>
  </si>
  <si>
    <t>S1</t>
  </si>
  <si>
    <t>Vývod pro světelný okruh v zázemí kotelny 230V v sestavě: jistič 10A/1B, montážní příslušenství</t>
  </si>
  <si>
    <t>Z4</t>
  </si>
  <si>
    <t>Vývod pro zásuvkový okruh 230V v kotelně v sestavě: jistič 16A/1B, proudový chránič 30mA, montážní příslušenství</t>
  </si>
  <si>
    <t>Z5</t>
  </si>
  <si>
    <t>Vývod pro zásuvkový okruh 400V v kotelně v sestavě: jistič 16A/3B, proudový chránič 30mA, montážní příslušenství</t>
  </si>
  <si>
    <t>Vývod rezervní v sestavě: jistič 10A/1B, montážní příslušenství</t>
  </si>
  <si>
    <t>Vývod rezervní v sestavě: jistič 16A/1B, montážní příslušenství</t>
  </si>
  <si>
    <t>Vývod pro ochranné pospojování /kotelna/ pr. 6mm2 Cu</t>
  </si>
  <si>
    <t>Řídící systém (RA1)</t>
  </si>
  <si>
    <t>DDC regulátor, komunikace Modbus, komunikace Ethernet, displej, klávesnice, 7xAO, 23xDI, 11xDO, 8xAI, webový server</t>
  </si>
  <si>
    <t>Prvky měření a regulace připojené z rozvaděče RA1</t>
  </si>
  <si>
    <t>Okruh plynových kotlů</t>
  </si>
  <si>
    <t>1.1, 1.2</t>
  </si>
  <si>
    <t>Plynový kondenzační kotel, napájení 230V/110W, možnost řízení výkonu kotle signálem 0-10V, signalizace poruchy kotle, připojení do zásuvky</t>
  </si>
  <si>
    <t>P</t>
  </si>
  <si>
    <t>1.3, 1.4</t>
  </si>
  <si>
    <t>Odporový snímač teploty Ni1000/6180ppm, příložný, rozsah -30 až +120°C, krytí IP54</t>
  </si>
  <si>
    <t>Okruh automatického doplňování</t>
  </si>
  <si>
    <t>7.1</t>
  </si>
  <si>
    <t>Aut. doplňovací zařízení, napájení 230V/10W, signalizace poruchy, připojení do zásuvky</t>
  </si>
  <si>
    <t>Poruchová signalizace v místnosti kotelny</t>
  </si>
  <si>
    <t>9.1</t>
  </si>
  <si>
    <t>Houkačka, signálka 230V/50Hz v plastové skříni</t>
  </si>
  <si>
    <t>9.2</t>
  </si>
  <si>
    <t>Plynový ventil kotelny, napájení 230V/50Hz,50W, bez napětí uzavřen - dodávka plynoinstalace</t>
  </si>
  <si>
    <t>9.3</t>
  </si>
  <si>
    <t>Detektor zemního plynu dvoustupňový, 2x výstupní relé 230V, napájení 230V/50Hz, IP54</t>
  </si>
  <si>
    <t>9.4</t>
  </si>
  <si>
    <t>Regulátor teploty prostorový, výstupní přepínací kontakt 230V, IP54, 20°C až +60°C</t>
  </si>
  <si>
    <t>9.5</t>
  </si>
  <si>
    <t>Hřibové tlačítko červené s aretací v plastové skříni, kontakty 1/1, 230V, tlačítko s ochranným krytem - sklem proti nahodilé manipulaci</t>
  </si>
  <si>
    <t>9.6</t>
  </si>
  <si>
    <t>Snímač zaplavení, s reléovým výstupem, montáž na DIN lištu, výstup OUT E, relé, napájení 24VDC nebo 24VAC + vodivostní sonda</t>
  </si>
  <si>
    <t>9.7</t>
  </si>
  <si>
    <t>Regulátor tlaku , +25 až +250 kPa, napájení 24VAC, výstupní signál 0-10V</t>
  </si>
  <si>
    <t>Manometrický kohoutek G1/2, návarek G1/2, těsnění, montáž profese ÚT</t>
  </si>
  <si>
    <t>D</t>
  </si>
  <si>
    <t>Ekvitermní okruh ÚT - dílny objekt B+C</t>
  </si>
  <si>
    <t>10.1</t>
  </si>
  <si>
    <t>Trojcestný ventil závitový DN25, Kvs=6,3</t>
  </si>
  <si>
    <t>Servopohon ventilu, napájení 24V, ovládání 0-10V DC, včetně montážní sady</t>
  </si>
  <si>
    <t>10.2</t>
  </si>
  <si>
    <t>Čerpadlo oběhové s elektronickým řízením, napájení 230V, 50Hz, Pmax=144W</t>
  </si>
  <si>
    <t>10.3</t>
  </si>
  <si>
    <t>10.4</t>
  </si>
  <si>
    <t>Odporový snímač teploty venkovní, Ni1000/6180ppm, IP54, -50 až +70°C</t>
  </si>
  <si>
    <t>Ekvitermní okruh ÚT - dílny, šatny objekt D</t>
  </si>
  <si>
    <t>Čerpadlo oběhové s elektronickým řízením, napájení 230V, 50Hz, Pmax=91W</t>
  </si>
  <si>
    <t>Ekvitermní okruh ÚT - nástěnné jednotky objekt D</t>
  </si>
  <si>
    <t>Trojcestný ventil závitový DN20, Kvs=2,5</t>
  </si>
  <si>
    <t>Čerpadlo oběhové s elektronickým řízením, napájení 230V, 50Hz, Pmax=45W</t>
  </si>
  <si>
    <t>Ekvitermní okruh ÚT - šatny objekt A</t>
  </si>
  <si>
    <t>Čerpadlo oběhové s elektronickým řízením, napájení 230V, 50Hz, Pmax=163W</t>
  </si>
  <si>
    <t>Okruh - VZT jednotky</t>
  </si>
  <si>
    <t>14.1</t>
  </si>
  <si>
    <t>Čerpadlo oběhové s elektronickým řízením, napájení 230V, 50Hz, Pmax=124W</t>
  </si>
  <si>
    <t>Služby</t>
  </si>
  <si>
    <t>Projekt skutečného provedení</t>
  </si>
  <si>
    <t>Montážní práce EI a MaR</t>
  </si>
  <si>
    <t>Výchozí revize el. zařízení</t>
  </si>
  <si>
    <t xml:space="preserve">Uvedení do provozu </t>
  </si>
  <si>
    <t>Funkční zkouška 72hod.</t>
  </si>
  <si>
    <t>Zaškolení obsluhy, návod k obsluze</t>
  </si>
  <si>
    <t>VYSVĚTLIVKY: (PLATÍ POUZE PRO MaR)</t>
  </si>
  <si>
    <t>D - DODÁVKA</t>
  </si>
  <si>
    <t>M - MONTÁŽ</t>
  </si>
  <si>
    <t>P - PŘIPOJENÍ</t>
  </si>
  <si>
    <t>Označení xxx (xxx=číslo místnosti)</t>
  </si>
  <si>
    <t>Cenová soustava RTS DATA</t>
  </si>
  <si>
    <t>Cenová úroveň RTS 16/I</t>
  </si>
  <si>
    <t>Zdroj tepla</t>
  </si>
  <si>
    <t>1106b</t>
  </si>
  <si>
    <t>Ing. Luboš knor</t>
  </si>
  <si>
    <t>DVZ</t>
  </si>
  <si>
    <t>15.2.2016</t>
  </si>
  <si>
    <t>Čerpadlo oběhové závitové, s automatickou regulací výkonu, Q=0,2m3/h, Hmax=2,0m, P=22W/230V, včetně šroubení a těsnění</t>
  </si>
  <si>
    <t>Čerpadlo oběhové závitové, s automatickou regulací výkonu, Q=0,1m3/h, Hmax=1,8m, P=22W/230V, včetně šroubení a těsnění</t>
  </si>
  <si>
    <t>Montáž - Trojcestný ventil směšovací, závitový, DN15, kvs=1,0, včetně servopohonu 230 V (dodávka MaR)</t>
  </si>
  <si>
    <t>Montáž - Trojcestný ventil směšovací, závitový, DN15, kvs=0,63, včetně servopohonu 230 V (dodávka MaR)</t>
  </si>
  <si>
    <t>Tlakově nezávislý a seřizovací automatický regulátor průtoku membránový, včetně uzavírací funkce, DN10, PN16, teplota média -10 až 120°C, včetně zaregulování</t>
  </si>
  <si>
    <t>Vyvažovací ventil s aretací nastavení, měření průtoku, tlaků a teploty, uzavírací, závitový, PN20, tmax=120°C, DN10, včetně šroubení, těsnění, měření a nastavení průtoku</t>
  </si>
  <si>
    <t>Flexi nerezová hadice pancéřová ÚT- nerez, plnoprůtočná, s připojovacími šroubeními- převlečnými matkami, PN16, T=100°C, DN15, l=500 mm- pružné připojení výměníků teplovzdušných jednotek</t>
  </si>
  <si>
    <t>Kohout kulový-voda, DN 20,t=120°C, PN16</t>
  </si>
  <si>
    <t>Filtr topenářský, závitový DN 20,120°C, PN16</t>
  </si>
  <si>
    <t>Klapka zpětná pružinová, závitová,  DN 20, 120°C, PN15</t>
  </si>
  <si>
    <t>Potrubí ocelové bezešvé DN25, včetvě tvarovek, spojovacího materiálu, konzol</t>
  </si>
  <si>
    <t>Potrubí ocelové bezešvé DN20, včetvě tvarovek, spojovacího materiálu, konzol</t>
  </si>
  <si>
    <t>Předizolované potrubí do výkopu dvojité- 2x Pe-xa 25x2,3 mm, tepelná izolace z PUR pěny, vnější plášť Ld-Pe, D=111 mm, tmax=95°C, včetně spojovacího a instalačního materiálu</t>
  </si>
  <si>
    <t>Předizolované potrubí do výkopu dvojité- 2x Pe-xa 32x2,9 mm, tepelná izolace z PUR pěny, vnější plášť Ld-Pe, D=113 mm, tmax=95°C, včetně spojovacího a instalačního materiálu</t>
  </si>
  <si>
    <t>Předizolované potrubí do výkopu dvojité- 2x Pe-xa 50x4,6 mm, tepelná izolace z PUR pěny, vnější plášť Ld-Pe, D=163 mm, tmax=95°C, včetně spojovacího a instalačního materiálu</t>
  </si>
  <si>
    <t>Napojení předizolovaného potrubí dvojitého Pe-xa na ocelové rozvody ÚT, včetně spojovacího a instalačního materiálu</t>
  </si>
  <si>
    <t>napojení nových ocelových rozvodů ÚT na stávající ocelové rozvody ÚT, včetně spojovacího a instalačního materiálu</t>
  </si>
  <si>
    <t>Koleno 90°do výkopu dvojité- 2x Pe-xa 25x2,3 mm, tepelná izolace z PUR pěny, vnější plášť Ld-Pe, D=111 mm, tmax=95°C, včetně spojovacího a instalačního materiálu</t>
  </si>
  <si>
    <t>Koleno 90°do výkopu dvojité- 2x Pe-xa 32x2,9 mm, tepelná izolace z PUR pěny, vnější plášť Ld-Pe, D=113 mm, tmax=95°C, včetně spojovacího a instalačního materiálu</t>
  </si>
  <si>
    <t>Koleno 90°do výkopu dvojité- 2x Pe-xa 50x4,6 mm, tepelná izolace z PUR pěny, vnější plášť Ld-Pe, D=163 mm, tmax=95°C, včetně spojovacího a instalačního materiálu</t>
  </si>
  <si>
    <t xml:space="preserve">Hydroizolační manžeta pro předizolované potrubí ÚT prostupují podlahou na zemině, D=163 </t>
  </si>
  <si>
    <t>Hydroizolační manžeta pro předizolované potrubí ÚT prostupují podlahou na zemině, D=113</t>
  </si>
  <si>
    <t>Hydroizolační manžeta pro předizolované potrubí ÚT prostupují podlahou na zemině, D=111</t>
  </si>
  <si>
    <t>Příplatek za vedení předizolovaného potrubí ÚT ve výkopu</t>
  </si>
  <si>
    <t>Demontáž potrubí ocelového do DN80, včetně tepelné izolace, oplechování, tvarovek, konzol, likvidace</t>
  </si>
  <si>
    <t>Výkop pro předizolované potrubí ÚT+ chráničky Ele a MaR hl. 1000 mm, š.  1000 mm, včetně pískového zásypu a označení, zpětného zahrnutí výkopu po montáži, zhutnění, přesun hmot, dle detailu ve výkresové dokumentaci</t>
  </si>
  <si>
    <t>Rozebrání ploch z dlažebních kostek velkých, včetně dočasného uskladnění dlažebních kostek</t>
  </si>
  <si>
    <t>Obnova terénu ze stávajících dlažebních kostek velkých- pouze montáž, včetně pískového podsypu, zhutnění, napojení na stávající konstrukce</t>
  </si>
  <si>
    <t>Prostup podlahou na zemině pro potrubí ÚT, včetně dobetonování, obnovy hydroizolace, povrchových úprav a začištění po montáži</t>
  </si>
  <si>
    <t>Prostup základovým pasem betonovým pro potrubí ÚT, včetně dobetonování a začištění po montáži</t>
  </si>
  <si>
    <t>Prostupy nosným zdivem pro potrubí ÚT do DN20+20iz, včetně povrchových úprav, začištění a malby po montáži</t>
  </si>
  <si>
    <t>Prostupy příčkami pro potrubí ÚT do DN20+20iz, včetně povrchových úprav, začištění a malby po montáži</t>
  </si>
  <si>
    <t>Prostupy stropy trámovými pro potrubí ÚT do DN20+20iz, včetně povrchových úprav, začištění a malby po montáži</t>
  </si>
  <si>
    <t>Rozebrání a opětovné složení stávajícího kazetového podhledu</t>
  </si>
  <si>
    <t xml:space="preserve">Ostatní </t>
  </si>
  <si>
    <t>Stavební objekt 05a - Výměna zdroje tepla</t>
  </si>
  <si>
    <t>Stavební objekt 05b – Připojení VZT jednotek</t>
  </si>
  <si>
    <t>SO 05a + SO 05b</t>
  </si>
  <si>
    <t xml:space="preserve">Snížení energetické náročnosti obvodového pláště a střešních konstrukcí dílen odborného výcviku v Novém Bydžově  část MaR-ÚT
</t>
  </si>
  <si>
    <t>12/2017</t>
  </si>
  <si>
    <r>
      <t xml:space="preserve">Rozváděčová skříň, svorkovnice nahoře, krytí IP54, rozměry šxvxh=800x1400x300 včetně vnitřní výbavy: hlavní vypínač 40A/400V, jističe, relé, signálky, ovladače, </t>
    </r>
    <r>
      <rPr>
        <b/>
        <sz val="11"/>
        <rFont val="Arial"/>
        <family val="2"/>
      </rPr>
      <t>počítat s rezervou pro realizační firmu části MaR-VZT! (cca 30 modulů)</t>
    </r>
  </si>
  <si>
    <t>Ethernet switch, 4x port RJ45</t>
  </si>
  <si>
    <t>Ethernet switch s 8 porty, napájení 230V do zásuvky, umístění  m.č. 1.24</t>
  </si>
  <si>
    <t>Montážní materiál</t>
  </si>
  <si>
    <t>Drátěný žlab 100x50 včetně montážního příslušenství</t>
  </si>
  <si>
    <t>PVC žlab 70x40 včetně montážního příslušenství</t>
  </si>
  <si>
    <t>PVC žlab 40x40 včetně montážního příslušenství</t>
  </si>
  <si>
    <t>PVC trubka ohebná DN25 včetně příchytek</t>
  </si>
  <si>
    <t>Kabelové štítky plastové s popisem kabelu včetně upevnění na kabel</t>
  </si>
  <si>
    <t>Elektroinstalační krabice vč. svorek a průchodek</t>
  </si>
  <si>
    <t>Drobný instalační materiál - sada</t>
  </si>
  <si>
    <t>Protipožární kabelové ucpávky - dle PBŘ</t>
  </si>
  <si>
    <t>Kabely</t>
  </si>
  <si>
    <t>JYTY 2Dx1</t>
  </si>
  <si>
    <t>JYTY 4Dx1</t>
  </si>
  <si>
    <t>CYKY 3Jx1,5</t>
  </si>
  <si>
    <t>CYKY 3Jx2,5</t>
  </si>
  <si>
    <t>CYKY 5Jx1,5</t>
  </si>
  <si>
    <t>CYKY 5Jx2,5</t>
  </si>
  <si>
    <t>CYKY 5Jx6</t>
  </si>
  <si>
    <t>UTP CAT5e</t>
  </si>
  <si>
    <t>CYA6 žz</t>
  </si>
  <si>
    <t>Montážní dokumentace /schéma zapojení rozvaděče RA1/</t>
  </si>
  <si>
    <t>Software DDC regulátoru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</si>
</sst>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#,##0\ &quot;Kč&quot;;\-#,##0\ &quot;Kč&quot;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&quot; Kč&quot;;\-#,##0.00&quot; Kč&quot;"/>
    <numFmt numFmtId="170" formatCode="#,##0.00&quot; Kč&quot;"/>
    <numFmt numFmtId="171" formatCode="#,##0&quot; Kč&quot;"/>
  </numFmts>
  <fonts count="3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Times New Roman CE"/>
      <family val="2"/>
    </font>
    <font>
      <sz val="11"/>
      <name val="Arial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9"/>
      <name val="Arial CE"/>
      <family val="2"/>
    </font>
    <font>
      <b/>
      <sz val="9"/>
      <color indexed="8"/>
      <name val="Tahoma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sz val="20"/>
      <color theme="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/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636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3" fillId="2" borderId="12" xfId="20" applyNumberFormat="1" applyFont="1" applyFill="1" applyBorder="1" applyAlignment="1">
      <alignment horizontal="left"/>
      <protection/>
    </xf>
    <xf numFmtId="0" fontId="13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4" fillId="0" borderId="0" xfId="20" applyFont="1" applyAlignment="1">
      <alignment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4" xfId="0" applyNumberFormat="1" applyFont="1" applyBorder="1"/>
    <xf numFmtId="16" fontId="3" fillId="0" borderId="4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18" fillId="5" borderId="55" xfId="21" applyFont="1" applyFill="1" applyBorder="1" applyAlignment="1">
      <alignment horizontal="left" vertical="center" wrapText="1"/>
      <protection/>
    </xf>
    <xf numFmtId="0" fontId="18" fillId="5" borderId="55" xfId="21" applyFont="1" applyFill="1" applyBorder="1" applyAlignment="1">
      <alignment horizontal="left" vertical="center" wrapText="1" shrinkToFit="1"/>
      <protection/>
    </xf>
    <xf numFmtId="0" fontId="18" fillId="5" borderId="56" xfId="21" applyFont="1" applyFill="1" applyBorder="1" applyAlignment="1">
      <alignment horizontal="left" vertical="center" wrapText="1"/>
      <protection/>
    </xf>
    <xf numFmtId="0" fontId="18" fillId="6" borderId="57" xfId="21" applyFont="1" applyFill="1" applyBorder="1" applyAlignment="1">
      <alignment horizontal="left" vertical="center" wrapText="1" shrinkToFit="1"/>
      <protection/>
    </xf>
    <xf numFmtId="169" fontId="17" fillId="6" borderId="58" xfId="21" applyNumberFormat="1" applyFont="1" applyFill="1" applyBorder="1" applyAlignment="1">
      <alignment horizontal="right" vertical="center" wrapText="1"/>
      <protection/>
    </xf>
    <xf numFmtId="49" fontId="21" fillId="0" borderId="11" xfId="21" applyNumberFormat="1" applyFont="1" applyFill="1" applyBorder="1" applyAlignment="1">
      <alignment horizontal="left" vertical="center" wrapText="1"/>
      <protection/>
    </xf>
    <xf numFmtId="0" fontId="16" fillId="0" borderId="10" xfId="21" applyFill="1" applyBorder="1" applyAlignment="1">
      <alignment horizontal="left" vertical="center"/>
      <protection/>
    </xf>
    <xf numFmtId="49" fontId="21" fillId="0" borderId="11" xfId="21" applyNumberFormat="1" applyFont="1" applyFill="1" applyBorder="1" applyAlignment="1">
      <alignment horizontal="center" vertical="center" wrapText="1"/>
      <protection/>
    </xf>
    <xf numFmtId="49" fontId="21" fillId="0" borderId="11" xfId="21" applyNumberFormat="1" applyFont="1" applyFill="1" applyBorder="1" applyAlignment="1">
      <alignment horizontal="right" vertical="center" wrapText="1"/>
      <protection/>
    </xf>
    <xf numFmtId="49" fontId="21" fillId="0" borderId="30" xfId="21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6" fillId="5" borderId="0" xfId="21" applyFill="1" applyBorder="1" applyAlignment="1">
      <alignment horizontal="right" vertical="center"/>
      <protection/>
    </xf>
    <xf numFmtId="0" fontId="16" fillId="5" borderId="41" xfId="21" applyFill="1" applyBorder="1" applyAlignment="1">
      <alignment horizontal="right" vertical="center"/>
      <protection/>
    </xf>
    <xf numFmtId="0" fontId="19" fillId="5" borderId="0" xfId="21" applyFont="1" applyFill="1" applyBorder="1" applyAlignment="1">
      <alignment horizontal="right" vertical="center"/>
      <protection/>
    </xf>
    <xf numFmtId="0" fontId="18" fillId="0" borderId="57" xfId="21" applyFont="1" applyBorder="1" applyAlignment="1">
      <alignment horizontal="left" vertical="center"/>
      <protection/>
    </xf>
    <xf numFmtId="49" fontId="18" fillId="0" borderId="56" xfId="21" applyNumberFormat="1" applyFont="1" applyBorder="1" applyAlignment="1">
      <alignment horizontal="left" vertical="center"/>
      <protection/>
    </xf>
    <xf numFmtId="0" fontId="18" fillId="0" borderId="56" xfId="21" applyFont="1" applyBorder="1" applyAlignment="1">
      <alignment horizontal="center" vertical="center"/>
      <protection/>
    </xf>
    <xf numFmtId="49" fontId="18" fillId="0" borderId="56" xfId="21" applyNumberFormat="1" applyFont="1" applyBorder="1" applyAlignment="1">
      <alignment horizontal="center" vertical="center"/>
      <protection/>
    </xf>
    <xf numFmtId="0" fontId="18" fillId="0" borderId="56" xfId="21" applyFont="1" applyBorder="1" applyAlignment="1">
      <alignment horizontal="right" vertical="center"/>
      <protection/>
    </xf>
    <xf numFmtId="0" fontId="18" fillId="0" borderId="59" xfId="21" applyFont="1" applyBorder="1" applyAlignment="1">
      <alignment horizontal="right" vertical="center"/>
      <protection/>
    </xf>
    <xf numFmtId="49" fontId="21" fillId="0" borderId="10" xfId="21" applyNumberFormat="1" applyFont="1" applyFill="1" applyBorder="1" applyAlignment="1">
      <alignment horizontal="left" vertical="center" wrapText="1"/>
      <protection/>
    </xf>
    <xf numFmtId="49" fontId="16" fillId="0" borderId="60" xfId="21" applyNumberFormat="1" applyFont="1" applyFill="1" applyBorder="1" applyAlignment="1">
      <alignment horizontal="left" vertical="center"/>
      <protection/>
    </xf>
    <xf numFmtId="0" fontId="16" fillId="0" borderId="61" xfId="21" applyNumberFormat="1" applyFont="1" applyFill="1" applyBorder="1" applyAlignment="1">
      <alignment horizontal="left" vertical="center" wrapText="1"/>
      <protection/>
    </xf>
    <xf numFmtId="0" fontId="16" fillId="0" borderId="61" xfId="21" applyFill="1" applyBorder="1" applyAlignment="1">
      <alignment horizontal="center" vertical="center"/>
      <protection/>
    </xf>
    <xf numFmtId="49" fontId="16" fillId="0" borderId="61" xfId="21" applyNumberFormat="1" applyFont="1" applyFill="1" applyBorder="1" applyAlignment="1">
      <alignment horizontal="center" vertical="center"/>
      <protection/>
    </xf>
    <xf numFmtId="170" fontId="16" fillId="0" borderId="62" xfId="21" applyNumberFormat="1" applyFill="1" applyBorder="1" applyAlignment="1">
      <alignment horizontal="right" vertical="center"/>
      <protection/>
    </xf>
    <xf numFmtId="49" fontId="16" fillId="0" borderId="63" xfId="21" applyNumberFormat="1" applyFont="1" applyFill="1" applyBorder="1" applyAlignment="1">
      <alignment horizontal="left" vertical="center"/>
      <protection/>
    </xf>
    <xf numFmtId="0" fontId="16" fillId="0" borderId="64" xfId="21" applyNumberFormat="1" applyFont="1" applyFill="1" applyBorder="1" applyAlignment="1">
      <alignment horizontal="left" vertical="center" wrapText="1"/>
      <protection/>
    </xf>
    <xf numFmtId="0" fontId="16" fillId="0" borderId="64" xfId="21" applyFill="1" applyBorder="1" applyAlignment="1">
      <alignment horizontal="center" vertical="center"/>
      <protection/>
    </xf>
    <xf numFmtId="49" fontId="16" fillId="0" borderId="64" xfId="21" applyNumberFormat="1" applyFont="1" applyFill="1" applyBorder="1" applyAlignment="1">
      <alignment horizontal="center" vertical="center"/>
      <protection/>
    </xf>
    <xf numFmtId="170" fontId="16" fillId="0" borderId="65" xfId="21" applyNumberFormat="1" applyFill="1" applyBorder="1" applyAlignment="1">
      <alignment horizontal="right" vertical="center"/>
      <protection/>
    </xf>
    <xf numFmtId="49" fontId="16" fillId="0" borderId="64" xfId="21" applyNumberFormat="1" applyFont="1" applyFill="1" applyBorder="1" applyAlignment="1">
      <alignment horizontal="left" vertical="center" wrapText="1"/>
      <protection/>
    </xf>
    <xf numFmtId="49" fontId="16" fillId="0" borderId="66" xfId="21" applyNumberFormat="1" applyFont="1" applyFill="1" applyBorder="1" applyAlignment="1">
      <alignment horizontal="left" vertical="center"/>
      <protection/>
    </xf>
    <xf numFmtId="49" fontId="16" fillId="0" borderId="67" xfId="21" applyNumberFormat="1" applyFont="1" applyFill="1" applyBorder="1" applyAlignment="1">
      <alignment horizontal="left" vertical="center" wrapText="1"/>
      <protection/>
    </xf>
    <xf numFmtId="0" fontId="16" fillId="0" borderId="67" xfId="21" applyFill="1" applyBorder="1" applyAlignment="1">
      <alignment horizontal="center" vertical="center"/>
      <protection/>
    </xf>
    <xf numFmtId="49" fontId="16" fillId="0" borderId="67" xfId="21" applyNumberFormat="1" applyFont="1" applyFill="1" applyBorder="1" applyAlignment="1">
      <alignment horizontal="center" vertical="center"/>
      <protection/>
    </xf>
    <xf numFmtId="170" fontId="16" fillId="0" borderId="68" xfId="21" applyNumberFormat="1" applyFill="1" applyBorder="1" applyAlignment="1">
      <alignment horizontal="right" vertical="center"/>
      <protection/>
    </xf>
    <xf numFmtId="0" fontId="16" fillId="0" borderId="69" xfId="21" applyFill="1" applyBorder="1" applyAlignment="1">
      <alignment horizontal="left" vertical="center"/>
      <protection/>
    </xf>
    <xf numFmtId="49" fontId="16" fillId="0" borderId="70" xfId="21" applyNumberFormat="1" applyFont="1" applyFill="1" applyBorder="1" applyAlignment="1">
      <alignment horizontal="left" vertical="center" wrapText="1"/>
      <protection/>
    </xf>
    <xf numFmtId="0" fontId="16" fillId="0" borderId="70" xfId="21" applyFill="1" applyBorder="1" applyAlignment="1">
      <alignment horizontal="center" vertical="center"/>
      <protection/>
    </xf>
    <xf numFmtId="49" fontId="16" fillId="0" borderId="70" xfId="21" applyNumberFormat="1" applyFont="1" applyFill="1" applyBorder="1" applyAlignment="1">
      <alignment horizontal="center" vertical="center"/>
      <protection/>
    </xf>
    <xf numFmtId="170" fontId="16" fillId="0" borderId="71" xfId="21" applyNumberFormat="1" applyFill="1" applyBorder="1" applyAlignment="1">
      <alignment horizontal="right" vertical="center"/>
      <protection/>
    </xf>
    <xf numFmtId="0" fontId="16" fillId="0" borderId="63" xfId="21" applyFill="1" applyBorder="1" applyAlignment="1">
      <alignment horizontal="left" vertical="center"/>
      <protection/>
    </xf>
    <xf numFmtId="0" fontId="16" fillId="0" borderId="23" xfId="21" applyFill="1" applyBorder="1" applyAlignment="1">
      <alignment horizontal="left" vertical="center"/>
      <protection/>
    </xf>
    <xf numFmtId="49" fontId="16" fillId="0" borderId="72" xfId="21" applyNumberFormat="1" applyFont="1" applyFill="1" applyBorder="1" applyAlignment="1">
      <alignment horizontal="left" vertical="center" wrapText="1"/>
      <protection/>
    </xf>
    <xf numFmtId="0" fontId="16" fillId="0" borderId="72" xfId="21" applyFill="1" applyBorder="1" applyAlignment="1">
      <alignment horizontal="center" vertical="center"/>
      <protection/>
    </xf>
    <xf numFmtId="49" fontId="16" fillId="0" borderId="72" xfId="21" applyNumberFormat="1" applyFont="1" applyFill="1" applyBorder="1" applyAlignment="1">
      <alignment horizontal="center" vertical="center"/>
      <protection/>
    </xf>
    <xf numFmtId="171" fontId="16" fillId="0" borderId="73" xfId="21" applyNumberFormat="1" applyFill="1" applyBorder="1" applyAlignment="1">
      <alignment horizontal="right" vertical="center"/>
      <protection/>
    </xf>
    <xf numFmtId="0" fontId="16" fillId="0" borderId="24" xfId="21" applyFill="1" applyBorder="1" applyAlignment="1">
      <alignment horizontal="left" vertical="center"/>
      <protection/>
    </xf>
    <xf numFmtId="49" fontId="16" fillId="0" borderId="12" xfId="21" applyNumberFormat="1" applyFont="1" applyFill="1" applyBorder="1" applyAlignment="1">
      <alignment horizontal="left" vertical="center" wrapText="1"/>
      <protection/>
    </xf>
    <xf numFmtId="0" fontId="16" fillId="0" borderId="12" xfId="21" applyFill="1" applyBorder="1" applyAlignment="1">
      <alignment horizontal="center" vertical="center"/>
      <protection/>
    </xf>
    <xf numFmtId="49" fontId="16" fillId="0" borderId="12" xfId="21" applyNumberFormat="1" applyFont="1" applyFill="1" applyBorder="1" applyAlignment="1">
      <alignment horizontal="center" vertical="center"/>
      <protection/>
    </xf>
    <xf numFmtId="171" fontId="16" fillId="0" borderId="22" xfId="21" applyNumberFormat="1" applyFill="1" applyBorder="1" applyAlignment="1">
      <alignment horizontal="right" vertical="center"/>
      <protection/>
    </xf>
    <xf numFmtId="49" fontId="16" fillId="0" borderId="70" xfId="21" applyNumberFormat="1" applyFont="1" applyFill="1" applyBorder="1" applyAlignment="1">
      <alignment horizontal="left" vertical="center"/>
      <protection/>
    </xf>
    <xf numFmtId="49" fontId="16" fillId="0" borderId="74" xfId="21" applyNumberFormat="1" applyFont="1" applyFill="1" applyBorder="1" applyAlignment="1">
      <alignment horizontal="left" vertical="center"/>
      <protection/>
    </xf>
    <xf numFmtId="49" fontId="16" fillId="0" borderId="64" xfId="21" applyNumberFormat="1" applyFont="1" applyFill="1" applyBorder="1" applyAlignment="1">
      <alignment horizontal="left" vertical="center"/>
      <protection/>
    </xf>
    <xf numFmtId="0" fontId="16" fillId="0" borderId="75" xfId="21" applyFill="1" applyBorder="1" applyAlignment="1">
      <alignment horizontal="left" vertical="center"/>
      <protection/>
    </xf>
    <xf numFmtId="49" fontId="16" fillId="0" borderId="67" xfId="21" applyNumberFormat="1" applyFont="1" applyFill="1" applyBorder="1" applyAlignment="1">
      <alignment horizontal="left" vertical="center"/>
      <protection/>
    </xf>
    <xf numFmtId="170" fontId="16" fillId="0" borderId="12" xfId="21" applyNumberFormat="1" applyFill="1" applyBorder="1" applyAlignment="1">
      <alignment horizontal="right" vertical="center"/>
      <protection/>
    </xf>
    <xf numFmtId="170" fontId="16" fillId="0" borderId="22" xfId="21" applyNumberFormat="1" applyFill="1" applyBorder="1" applyAlignment="1">
      <alignment horizontal="right" vertical="center"/>
      <protection/>
    </xf>
    <xf numFmtId="49" fontId="16" fillId="0" borderId="3" xfId="21" applyNumberFormat="1" applyFont="1" applyFill="1" applyBorder="1" applyAlignment="1">
      <alignment horizontal="left" vertical="center" wrapText="1"/>
      <protection/>
    </xf>
    <xf numFmtId="49" fontId="16" fillId="0" borderId="76" xfId="21" applyNumberFormat="1" applyFont="1" applyFill="1" applyBorder="1" applyAlignment="1">
      <alignment horizontal="left" vertical="center"/>
      <protection/>
    </xf>
    <xf numFmtId="0" fontId="16" fillId="0" borderId="70" xfId="21" applyFont="1" applyFill="1" applyBorder="1" applyAlignment="1">
      <alignment horizontal="left" vertical="center" wrapText="1"/>
      <protection/>
    </xf>
    <xf numFmtId="0" fontId="16" fillId="0" borderId="64" xfId="21" applyFont="1" applyFill="1" applyBorder="1" applyAlignment="1">
      <alignment horizontal="left" vertical="center" wrapText="1"/>
      <protection/>
    </xf>
    <xf numFmtId="0" fontId="16" fillId="0" borderId="66" xfId="21" applyFill="1" applyBorder="1" applyAlignment="1">
      <alignment horizontal="left" vertical="center"/>
      <protection/>
    </xf>
    <xf numFmtId="0" fontId="16" fillId="0" borderId="72" xfId="21" applyFont="1" applyFill="1" applyBorder="1" applyAlignment="1">
      <alignment horizontal="left" vertical="center" wrapText="1"/>
      <protection/>
    </xf>
    <xf numFmtId="0" fontId="16" fillId="0" borderId="77" xfId="21" applyFill="1" applyBorder="1" applyAlignment="1">
      <alignment horizontal="left" vertical="center"/>
      <protection/>
    </xf>
    <xf numFmtId="170" fontId="16" fillId="0" borderId="73" xfId="21" applyNumberFormat="1" applyFill="1" applyBorder="1" applyAlignment="1">
      <alignment horizontal="right" vertical="center"/>
      <protection/>
    </xf>
    <xf numFmtId="0" fontId="16" fillId="0" borderId="64" xfId="21" applyFont="1" applyFill="1" applyBorder="1" applyAlignment="1">
      <alignment horizontal="left" vertical="center"/>
      <protection/>
    </xf>
    <xf numFmtId="0" fontId="16" fillId="0" borderId="64" xfId="21" applyFont="1" applyFill="1" applyBorder="1" applyAlignment="1">
      <alignment horizontal="center" vertical="center"/>
      <protection/>
    </xf>
    <xf numFmtId="0" fontId="16" fillId="0" borderId="78" xfId="21" applyFill="1" applyBorder="1" applyAlignment="1">
      <alignment horizontal="left" vertical="center"/>
      <protection/>
    </xf>
    <xf numFmtId="49" fontId="16" fillId="0" borderId="79" xfId="21" applyNumberFormat="1" applyFont="1" applyFill="1" applyBorder="1" applyAlignment="1">
      <alignment horizontal="left" vertical="center" wrapText="1"/>
      <protection/>
    </xf>
    <xf numFmtId="0" fontId="16" fillId="0" borderId="79" xfId="21" applyFill="1" applyBorder="1" applyAlignment="1">
      <alignment horizontal="center" vertical="center"/>
      <protection/>
    </xf>
    <xf numFmtId="49" fontId="16" fillId="0" borderId="79" xfId="21" applyNumberFormat="1" applyFont="1" applyFill="1" applyBorder="1" applyAlignment="1">
      <alignment horizontal="center" vertical="center"/>
      <protection/>
    </xf>
    <xf numFmtId="170" fontId="16" fillId="0" borderId="80" xfId="21" applyNumberFormat="1" applyFill="1" applyBorder="1" applyAlignment="1">
      <alignment horizontal="right" vertical="center"/>
      <protection/>
    </xf>
    <xf numFmtId="167" fontId="23" fillId="0" borderId="12" xfId="0" applyNumberFormat="1" applyFont="1" applyBorder="1" applyAlignment="1">
      <alignment horizontal="center" vertical="center"/>
    </xf>
    <xf numFmtId="0" fontId="26" fillId="0" borderId="12" xfId="24" applyFont="1" applyFill="1" applyBorder="1" applyAlignment="1">
      <alignment horizontal="center" vertical="center" wrapText="1"/>
      <protection/>
    </xf>
    <xf numFmtId="49" fontId="26" fillId="0" borderId="12" xfId="24" applyNumberFormat="1" applyFont="1" applyFill="1" applyBorder="1" applyAlignment="1">
      <alignment horizontal="left" vertical="center"/>
      <protection/>
    </xf>
    <xf numFmtId="0" fontId="26" fillId="0" borderId="12" xfId="24" applyFont="1" applyFill="1" applyBorder="1" applyAlignment="1">
      <alignment vertical="center" wrapText="1"/>
      <protection/>
    </xf>
    <xf numFmtId="0" fontId="23" fillId="0" borderId="12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9" fontId="27" fillId="3" borderId="12" xfId="0" applyNumberFormat="1" applyFont="1" applyFill="1" applyBorder="1" applyAlignment="1">
      <alignment horizontal="left"/>
    </xf>
    <xf numFmtId="49" fontId="27" fillId="3" borderId="12" xfId="0" applyNumberFormat="1" applyFont="1" applyFill="1" applyBorder="1" applyAlignment="1">
      <alignment horizontal="center"/>
    </xf>
    <xf numFmtId="4" fontId="27" fillId="3" borderId="12" xfId="0" applyNumberFormat="1" applyFont="1" applyFill="1" applyBorder="1" applyAlignment="1">
      <alignment horizontal="center"/>
    </xf>
    <xf numFmtId="4" fontId="27" fillId="3" borderId="12" xfId="0" applyNumberFormat="1" applyFont="1" applyFill="1" applyBorder="1" applyAlignment="1">
      <alignment horizontal="right"/>
    </xf>
    <xf numFmtId="49" fontId="27" fillId="3" borderId="4" xfId="0" applyNumberFormat="1" applyFont="1" applyFill="1" applyBorder="1" applyAlignment="1">
      <alignment horizontal="left"/>
    </xf>
    <xf numFmtId="49" fontId="27" fillId="3" borderId="0" xfId="0" applyNumberFormat="1" applyFont="1" applyFill="1" applyBorder="1" applyAlignment="1">
      <alignment horizontal="center"/>
    </xf>
    <xf numFmtId="4" fontId="27" fillId="3" borderId="0" xfId="0" applyNumberFormat="1" applyFont="1" applyFill="1" applyBorder="1" applyAlignment="1">
      <alignment horizontal="center"/>
    </xf>
    <xf numFmtId="4" fontId="27" fillId="3" borderId="0" xfId="0" applyNumberFormat="1" applyFont="1" applyFill="1" applyBorder="1" applyAlignment="1">
      <alignment horizontal="right"/>
    </xf>
    <xf numFmtId="4" fontId="27" fillId="3" borderId="5" xfId="0" applyNumberFormat="1" applyFont="1" applyFill="1" applyBorder="1" applyAlignment="1">
      <alignment horizontal="right"/>
    </xf>
    <xf numFmtId="49" fontId="27" fillId="3" borderId="12" xfId="0" applyNumberFormat="1" applyFont="1" applyFill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49" fontId="3" fillId="3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4" fontId="28" fillId="3" borderId="12" xfId="0" applyNumberFormat="1" applyFont="1" applyFill="1" applyBorder="1" applyAlignment="1">
      <alignment horizontal="right"/>
    </xf>
    <xf numFmtId="49" fontId="27" fillId="3" borderId="14" xfId="0" applyNumberFormat="1" applyFont="1" applyFill="1" applyBorder="1" applyAlignment="1">
      <alignment horizontal="left" wrapText="1"/>
    </xf>
    <xf numFmtId="49" fontId="27" fillId="3" borderId="14" xfId="0" applyNumberFormat="1" applyFont="1" applyFill="1" applyBorder="1" applyAlignment="1">
      <alignment horizontal="center"/>
    </xf>
    <xf numFmtId="4" fontId="27" fillId="3" borderId="14" xfId="0" applyNumberFormat="1" applyFont="1" applyFill="1" applyBorder="1" applyAlignment="1">
      <alignment horizontal="center"/>
    </xf>
    <xf numFmtId="4" fontId="28" fillId="3" borderId="14" xfId="0" applyNumberFormat="1" applyFont="1" applyFill="1" applyBorder="1" applyAlignment="1">
      <alignment horizontal="right"/>
    </xf>
    <xf numFmtId="4" fontId="30" fillId="3" borderId="42" xfId="0" applyNumberFormat="1" applyFont="1" applyFill="1" applyBorder="1" applyAlignment="1">
      <alignment horizontal="right"/>
    </xf>
    <xf numFmtId="49" fontId="6" fillId="3" borderId="0" xfId="0" applyNumberFormat="1" applyFon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3" borderId="0" xfId="0" applyNumberFormat="1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0" fontId="18" fillId="7" borderId="10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left" vertical="center"/>
    </xf>
    <xf numFmtId="0" fontId="0" fillId="7" borderId="11" xfId="0" applyFill="1" applyBorder="1" applyAlignment="1">
      <alignment horizontal="center" vertical="center"/>
    </xf>
    <xf numFmtId="49" fontId="0" fillId="7" borderId="11" xfId="0" applyNumberFormat="1" applyFill="1" applyBorder="1" applyAlignment="1">
      <alignment horizontal="left" vertical="center"/>
    </xf>
    <xf numFmtId="0" fontId="0" fillId="7" borderId="11" xfId="0" applyFill="1" applyBorder="1" applyAlignment="1">
      <alignment horizontal="right" vertical="center"/>
    </xf>
    <xf numFmtId="0" fontId="0" fillId="7" borderId="30" xfId="0" applyFill="1" applyBorder="1" applyAlignment="1">
      <alignment horizontal="right" vertical="center"/>
    </xf>
    <xf numFmtId="0" fontId="18" fillId="7" borderId="81" xfId="0" applyFont="1" applyFill="1" applyBorder="1" applyAlignment="1">
      <alignment horizontal="center" vertical="center" wrapText="1" shrinkToFit="1"/>
    </xf>
    <xf numFmtId="0" fontId="18" fillId="7" borderId="81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 shrinkToFit="1"/>
    </xf>
    <xf numFmtId="0" fontId="18" fillId="8" borderId="10" xfId="0" applyFont="1" applyFill="1" applyBorder="1" applyAlignment="1">
      <alignment horizontal="center" vertical="center" wrapText="1" shrinkToFit="1"/>
    </xf>
    <xf numFmtId="0" fontId="32" fillId="7" borderId="10" xfId="0" applyFont="1" applyFill="1" applyBorder="1" applyAlignment="1">
      <alignment horizontal="left" vertical="center"/>
    </xf>
    <xf numFmtId="0" fontId="32" fillId="7" borderId="11" xfId="0" applyFont="1" applyFill="1" applyBorder="1" applyAlignment="1">
      <alignment vertical="center"/>
    </xf>
    <xf numFmtId="0" fontId="32" fillId="7" borderId="30" xfId="0" applyFont="1" applyFill="1" applyBorder="1" applyAlignment="1">
      <alignment vertical="center"/>
    </xf>
    <xf numFmtId="49" fontId="26" fillId="0" borderId="12" xfId="24" applyNumberFormat="1" applyFont="1" applyFill="1" applyBorder="1" applyAlignment="1">
      <alignment horizontal="left" vertical="center" wrapText="1"/>
      <protection/>
    </xf>
    <xf numFmtId="49" fontId="26" fillId="9" borderId="12" xfId="24" applyNumberFormat="1" applyFont="1" applyFill="1" applyBorder="1" applyAlignment="1">
      <alignment horizontal="left" vertical="center" wrapText="1"/>
      <protection/>
    </xf>
    <xf numFmtId="49" fontId="24" fillId="9" borderId="12" xfId="24" applyNumberFormat="1" applyFont="1" applyFill="1" applyBorder="1" applyAlignment="1">
      <alignment horizontal="left" vertical="center"/>
      <protection/>
    </xf>
    <xf numFmtId="0" fontId="26" fillId="9" borderId="12" xfId="24" applyFont="1" applyFill="1" applyBorder="1" applyAlignment="1">
      <alignment horizontal="center" vertical="center" wrapText="1"/>
      <protection/>
    </xf>
    <xf numFmtId="167" fontId="23" fillId="9" borderId="12" xfId="0" applyNumberFormat="1" applyFont="1" applyFill="1" applyBorder="1" applyAlignment="1">
      <alignment horizontal="center" vertical="center"/>
    </xf>
    <xf numFmtId="49" fontId="24" fillId="0" borderId="12" xfId="24" applyNumberFormat="1" applyFont="1" applyFill="1" applyBorder="1" applyAlignment="1">
      <alignment horizontal="left" vertical="center"/>
      <protection/>
    </xf>
    <xf numFmtId="16" fontId="26" fillId="0" borderId="12" xfId="24" applyNumberFormat="1" applyFont="1" applyFill="1" applyBorder="1" applyAlignment="1">
      <alignment horizontal="left" vertical="center" wrapText="1"/>
      <protection/>
    </xf>
    <xf numFmtId="0" fontId="23" fillId="9" borderId="12" xfId="0" applyFont="1" applyFill="1" applyBorder="1" applyAlignment="1">
      <alignment horizontal="center" vertical="center"/>
    </xf>
    <xf numFmtId="49" fontId="23" fillId="9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9" borderId="12" xfId="0" applyFill="1" applyBorder="1" applyAlignment="1">
      <alignment vertical="center"/>
    </xf>
    <xf numFmtId="0" fontId="24" fillId="0" borderId="12" xfId="24" applyFont="1" applyFill="1" applyBorder="1" applyAlignment="1">
      <alignment vertical="center" wrapText="1"/>
      <protection/>
    </xf>
    <xf numFmtId="0" fontId="18" fillId="5" borderId="82" xfId="21" applyFont="1" applyFill="1" applyBorder="1" applyAlignment="1">
      <alignment horizontal="center" vertical="center" wrapText="1"/>
      <protection/>
    </xf>
    <xf numFmtId="0" fontId="18" fillId="5" borderId="56" xfId="21" applyFont="1" applyFill="1" applyBorder="1" applyAlignment="1">
      <alignment horizontal="left" vertical="center" wrapText="1"/>
      <protection/>
    </xf>
    <xf numFmtId="0" fontId="16" fillId="5" borderId="83" xfId="21" applyFill="1" applyBorder="1" applyAlignment="1">
      <alignment horizontal="right" vertical="center"/>
      <protection/>
    </xf>
    <xf numFmtId="0" fontId="18" fillId="5" borderId="82" xfId="21" applyFont="1" applyFill="1" applyBorder="1" applyAlignment="1">
      <alignment horizontal="center" vertical="center" wrapText="1" shrinkToFit="1"/>
      <protection/>
    </xf>
    <xf numFmtId="0" fontId="18" fillId="6" borderId="58" xfId="21" applyFont="1" applyFill="1" applyBorder="1" applyAlignment="1">
      <alignment horizontal="center" vertical="center" wrapText="1" shrinkToFit="1"/>
      <protection/>
    </xf>
    <xf numFmtId="0" fontId="18" fillId="0" borderId="84" xfId="21" applyFont="1" applyBorder="1" applyAlignment="1">
      <alignment horizontal="left" vertical="center"/>
      <protection/>
    </xf>
    <xf numFmtId="49" fontId="18" fillId="0" borderId="85" xfId="21" applyNumberFormat="1" applyFont="1" applyBorder="1" applyAlignment="1">
      <alignment horizontal="center" vertical="center"/>
      <protection/>
    </xf>
    <xf numFmtId="0" fontId="18" fillId="0" borderId="85" xfId="21" applyFont="1" applyBorder="1" applyAlignment="1">
      <alignment horizontal="center" vertical="center"/>
      <protection/>
    </xf>
    <xf numFmtId="49" fontId="18" fillId="0" borderId="85" xfId="21" applyNumberFormat="1" applyFont="1" applyBorder="1" applyAlignment="1">
      <alignment horizontal="right" vertical="center"/>
      <protection/>
    </xf>
    <xf numFmtId="0" fontId="18" fillId="0" borderId="86" xfId="21" applyFont="1" applyBorder="1" applyAlignment="1">
      <alignment horizontal="center" vertical="center"/>
      <protection/>
    </xf>
    <xf numFmtId="49" fontId="21" fillId="0" borderId="58" xfId="21" applyNumberFormat="1" applyFont="1" applyFill="1" applyBorder="1" applyAlignment="1">
      <alignment horizontal="left" vertical="center" wrapText="1"/>
      <protection/>
    </xf>
    <xf numFmtId="49" fontId="21" fillId="0" borderId="56" xfId="21" applyNumberFormat="1" applyFont="1" applyFill="1" applyBorder="1" applyAlignment="1">
      <alignment horizontal="center" vertical="center" wrapText="1"/>
      <protection/>
    </xf>
    <xf numFmtId="1" fontId="21" fillId="0" borderId="56" xfId="21" applyNumberFormat="1" applyFont="1" applyFill="1" applyBorder="1" applyAlignment="1">
      <alignment horizontal="center" vertical="center" wrapText="1"/>
      <protection/>
    </xf>
    <xf numFmtId="170" fontId="21" fillId="0" borderId="56" xfId="21" applyNumberFormat="1" applyFont="1" applyFill="1" applyBorder="1" applyAlignment="1">
      <alignment vertical="center" wrapText="1"/>
      <protection/>
    </xf>
    <xf numFmtId="170" fontId="21" fillId="0" borderId="87" xfId="21" applyNumberFormat="1" applyFont="1" applyFill="1" applyBorder="1" applyAlignment="1">
      <alignment vertical="center" wrapText="1"/>
      <protection/>
    </xf>
    <xf numFmtId="0" fontId="16" fillId="0" borderId="88" xfId="21" applyFill="1" applyBorder="1" applyAlignment="1">
      <alignment horizontal="right" vertical="center"/>
      <protection/>
    </xf>
    <xf numFmtId="170" fontId="16" fillId="0" borderId="89" xfId="21" applyNumberFormat="1" applyFill="1" applyBorder="1" applyAlignment="1">
      <alignment vertical="center"/>
      <protection/>
    </xf>
    <xf numFmtId="0" fontId="16" fillId="0" borderId="90" xfId="21" applyFill="1" applyBorder="1" applyAlignment="1">
      <alignment horizontal="right" vertical="center"/>
      <protection/>
    </xf>
    <xf numFmtId="170" fontId="16" fillId="0" borderId="91" xfId="21" applyNumberFormat="1" applyFill="1" applyBorder="1" applyAlignment="1">
      <alignment vertical="center"/>
      <protection/>
    </xf>
    <xf numFmtId="49" fontId="21" fillId="0" borderId="58" xfId="21" applyNumberFormat="1" applyFont="1" applyFill="1" applyBorder="1" applyAlignment="1">
      <alignment horizontal="right" vertical="center" wrapText="1"/>
      <protection/>
    </xf>
    <xf numFmtId="0" fontId="16" fillId="0" borderId="92" xfId="21" applyFill="1" applyBorder="1" applyAlignment="1">
      <alignment horizontal="right" vertical="center"/>
      <protection/>
    </xf>
    <xf numFmtId="1" fontId="16" fillId="0" borderId="64" xfId="21" applyNumberFormat="1" applyFill="1" applyBorder="1" applyAlignment="1">
      <alignment horizontal="center" vertical="center"/>
      <protection/>
    </xf>
    <xf numFmtId="170" fontId="16" fillId="0" borderId="89" xfId="21" applyNumberFormat="1" applyFill="1" applyBorder="1" applyAlignment="1">
      <alignment horizontal="right" vertical="center"/>
      <protection/>
    </xf>
    <xf numFmtId="1" fontId="16" fillId="0" borderId="67" xfId="21" applyNumberFormat="1" applyFill="1" applyBorder="1" applyAlignment="1">
      <alignment horizontal="center" vertical="center"/>
      <protection/>
    </xf>
    <xf numFmtId="0" fontId="22" fillId="0" borderId="10" xfId="0" applyNumberFormat="1" applyFont="1" applyFill="1" applyBorder="1" applyAlignment="1">
      <alignment horizontal="right" vertical="center"/>
    </xf>
    <xf numFmtId="1" fontId="16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170" fontId="22" fillId="0" borderId="30" xfId="0" applyNumberFormat="1" applyFont="1" applyFill="1" applyBorder="1" applyAlignment="1">
      <alignment horizontal="right" vertical="center"/>
    </xf>
    <xf numFmtId="0" fontId="22" fillId="0" borderId="19" xfId="0" applyNumberFormat="1" applyFont="1" applyFill="1" applyBorder="1" applyAlignment="1">
      <alignment horizontal="right" vertical="center"/>
    </xf>
    <xf numFmtId="0" fontId="16" fillId="0" borderId="19" xfId="21" applyFont="1" applyFill="1" applyBorder="1" applyAlignment="1">
      <alignment horizontal="left" vertical="center" wrapText="1"/>
      <protection/>
    </xf>
    <xf numFmtId="0" fontId="16" fillId="0" borderId="19" xfId="21" applyFill="1" applyBorder="1" applyAlignment="1">
      <alignment horizontal="center" vertical="center"/>
      <protection/>
    </xf>
    <xf numFmtId="49" fontId="16" fillId="0" borderId="19" xfId="21" applyNumberFormat="1" applyFont="1" applyFill="1" applyBorder="1" applyAlignment="1">
      <alignment horizontal="center" vertical="center"/>
      <protection/>
    </xf>
    <xf numFmtId="170" fontId="16" fillId="0" borderId="19" xfId="21" applyNumberFormat="1" applyFill="1" applyBorder="1" applyAlignment="1">
      <alignment vertical="center"/>
      <protection/>
    </xf>
    <xf numFmtId="0" fontId="16" fillId="0" borderId="12" xfId="21" applyFill="1" applyBorder="1" applyAlignment="1">
      <alignment horizontal="right" vertical="center"/>
      <protection/>
    </xf>
    <xf numFmtId="0" fontId="16" fillId="0" borderId="12" xfId="21" applyFont="1" applyFill="1" applyBorder="1" applyAlignment="1">
      <alignment horizontal="left" vertical="center" wrapText="1"/>
      <protection/>
    </xf>
    <xf numFmtId="170" fontId="16" fillId="0" borderId="12" xfId="21" applyNumberFormat="1" applyFill="1" applyBorder="1" applyAlignment="1">
      <alignment vertical="center"/>
      <protection/>
    </xf>
    <xf numFmtId="0" fontId="22" fillId="0" borderId="12" xfId="0" applyNumberFormat="1" applyFont="1" applyFill="1" applyBorder="1" applyAlignment="1">
      <alignment horizontal="right" vertical="center"/>
    </xf>
    <xf numFmtId="49" fontId="22" fillId="0" borderId="12" xfId="0" applyNumberFormat="1" applyFont="1" applyFill="1" applyBorder="1" applyAlignment="1">
      <alignment horizontal="left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170" fontId="22" fillId="0" borderId="12" xfId="0" applyNumberFormat="1" applyFont="1" applyFill="1" applyBorder="1" applyAlignment="1">
      <alignment horizontal="right" vertical="center"/>
    </xf>
    <xf numFmtId="1" fontId="22" fillId="0" borderId="12" xfId="0" applyNumberFormat="1" applyFont="1" applyFill="1" applyBorder="1" applyAlignment="1">
      <alignment horizontal="center" vertical="center"/>
    </xf>
    <xf numFmtId="0" fontId="22" fillId="0" borderId="93" xfId="0" applyNumberFormat="1" applyFont="1" applyFill="1" applyBorder="1" applyAlignment="1">
      <alignment horizontal="right" vertical="center"/>
    </xf>
    <xf numFmtId="49" fontId="22" fillId="0" borderId="70" xfId="0" applyNumberFormat="1" applyFont="1" applyFill="1" applyBorder="1" applyAlignment="1">
      <alignment horizontal="left" vertical="center" wrapText="1"/>
    </xf>
    <xf numFmtId="1" fontId="22" fillId="0" borderId="70" xfId="0" applyNumberFormat="1" applyFont="1" applyFill="1" applyBorder="1" applyAlignment="1">
      <alignment horizontal="center" vertical="center"/>
    </xf>
    <xf numFmtId="49" fontId="22" fillId="0" borderId="70" xfId="0" applyNumberFormat="1" applyFont="1" applyFill="1" applyBorder="1" applyAlignment="1">
      <alignment horizontal="center" vertical="center"/>
    </xf>
    <xf numFmtId="170" fontId="22" fillId="0" borderId="94" xfId="0" applyNumberFormat="1" applyFont="1" applyFill="1" applyBorder="1" applyAlignment="1">
      <alignment horizontal="right" vertical="center"/>
    </xf>
    <xf numFmtId="0" fontId="22" fillId="0" borderId="58" xfId="0" applyNumberFormat="1" applyFont="1" applyFill="1" applyBorder="1" applyAlignment="1">
      <alignment horizontal="right" vertical="center"/>
    </xf>
    <xf numFmtId="1" fontId="16" fillId="0" borderId="56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170" fontId="22" fillId="0" borderId="87" xfId="0" applyNumberFormat="1" applyFont="1" applyFill="1" applyBorder="1" applyAlignment="1">
      <alignment horizontal="right" vertical="center"/>
    </xf>
    <xf numFmtId="170" fontId="16" fillId="0" borderId="65" xfId="21" applyNumberFormat="1" applyFill="1" applyBorder="1" applyAlignment="1">
      <alignment vertical="center"/>
      <protection/>
    </xf>
    <xf numFmtId="0" fontId="22" fillId="0" borderId="88" xfId="0" applyNumberFormat="1" applyFont="1" applyFill="1" applyBorder="1" applyAlignment="1">
      <alignment horizontal="right" vertical="center"/>
    </xf>
    <xf numFmtId="170" fontId="16" fillId="0" borderId="68" xfId="21" applyNumberFormat="1" applyFill="1" applyBorder="1" applyAlignment="1">
      <alignment vertical="center"/>
      <protection/>
    </xf>
    <xf numFmtId="1" fontId="16" fillId="0" borderId="70" xfId="0" applyNumberFormat="1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49" fontId="21" fillId="0" borderId="10" xfId="21" applyNumberFormat="1" applyFont="1" applyFill="1" applyBorder="1" applyAlignment="1">
      <alignment vertical="center" wrapText="1"/>
      <protection/>
    </xf>
    <xf numFmtId="49" fontId="21" fillId="0" borderId="30" xfId="21" applyNumberFormat="1" applyFont="1" applyFill="1" applyBorder="1" applyAlignment="1">
      <alignment vertical="center" wrapText="1"/>
      <protection/>
    </xf>
    <xf numFmtId="0" fontId="16" fillId="0" borderId="88" xfId="22" applyNumberFormat="1" applyFill="1" applyBorder="1" applyAlignment="1">
      <alignment horizontal="right" vertical="center"/>
      <protection/>
    </xf>
    <xf numFmtId="49" fontId="16" fillId="0" borderId="64" xfId="22" applyNumberFormat="1" applyFont="1" applyFill="1" applyBorder="1" applyAlignment="1">
      <alignment horizontal="left" vertical="center" wrapText="1"/>
      <protection/>
    </xf>
    <xf numFmtId="0" fontId="16" fillId="0" borderId="64" xfId="22" applyFill="1" applyBorder="1" applyAlignment="1">
      <alignment horizontal="center" vertical="center"/>
      <protection/>
    </xf>
    <xf numFmtId="49" fontId="16" fillId="0" borderId="64" xfId="22" applyNumberFormat="1" applyFont="1" applyFill="1" applyBorder="1" applyAlignment="1">
      <alignment horizontal="center" vertical="center"/>
      <protection/>
    </xf>
    <xf numFmtId="0" fontId="16" fillId="0" borderId="63" xfId="21" applyFill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18" fillId="7" borderId="10" xfId="0" applyFont="1" applyFill="1" applyBorder="1" applyAlignment="1">
      <alignment/>
    </xf>
    <xf numFmtId="0" fontId="18" fillId="7" borderId="11" xfId="0" applyFont="1" applyFill="1" applyBorder="1" applyAlignment="1">
      <alignment/>
    </xf>
    <xf numFmtId="0" fontId="18" fillId="7" borderId="30" xfId="0" applyFont="1" applyFill="1" applyBorder="1" applyAlignment="1">
      <alignment/>
    </xf>
    <xf numFmtId="5" fontId="17" fillId="8" borderId="10" xfId="0" applyNumberFormat="1" applyFont="1" applyFill="1" applyBorder="1" applyAlignment="1">
      <alignment horizontal="center" vertical="center" wrapText="1"/>
    </xf>
    <xf numFmtId="5" fontId="31" fillId="8" borderId="81" xfId="0" applyNumberFormat="1" applyFont="1" applyFill="1" applyBorder="1" applyAlignment="1">
      <alignment horizontal="center" vertical="center" wrapText="1"/>
    </xf>
    <xf numFmtId="5" fontId="17" fillId="8" borderId="8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33" fillId="0" borderId="0" xfId="0" applyFont="1"/>
    <xf numFmtId="49" fontId="6" fillId="0" borderId="12" xfId="24" applyNumberFormat="1" applyFont="1" applyFill="1" applyBorder="1" applyAlignment="1">
      <alignment horizontal="left" wrapText="1"/>
      <protection/>
    </xf>
    <xf numFmtId="0" fontId="0" fillId="0" borderId="0" xfId="0" applyBorder="1" applyAlignment="1">
      <alignment vertical="center"/>
    </xf>
    <xf numFmtId="49" fontId="26" fillId="0" borderId="12" xfId="24" applyNumberFormat="1" applyFont="1" applyFill="1" applyBorder="1" applyAlignment="1">
      <alignment horizontal="left" wrapText="1"/>
      <protection/>
    </xf>
    <xf numFmtId="0" fontId="23" fillId="0" borderId="12" xfId="0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167" fontId="23" fillId="0" borderId="12" xfId="0" applyNumberFormat="1" applyFont="1" applyBorder="1" applyAlignment="1">
      <alignment horizontal="center"/>
    </xf>
    <xf numFmtId="0" fontId="0" fillId="0" borderId="0" xfId="0" applyBorder="1"/>
    <xf numFmtId="49" fontId="24" fillId="0" borderId="12" xfId="24" applyNumberFormat="1" applyFont="1" applyFill="1" applyBorder="1" applyAlignment="1">
      <alignment horizontal="left"/>
      <protection/>
    </xf>
    <xf numFmtId="16" fontId="26" fillId="0" borderId="12" xfId="24" applyNumberFormat="1" applyFont="1" applyFill="1" applyBorder="1" applyAlignment="1">
      <alignment horizontal="left" wrapText="1"/>
      <protection/>
    </xf>
    <xf numFmtId="49" fontId="26" fillId="9" borderId="12" xfId="24" applyNumberFormat="1" applyFont="1" applyFill="1" applyBorder="1" applyAlignment="1">
      <alignment horizontal="left" wrapText="1"/>
      <protection/>
    </xf>
    <xf numFmtId="0" fontId="23" fillId="9" borderId="12" xfId="0" applyFont="1" applyFill="1" applyBorder="1" applyAlignment="1">
      <alignment horizontal="center"/>
    </xf>
    <xf numFmtId="49" fontId="23" fillId="9" borderId="12" xfId="0" applyNumberFormat="1" applyFont="1" applyFill="1" applyBorder="1" applyAlignment="1">
      <alignment horizontal="center"/>
    </xf>
    <xf numFmtId="167" fontId="23" fillId="9" borderId="12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10" borderId="12" xfId="0" applyFill="1" applyBorder="1" applyAlignment="1">
      <alignment vertical="center"/>
    </xf>
    <xf numFmtId="49" fontId="26" fillId="10" borderId="12" xfId="24" applyNumberFormat="1" applyFont="1" applyFill="1" applyBorder="1" applyAlignment="1">
      <alignment horizontal="left" vertical="center"/>
      <protection/>
    </xf>
    <xf numFmtId="0" fontId="23" fillId="10" borderId="12" xfId="0" applyFont="1" applyFill="1" applyBorder="1" applyAlignment="1">
      <alignment horizontal="center" vertical="center"/>
    </xf>
    <xf numFmtId="49" fontId="23" fillId="10" borderId="12" xfId="0" applyNumberFormat="1" applyFont="1" applyFill="1" applyBorder="1" applyAlignment="1">
      <alignment horizontal="center" vertical="center"/>
    </xf>
    <xf numFmtId="0" fontId="26" fillId="0" borderId="12" xfId="24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95" xfId="0" applyNumberFormat="1" applyFont="1" applyBorder="1" applyAlignment="1">
      <alignment horizontal="right" vertical="center"/>
    </xf>
    <xf numFmtId="3" fontId="6" fillId="8" borderId="11" xfId="0" applyNumberFormat="1" applyFont="1" applyFill="1" applyBorder="1" applyAlignment="1">
      <alignment horizontal="right" vertical="center"/>
    </xf>
    <xf numFmtId="3" fontId="6" fillId="8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9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97" xfId="20" applyFont="1" applyBorder="1" applyAlignment="1">
      <alignment horizontal="center"/>
      <protection/>
    </xf>
    <xf numFmtId="0" fontId="1" fillId="0" borderId="98" xfId="20" applyFont="1" applyBorder="1" applyAlignment="1">
      <alignment horizontal="center"/>
      <protection/>
    </xf>
    <xf numFmtId="0" fontId="1" fillId="0" borderId="99" xfId="20" applyFont="1" applyBorder="1" applyAlignment="1">
      <alignment horizontal="center"/>
      <protection/>
    </xf>
    <xf numFmtId="0" fontId="1" fillId="0" borderId="100" xfId="20" applyFont="1" applyBorder="1" applyAlignment="1">
      <alignment horizontal="center"/>
      <protection/>
    </xf>
    <xf numFmtId="0" fontId="1" fillId="0" borderId="10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102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0" fontId="9" fillId="0" borderId="0" xfId="20" applyFont="1" applyAlignment="1">
      <alignment horizontal="center"/>
      <protection/>
    </xf>
    <xf numFmtId="49" fontId="1" fillId="0" borderId="99" xfId="20" applyNumberFormat="1" applyFont="1" applyBorder="1" applyAlignment="1">
      <alignment horizontal="center"/>
      <protection/>
    </xf>
    <xf numFmtId="0" fontId="1" fillId="0" borderId="10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102" xfId="20" applyFont="1" applyBorder="1" applyAlignment="1">
      <alignment horizontal="center" shrinkToFit="1"/>
      <protection/>
    </xf>
    <xf numFmtId="0" fontId="18" fillId="5" borderId="82" xfId="21" applyFont="1" applyFill="1" applyBorder="1" applyAlignment="1">
      <alignment horizontal="center" vertical="center" wrapText="1"/>
      <protection/>
    </xf>
    <xf numFmtId="0" fontId="18" fillId="5" borderId="82" xfId="21" applyFont="1" applyFill="1" applyBorder="1" applyAlignment="1">
      <alignment horizontal="right" vertical="center"/>
      <protection/>
    </xf>
    <xf numFmtId="0" fontId="18" fillId="5" borderId="103" xfId="21" applyFont="1" applyFill="1" applyBorder="1" applyAlignment="1">
      <alignment horizontal="right" vertical="center"/>
      <protection/>
    </xf>
    <xf numFmtId="0" fontId="17" fillId="11" borderId="104" xfId="21" applyFont="1" applyFill="1" applyBorder="1" applyAlignment="1">
      <alignment horizontal="left" vertical="center" wrapText="1"/>
      <protection/>
    </xf>
    <xf numFmtId="0" fontId="17" fillId="11" borderId="105" xfId="21" applyFont="1" applyFill="1" applyBorder="1" applyAlignment="1">
      <alignment horizontal="left" vertical="center" wrapText="1"/>
      <protection/>
    </xf>
    <xf numFmtId="0" fontId="17" fillId="11" borderId="106" xfId="21" applyFont="1" applyFill="1" applyBorder="1" applyAlignment="1">
      <alignment horizontal="left" vertical="center" wrapText="1"/>
      <protection/>
    </xf>
    <xf numFmtId="0" fontId="18" fillId="5" borderId="58" xfId="21" applyFont="1" applyFill="1" applyBorder="1" applyAlignment="1">
      <alignment horizontal="left" vertical="center" wrapText="1"/>
      <protection/>
    </xf>
    <xf numFmtId="0" fontId="18" fillId="5" borderId="56" xfId="21" applyFont="1" applyFill="1" applyBorder="1" applyAlignment="1">
      <alignment horizontal="left" vertical="center" wrapText="1"/>
      <protection/>
    </xf>
    <xf numFmtId="0" fontId="18" fillId="5" borderId="87" xfId="21" applyFont="1" applyFill="1" applyBorder="1" applyAlignment="1">
      <alignment horizontal="left" vertical="center" wrapText="1"/>
      <protection/>
    </xf>
    <xf numFmtId="0" fontId="18" fillId="5" borderId="82" xfId="21" applyFont="1" applyFill="1" applyBorder="1" applyAlignment="1">
      <alignment horizontal="left" vertical="center"/>
      <protection/>
    </xf>
    <xf numFmtId="0" fontId="18" fillId="5" borderId="82" xfId="21" applyFont="1" applyFill="1" applyBorder="1" applyAlignment="1">
      <alignment horizontal="center" vertical="center"/>
      <protection/>
    </xf>
    <xf numFmtId="49" fontId="22" fillId="0" borderId="107" xfId="0" applyNumberFormat="1" applyFont="1" applyFill="1" applyBorder="1" applyAlignment="1">
      <alignment horizontal="left" vertical="center" wrapText="1"/>
    </xf>
    <xf numFmtId="49" fontId="22" fillId="0" borderId="108" xfId="0" applyNumberFormat="1" applyFont="1" applyFill="1" applyBorder="1" applyAlignment="1">
      <alignment horizontal="left" vertical="center" wrapText="1"/>
    </xf>
    <xf numFmtId="49" fontId="22" fillId="0" borderId="109" xfId="0" applyNumberFormat="1" applyFont="1" applyFill="1" applyBorder="1" applyAlignment="1">
      <alignment horizontal="left" vertical="center" wrapText="1"/>
    </xf>
    <xf numFmtId="49" fontId="22" fillId="0" borderId="110" xfId="0" applyNumberFormat="1" applyFont="1" applyFill="1" applyBorder="1" applyAlignment="1">
      <alignment horizontal="left" vertical="center" wrapText="1"/>
    </xf>
    <xf numFmtId="49" fontId="22" fillId="0" borderId="111" xfId="0" applyNumberFormat="1" applyFont="1" applyFill="1" applyBorder="1" applyAlignment="1">
      <alignment horizontal="left" vertical="center" wrapText="1"/>
    </xf>
    <xf numFmtId="49" fontId="22" fillId="0" borderId="112" xfId="0" applyNumberFormat="1" applyFont="1" applyFill="1" applyBorder="1" applyAlignment="1">
      <alignment horizontal="left" vertical="center" wrapText="1"/>
    </xf>
    <xf numFmtId="14" fontId="18" fillId="5" borderId="82" xfId="21" applyNumberFormat="1" applyFont="1" applyFill="1" applyBorder="1" applyAlignment="1">
      <alignment horizontal="right" vertical="center"/>
      <protection/>
    </xf>
    <xf numFmtId="14" fontId="18" fillId="5" borderId="103" xfId="21" applyNumberFormat="1" applyFont="1" applyFill="1" applyBorder="1" applyAlignment="1">
      <alignment horizontal="right" vertical="center"/>
      <protection/>
    </xf>
    <xf numFmtId="0" fontId="20" fillId="12" borderId="113" xfId="21" applyFont="1" applyFill="1" applyBorder="1" applyAlignment="1">
      <alignment horizontal="left" vertical="center"/>
      <protection/>
    </xf>
    <xf numFmtId="0" fontId="20" fillId="12" borderId="114" xfId="21" applyFont="1" applyFill="1" applyBorder="1" applyAlignment="1">
      <alignment horizontal="left" vertical="center"/>
      <protection/>
    </xf>
    <xf numFmtId="0" fontId="20" fillId="12" borderId="115" xfId="21" applyFont="1" applyFill="1" applyBorder="1" applyAlignment="1">
      <alignment horizontal="left" vertical="center"/>
      <protection/>
    </xf>
    <xf numFmtId="49" fontId="21" fillId="0" borderId="55" xfId="21" applyNumberFormat="1" applyFont="1" applyFill="1" applyBorder="1" applyAlignment="1">
      <alignment horizontal="left" vertical="center" wrapText="1"/>
      <protection/>
    </xf>
    <xf numFmtId="49" fontId="21" fillId="0" borderId="82" xfId="21" applyNumberFormat="1" applyFont="1" applyFill="1" applyBorder="1" applyAlignment="1">
      <alignment horizontal="left" vertical="center" wrapText="1"/>
      <protection/>
    </xf>
    <xf numFmtId="49" fontId="21" fillId="0" borderId="103" xfId="21" applyNumberFormat="1" applyFont="1" applyFill="1" applyBorder="1" applyAlignment="1">
      <alignment horizontal="left" vertical="center" wrapText="1"/>
      <protection/>
    </xf>
    <xf numFmtId="49" fontId="22" fillId="0" borderId="82" xfId="0" applyNumberFormat="1" applyFont="1" applyFill="1" applyBorder="1" applyAlignment="1">
      <alignment horizontal="left" vertical="center" wrapText="1"/>
    </xf>
    <xf numFmtId="0" fontId="17" fillId="11" borderId="82" xfId="21" applyFont="1" applyFill="1" applyBorder="1" applyAlignment="1">
      <alignment horizontal="center" vertical="center" wrapText="1"/>
      <protection/>
    </xf>
    <xf numFmtId="49" fontId="18" fillId="5" borderId="82" xfId="21" applyNumberFormat="1" applyFont="1" applyFill="1" applyBorder="1" applyAlignment="1">
      <alignment horizontal="center" vertical="center"/>
      <protection/>
    </xf>
    <xf numFmtId="0" fontId="20" fillId="12" borderId="82" xfId="21" applyFont="1" applyFill="1" applyBorder="1" applyAlignment="1">
      <alignment horizontal="center" vertical="center"/>
      <protection/>
    </xf>
    <xf numFmtId="49" fontId="4" fillId="3" borderId="43" xfId="0" applyNumberFormat="1" applyFont="1" applyFill="1" applyBorder="1" applyAlignment="1">
      <alignment horizontal="left"/>
    </xf>
    <xf numFmtId="49" fontId="4" fillId="3" borderId="32" xfId="0" applyNumberFormat="1" applyFont="1" applyFill="1" applyBorder="1" applyAlignment="1">
      <alignment horizontal="left"/>
    </xf>
    <xf numFmtId="49" fontId="4" fillId="3" borderId="42" xfId="0" applyNumberFormat="1" applyFont="1" applyFill="1" applyBorder="1" applyAlignment="1">
      <alignment horizontal="left"/>
    </xf>
    <xf numFmtId="0" fontId="0" fillId="7" borderId="11" xfId="0" applyFont="1" applyFill="1" applyBorder="1" applyAlignment="1">
      <alignment horizontal="left"/>
    </xf>
    <xf numFmtId="0" fontId="0" fillId="7" borderId="30" xfId="0" applyFont="1" applyFill="1" applyBorder="1" applyAlignment="1">
      <alignment horizontal="left"/>
    </xf>
    <xf numFmtId="49" fontId="32" fillId="7" borderId="10" xfId="0" applyNumberFormat="1" applyFont="1" applyFill="1" applyBorder="1" applyAlignment="1">
      <alignment horizontal="center" vertical="center"/>
    </xf>
    <xf numFmtId="49" fontId="32" fillId="7" borderId="30" xfId="0" applyNumberFormat="1" applyFont="1" applyFill="1" applyBorder="1" applyAlignment="1">
      <alignment horizontal="center" vertical="center"/>
    </xf>
    <xf numFmtId="0" fontId="20" fillId="2" borderId="116" xfId="0" applyFont="1" applyFill="1" applyBorder="1" applyAlignment="1">
      <alignment horizontal="center"/>
    </xf>
    <xf numFmtId="0" fontId="20" fillId="2" borderId="117" xfId="0" applyFont="1" applyFill="1" applyBorder="1" applyAlignment="1">
      <alignment horizontal="center"/>
    </xf>
    <xf numFmtId="0" fontId="20" fillId="2" borderId="118" xfId="0" applyFont="1" applyFill="1" applyBorder="1" applyAlignment="1">
      <alignment horizontal="center"/>
    </xf>
    <xf numFmtId="0" fontId="17" fillId="13" borderId="10" xfId="0" applyFont="1" applyFill="1" applyBorder="1" applyAlignment="1">
      <alignment horizontal="center" vertical="center" wrapText="1"/>
    </xf>
    <xf numFmtId="0" fontId="17" fillId="13" borderId="11" xfId="0" applyFont="1" applyFill="1" applyBorder="1" applyAlignment="1">
      <alignment horizontal="center" vertical="center" wrapText="1"/>
    </xf>
    <xf numFmtId="0" fontId="17" fillId="13" borderId="30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left" vertical="center" wrapText="1"/>
    </xf>
    <xf numFmtId="0" fontId="18" fillId="7" borderId="11" xfId="0" applyFont="1" applyFill="1" applyBorder="1" applyAlignment="1">
      <alignment horizontal="left" vertical="center" wrapText="1"/>
    </xf>
    <xf numFmtId="0" fontId="18" fillId="7" borderId="30" xfId="0" applyFont="1" applyFill="1" applyBorder="1" applyAlignment="1">
      <alignment horizontal="left" vertical="center" wrapText="1"/>
    </xf>
    <xf numFmtId="0" fontId="18" fillId="7" borderId="10" xfId="0" applyFont="1" applyFill="1" applyBorder="1" applyAlignment="1">
      <alignment horizontal="center"/>
    </xf>
    <xf numFmtId="0" fontId="18" fillId="7" borderId="3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170" fontId="16" fillId="0" borderId="61" xfId="21" applyNumberFormat="1" applyFill="1" applyBorder="1" applyAlignment="1" applyProtection="1">
      <alignment horizontal="right" vertical="center"/>
      <protection locked="0"/>
    </xf>
    <xf numFmtId="170" fontId="16" fillId="0" borderId="64" xfId="21" applyNumberFormat="1" applyFill="1" applyBorder="1" applyAlignment="1" applyProtection="1">
      <alignment horizontal="right" vertical="center"/>
      <protection locked="0"/>
    </xf>
    <xf numFmtId="49" fontId="21" fillId="0" borderId="11" xfId="21" applyNumberFormat="1" applyFont="1" applyFill="1" applyBorder="1" applyAlignment="1" applyProtection="1">
      <alignment horizontal="right" vertical="center" wrapText="1"/>
      <protection locked="0"/>
    </xf>
    <xf numFmtId="170" fontId="16" fillId="0" borderId="67" xfId="21" applyNumberFormat="1" applyFill="1" applyBorder="1" applyAlignment="1" applyProtection="1">
      <alignment horizontal="right" vertical="center"/>
      <protection locked="0"/>
    </xf>
    <xf numFmtId="170" fontId="16" fillId="0" borderId="70" xfId="21" applyNumberFormat="1" applyFill="1" applyBorder="1" applyAlignment="1" applyProtection="1">
      <alignment horizontal="right" vertical="center"/>
      <protection locked="0"/>
    </xf>
    <xf numFmtId="171" fontId="16" fillId="0" borderId="72" xfId="21" applyNumberFormat="1" applyFill="1" applyBorder="1" applyAlignment="1" applyProtection="1">
      <alignment horizontal="right" vertical="center"/>
      <protection locked="0"/>
    </xf>
    <xf numFmtId="171" fontId="16" fillId="0" borderId="12" xfId="21" applyNumberFormat="1" applyFill="1" applyBorder="1" applyAlignment="1" applyProtection="1">
      <alignment horizontal="right" vertical="center"/>
      <protection locked="0"/>
    </xf>
    <xf numFmtId="170" fontId="16" fillId="0" borderId="12" xfId="21" applyNumberFormat="1" applyFill="1" applyBorder="1" applyAlignment="1" applyProtection="1">
      <alignment horizontal="right" vertical="center"/>
      <protection locked="0"/>
    </xf>
    <xf numFmtId="170" fontId="16" fillId="0" borderId="72" xfId="21" applyNumberFormat="1" applyFill="1" applyBorder="1" applyAlignment="1" applyProtection="1">
      <alignment horizontal="right" vertical="center"/>
      <protection locked="0"/>
    </xf>
    <xf numFmtId="170" fontId="16" fillId="0" borderId="119" xfId="21" applyNumberFormat="1" applyFill="1" applyBorder="1" applyAlignment="1" applyProtection="1">
      <alignment horizontal="right" vertical="center"/>
      <protection locked="0"/>
    </xf>
    <xf numFmtId="170" fontId="21" fillId="0" borderId="56" xfId="21" applyNumberFormat="1" applyFont="1" applyFill="1" applyBorder="1" applyAlignment="1" applyProtection="1">
      <alignment vertical="center" wrapText="1"/>
      <protection locked="0"/>
    </xf>
    <xf numFmtId="170" fontId="22" fillId="0" borderId="11" xfId="0" applyNumberFormat="1" applyFont="1" applyFill="1" applyBorder="1" applyAlignment="1" applyProtection="1">
      <alignment horizontal="right" vertical="center"/>
      <protection locked="0"/>
    </xf>
    <xf numFmtId="170" fontId="16" fillId="0" borderId="19" xfId="21" applyNumberFormat="1" applyFill="1" applyBorder="1" applyAlignment="1" applyProtection="1">
      <alignment horizontal="right" vertical="center"/>
      <protection locked="0"/>
    </xf>
    <xf numFmtId="170" fontId="22" fillId="0" borderId="12" xfId="0" applyNumberFormat="1" applyFont="1" applyFill="1" applyBorder="1" applyAlignment="1" applyProtection="1">
      <alignment horizontal="right" vertical="center"/>
      <protection locked="0"/>
    </xf>
    <xf numFmtId="170" fontId="22" fillId="0" borderId="70" xfId="0" applyNumberFormat="1" applyFont="1" applyFill="1" applyBorder="1" applyAlignment="1" applyProtection="1">
      <alignment horizontal="right" vertical="center"/>
      <protection locked="0"/>
    </xf>
    <xf numFmtId="170" fontId="22" fillId="0" borderId="56" xfId="0" applyNumberFormat="1" applyFont="1" applyFill="1" applyBorder="1" applyAlignment="1" applyProtection="1">
      <alignment horizontal="right" vertical="center"/>
      <protection locked="0"/>
    </xf>
    <xf numFmtId="49" fontId="21" fillId="0" borderId="11" xfId="21" applyNumberFormat="1" applyFont="1" applyFill="1" applyBorder="1" applyAlignment="1" applyProtection="1">
      <alignment vertical="center" wrapText="1"/>
      <protection locked="0"/>
    </xf>
    <xf numFmtId="170" fontId="16" fillId="0" borderId="64" xfId="22" applyNumberFormat="1" applyFill="1" applyBorder="1" applyAlignment="1" applyProtection="1">
      <alignment horizontal="right" vertical="center"/>
      <protection locked="0"/>
    </xf>
    <xf numFmtId="4" fontId="27" fillId="3" borderId="12" xfId="0" applyNumberFormat="1" applyFont="1" applyFill="1" applyBorder="1" applyAlignment="1" applyProtection="1">
      <alignment horizontal="right"/>
      <protection locked="0"/>
    </xf>
    <xf numFmtId="4" fontId="27" fillId="3" borderId="14" xfId="0" applyNumberFormat="1" applyFont="1" applyFill="1" applyBorder="1" applyAlignment="1" applyProtection="1">
      <alignment horizontal="right"/>
      <protection locked="0"/>
    </xf>
    <xf numFmtId="167" fontId="23" fillId="0" borderId="12" xfId="0" applyNumberFormat="1" applyFont="1" applyBorder="1" applyAlignment="1" applyProtection="1">
      <alignment horizontal="center" vertical="center"/>
      <protection locked="0"/>
    </xf>
    <xf numFmtId="167" fontId="23" fillId="9" borderId="12" xfId="0" applyNumberFormat="1" applyFont="1" applyFill="1" applyBorder="1" applyAlignment="1" applyProtection="1">
      <alignment horizontal="center" vertic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167" fontId="23" fillId="9" borderId="12" xfId="0" applyNumberFormat="1" applyFont="1" applyFill="1" applyBorder="1" applyAlignment="1" applyProtection="1">
      <alignment horizontal="center"/>
      <protection locked="0"/>
    </xf>
    <xf numFmtId="167" fontId="23" fillId="10" borderId="12" xfId="0" applyNumberFormat="1" applyFont="1" applyFill="1" applyBorder="1" applyAlignment="1" applyProtection="1">
      <alignment horizontal="center" vertical="center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4" fontId="29" fillId="0" borderId="12" xfId="0" applyNumberFormat="1" applyFont="1" applyBorder="1" applyAlignment="1" applyProtection="1">
      <alignment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Excel Built-in Normal" xfId="21"/>
    <cellStyle name="Normal 2" xfId="22"/>
    <cellStyle name="Normální 3" xfId="23"/>
    <cellStyle name="normální_sp382" xfId="24"/>
    <cellStyle name="Normální 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ocuments\Rozpo&#269;ty\Rozpo&#269;ty%20Energy\SEN%20Nov&#253;%20Byd&#382;ov%20ABCD\Rozpo&#269;ty%20&#345;emesla%20Nov&#253;%20Byd&#382;ov%2029.3.2016\1.4.1.Vyt&#225;p&#283;n&#237;\Nov&#253;_Byd&#382;ov_UT%2029.3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01-Výměna zdroje tepla"/>
      <sheetName val="02-Připojení VZT jednotek"/>
    </sheetNames>
    <sheetDataSet>
      <sheetData sheetId="0">
        <row r="2">
          <cell r="B2" t="str">
            <v>Snížení energetické náročnosti obvodového pláště a střešních konstrukcí dílen odborného výcviku v Novém Bydžově
</v>
          </cell>
        </row>
        <row r="3">
          <cell r="B3" t="str">
            <v>Střední škola technická a řemeslná Nový Bydžov, Dr. M. Tyrše 112, 504 01 Nový Bydžov
</v>
          </cell>
        </row>
        <row r="4">
          <cell r="B4" t="str">
            <v>Energy Benefit Centre, Křenova 438/3, 162 00 Praha 6</v>
          </cell>
        </row>
        <row r="6">
          <cell r="E6" t="str">
            <v>DVZ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2"/>
  <sheetViews>
    <sheetView showGridLines="0" tabSelected="1" zoomScaleSheetLayoutView="75" workbookViewId="0" topLeftCell="B1">
      <selection activeCell="O13" sqref="O13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12.125" style="2" customWidth="1"/>
    <col min="11" max="15" width="10.75390625" style="1" customWidth="1"/>
    <col min="16" max="16384" width="9.125" style="1" customWidth="1"/>
  </cols>
  <sheetData>
    <row r="1" spans="7:10" s="587" customFormat="1" ht="12" customHeight="1">
      <c r="G1" s="588"/>
      <c r="I1" s="588"/>
      <c r="J1" s="588"/>
    </row>
    <row r="2" spans="2:11" s="587" customFormat="1" ht="17.25" customHeight="1">
      <c r="B2" s="589"/>
      <c r="C2" s="590" t="s">
        <v>255</v>
      </c>
      <c r="E2" s="591"/>
      <c r="F2" s="590"/>
      <c r="G2" s="592"/>
      <c r="H2" s="593" t="s">
        <v>0</v>
      </c>
      <c r="I2" s="594">
        <v>43066</v>
      </c>
      <c r="J2" s="588"/>
      <c r="K2" s="589"/>
    </row>
    <row r="3" spans="3:10" s="587" customFormat="1" ht="6" customHeight="1">
      <c r="C3" s="595"/>
      <c r="D3" s="596" t="s">
        <v>1</v>
      </c>
      <c r="G3" s="588"/>
      <c r="I3" s="588"/>
      <c r="J3" s="588"/>
    </row>
    <row r="4" spans="7:10" s="587" customFormat="1" ht="4.5" customHeight="1">
      <c r="G4" s="588"/>
      <c r="I4" s="588"/>
      <c r="J4" s="588"/>
    </row>
    <row r="5" spans="3:15" s="587" customFormat="1" ht="20.25" customHeight="1">
      <c r="C5" s="597" t="s">
        <v>2</v>
      </c>
      <c r="D5" s="598" t="s">
        <v>505</v>
      </c>
      <c r="E5" s="599" t="s">
        <v>104</v>
      </c>
      <c r="F5" s="600"/>
      <c r="G5" s="601"/>
      <c r="H5" s="600"/>
      <c r="I5" s="601"/>
      <c r="J5" s="602"/>
      <c r="K5" s="603"/>
      <c r="O5" s="594"/>
    </row>
    <row r="6" spans="5:11" s="587" customFormat="1" ht="20.25" customHeight="1">
      <c r="E6" s="604" t="s">
        <v>504</v>
      </c>
      <c r="F6" s="603"/>
      <c r="G6" s="602"/>
      <c r="H6" s="603"/>
      <c r="I6" s="602"/>
      <c r="J6" s="602"/>
      <c r="K6" s="603"/>
    </row>
    <row r="7" spans="3:11" s="587" customFormat="1" ht="12.75">
      <c r="C7" s="605" t="s">
        <v>3</v>
      </c>
      <c r="D7" s="606" t="s">
        <v>165</v>
      </c>
      <c r="G7" s="588"/>
      <c r="H7" s="607" t="s">
        <v>4</v>
      </c>
      <c r="I7" s="588"/>
      <c r="J7" s="606"/>
      <c r="K7" s="606"/>
    </row>
    <row r="8" spans="4:11" s="587" customFormat="1" ht="12.75">
      <c r="D8" s="606" t="s">
        <v>252</v>
      </c>
      <c r="G8" s="588"/>
      <c r="H8" s="607" t="s">
        <v>5</v>
      </c>
      <c r="I8" s="588"/>
      <c r="J8" s="606"/>
      <c r="K8" s="606"/>
    </row>
    <row r="9" spans="3:10" s="587" customFormat="1" ht="12.75">
      <c r="C9" s="607" t="s">
        <v>254</v>
      </c>
      <c r="D9" s="606" t="s">
        <v>253</v>
      </c>
      <c r="G9" s="588"/>
      <c r="H9" s="607"/>
      <c r="I9" s="588"/>
      <c r="J9" s="606"/>
    </row>
    <row r="10" spans="7:10" s="587" customFormat="1" ht="12.75">
      <c r="G10" s="588"/>
      <c r="H10" s="607"/>
      <c r="I10" s="588"/>
      <c r="J10" s="606"/>
    </row>
    <row r="11" spans="3:11" s="587" customFormat="1" ht="12.75">
      <c r="C11" s="605" t="s">
        <v>6</v>
      </c>
      <c r="D11" s="606"/>
      <c r="G11" s="588"/>
      <c r="H11" s="607" t="s">
        <v>4</v>
      </c>
      <c r="I11" s="588"/>
      <c r="J11" s="606"/>
      <c r="K11" s="606"/>
    </row>
    <row r="12" spans="4:11" s="587" customFormat="1" ht="12.75">
      <c r="D12" s="606"/>
      <c r="G12" s="588"/>
      <c r="H12" s="607" t="s">
        <v>5</v>
      </c>
      <c r="I12" s="588"/>
      <c r="J12" s="606"/>
      <c r="K12" s="606"/>
    </row>
    <row r="13" spans="3:10" s="587" customFormat="1" ht="12" customHeight="1">
      <c r="C13" s="607"/>
      <c r="D13" s="606"/>
      <c r="G13" s="588"/>
      <c r="I13" s="588"/>
      <c r="J13" s="607"/>
    </row>
    <row r="14" spans="3:10" s="587" customFormat="1" ht="24.75" customHeight="1">
      <c r="C14" s="608" t="s">
        <v>7</v>
      </c>
      <c r="G14" s="588"/>
      <c r="H14" s="608" t="s">
        <v>8</v>
      </c>
      <c r="I14" s="588"/>
      <c r="J14" s="607"/>
    </row>
    <row r="15" spans="7:10" s="587" customFormat="1" ht="12.75" customHeight="1">
      <c r="G15" s="588"/>
      <c r="I15" s="588"/>
      <c r="J15" s="607"/>
    </row>
    <row r="16" spans="3:10" s="587" customFormat="1" ht="28.5" customHeight="1">
      <c r="C16" s="608" t="s">
        <v>9</v>
      </c>
      <c r="G16" s="588"/>
      <c r="H16" s="608" t="s">
        <v>9</v>
      </c>
      <c r="I16" s="588"/>
      <c r="J16" s="588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505">
        <f>ROUND(G34,0)</f>
        <v>0</v>
      </c>
      <c r="J19" s="506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507">
        <f>ROUND(I19*D20/100,0)</f>
        <v>0</v>
      </c>
      <c r="J20" s="508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507">
        <f>ROUND(H34,0)</f>
        <v>0</v>
      </c>
      <c r="J21" s="508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509">
        <f>ROUND(I21*D21/100,0)</f>
        <v>0</v>
      </c>
      <c r="J22" s="510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511">
        <f>SUM(I19:I22)</f>
        <v>0</v>
      </c>
      <c r="J23" s="512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35" t="s">
        <v>12</v>
      </c>
    </row>
    <row r="30" spans="2:10" ht="12.75">
      <c r="B30" s="45" t="s">
        <v>207</v>
      </c>
      <c r="C30" s="46" t="s">
        <v>208</v>
      </c>
      <c r="D30" s="47"/>
      <c r="E30" s="48"/>
      <c r="F30" s="49">
        <f aca="true" t="shared" si="0" ref="F30:F33">G30+H30+I30</f>
        <v>0</v>
      </c>
      <c r="G30" s="50">
        <v>0</v>
      </c>
      <c r="H30" s="51">
        <f>SUM('SO 05 1 KL'!F30:G30)</f>
        <v>0</v>
      </c>
      <c r="I30" s="51">
        <f aca="true" t="shared" si="1" ref="I30:I33">(G30*SazbaDPH1)/100+(H30*SazbaDPH2)/100</f>
        <v>0</v>
      </c>
      <c r="J30" s="44" t="str">
        <f aca="true" t="shared" si="2" ref="J30:J33">IF(CelkemObjekty=0,"",F30/CelkemObjekty*100)</f>
        <v/>
      </c>
    </row>
    <row r="31" spans="2:10" ht="12.75">
      <c r="B31" s="45" t="s">
        <v>221</v>
      </c>
      <c r="C31" s="46" t="s">
        <v>222</v>
      </c>
      <c r="D31" s="47"/>
      <c r="E31" s="48"/>
      <c r="F31" s="49">
        <f t="shared" si="0"/>
        <v>0</v>
      </c>
      <c r="G31" s="50">
        <v>0</v>
      </c>
      <c r="H31" s="51">
        <f>SUM('SO 07 1 KL'!F30:G30)</f>
        <v>0</v>
      </c>
      <c r="I31" s="51">
        <f t="shared" si="1"/>
        <v>0</v>
      </c>
      <c r="J31" s="44" t="str">
        <f t="shared" si="2"/>
        <v/>
      </c>
    </row>
    <row r="32" spans="2:10" ht="12.75">
      <c r="B32" s="45" t="s">
        <v>230</v>
      </c>
      <c r="C32" s="46" t="s">
        <v>231</v>
      </c>
      <c r="D32" s="47"/>
      <c r="E32" s="48"/>
      <c r="F32" s="49">
        <f t="shared" si="0"/>
        <v>0</v>
      </c>
      <c r="G32" s="50">
        <v>0</v>
      </c>
      <c r="H32" s="51">
        <f>SUM('SO 08 1 KL'!F30:G30)</f>
        <v>0</v>
      </c>
      <c r="I32" s="51">
        <f t="shared" si="1"/>
        <v>0</v>
      </c>
      <c r="J32" s="44" t="str">
        <f t="shared" si="2"/>
        <v/>
      </c>
    </row>
    <row r="33" spans="2:10" ht="12.75">
      <c r="B33" s="45" t="s">
        <v>242</v>
      </c>
      <c r="C33" s="46" t="s">
        <v>243</v>
      </c>
      <c r="D33" s="47"/>
      <c r="E33" s="48"/>
      <c r="F33" s="49">
        <f t="shared" si="0"/>
        <v>0</v>
      </c>
      <c r="G33" s="50">
        <v>0</v>
      </c>
      <c r="H33" s="51">
        <f>SUM('SO 10 1 KL'!F30:G30)</f>
        <v>0</v>
      </c>
      <c r="I33" s="51">
        <f t="shared" si="1"/>
        <v>0</v>
      </c>
      <c r="J33" s="44" t="str">
        <f t="shared" si="2"/>
        <v/>
      </c>
    </row>
    <row r="34" spans="2:10" ht="17.25" customHeight="1">
      <c r="B34" s="53" t="s">
        <v>19</v>
      </c>
      <c r="C34" s="54"/>
      <c r="D34" s="55"/>
      <c r="E34" s="56"/>
      <c r="F34" s="57">
        <f>SUM(F30:F33)</f>
        <v>0</v>
      </c>
      <c r="G34" s="57">
        <f>SUM(G30:G33)</f>
        <v>0</v>
      </c>
      <c r="H34" s="57">
        <f>SUM(H30:H33)</f>
        <v>0</v>
      </c>
      <c r="I34" s="57">
        <f>SUM(I30:I33)</f>
        <v>0</v>
      </c>
      <c r="J34" s="58" t="str">
        <f aca="true" t="shared" si="3" ref="J34">IF(CelkemObjekty=0,"",F34/CelkemObjekty*100)</f>
        <v/>
      </c>
    </row>
    <row r="35" spans="2:11" ht="12.75"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2:11" ht="9.75" customHeight="1" hidden="1"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2:11" ht="7.5" customHeight="1" hidden="1"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18" hidden="1">
      <c r="B38" s="3" t="s">
        <v>20</v>
      </c>
      <c r="C38" s="30"/>
      <c r="D38" s="30"/>
      <c r="E38" s="30"/>
      <c r="F38" s="30"/>
      <c r="G38" s="30"/>
      <c r="H38" s="30"/>
      <c r="I38" s="30"/>
      <c r="J38" s="30"/>
      <c r="K38" s="59"/>
    </row>
    <row r="39" ht="12.75" hidden="1">
      <c r="K39" s="59"/>
    </row>
    <row r="40" spans="2:10" ht="25.5" hidden="1">
      <c r="B40" s="60" t="s">
        <v>21</v>
      </c>
      <c r="C40" s="61" t="s">
        <v>22</v>
      </c>
      <c r="D40" s="33"/>
      <c r="E40" s="34"/>
      <c r="F40" s="35" t="s">
        <v>17</v>
      </c>
      <c r="G40" s="36" t="str">
        <f>CONCATENATE("Základ DPH ",SazbaDPH1," %")</f>
        <v>Základ DPH 15 %</v>
      </c>
      <c r="H40" s="35" t="str">
        <f>CONCATENATE("Základ DPH ",SazbaDPH2," %")</f>
        <v>Základ DPH 21 %</v>
      </c>
      <c r="I40" s="36" t="s">
        <v>18</v>
      </c>
      <c r="J40" s="35" t="s">
        <v>12</v>
      </c>
    </row>
    <row r="41" spans="2:10" ht="12.75" hidden="1">
      <c r="B41" s="62" t="s">
        <v>106</v>
      </c>
      <c r="C41" s="63" t="s">
        <v>167</v>
      </c>
      <c r="D41" s="39"/>
      <c r="E41" s="40"/>
      <c r="F41" s="41">
        <f>G41+H41+I41</f>
        <v>1594856.7018999998</v>
      </c>
      <c r="G41" s="42">
        <v>0</v>
      </c>
      <c r="H41" s="43">
        <v>1318063.39</v>
      </c>
      <c r="I41" s="50">
        <f aca="true" t="shared" si="4" ref="I41:I50">(G41*SazbaDPH1)/100+(H41*SazbaDPH2)/100</f>
        <v>276793.3119</v>
      </c>
      <c r="J41" s="44" t="str">
        <f aca="true" t="shared" si="5" ref="J41:J50">IF(CelkemObjekty=0,"",F41/CelkemObjekty*100)</f>
        <v/>
      </c>
    </row>
    <row r="42" spans="2:10" ht="12.75" hidden="1">
      <c r="B42" s="64" t="s">
        <v>168</v>
      </c>
      <c r="C42" s="65" t="s">
        <v>182</v>
      </c>
      <c r="D42" s="47"/>
      <c r="E42" s="48"/>
      <c r="F42" s="49">
        <f aca="true" t="shared" si="6" ref="F42:F50">G42+H42+I42</f>
        <v>3650995.9321</v>
      </c>
      <c r="G42" s="50">
        <v>0</v>
      </c>
      <c r="H42" s="51">
        <v>3017352.01</v>
      </c>
      <c r="I42" s="50">
        <f t="shared" si="4"/>
        <v>633643.9221</v>
      </c>
      <c r="J42" s="44" t="str">
        <f t="shared" si="5"/>
        <v/>
      </c>
    </row>
    <row r="43" spans="2:10" ht="12.75" hidden="1">
      <c r="B43" s="64" t="s">
        <v>183</v>
      </c>
      <c r="C43" s="65" t="s">
        <v>194</v>
      </c>
      <c r="D43" s="47"/>
      <c r="E43" s="48"/>
      <c r="F43" s="49">
        <f t="shared" si="6"/>
        <v>1859774.3802</v>
      </c>
      <c r="G43" s="50">
        <v>0</v>
      </c>
      <c r="H43" s="51">
        <v>1537003.62</v>
      </c>
      <c r="I43" s="50">
        <f t="shared" si="4"/>
        <v>322770.7602</v>
      </c>
      <c r="J43" s="44" t="str">
        <f t="shared" si="5"/>
        <v/>
      </c>
    </row>
    <row r="44" spans="2:10" ht="12.75" hidden="1">
      <c r="B44" s="64" t="s">
        <v>195</v>
      </c>
      <c r="C44" s="65" t="s">
        <v>206</v>
      </c>
      <c r="D44" s="47"/>
      <c r="E44" s="48"/>
      <c r="F44" s="49">
        <f t="shared" si="6"/>
        <v>5056790.1824</v>
      </c>
      <c r="G44" s="50">
        <v>0</v>
      </c>
      <c r="H44" s="51">
        <v>4179165.44</v>
      </c>
      <c r="I44" s="50">
        <f t="shared" si="4"/>
        <v>877624.7424</v>
      </c>
      <c r="J44" s="44" t="str">
        <f t="shared" si="5"/>
        <v/>
      </c>
    </row>
    <row r="45" spans="2:10" ht="12.75" hidden="1">
      <c r="B45" s="64" t="s">
        <v>207</v>
      </c>
      <c r="C45" s="65" t="s">
        <v>214</v>
      </c>
      <c r="D45" s="47"/>
      <c r="E45" s="48"/>
      <c r="F45" s="49">
        <f t="shared" si="6"/>
        <v>968215.38</v>
      </c>
      <c r="G45" s="50">
        <v>0</v>
      </c>
      <c r="H45" s="51">
        <v>800178</v>
      </c>
      <c r="I45" s="50">
        <f t="shared" si="4"/>
        <v>168037.38</v>
      </c>
      <c r="J45" s="44" t="str">
        <f t="shared" si="5"/>
        <v/>
      </c>
    </row>
    <row r="46" spans="2:10" ht="12.75" hidden="1">
      <c r="B46" s="64" t="s">
        <v>215</v>
      </c>
      <c r="C46" s="65" t="s">
        <v>220</v>
      </c>
      <c r="D46" s="47"/>
      <c r="E46" s="48"/>
      <c r="F46" s="49">
        <f t="shared" si="6"/>
        <v>1901176.2</v>
      </c>
      <c r="G46" s="50">
        <v>0</v>
      </c>
      <c r="H46" s="51">
        <v>1571220</v>
      </c>
      <c r="I46" s="50">
        <f t="shared" si="4"/>
        <v>329956.2</v>
      </c>
      <c r="J46" s="44" t="str">
        <f t="shared" si="5"/>
        <v/>
      </c>
    </row>
    <row r="47" spans="2:10" ht="12.75" hidden="1">
      <c r="B47" s="64" t="s">
        <v>221</v>
      </c>
      <c r="C47" s="65" t="s">
        <v>229</v>
      </c>
      <c r="D47" s="47"/>
      <c r="E47" s="48"/>
      <c r="F47" s="49">
        <f t="shared" si="6"/>
        <v>56044.78</v>
      </c>
      <c r="G47" s="50">
        <v>0</v>
      </c>
      <c r="H47" s="51">
        <v>46318</v>
      </c>
      <c r="I47" s="50">
        <f t="shared" si="4"/>
        <v>9726.78</v>
      </c>
      <c r="J47" s="44" t="str">
        <f t="shared" si="5"/>
        <v/>
      </c>
    </row>
    <row r="48" spans="2:10" ht="12.75" hidden="1">
      <c r="B48" s="64" t="s">
        <v>230</v>
      </c>
      <c r="C48" s="275">
        <v>42795</v>
      </c>
      <c r="D48" s="47"/>
      <c r="E48" s="48"/>
      <c r="F48" s="49">
        <f t="shared" si="6"/>
        <v>508454.1</v>
      </c>
      <c r="G48" s="50">
        <v>0</v>
      </c>
      <c r="H48" s="51">
        <v>420210</v>
      </c>
      <c r="I48" s="50">
        <f t="shared" si="4"/>
        <v>88244.1</v>
      </c>
      <c r="J48" s="44" t="str">
        <f t="shared" si="5"/>
        <v/>
      </c>
    </row>
    <row r="49" spans="2:10" ht="12.75" hidden="1">
      <c r="B49" s="64" t="s">
        <v>238</v>
      </c>
      <c r="C49" s="65" t="s">
        <v>241</v>
      </c>
      <c r="D49" s="47"/>
      <c r="E49" s="48"/>
      <c r="F49" s="49">
        <f t="shared" si="6"/>
        <v>299271.962</v>
      </c>
      <c r="G49" s="50">
        <v>0</v>
      </c>
      <c r="H49" s="51">
        <v>247332.2</v>
      </c>
      <c r="I49" s="50">
        <f t="shared" si="4"/>
        <v>51939.762</v>
      </c>
      <c r="J49" s="44" t="str">
        <f t="shared" si="5"/>
        <v/>
      </c>
    </row>
    <row r="50" spans="2:10" ht="12.75" hidden="1">
      <c r="B50" s="64" t="s">
        <v>242</v>
      </c>
      <c r="C50" s="65" t="s">
        <v>251</v>
      </c>
      <c r="D50" s="47"/>
      <c r="E50" s="48"/>
      <c r="F50" s="49">
        <f t="shared" si="6"/>
        <v>545710</v>
      </c>
      <c r="G50" s="50">
        <v>0</v>
      </c>
      <c r="H50" s="51">
        <v>451000</v>
      </c>
      <c r="I50" s="50">
        <f t="shared" si="4"/>
        <v>94710</v>
      </c>
      <c r="J50" s="44" t="str">
        <f t="shared" si="5"/>
        <v/>
      </c>
    </row>
    <row r="51" spans="2:10" ht="12.75" hidden="1">
      <c r="B51" s="53" t="s">
        <v>19</v>
      </c>
      <c r="C51" s="54"/>
      <c r="D51" s="55"/>
      <c r="E51" s="56"/>
      <c r="F51" s="57">
        <f>SUM(F41:F50)</f>
        <v>16441289.6186</v>
      </c>
      <c r="G51" s="66">
        <f>SUM(G41:G50)</f>
        <v>0</v>
      </c>
      <c r="H51" s="57">
        <f>SUM(H41:H50)</f>
        <v>13587842.659999998</v>
      </c>
      <c r="I51" s="66">
        <f>SUM(I41:I50)</f>
        <v>2853446.9586</v>
      </c>
      <c r="J51" s="58" t="str">
        <f aca="true" t="shared" si="7" ref="J51">IF(CelkemObjekty=0,"",F51/CelkemObjekty*100)</f>
        <v/>
      </c>
    </row>
    <row r="52" ht="9" customHeight="1" hidden="1"/>
    <row r="53" ht="6" customHeight="1" hidden="1"/>
    <row r="54" ht="3" customHeight="1" hidden="1"/>
    <row r="55" ht="6.75" customHeight="1" hidden="1"/>
    <row r="56" spans="2:10" ht="20.25" customHeight="1" hidden="1">
      <c r="B56" s="3" t="s">
        <v>23</v>
      </c>
      <c r="C56" s="30"/>
      <c r="D56" s="30"/>
      <c r="E56" s="30"/>
      <c r="F56" s="30"/>
      <c r="G56" s="30"/>
      <c r="H56" s="30"/>
      <c r="I56" s="30"/>
      <c r="J56" s="30"/>
    </row>
    <row r="57" ht="9" customHeight="1" hidden="1"/>
    <row r="58" spans="2:10" ht="12.75" hidden="1">
      <c r="B58" s="32" t="s">
        <v>24</v>
      </c>
      <c r="C58" s="33"/>
      <c r="D58" s="33"/>
      <c r="E58" s="35" t="s">
        <v>12</v>
      </c>
      <c r="F58" s="35" t="s">
        <v>25</v>
      </c>
      <c r="G58" s="36" t="s">
        <v>26</v>
      </c>
      <c r="H58" s="35" t="s">
        <v>27</v>
      </c>
      <c r="I58" s="36" t="s">
        <v>28</v>
      </c>
      <c r="J58" s="67" t="s">
        <v>29</v>
      </c>
    </row>
    <row r="59" spans="2:10" ht="12.75" hidden="1">
      <c r="B59" s="37" t="s">
        <v>245</v>
      </c>
      <c r="C59" s="276" t="s">
        <v>246</v>
      </c>
      <c r="D59" s="39"/>
      <c r="E59" s="68">
        <f aca="true" t="shared" si="8" ref="E59:E100">IF(SUM(SoucetDilu)=0,"",SUM(F59:J59)/SUM(SoucetDilu)*100)</f>
        <v>3.3191435278299832</v>
      </c>
      <c r="F59" s="43">
        <v>451000</v>
      </c>
      <c r="G59" s="42">
        <v>0</v>
      </c>
      <c r="H59" s="43">
        <v>0</v>
      </c>
      <c r="I59" s="42">
        <v>0</v>
      </c>
      <c r="J59" s="43">
        <v>0</v>
      </c>
    </row>
    <row r="60" spans="2:10" ht="12.75" hidden="1">
      <c r="B60" s="45" t="s">
        <v>99</v>
      </c>
      <c r="C60" s="46" t="s">
        <v>100</v>
      </c>
      <c r="D60" s="47"/>
      <c r="E60" s="69">
        <f t="shared" si="8"/>
        <v>0.8935202873443022</v>
      </c>
      <c r="F60" s="51">
        <v>118186.13072000002</v>
      </c>
      <c r="G60" s="50">
        <v>0</v>
      </c>
      <c r="H60" s="51">
        <v>0</v>
      </c>
      <c r="I60" s="50">
        <v>0</v>
      </c>
      <c r="J60" s="51">
        <v>3224</v>
      </c>
    </row>
    <row r="61" spans="2:10" ht="12.75" hidden="1">
      <c r="B61" s="45" t="s">
        <v>198</v>
      </c>
      <c r="C61" s="46" t="s">
        <v>199</v>
      </c>
      <c r="D61" s="47"/>
      <c r="E61" s="69">
        <f t="shared" si="8"/>
        <v>0.09378389988103972</v>
      </c>
      <c r="F61" s="51">
        <v>12743.20875</v>
      </c>
      <c r="G61" s="50">
        <v>0</v>
      </c>
      <c r="H61" s="51">
        <v>0</v>
      </c>
      <c r="I61" s="50">
        <v>0</v>
      </c>
      <c r="J61" s="51">
        <v>0</v>
      </c>
    </row>
    <row r="62" spans="2:10" ht="12.75" hidden="1">
      <c r="B62" s="45" t="s">
        <v>111</v>
      </c>
      <c r="C62" s="46" t="s">
        <v>112</v>
      </c>
      <c r="D62" s="47"/>
      <c r="E62" s="69">
        <f t="shared" si="8"/>
        <v>0.7531429867997319</v>
      </c>
      <c r="F62" s="51">
        <v>102335.884001</v>
      </c>
      <c r="G62" s="50">
        <v>0</v>
      </c>
      <c r="H62" s="51">
        <v>0</v>
      </c>
      <c r="I62" s="50">
        <v>0</v>
      </c>
      <c r="J62" s="51">
        <v>0</v>
      </c>
    </row>
    <row r="63" spans="2:10" ht="12.75" hidden="1">
      <c r="B63" s="45" t="s">
        <v>171</v>
      </c>
      <c r="C63" s="46" t="s">
        <v>172</v>
      </c>
      <c r="D63" s="47"/>
      <c r="E63" s="69">
        <f t="shared" si="8"/>
        <v>1.442662201801694</v>
      </c>
      <c r="F63" s="51">
        <v>196026.66999999998</v>
      </c>
      <c r="G63" s="50">
        <v>0</v>
      </c>
      <c r="H63" s="51">
        <v>0</v>
      </c>
      <c r="I63" s="50">
        <v>0</v>
      </c>
      <c r="J63" s="51">
        <v>0</v>
      </c>
    </row>
    <row r="64" spans="2:10" ht="12.75" hidden="1">
      <c r="B64" s="45" t="s">
        <v>114</v>
      </c>
      <c r="C64" s="46" t="s">
        <v>115</v>
      </c>
      <c r="D64" s="47"/>
      <c r="E64" s="69">
        <f t="shared" si="8"/>
        <v>0.8160313012953416</v>
      </c>
      <c r="F64" s="51">
        <v>110881.04922199999</v>
      </c>
      <c r="G64" s="50">
        <v>0</v>
      </c>
      <c r="H64" s="51">
        <v>0</v>
      </c>
      <c r="I64" s="50">
        <v>0</v>
      </c>
      <c r="J64" s="51">
        <v>0</v>
      </c>
    </row>
    <row r="65" spans="2:10" ht="12.75" hidden="1">
      <c r="B65" s="45" t="s">
        <v>116</v>
      </c>
      <c r="C65" s="46" t="s">
        <v>117</v>
      </c>
      <c r="D65" s="47"/>
      <c r="E65" s="69">
        <f t="shared" si="8"/>
        <v>0.9866454831743495</v>
      </c>
      <c r="F65" s="51">
        <v>134063.8358</v>
      </c>
      <c r="G65" s="50">
        <v>0</v>
      </c>
      <c r="H65" s="51">
        <v>0</v>
      </c>
      <c r="I65" s="50">
        <v>0</v>
      </c>
      <c r="J65" s="51">
        <v>0</v>
      </c>
    </row>
    <row r="66" spans="2:10" ht="12.75" hidden="1">
      <c r="B66" s="45" t="s">
        <v>119</v>
      </c>
      <c r="C66" s="46" t="s">
        <v>120</v>
      </c>
      <c r="D66" s="47"/>
      <c r="E66" s="69">
        <f t="shared" si="8"/>
        <v>14.263954690510246</v>
      </c>
      <c r="F66" s="51">
        <v>1938163.71949</v>
      </c>
      <c r="G66" s="50">
        <v>0</v>
      </c>
      <c r="H66" s="51">
        <v>0</v>
      </c>
      <c r="I66" s="50">
        <v>0</v>
      </c>
      <c r="J66" s="51">
        <v>0</v>
      </c>
    </row>
    <row r="67" spans="2:10" ht="12.75" hidden="1">
      <c r="B67" s="45" t="s">
        <v>121</v>
      </c>
      <c r="C67" s="46" t="s">
        <v>122</v>
      </c>
      <c r="D67" s="47"/>
      <c r="E67" s="69">
        <f t="shared" si="8"/>
        <v>0.27966176065973253</v>
      </c>
      <c r="F67" s="51">
        <v>38000</v>
      </c>
      <c r="G67" s="50">
        <v>0</v>
      </c>
      <c r="H67" s="51">
        <v>0</v>
      </c>
      <c r="I67" s="50">
        <v>0</v>
      </c>
      <c r="J67" s="51">
        <v>0</v>
      </c>
    </row>
    <row r="68" spans="2:10" ht="12.75" hidden="1">
      <c r="B68" s="45" t="s">
        <v>123</v>
      </c>
      <c r="C68" s="46" t="s">
        <v>124</v>
      </c>
      <c r="D68" s="47"/>
      <c r="E68" s="69">
        <f t="shared" si="8"/>
        <v>0.23174100777700568</v>
      </c>
      <c r="F68" s="51">
        <v>31488.6035</v>
      </c>
      <c r="G68" s="50">
        <v>0</v>
      </c>
      <c r="H68" s="51">
        <v>0</v>
      </c>
      <c r="I68" s="50">
        <v>0</v>
      </c>
      <c r="J68" s="51">
        <v>0</v>
      </c>
    </row>
    <row r="69" spans="2:10" ht="12.75" hidden="1">
      <c r="B69" s="45" t="s">
        <v>125</v>
      </c>
      <c r="C69" s="46" t="s">
        <v>126</v>
      </c>
      <c r="D69" s="47"/>
      <c r="E69" s="69">
        <f t="shared" si="8"/>
        <v>0.2217209955150481</v>
      </c>
      <c r="F69" s="51">
        <v>30127.1</v>
      </c>
      <c r="G69" s="50">
        <v>0</v>
      </c>
      <c r="H69" s="51">
        <v>0</v>
      </c>
      <c r="I69" s="50">
        <v>0</v>
      </c>
      <c r="J69" s="51">
        <v>0</v>
      </c>
    </row>
    <row r="70" spans="2:10" ht="12.75" hidden="1">
      <c r="B70" s="45" t="s">
        <v>139</v>
      </c>
      <c r="C70" s="46" t="s">
        <v>140</v>
      </c>
      <c r="D70" s="47"/>
      <c r="E70" s="69">
        <f t="shared" si="8"/>
        <v>0.5057210098790592</v>
      </c>
      <c r="F70" s="51">
        <v>0</v>
      </c>
      <c r="G70" s="50">
        <v>68716.57508724</v>
      </c>
      <c r="H70" s="51">
        <v>0</v>
      </c>
      <c r="I70" s="50">
        <v>0</v>
      </c>
      <c r="J70" s="51">
        <v>0</v>
      </c>
    </row>
    <row r="71" spans="2:10" ht="12.75" hidden="1">
      <c r="B71" s="45" t="s">
        <v>141</v>
      </c>
      <c r="C71" s="46" t="s">
        <v>142</v>
      </c>
      <c r="D71" s="47"/>
      <c r="E71" s="69">
        <f t="shared" si="8"/>
        <v>7.632076531423084</v>
      </c>
      <c r="F71" s="51">
        <v>0</v>
      </c>
      <c r="G71" s="50">
        <v>1037034.5502721278</v>
      </c>
      <c r="H71" s="51">
        <v>0</v>
      </c>
      <c r="I71" s="50">
        <v>0</v>
      </c>
      <c r="J71" s="51">
        <v>0</v>
      </c>
    </row>
    <row r="72" spans="2:10" ht="12.75" hidden="1">
      <c r="B72" s="45" t="s">
        <v>143</v>
      </c>
      <c r="C72" s="46" t="s">
        <v>144</v>
      </c>
      <c r="D72" s="47"/>
      <c r="E72" s="69">
        <f t="shared" si="8"/>
        <v>6.630771401715085</v>
      </c>
      <c r="F72" s="51">
        <v>0</v>
      </c>
      <c r="G72" s="50">
        <v>900978.7847676001</v>
      </c>
      <c r="H72" s="51">
        <v>0</v>
      </c>
      <c r="I72" s="50">
        <v>0</v>
      </c>
      <c r="J72" s="51">
        <v>0</v>
      </c>
    </row>
    <row r="73" spans="2:10" ht="12.75" hidden="1">
      <c r="B73" s="45" t="s">
        <v>174</v>
      </c>
      <c r="C73" s="46" t="s">
        <v>175</v>
      </c>
      <c r="D73" s="47"/>
      <c r="E73" s="69">
        <f t="shared" si="8"/>
        <v>0.37423314927411955</v>
      </c>
      <c r="F73" s="51">
        <v>0</v>
      </c>
      <c r="G73" s="50">
        <v>50850.21148</v>
      </c>
      <c r="H73" s="51">
        <v>0</v>
      </c>
      <c r="I73" s="50">
        <v>0</v>
      </c>
      <c r="J73" s="51">
        <v>0</v>
      </c>
    </row>
    <row r="74" spans="2:10" ht="12.75" hidden="1">
      <c r="B74" s="45" t="s">
        <v>204</v>
      </c>
      <c r="C74" s="52" t="s">
        <v>205</v>
      </c>
      <c r="D74" s="47"/>
      <c r="E74" s="69">
        <f t="shared" si="8"/>
        <v>0.011039280026042073</v>
      </c>
      <c r="F74" s="51">
        <v>0</v>
      </c>
      <c r="G74" s="50">
        <v>1500</v>
      </c>
      <c r="H74" s="51">
        <v>0</v>
      </c>
      <c r="I74" s="50">
        <v>0</v>
      </c>
      <c r="J74" s="51">
        <v>0</v>
      </c>
    </row>
    <row r="75" spans="2:10" ht="12.75" hidden="1">
      <c r="B75" s="45" t="s">
        <v>210</v>
      </c>
      <c r="C75" s="52" t="s">
        <v>211</v>
      </c>
      <c r="D75" s="47"/>
      <c r="E75" s="69">
        <f t="shared" si="8"/>
        <v>5.888926008452196</v>
      </c>
      <c r="F75" s="51">
        <v>0</v>
      </c>
      <c r="G75" s="50">
        <v>800178</v>
      </c>
      <c r="H75" s="51">
        <v>0</v>
      </c>
      <c r="I75" s="50">
        <v>0</v>
      </c>
      <c r="J75" s="51">
        <v>0</v>
      </c>
    </row>
    <row r="76" spans="2:10" ht="12.75" hidden="1">
      <c r="B76" s="45" t="s">
        <v>224</v>
      </c>
      <c r="C76" s="52" t="s">
        <v>225</v>
      </c>
      <c r="D76" s="47"/>
      <c r="E76" s="69">
        <f t="shared" si="8"/>
        <v>0.3408782481641445</v>
      </c>
      <c r="F76" s="51">
        <v>0</v>
      </c>
      <c r="G76" s="50">
        <v>46318</v>
      </c>
      <c r="H76" s="51">
        <v>0</v>
      </c>
      <c r="I76" s="50">
        <v>0</v>
      </c>
      <c r="J76" s="51">
        <v>0</v>
      </c>
    </row>
    <row r="77" spans="2:10" ht="12.75" hidden="1">
      <c r="B77" s="45" t="s">
        <v>145</v>
      </c>
      <c r="C77" s="46" t="s">
        <v>146</v>
      </c>
      <c r="D77" s="47"/>
      <c r="E77" s="69">
        <f t="shared" si="8"/>
        <v>5.3544814997608725</v>
      </c>
      <c r="F77" s="51">
        <v>0</v>
      </c>
      <c r="G77" s="50">
        <v>727558.521089616</v>
      </c>
      <c r="H77" s="51">
        <v>0</v>
      </c>
      <c r="I77" s="50">
        <v>0</v>
      </c>
      <c r="J77" s="51">
        <v>0</v>
      </c>
    </row>
    <row r="78" spans="2:10" ht="12.75" hidden="1">
      <c r="B78" s="45" t="s">
        <v>147</v>
      </c>
      <c r="C78" s="46" t="s">
        <v>148</v>
      </c>
      <c r="D78" s="47"/>
      <c r="E78" s="69">
        <f t="shared" si="8"/>
        <v>6.045306776466017</v>
      </c>
      <c r="F78" s="51">
        <v>0</v>
      </c>
      <c r="G78" s="50">
        <v>821426.7726978</v>
      </c>
      <c r="H78" s="51">
        <v>0</v>
      </c>
      <c r="I78" s="50">
        <v>0</v>
      </c>
      <c r="J78" s="51">
        <v>0</v>
      </c>
    </row>
    <row r="79" spans="2:10" ht="12.75" hidden="1">
      <c r="B79" s="45" t="s">
        <v>176</v>
      </c>
      <c r="C79" s="46" t="s">
        <v>177</v>
      </c>
      <c r="D79" s="47"/>
      <c r="E79" s="69">
        <f t="shared" si="8"/>
        <v>1.3834075053828927</v>
      </c>
      <c r="F79" s="51">
        <v>0</v>
      </c>
      <c r="G79" s="50">
        <v>187975.2350859</v>
      </c>
      <c r="H79" s="51">
        <v>0</v>
      </c>
      <c r="I79" s="50">
        <v>0</v>
      </c>
      <c r="J79" s="51">
        <v>0</v>
      </c>
    </row>
    <row r="80" spans="2:10" ht="12.75" hidden="1">
      <c r="B80" s="45" t="s">
        <v>149</v>
      </c>
      <c r="C80" s="46" t="s">
        <v>150</v>
      </c>
      <c r="D80" s="47"/>
      <c r="E80" s="69">
        <f t="shared" si="8"/>
        <v>1.4829105047260465</v>
      </c>
      <c r="F80" s="51">
        <v>0</v>
      </c>
      <c r="G80" s="50">
        <v>201495.546072</v>
      </c>
      <c r="H80" s="51">
        <v>0</v>
      </c>
      <c r="I80" s="50">
        <v>0</v>
      </c>
      <c r="J80" s="51">
        <v>0</v>
      </c>
    </row>
    <row r="81" spans="2:10" ht="12.75" hidden="1">
      <c r="B81" s="45" t="s">
        <v>178</v>
      </c>
      <c r="C81" s="46" t="s">
        <v>179</v>
      </c>
      <c r="D81" s="47"/>
      <c r="E81" s="69">
        <f t="shared" si="8"/>
        <v>2.0120331659885125</v>
      </c>
      <c r="F81" s="51">
        <v>0</v>
      </c>
      <c r="G81" s="50">
        <v>273391.90072750003</v>
      </c>
      <c r="H81" s="51">
        <v>0</v>
      </c>
      <c r="I81" s="50">
        <v>0</v>
      </c>
      <c r="J81" s="51">
        <v>0</v>
      </c>
    </row>
    <row r="82" spans="2:10" ht="12.75" hidden="1">
      <c r="B82" s="45" t="s">
        <v>151</v>
      </c>
      <c r="C82" s="46" t="s">
        <v>152</v>
      </c>
      <c r="D82" s="47"/>
      <c r="E82" s="69">
        <f t="shared" si="8"/>
        <v>8.912989581186075</v>
      </c>
      <c r="F82" s="51">
        <v>0</v>
      </c>
      <c r="G82" s="50">
        <v>1211083</v>
      </c>
      <c r="H82" s="51">
        <v>0</v>
      </c>
      <c r="I82" s="50">
        <v>0</v>
      </c>
      <c r="J82" s="51">
        <v>0</v>
      </c>
    </row>
    <row r="83" spans="2:10" ht="12.75" hidden="1">
      <c r="B83" s="45" t="s">
        <v>153</v>
      </c>
      <c r="C83" s="46" t="s">
        <v>154</v>
      </c>
      <c r="D83" s="47"/>
      <c r="E83" s="69">
        <f t="shared" si="8"/>
        <v>0.03367686921864499</v>
      </c>
      <c r="F83" s="51">
        <v>0</v>
      </c>
      <c r="G83" s="50">
        <v>4575.96</v>
      </c>
      <c r="H83" s="51">
        <v>0</v>
      </c>
      <c r="I83" s="50">
        <v>0</v>
      </c>
      <c r="J83" s="51">
        <v>0</v>
      </c>
    </row>
    <row r="84" spans="2:10" ht="12.75" hidden="1">
      <c r="B84" s="45" t="s">
        <v>155</v>
      </c>
      <c r="C84" s="46" t="s">
        <v>156</v>
      </c>
      <c r="D84" s="47"/>
      <c r="E84" s="69">
        <f t="shared" si="8"/>
        <v>0.09599757910646187</v>
      </c>
      <c r="F84" s="51">
        <v>0</v>
      </c>
      <c r="G84" s="50">
        <v>13044</v>
      </c>
      <c r="H84" s="51">
        <v>0</v>
      </c>
      <c r="I84" s="50">
        <v>0</v>
      </c>
      <c r="J84" s="51">
        <v>0</v>
      </c>
    </row>
    <row r="85" spans="2:10" ht="12.75" hidden="1">
      <c r="B85" s="45" t="s">
        <v>180</v>
      </c>
      <c r="C85" s="46" t="s">
        <v>181</v>
      </c>
      <c r="D85" s="47"/>
      <c r="E85" s="69">
        <f t="shared" si="8"/>
        <v>0.004121716848571284</v>
      </c>
      <c r="F85" s="51">
        <v>0</v>
      </c>
      <c r="G85" s="50">
        <v>560.0524</v>
      </c>
      <c r="H85" s="51">
        <v>0</v>
      </c>
      <c r="I85" s="50">
        <v>0</v>
      </c>
      <c r="J85" s="51">
        <v>0</v>
      </c>
    </row>
    <row r="86" spans="2:10" ht="12.75" hidden="1">
      <c r="B86" s="45" t="s">
        <v>157</v>
      </c>
      <c r="C86" s="46" t="s">
        <v>158</v>
      </c>
      <c r="D86" s="47"/>
      <c r="E86" s="69">
        <f t="shared" si="8"/>
        <v>0.6522683557733525</v>
      </c>
      <c r="F86" s="51">
        <v>0</v>
      </c>
      <c r="G86" s="50">
        <v>88629.19786</v>
      </c>
      <c r="H86" s="51">
        <v>0</v>
      </c>
      <c r="I86" s="50">
        <v>0</v>
      </c>
      <c r="J86" s="51">
        <v>0</v>
      </c>
    </row>
    <row r="87" spans="2:10" ht="12.75" hidden="1">
      <c r="B87" s="45" t="s">
        <v>200</v>
      </c>
      <c r="C87" s="52" t="s">
        <v>201</v>
      </c>
      <c r="D87" s="47"/>
      <c r="E87" s="69">
        <f t="shared" si="8"/>
        <v>1.9246116302042304</v>
      </c>
      <c r="F87" s="51">
        <v>261513.2</v>
      </c>
      <c r="G87" s="50">
        <v>0</v>
      </c>
      <c r="H87" s="51">
        <v>0</v>
      </c>
      <c r="I87" s="50">
        <v>0</v>
      </c>
      <c r="J87" s="51">
        <v>0</v>
      </c>
    </row>
    <row r="88" spans="2:10" ht="12.75" hidden="1">
      <c r="B88" s="45" t="s">
        <v>127</v>
      </c>
      <c r="C88" s="46" t="s">
        <v>128</v>
      </c>
      <c r="D88" s="47"/>
      <c r="E88" s="69">
        <f t="shared" si="8"/>
        <v>0.07822825352918336</v>
      </c>
      <c r="F88" s="51">
        <v>10629.532</v>
      </c>
      <c r="G88" s="50">
        <v>0</v>
      </c>
      <c r="H88" s="51">
        <v>0</v>
      </c>
      <c r="I88" s="50">
        <v>0</v>
      </c>
      <c r="J88" s="51">
        <v>0</v>
      </c>
    </row>
    <row r="89" spans="2:10" ht="12.75" hidden="1">
      <c r="B89" s="45" t="s">
        <v>129</v>
      </c>
      <c r="C89" s="46" t="s">
        <v>130</v>
      </c>
      <c r="D89" s="47"/>
      <c r="E89" s="69">
        <f t="shared" si="8"/>
        <v>2.59634639655859</v>
      </c>
      <c r="F89" s="51">
        <v>352787.4631</v>
      </c>
      <c r="G89" s="50">
        <v>0</v>
      </c>
      <c r="H89" s="51">
        <v>0</v>
      </c>
      <c r="I89" s="50">
        <v>0</v>
      </c>
      <c r="J89" s="51">
        <v>0</v>
      </c>
    </row>
    <row r="90" spans="2:10" ht="12.75" hidden="1">
      <c r="B90" s="45" t="s">
        <v>131</v>
      </c>
      <c r="C90" s="46" t="s">
        <v>132</v>
      </c>
      <c r="D90" s="47"/>
      <c r="E90" s="69">
        <f t="shared" si="8"/>
        <v>0.28732545258321945</v>
      </c>
      <c r="F90" s="51">
        <v>39041.3304</v>
      </c>
      <c r="G90" s="50">
        <v>0</v>
      </c>
      <c r="H90" s="51">
        <v>0</v>
      </c>
      <c r="I90" s="50">
        <v>0</v>
      </c>
      <c r="J90" s="51">
        <v>0</v>
      </c>
    </row>
    <row r="91" spans="2:10" ht="12.75" hidden="1">
      <c r="B91" s="45" t="s">
        <v>133</v>
      </c>
      <c r="C91" s="46" t="s">
        <v>134</v>
      </c>
      <c r="D91" s="47"/>
      <c r="E91" s="69">
        <f t="shared" si="8"/>
        <v>2.1925355698522653</v>
      </c>
      <c r="F91" s="51">
        <v>297918.28335000004</v>
      </c>
      <c r="G91" s="50">
        <v>0</v>
      </c>
      <c r="H91" s="51">
        <v>0</v>
      </c>
      <c r="I91" s="50">
        <v>0</v>
      </c>
      <c r="J91" s="51">
        <v>0</v>
      </c>
    </row>
    <row r="92" spans="2:10" ht="12.75" hidden="1">
      <c r="B92" s="45" t="s">
        <v>135</v>
      </c>
      <c r="C92" s="46" t="s">
        <v>136</v>
      </c>
      <c r="D92" s="47"/>
      <c r="E92" s="69">
        <f t="shared" si="8"/>
        <v>0.9343205840612939</v>
      </c>
      <c r="F92" s="51">
        <v>126954.01084</v>
      </c>
      <c r="G92" s="50">
        <v>0</v>
      </c>
      <c r="H92" s="51">
        <v>0</v>
      </c>
      <c r="I92" s="50">
        <v>0</v>
      </c>
      <c r="J92" s="51">
        <v>0</v>
      </c>
    </row>
    <row r="93" spans="2:10" ht="12.75" hidden="1">
      <c r="B93" s="45" t="s">
        <v>202</v>
      </c>
      <c r="C93" s="52" t="s">
        <v>203</v>
      </c>
      <c r="D93" s="47"/>
      <c r="E93" s="69">
        <f t="shared" si="8"/>
        <v>0.15723326023907913</v>
      </c>
      <c r="F93" s="51">
        <v>21364.608</v>
      </c>
      <c r="G93" s="50">
        <v>0</v>
      </c>
      <c r="H93" s="51">
        <v>0</v>
      </c>
      <c r="I93" s="50">
        <v>0</v>
      </c>
      <c r="J93" s="51">
        <v>0</v>
      </c>
    </row>
    <row r="94" spans="2:10" ht="12.75" hidden="1">
      <c r="B94" s="45" t="s">
        <v>137</v>
      </c>
      <c r="C94" s="46" t="s">
        <v>138</v>
      </c>
      <c r="D94" s="47"/>
      <c r="E94" s="69">
        <f t="shared" si="8"/>
        <v>1.1873894696421246</v>
      </c>
      <c r="F94" s="51">
        <v>161340.61281728</v>
      </c>
      <c r="G94" s="50">
        <v>0</v>
      </c>
      <c r="H94" s="51">
        <v>0</v>
      </c>
      <c r="I94" s="50">
        <v>0</v>
      </c>
      <c r="J94" s="51">
        <v>0</v>
      </c>
    </row>
    <row r="95" spans="2:10" ht="12.75" hidden="1">
      <c r="B95" s="45" t="s">
        <v>163</v>
      </c>
      <c r="C95" s="46" t="s">
        <v>164</v>
      </c>
      <c r="D95" s="47"/>
      <c r="E95" s="69">
        <f t="shared" si="8"/>
        <v>2.9193898835057177</v>
      </c>
      <c r="F95" s="51">
        <v>396682.10380823317</v>
      </c>
      <c r="G95" s="50">
        <v>0</v>
      </c>
      <c r="H95" s="51">
        <v>0</v>
      </c>
      <c r="I95" s="50">
        <v>0</v>
      </c>
      <c r="J95" s="51">
        <v>0</v>
      </c>
    </row>
    <row r="96" spans="2:10" ht="12.75" hidden="1">
      <c r="B96" s="45" t="s">
        <v>159</v>
      </c>
      <c r="C96" s="46" t="s">
        <v>160</v>
      </c>
      <c r="D96" s="47"/>
      <c r="E96" s="69">
        <f t="shared" si="8"/>
        <v>2.367888767985938</v>
      </c>
      <c r="F96" s="51">
        <v>0</v>
      </c>
      <c r="G96" s="50">
        <v>0</v>
      </c>
      <c r="H96" s="51">
        <v>194595</v>
      </c>
      <c r="I96" s="50">
        <v>127150</v>
      </c>
      <c r="J96" s="51">
        <v>0</v>
      </c>
    </row>
    <row r="97" spans="2:10" ht="12.75" hidden="1">
      <c r="B97" s="45" t="s">
        <v>161</v>
      </c>
      <c r="C97" s="46" t="s">
        <v>162</v>
      </c>
      <c r="D97" s="47"/>
      <c r="E97" s="69">
        <f t="shared" si="8"/>
        <v>0.035914457684723546</v>
      </c>
      <c r="F97" s="51">
        <v>0</v>
      </c>
      <c r="G97" s="50">
        <v>0</v>
      </c>
      <c r="H97" s="51">
        <v>0</v>
      </c>
      <c r="I97" s="50">
        <v>4880</v>
      </c>
      <c r="J97" s="51">
        <v>0</v>
      </c>
    </row>
    <row r="98" spans="2:10" ht="12.75" hidden="1">
      <c r="B98" s="45" t="s">
        <v>218</v>
      </c>
      <c r="C98" s="52" t="s">
        <v>219</v>
      </c>
      <c r="D98" s="47"/>
      <c r="E98" s="69">
        <f t="shared" si="8"/>
        <v>11.563425041678551</v>
      </c>
      <c r="F98" s="51">
        <v>0</v>
      </c>
      <c r="G98" s="50">
        <v>0</v>
      </c>
      <c r="H98" s="51">
        <v>0</v>
      </c>
      <c r="I98" s="50">
        <v>1571220</v>
      </c>
      <c r="J98" s="51">
        <v>0</v>
      </c>
    </row>
    <row r="99" spans="2:10" ht="12.75" hidden="1">
      <c r="B99" s="45" t="s">
        <v>233</v>
      </c>
      <c r="C99" s="52" t="s">
        <v>234</v>
      </c>
      <c r="D99" s="47"/>
      <c r="E99" s="69">
        <f t="shared" si="8"/>
        <v>3.0925439064954263</v>
      </c>
      <c r="F99" s="51">
        <v>0</v>
      </c>
      <c r="G99" s="50">
        <v>0</v>
      </c>
      <c r="H99" s="51">
        <v>0</v>
      </c>
      <c r="I99" s="50">
        <v>420210</v>
      </c>
      <c r="J99" s="51">
        <v>0</v>
      </c>
    </row>
    <row r="100" spans="2:10" ht="12.75" hidden="1">
      <c r="B100" s="53" t="s">
        <v>19</v>
      </c>
      <c r="C100" s="54"/>
      <c r="D100" s="55"/>
      <c r="E100" s="70">
        <f t="shared" si="8"/>
        <v>100</v>
      </c>
      <c r="F100" s="57">
        <f>SUM(F59:F99)</f>
        <v>4831247.345798514</v>
      </c>
      <c r="G100" s="66">
        <f>SUM(G59:G99)</f>
        <v>6435316.307539783</v>
      </c>
      <c r="H100" s="57">
        <f>SUM(H59:H99)</f>
        <v>194595</v>
      </c>
      <c r="I100" s="66">
        <f>SUM(I59:I99)</f>
        <v>2123460</v>
      </c>
      <c r="J100" s="57">
        <f>SUM(J59:J99)</f>
        <v>3224</v>
      </c>
    </row>
    <row r="101" ht="12.75" hidden="1"/>
    <row r="102" ht="2.25" customHeight="1" hidden="1"/>
    <row r="103" ht="1.5" customHeight="1" hidden="1"/>
    <row r="104" ht="0.75" customHeight="1" hidden="1"/>
    <row r="105" ht="0.75" customHeight="1" hidden="1"/>
    <row r="106" ht="0.75" customHeight="1" hidden="1"/>
    <row r="107" spans="2:10" ht="18" hidden="1">
      <c r="B107" s="3" t="s">
        <v>30</v>
      </c>
      <c r="C107" s="30"/>
      <c r="D107" s="30"/>
      <c r="E107" s="30"/>
      <c r="F107" s="30"/>
      <c r="G107" s="30"/>
      <c r="H107" s="30"/>
      <c r="I107" s="30"/>
      <c r="J107" s="30"/>
    </row>
    <row r="108" ht="12.75" hidden="1"/>
    <row r="109" spans="2:10" ht="12.75" hidden="1">
      <c r="B109" s="32" t="s">
        <v>31</v>
      </c>
      <c r="C109" s="33"/>
      <c r="D109" s="33"/>
      <c r="E109" s="71"/>
      <c r="F109" s="72"/>
      <c r="G109" s="36"/>
      <c r="H109" s="35" t="s">
        <v>17</v>
      </c>
      <c r="I109" s="1"/>
      <c r="J109" s="1"/>
    </row>
    <row r="110" spans="2:10" ht="12.75" hidden="1">
      <c r="B110" s="37" t="s">
        <v>186</v>
      </c>
      <c r="C110" s="38"/>
      <c r="D110" s="39"/>
      <c r="E110" s="73"/>
      <c r="F110" s="74"/>
      <c r="G110" s="42"/>
      <c r="H110" s="43">
        <v>0</v>
      </c>
      <c r="I110" s="1"/>
      <c r="J110" s="1"/>
    </row>
    <row r="111" spans="2:10" ht="12.75" hidden="1">
      <c r="B111" s="45" t="s">
        <v>187</v>
      </c>
      <c r="C111" s="46"/>
      <c r="D111" s="47"/>
      <c r="E111" s="75"/>
      <c r="F111" s="76"/>
      <c r="G111" s="50"/>
      <c r="H111" s="51">
        <v>0</v>
      </c>
      <c r="I111" s="1"/>
      <c r="J111" s="1"/>
    </row>
    <row r="112" spans="2:10" ht="12.75" hidden="1">
      <c r="B112" s="45" t="s">
        <v>188</v>
      </c>
      <c r="C112" s="46"/>
      <c r="D112" s="47"/>
      <c r="E112" s="75"/>
      <c r="F112" s="76"/>
      <c r="G112" s="50"/>
      <c r="H112" s="51">
        <v>0</v>
      </c>
      <c r="I112" s="1"/>
      <c r="J112" s="1"/>
    </row>
    <row r="113" spans="2:10" ht="12.75" hidden="1">
      <c r="B113" s="45" t="s">
        <v>189</v>
      </c>
      <c r="C113" s="46"/>
      <c r="D113" s="47"/>
      <c r="E113" s="75"/>
      <c r="F113" s="76"/>
      <c r="G113" s="50"/>
      <c r="H113" s="51">
        <v>0</v>
      </c>
      <c r="I113" s="1"/>
      <c r="J113" s="1"/>
    </row>
    <row r="114" spans="2:10" ht="12.75" hidden="1">
      <c r="B114" s="45" t="s">
        <v>190</v>
      </c>
      <c r="C114" s="46"/>
      <c r="D114" s="47"/>
      <c r="E114" s="75"/>
      <c r="F114" s="76"/>
      <c r="G114" s="50"/>
      <c r="H114" s="51">
        <v>0</v>
      </c>
      <c r="I114" s="1"/>
      <c r="J114" s="1"/>
    </row>
    <row r="115" spans="2:10" ht="12.75" hidden="1">
      <c r="B115" s="45" t="s">
        <v>191</v>
      </c>
      <c r="C115" s="46"/>
      <c r="D115" s="47"/>
      <c r="E115" s="75"/>
      <c r="F115" s="76"/>
      <c r="G115" s="50"/>
      <c r="H115" s="51">
        <v>0</v>
      </c>
      <c r="I115" s="1"/>
      <c r="J115" s="1"/>
    </row>
    <row r="116" spans="2:10" ht="12.75" hidden="1">
      <c r="B116" s="45" t="s">
        <v>192</v>
      </c>
      <c r="C116" s="46"/>
      <c r="D116" s="47"/>
      <c r="E116" s="75"/>
      <c r="F116" s="76"/>
      <c r="G116" s="50"/>
      <c r="H116" s="51">
        <v>0</v>
      </c>
      <c r="I116" s="1"/>
      <c r="J116" s="1"/>
    </row>
    <row r="117" spans="2:10" ht="12.75" hidden="1">
      <c r="B117" s="45" t="s">
        <v>193</v>
      </c>
      <c r="C117" s="46"/>
      <c r="D117" s="47"/>
      <c r="E117" s="75"/>
      <c r="F117" s="76"/>
      <c r="G117" s="50"/>
      <c r="H117" s="51">
        <v>0</v>
      </c>
      <c r="I117" s="1"/>
      <c r="J117" s="1"/>
    </row>
    <row r="118" spans="2:10" ht="12.75" hidden="1">
      <c r="B118" s="53" t="s">
        <v>19</v>
      </c>
      <c r="C118" s="54"/>
      <c r="D118" s="55"/>
      <c r="E118" s="77"/>
      <c r="F118" s="78"/>
      <c r="G118" s="66"/>
      <c r="H118" s="57">
        <f>SUM(H110:H117)</f>
        <v>0</v>
      </c>
      <c r="I118" s="1"/>
      <c r="J118" s="1"/>
    </row>
    <row r="119" spans="9:10" ht="12.75" hidden="1">
      <c r="I119" s="1"/>
      <c r="J119" s="1"/>
    </row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1" ht="12.75">
      <c r="B251" s="1" t="s">
        <v>502</v>
      </c>
    </row>
    <row r="252" ht="12.75">
      <c r="B252" s="1" t="s">
        <v>503</v>
      </c>
    </row>
  </sheetData>
  <sheetProtection algorithmName="SHA-512" hashValue="NuXsfqQKA2c5QYQ0jTqcG5vEuXZipoBXFKwyLEnSIryZKxgn+mzi3nvcJJaJdlyNbq/QsOC3Ofkv2Ag59ZOcfw==" saltValue="keGmGJw9XtSV+YeQ0XSawQ==" spinCount="100000" sheet="1" objects="1" scenarios="1"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9" t="s">
        <v>32</v>
      </c>
      <c r="B1" s="80"/>
      <c r="C1" s="80"/>
      <c r="D1" s="80"/>
      <c r="E1" s="80"/>
      <c r="F1" s="80"/>
      <c r="G1" s="80"/>
    </row>
    <row r="2" spans="1:7" ht="12.75" customHeight="1">
      <c r="A2" s="81" t="s">
        <v>33</v>
      </c>
      <c r="B2" s="82"/>
      <c r="C2" s="83" t="s">
        <v>99</v>
      </c>
      <c r="D2" s="83" t="s">
        <v>208</v>
      </c>
      <c r="E2" s="84"/>
      <c r="F2" s="85" t="s">
        <v>34</v>
      </c>
      <c r="G2" s="86"/>
    </row>
    <row r="3" spans="1:7" ht="3" customHeight="1" hidden="1">
      <c r="A3" s="87"/>
      <c r="B3" s="88"/>
      <c r="C3" s="89"/>
      <c r="D3" s="89"/>
      <c r="E3" s="90"/>
      <c r="F3" s="91"/>
      <c r="G3" s="92"/>
    </row>
    <row r="4" spans="1:7" ht="12" customHeight="1">
      <c r="A4" s="93" t="s">
        <v>35</v>
      </c>
      <c r="B4" s="88"/>
      <c r="C4" s="89"/>
      <c r="D4" s="89"/>
      <c r="E4" s="90"/>
      <c r="F4" s="91" t="s">
        <v>36</v>
      </c>
      <c r="G4" s="94"/>
    </row>
    <row r="5" spans="1:7" ht="12.95" customHeight="1">
      <c r="A5" s="95" t="s">
        <v>207</v>
      </c>
      <c r="B5" s="96"/>
      <c r="C5" s="97" t="s">
        <v>208</v>
      </c>
      <c r="D5" s="98"/>
      <c r="E5" s="96"/>
      <c r="F5" s="91" t="s">
        <v>37</v>
      </c>
      <c r="G5" s="92"/>
    </row>
    <row r="6" spans="1:15" ht="12.95" customHeight="1">
      <c r="A6" s="93" t="s">
        <v>38</v>
      </c>
      <c r="B6" s="88"/>
      <c r="C6" s="89"/>
      <c r="D6" s="89"/>
      <c r="E6" s="90"/>
      <c r="F6" s="99" t="s">
        <v>39</v>
      </c>
      <c r="G6" s="100">
        <v>0</v>
      </c>
      <c r="O6" s="101"/>
    </row>
    <row r="7" spans="1:7" ht="12.95" customHeight="1">
      <c r="A7" s="102" t="s">
        <v>103</v>
      </c>
      <c r="B7" s="103"/>
      <c r="C7" s="104" t="s">
        <v>104</v>
      </c>
      <c r="D7" s="105"/>
      <c r="E7" s="105"/>
      <c r="F7" s="106" t="s">
        <v>40</v>
      </c>
      <c r="G7" s="100">
        <f>IF(G6=0,,ROUND((F30+F32)/G6,1))</f>
        <v>0</v>
      </c>
    </row>
    <row r="8" spans="1:9" ht="12.75">
      <c r="A8" s="107" t="s">
        <v>41</v>
      </c>
      <c r="B8" s="91"/>
      <c r="C8" s="515" t="s">
        <v>166</v>
      </c>
      <c r="D8" s="515"/>
      <c r="E8" s="516"/>
      <c r="F8" s="108" t="s">
        <v>42</v>
      </c>
      <c r="G8" s="109"/>
      <c r="H8" s="110"/>
      <c r="I8" s="111"/>
    </row>
    <row r="9" spans="1:8" ht="12.75">
      <c r="A9" s="107" t="s">
        <v>43</v>
      </c>
      <c r="B9" s="91"/>
      <c r="C9" s="515"/>
      <c r="D9" s="515"/>
      <c r="E9" s="516"/>
      <c r="F9" s="91"/>
      <c r="G9" s="112"/>
      <c r="H9" s="113"/>
    </row>
    <row r="10" spans="1:8" ht="12.75">
      <c r="A10" s="107" t="s">
        <v>44</v>
      </c>
      <c r="B10" s="91"/>
      <c r="C10" s="515" t="s">
        <v>165</v>
      </c>
      <c r="D10" s="515"/>
      <c r="E10" s="515"/>
      <c r="F10" s="114"/>
      <c r="G10" s="115"/>
      <c r="H10" s="116"/>
    </row>
    <row r="11" spans="1:57" ht="13.5" customHeight="1">
      <c r="A11" s="107" t="s">
        <v>45</v>
      </c>
      <c r="B11" s="91"/>
      <c r="C11" s="515"/>
      <c r="D11" s="515"/>
      <c r="E11" s="515"/>
      <c r="F11" s="117" t="s">
        <v>46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47</v>
      </c>
      <c r="B12" s="88"/>
      <c r="C12" s="517"/>
      <c r="D12" s="517"/>
      <c r="E12" s="517"/>
      <c r="F12" s="121" t="s">
        <v>48</v>
      </c>
      <c r="G12" s="122"/>
      <c r="H12" s="113"/>
    </row>
    <row r="13" spans="1:8" ht="28.5" customHeight="1" thickBot="1">
      <c r="A13" s="123" t="s">
        <v>49</v>
      </c>
      <c r="B13" s="124"/>
      <c r="C13" s="124"/>
      <c r="D13" s="124"/>
      <c r="E13" s="125"/>
      <c r="F13" s="125"/>
      <c r="G13" s="126"/>
      <c r="H13" s="113"/>
    </row>
    <row r="14" spans="1:7" ht="17.25" customHeight="1" thickBot="1">
      <c r="A14" s="127" t="s">
        <v>50</v>
      </c>
      <c r="B14" s="128"/>
      <c r="C14" s="129"/>
      <c r="D14" s="130" t="s">
        <v>51</v>
      </c>
      <c r="E14" s="131"/>
      <c r="F14" s="131"/>
      <c r="G14" s="129"/>
    </row>
    <row r="15" spans="1:7" ht="15.95" customHeight="1">
      <c r="A15" s="132"/>
      <c r="B15" s="133" t="s">
        <v>52</v>
      </c>
      <c r="C15" s="134">
        <f>'SO 05 1 Rek'!E8</f>
        <v>0</v>
      </c>
      <c r="D15" s="135">
        <f>'SO 05 1 Rek'!A16</f>
        <v>0</v>
      </c>
      <c r="E15" s="136"/>
      <c r="F15" s="137"/>
      <c r="G15" s="134">
        <f>'SO 05 1 Rek'!I16</f>
        <v>0</v>
      </c>
    </row>
    <row r="16" spans="1:7" ht="15.95" customHeight="1">
      <c r="A16" s="132" t="s">
        <v>53</v>
      </c>
      <c r="B16" s="133" t="s">
        <v>54</v>
      </c>
      <c r="C16" s="134">
        <f>'SO 05 1 Rek'!F8</f>
        <v>0</v>
      </c>
      <c r="D16" s="87"/>
      <c r="E16" s="138"/>
      <c r="F16" s="139"/>
      <c r="G16" s="134"/>
    </row>
    <row r="17" spans="1:7" ht="15.95" customHeight="1">
      <c r="A17" s="132" t="s">
        <v>55</v>
      </c>
      <c r="B17" s="133" t="s">
        <v>56</v>
      </c>
      <c r="C17" s="134">
        <f>'SO 05 1 Rek'!H8</f>
        <v>0</v>
      </c>
      <c r="D17" s="87"/>
      <c r="E17" s="138"/>
      <c r="F17" s="139"/>
      <c r="G17" s="134"/>
    </row>
    <row r="18" spans="1:7" ht="15.95" customHeight="1">
      <c r="A18" s="140" t="s">
        <v>57</v>
      </c>
      <c r="B18" s="141" t="s">
        <v>58</v>
      </c>
      <c r="C18" s="134">
        <f>'SO 05 1 Rek'!G8</f>
        <v>0</v>
      </c>
      <c r="D18" s="87"/>
      <c r="E18" s="138"/>
      <c r="F18" s="139"/>
      <c r="G18" s="134"/>
    </row>
    <row r="19" spans="1:7" ht="15.95" customHeight="1">
      <c r="A19" s="142" t="s">
        <v>59</v>
      </c>
      <c r="B19" s="133"/>
      <c r="C19" s="134">
        <f>SUM(C15:C18)</f>
        <v>0</v>
      </c>
      <c r="D19" s="87"/>
      <c r="E19" s="138"/>
      <c r="F19" s="139"/>
      <c r="G19" s="134"/>
    </row>
    <row r="20" spans="1:7" ht="15.95" customHeight="1">
      <c r="A20" s="142"/>
      <c r="B20" s="133"/>
      <c r="C20" s="134"/>
      <c r="D20" s="87"/>
      <c r="E20" s="138"/>
      <c r="F20" s="139"/>
      <c r="G20" s="134"/>
    </row>
    <row r="21" spans="1:7" ht="15.95" customHeight="1">
      <c r="A21" s="142" t="s">
        <v>29</v>
      </c>
      <c r="B21" s="133"/>
      <c r="C21" s="134">
        <f>'SO 05 1 Rek'!I8</f>
        <v>0</v>
      </c>
      <c r="D21" s="87"/>
      <c r="E21" s="138"/>
      <c r="F21" s="139"/>
      <c r="G21" s="134"/>
    </row>
    <row r="22" spans="1:7" ht="15.95" customHeight="1">
      <c r="A22" s="143" t="s">
        <v>60</v>
      </c>
      <c r="B22" s="113"/>
      <c r="C22" s="134">
        <f>C19+C21</f>
        <v>0</v>
      </c>
      <c r="D22" s="87" t="s">
        <v>61</v>
      </c>
      <c r="E22" s="138"/>
      <c r="F22" s="139"/>
      <c r="G22" s="134">
        <f>G23-SUM(G15:G21)</f>
        <v>0</v>
      </c>
    </row>
    <row r="23" spans="1:7" ht="15.95" customHeight="1" thickBot="1">
      <c r="A23" s="513" t="s">
        <v>62</v>
      </c>
      <c r="B23" s="514"/>
      <c r="C23" s="144">
        <f>C22+G23</f>
        <v>0</v>
      </c>
      <c r="D23" s="145" t="s">
        <v>63</v>
      </c>
      <c r="E23" s="146"/>
      <c r="F23" s="147"/>
      <c r="G23" s="134">
        <f>'SO 05 1 Rek'!H14</f>
        <v>0</v>
      </c>
    </row>
    <row r="24" spans="1:7" ht="12.75">
      <c r="A24" s="148" t="s">
        <v>64</v>
      </c>
      <c r="B24" s="149"/>
      <c r="C24" s="150"/>
      <c r="D24" s="149" t="s">
        <v>65</v>
      </c>
      <c r="E24" s="149"/>
      <c r="F24" s="151" t="s">
        <v>66</v>
      </c>
      <c r="G24" s="152"/>
    </row>
    <row r="25" spans="1:7" ht="12.75">
      <c r="A25" s="143" t="s">
        <v>67</v>
      </c>
      <c r="B25" s="113"/>
      <c r="C25" s="153"/>
      <c r="D25" s="113" t="s">
        <v>67</v>
      </c>
      <c r="F25" s="154" t="s">
        <v>67</v>
      </c>
      <c r="G25" s="155"/>
    </row>
    <row r="26" spans="1:7" ht="37.5" customHeight="1">
      <c r="A26" s="143" t="s">
        <v>68</v>
      </c>
      <c r="B26" s="156"/>
      <c r="C26" s="153"/>
      <c r="D26" s="113" t="s">
        <v>68</v>
      </c>
      <c r="F26" s="154" t="s">
        <v>68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69</v>
      </c>
      <c r="B28" s="113"/>
      <c r="C28" s="153"/>
      <c r="D28" s="154" t="s">
        <v>70</v>
      </c>
      <c r="E28" s="153"/>
      <c r="F28" s="158" t="s">
        <v>70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11</v>
      </c>
      <c r="B30" s="162"/>
      <c r="C30" s="163">
        <v>21</v>
      </c>
      <c r="D30" s="162" t="s">
        <v>71</v>
      </c>
      <c r="E30" s="164"/>
      <c r="F30" s="519">
        <f>C23-F32</f>
        <v>0</v>
      </c>
      <c r="G30" s="520"/>
    </row>
    <row r="31" spans="1:7" ht="12.75">
      <c r="A31" s="161" t="s">
        <v>72</v>
      </c>
      <c r="B31" s="162"/>
      <c r="C31" s="163">
        <f>C30</f>
        <v>21</v>
      </c>
      <c r="D31" s="162" t="s">
        <v>73</v>
      </c>
      <c r="E31" s="164"/>
      <c r="F31" s="519">
        <f>ROUND(PRODUCT(F30,C31/100),0)</f>
        <v>0</v>
      </c>
      <c r="G31" s="520"/>
    </row>
    <row r="32" spans="1:7" ht="12.75">
      <c r="A32" s="161" t="s">
        <v>11</v>
      </c>
      <c r="B32" s="162"/>
      <c r="C32" s="163">
        <v>0</v>
      </c>
      <c r="D32" s="162" t="s">
        <v>73</v>
      </c>
      <c r="E32" s="164"/>
      <c r="F32" s="519">
        <v>0</v>
      </c>
      <c r="G32" s="520"/>
    </row>
    <row r="33" spans="1:7" ht="12.75">
      <c r="A33" s="161" t="s">
        <v>72</v>
      </c>
      <c r="B33" s="165"/>
      <c r="C33" s="166">
        <f>C32</f>
        <v>0</v>
      </c>
      <c r="D33" s="162" t="s">
        <v>73</v>
      </c>
      <c r="E33" s="139"/>
      <c r="F33" s="519">
        <f>ROUND(PRODUCT(F32,C33/100),0)</f>
        <v>0</v>
      </c>
      <c r="G33" s="520"/>
    </row>
    <row r="34" spans="1:7" s="170" customFormat="1" ht="19.5" customHeight="1" thickBot="1">
      <c r="A34" s="167" t="s">
        <v>74</v>
      </c>
      <c r="B34" s="168"/>
      <c r="C34" s="168"/>
      <c r="D34" s="168"/>
      <c r="E34" s="169"/>
      <c r="F34" s="521">
        <f>ROUND(SUM(F30:F33),0)</f>
        <v>0</v>
      </c>
      <c r="G34" s="522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3"/>
      <c r="C37" s="523"/>
      <c r="D37" s="523"/>
      <c r="E37" s="523"/>
      <c r="F37" s="523"/>
      <c r="G37" s="523"/>
      <c r="H37" s="1" t="s">
        <v>1</v>
      </c>
    </row>
    <row r="38" spans="1:8" ht="12.75" customHeight="1">
      <c r="A38" s="171"/>
      <c r="B38" s="523"/>
      <c r="C38" s="523"/>
      <c r="D38" s="523"/>
      <c r="E38" s="523"/>
      <c r="F38" s="523"/>
      <c r="G38" s="523"/>
      <c r="H38" s="1" t="s">
        <v>1</v>
      </c>
    </row>
    <row r="39" spans="1:8" ht="12.75">
      <c r="A39" s="171"/>
      <c r="B39" s="523"/>
      <c r="C39" s="523"/>
      <c r="D39" s="523"/>
      <c r="E39" s="523"/>
      <c r="F39" s="523"/>
      <c r="G39" s="523"/>
      <c r="H39" s="1" t="s">
        <v>1</v>
      </c>
    </row>
    <row r="40" spans="1:8" ht="12.75">
      <c r="A40" s="171"/>
      <c r="B40" s="523"/>
      <c r="C40" s="523"/>
      <c r="D40" s="523"/>
      <c r="E40" s="523"/>
      <c r="F40" s="523"/>
      <c r="G40" s="523"/>
      <c r="H40" s="1" t="s">
        <v>1</v>
      </c>
    </row>
    <row r="41" spans="1:8" ht="12.75">
      <c r="A41" s="171"/>
      <c r="B41" s="523"/>
      <c r="C41" s="523"/>
      <c r="D41" s="523"/>
      <c r="E41" s="523"/>
      <c r="F41" s="523"/>
      <c r="G41" s="523"/>
      <c r="H41" s="1" t="s">
        <v>1</v>
      </c>
    </row>
    <row r="42" spans="1:8" ht="12.75">
      <c r="A42" s="171"/>
      <c r="B42" s="523"/>
      <c r="C42" s="523"/>
      <c r="D42" s="523"/>
      <c r="E42" s="523"/>
      <c r="F42" s="523"/>
      <c r="G42" s="523"/>
      <c r="H42" s="1" t="s">
        <v>1</v>
      </c>
    </row>
    <row r="43" spans="1:8" ht="12.75">
      <c r="A43" s="171"/>
      <c r="B43" s="523"/>
      <c r="C43" s="523"/>
      <c r="D43" s="523"/>
      <c r="E43" s="523"/>
      <c r="F43" s="523"/>
      <c r="G43" s="523"/>
      <c r="H43" s="1" t="s">
        <v>1</v>
      </c>
    </row>
    <row r="44" spans="1:8" ht="12.75" customHeight="1">
      <c r="A44" s="171"/>
      <c r="B44" s="523"/>
      <c r="C44" s="523"/>
      <c r="D44" s="523"/>
      <c r="E44" s="523"/>
      <c r="F44" s="523"/>
      <c r="G44" s="523"/>
      <c r="H44" s="1" t="s">
        <v>1</v>
      </c>
    </row>
    <row r="45" spans="1:8" ht="12.75" customHeight="1">
      <c r="A45" s="171"/>
      <c r="B45" s="523"/>
      <c r="C45" s="523"/>
      <c r="D45" s="523"/>
      <c r="E45" s="523"/>
      <c r="F45" s="523"/>
      <c r="G45" s="523"/>
      <c r="H45" s="1" t="s">
        <v>1</v>
      </c>
    </row>
    <row r="46" spans="2:7" ht="12.75">
      <c r="B46" s="518"/>
      <c r="C46" s="518"/>
      <c r="D46" s="518"/>
      <c r="E46" s="518"/>
      <c r="F46" s="518"/>
      <c r="G46" s="518"/>
    </row>
    <row r="47" spans="2:7" ht="12.75">
      <c r="B47" s="518"/>
      <c r="C47" s="518"/>
      <c r="D47" s="518"/>
      <c r="E47" s="518"/>
      <c r="F47" s="518"/>
      <c r="G47" s="518"/>
    </row>
    <row r="48" spans="2:7" ht="12.75">
      <c r="B48" s="518"/>
      <c r="C48" s="518"/>
      <c r="D48" s="518"/>
      <c r="E48" s="518"/>
      <c r="F48" s="518"/>
      <c r="G48" s="518"/>
    </row>
    <row r="49" spans="2:7" ht="12.75">
      <c r="B49" s="518"/>
      <c r="C49" s="518"/>
      <c r="D49" s="518"/>
      <c r="E49" s="518"/>
      <c r="F49" s="518"/>
      <c r="G49" s="518"/>
    </row>
    <row r="50" spans="2:7" ht="12.75">
      <c r="B50" s="518"/>
      <c r="C50" s="518"/>
      <c r="D50" s="518"/>
      <c r="E50" s="518"/>
      <c r="F50" s="518"/>
      <c r="G50" s="518"/>
    </row>
    <row r="51" spans="2:7" ht="12.75">
      <c r="B51" s="518"/>
      <c r="C51" s="518"/>
      <c r="D51" s="518"/>
      <c r="E51" s="518"/>
      <c r="F51" s="518"/>
      <c r="G51" s="51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24" t="s">
        <v>2</v>
      </c>
      <c r="B1" s="525"/>
      <c r="C1" s="172" t="s">
        <v>105</v>
      </c>
      <c r="D1" s="173"/>
      <c r="E1" s="174"/>
      <c r="F1" s="173"/>
      <c r="G1" s="175" t="s">
        <v>76</v>
      </c>
      <c r="H1" s="176" t="s">
        <v>99</v>
      </c>
      <c r="I1" s="177"/>
    </row>
    <row r="2" spans="1:9" ht="13.5" thickBot="1">
      <c r="A2" s="526" t="s">
        <v>77</v>
      </c>
      <c r="B2" s="527"/>
      <c r="C2" s="178" t="s">
        <v>209</v>
      </c>
      <c r="D2" s="179"/>
      <c r="E2" s="180"/>
      <c r="F2" s="179"/>
      <c r="G2" s="528" t="s">
        <v>208</v>
      </c>
      <c r="H2" s="529"/>
      <c r="I2" s="530"/>
    </row>
    <row r="3" ht="13.5" thickTop="1">
      <c r="F3" s="113"/>
    </row>
    <row r="4" spans="1:9" ht="19.5" customHeight="1">
      <c r="A4" s="181" t="s">
        <v>78</v>
      </c>
      <c r="B4" s="182"/>
      <c r="C4" s="182"/>
      <c r="D4" s="182"/>
      <c r="E4" s="183"/>
      <c r="F4" s="182"/>
      <c r="G4" s="182"/>
      <c r="H4" s="182"/>
      <c r="I4" s="182"/>
    </row>
    <row r="5" ht="13.5" thickBot="1"/>
    <row r="6" spans="1:9" s="113" customFormat="1" ht="13.5" thickBot="1">
      <c r="A6" s="184"/>
      <c r="B6" s="185" t="s">
        <v>79</v>
      </c>
      <c r="C6" s="185"/>
      <c r="D6" s="186"/>
      <c r="E6" s="187" t="s">
        <v>25</v>
      </c>
      <c r="F6" s="188" t="s">
        <v>26</v>
      </c>
      <c r="G6" s="188" t="s">
        <v>27</v>
      </c>
      <c r="H6" s="188" t="s">
        <v>28</v>
      </c>
      <c r="I6" s="189" t="s">
        <v>29</v>
      </c>
    </row>
    <row r="7" spans="1:9" s="113" customFormat="1" ht="13.5" thickBot="1">
      <c r="A7" s="271" t="str">
        <f>'SO 05 1 Pol'!B7</f>
        <v>730</v>
      </c>
      <c r="B7" s="47" t="str">
        <f>'SO 05 1 Pol'!C7</f>
        <v>Ústřední vytápění</v>
      </c>
      <c r="D7" s="190"/>
      <c r="E7" s="272">
        <f>'SO 05 1 Pol'!BA9</f>
        <v>0</v>
      </c>
      <c r="F7" s="273">
        <f>'SO 05 1 Pol'!BB9</f>
        <v>0</v>
      </c>
      <c r="G7" s="273">
        <f>'SO 05 1 Pol'!BC9</f>
        <v>0</v>
      </c>
      <c r="H7" s="273">
        <f>'SO 05 1 Pol'!BD9</f>
        <v>0</v>
      </c>
      <c r="I7" s="274">
        <f>'SO 05 1 Pol'!BE9</f>
        <v>0</v>
      </c>
    </row>
    <row r="8" spans="1:9" s="4" customFormat="1" ht="13.5" thickBot="1">
      <c r="A8" s="191"/>
      <c r="B8" s="192" t="s">
        <v>80</v>
      </c>
      <c r="C8" s="192"/>
      <c r="D8" s="193"/>
      <c r="E8" s="194">
        <f>SUM(E7:E7)</f>
        <v>0</v>
      </c>
      <c r="F8" s="195">
        <f>SUM(F7:F7)</f>
        <v>0</v>
      </c>
      <c r="G8" s="195">
        <f>SUM(G7:G7)</f>
        <v>0</v>
      </c>
      <c r="H8" s="195">
        <f>SUM(H7:H7)</f>
        <v>0</v>
      </c>
      <c r="I8" s="196">
        <f>SUM(I7:I7)</f>
        <v>0</v>
      </c>
    </row>
    <row r="9" spans="1:9" ht="12.75">
      <c r="A9" s="113"/>
      <c r="B9" s="113"/>
      <c r="C9" s="113"/>
      <c r="D9" s="113"/>
      <c r="E9" s="113"/>
      <c r="F9" s="113"/>
      <c r="G9" s="113"/>
      <c r="H9" s="113"/>
      <c r="I9" s="113"/>
    </row>
    <row r="10" spans="1:57" ht="19.5" customHeight="1">
      <c r="A10" s="182" t="s">
        <v>81</v>
      </c>
      <c r="B10" s="182"/>
      <c r="C10" s="182"/>
      <c r="D10" s="182"/>
      <c r="E10" s="182"/>
      <c r="F10" s="182"/>
      <c r="G10" s="197"/>
      <c r="H10" s="182"/>
      <c r="I10" s="182"/>
      <c r="BA10" s="119"/>
      <c r="BB10" s="119"/>
      <c r="BC10" s="119"/>
      <c r="BD10" s="119"/>
      <c r="BE10" s="119"/>
    </row>
    <row r="11" ht="13.5" thickBot="1"/>
    <row r="12" spans="1:9" ht="12.75">
      <c r="A12" s="148" t="s">
        <v>82</v>
      </c>
      <c r="B12" s="149"/>
      <c r="C12" s="149"/>
      <c r="D12" s="198"/>
      <c r="E12" s="199" t="s">
        <v>83</v>
      </c>
      <c r="F12" s="200" t="s">
        <v>12</v>
      </c>
      <c r="G12" s="201" t="s">
        <v>84</v>
      </c>
      <c r="H12" s="202"/>
      <c r="I12" s="203" t="s">
        <v>83</v>
      </c>
    </row>
    <row r="13" spans="1:53" ht="12.75">
      <c r="A13" s="142"/>
      <c r="B13" s="133"/>
      <c r="C13" s="133"/>
      <c r="D13" s="204"/>
      <c r="E13" s="205"/>
      <c r="F13" s="206"/>
      <c r="G13" s="207">
        <f>CHOOSE(BA13+1,E8+F8,E8+F8+H8,E8+F8+G8+H8,E8,F8,H8,G8,H8+G8,0)</f>
        <v>0</v>
      </c>
      <c r="H13" s="208"/>
      <c r="I13" s="209">
        <f>E13+F13*G13/100</f>
        <v>0</v>
      </c>
      <c r="BA13" s="1">
        <v>8</v>
      </c>
    </row>
    <row r="14" spans="1:9" ht="13.5" thickBot="1">
      <c r="A14" s="210"/>
      <c r="B14" s="211" t="s">
        <v>85</v>
      </c>
      <c r="C14" s="212"/>
      <c r="D14" s="213"/>
      <c r="E14" s="214"/>
      <c r="F14" s="215"/>
      <c r="G14" s="215"/>
      <c r="H14" s="531">
        <f>SUM(I13:I13)</f>
        <v>0</v>
      </c>
      <c r="I14" s="532"/>
    </row>
    <row r="16" spans="2:9" ht="12.75">
      <c r="B16" s="4"/>
      <c r="F16" s="216"/>
      <c r="G16" s="217"/>
      <c r="H16" s="217"/>
      <c r="I16" s="31"/>
    </row>
    <row r="17" spans="6:9" ht="12.75">
      <c r="F17" s="216"/>
      <c r="G17" s="217"/>
      <c r="H17" s="217"/>
      <c r="I17" s="31"/>
    </row>
    <row r="18" spans="6:9" ht="12.75">
      <c r="F18" s="216"/>
      <c r="G18" s="217"/>
      <c r="H18" s="217"/>
      <c r="I18" s="31"/>
    </row>
    <row r="19" spans="6:9" ht="12.75">
      <c r="F19" s="216"/>
      <c r="G19" s="217"/>
      <c r="H19" s="217"/>
      <c r="I19" s="31"/>
    </row>
    <row r="20" spans="6:9" ht="12.75">
      <c r="F20" s="216"/>
      <c r="G20" s="217"/>
      <c r="H20" s="217"/>
      <c r="I20" s="31"/>
    </row>
    <row r="21" spans="6:9" ht="12.75">
      <c r="F21" s="216"/>
      <c r="G21" s="217"/>
      <c r="H21" s="217"/>
      <c r="I21" s="31"/>
    </row>
    <row r="22" spans="6:9" ht="12.75">
      <c r="F22" s="216"/>
      <c r="G22" s="217"/>
      <c r="H22" s="217"/>
      <c r="I22" s="31"/>
    </row>
    <row r="23" spans="6:9" ht="12.75">
      <c r="F23" s="216"/>
      <c r="G23" s="217"/>
      <c r="H23" s="217"/>
      <c r="I23" s="31"/>
    </row>
    <row r="24" spans="6:9" ht="12.75">
      <c r="F24" s="216"/>
      <c r="G24" s="217"/>
      <c r="H24" s="217"/>
      <c r="I24" s="31"/>
    </row>
    <row r="25" spans="6:9" ht="12.75">
      <c r="F25" s="216"/>
      <c r="G25" s="217"/>
      <c r="H25" s="217"/>
      <c r="I25" s="31"/>
    </row>
    <row r="26" spans="6:9" ht="12.75">
      <c r="F26" s="216"/>
      <c r="G26" s="217"/>
      <c r="H26" s="217"/>
      <c r="I26" s="31"/>
    </row>
    <row r="27" spans="6:9" ht="12.75">
      <c r="F27" s="216"/>
      <c r="G27" s="217"/>
      <c r="H27" s="217"/>
      <c r="I27" s="31"/>
    </row>
    <row r="28" spans="6:9" ht="12.75">
      <c r="F28" s="216"/>
      <c r="G28" s="217"/>
      <c r="H28" s="217"/>
      <c r="I28" s="31"/>
    </row>
    <row r="29" spans="6:9" ht="12.75">
      <c r="F29" s="216"/>
      <c r="G29" s="217"/>
      <c r="H29" s="217"/>
      <c r="I29" s="31"/>
    </row>
    <row r="30" spans="6:9" ht="12.75">
      <c r="F30" s="216"/>
      <c r="G30" s="217"/>
      <c r="H30" s="217"/>
      <c r="I30" s="31"/>
    </row>
    <row r="31" spans="6:9" ht="12.75">
      <c r="F31" s="216"/>
      <c r="G31" s="217"/>
      <c r="H31" s="217"/>
      <c r="I31" s="31"/>
    </row>
    <row r="32" spans="6:9" ht="12.75">
      <c r="F32" s="216"/>
      <c r="G32" s="217"/>
      <c r="H32" s="217"/>
      <c r="I32" s="31"/>
    </row>
    <row r="33" spans="6:9" ht="12.75">
      <c r="F33" s="216"/>
      <c r="G33" s="217"/>
      <c r="H33" s="217"/>
      <c r="I33" s="31"/>
    </row>
    <row r="34" spans="6:9" ht="12.75">
      <c r="F34" s="216"/>
      <c r="G34" s="217"/>
      <c r="H34" s="217"/>
      <c r="I34" s="31"/>
    </row>
    <row r="35" spans="6:9" ht="12.75">
      <c r="F35" s="216"/>
      <c r="G35" s="217"/>
      <c r="H35" s="217"/>
      <c r="I35" s="31"/>
    </row>
    <row r="36" spans="6:9" ht="12.75">
      <c r="F36" s="216"/>
      <c r="G36" s="217"/>
      <c r="H36" s="217"/>
      <c r="I36" s="31"/>
    </row>
    <row r="37" spans="6:9" ht="12.75">
      <c r="F37" s="216"/>
      <c r="G37" s="217"/>
      <c r="H37" s="217"/>
      <c r="I37" s="31"/>
    </row>
    <row r="38" spans="6:9" ht="12.75">
      <c r="F38" s="216"/>
      <c r="G38" s="217"/>
      <c r="H38" s="217"/>
      <c r="I38" s="31"/>
    </row>
    <row r="39" spans="6:9" ht="12.75">
      <c r="F39" s="216"/>
      <c r="G39" s="217"/>
      <c r="H39" s="217"/>
      <c r="I39" s="31"/>
    </row>
    <row r="40" spans="6:9" ht="12.75">
      <c r="F40" s="216"/>
      <c r="G40" s="217"/>
      <c r="H40" s="217"/>
      <c r="I40" s="31"/>
    </row>
    <row r="41" spans="6:9" ht="12.75">
      <c r="F41" s="216"/>
      <c r="G41" s="217"/>
      <c r="H41" s="217"/>
      <c r="I41" s="31"/>
    </row>
    <row r="42" spans="6:9" ht="12.75">
      <c r="F42" s="216"/>
      <c r="G42" s="217"/>
      <c r="H42" s="217"/>
      <c r="I42" s="31"/>
    </row>
    <row r="43" spans="6:9" ht="12.75">
      <c r="F43" s="216"/>
      <c r="G43" s="217"/>
      <c r="H43" s="217"/>
      <c r="I43" s="31"/>
    </row>
    <row r="44" spans="6:9" ht="12.75">
      <c r="F44" s="216"/>
      <c r="G44" s="217"/>
      <c r="H44" s="217"/>
      <c r="I44" s="31"/>
    </row>
    <row r="45" spans="6:9" ht="12.75">
      <c r="F45" s="216"/>
      <c r="G45" s="217"/>
      <c r="H45" s="217"/>
      <c r="I45" s="31"/>
    </row>
    <row r="46" spans="6:9" ht="12.75">
      <c r="F46" s="216"/>
      <c r="G46" s="217"/>
      <c r="H46" s="217"/>
      <c r="I46" s="31"/>
    </row>
    <row r="47" spans="6:9" ht="12.75">
      <c r="F47" s="216"/>
      <c r="G47" s="217"/>
      <c r="H47" s="217"/>
      <c r="I47" s="31"/>
    </row>
    <row r="48" spans="6:9" ht="12.75">
      <c r="F48" s="216"/>
      <c r="G48" s="217"/>
      <c r="H48" s="217"/>
      <c r="I48" s="31"/>
    </row>
    <row r="49" spans="6:9" ht="12.75">
      <c r="F49" s="216"/>
      <c r="G49" s="217"/>
      <c r="H49" s="217"/>
      <c r="I49" s="31"/>
    </row>
    <row r="50" spans="6:9" ht="12.75">
      <c r="F50" s="216"/>
      <c r="G50" s="217"/>
      <c r="H50" s="217"/>
      <c r="I50" s="31"/>
    </row>
    <row r="51" spans="6:9" ht="12.75">
      <c r="F51" s="216"/>
      <c r="G51" s="217"/>
      <c r="H51" s="217"/>
      <c r="I51" s="31"/>
    </row>
    <row r="52" spans="6:9" ht="12.75">
      <c r="F52" s="216"/>
      <c r="G52" s="217"/>
      <c r="H52" s="217"/>
      <c r="I52" s="31"/>
    </row>
    <row r="53" spans="6:9" ht="12.75">
      <c r="F53" s="216"/>
      <c r="G53" s="217"/>
      <c r="H53" s="217"/>
      <c r="I53" s="31"/>
    </row>
    <row r="54" spans="6:9" ht="12.75">
      <c r="F54" s="216"/>
      <c r="G54" s="217"/>
      <c r="H54" s="217"/>
      <c r="I54" s="31"/>
    </row>
    <row r="55" spans="6:9" ht="12.75">
      <c r="F55" s="216"/>
      <c r="G55" s="217"/>
      <c r="H55" s="217"/>
      <c r="I55" s="31"/>
    </row>
    <row r="56" spans="6:9" ht="12.75">
      <c r="F56" s="216"/>
      <c r="G56" s="217"/>
      <c r="H56" s="217"/>
      <c r="I56" s="31"/>
    </row>
    <row r="57" spans="6:9" ht="12.75">
      <c r="F57" s="216"/>
      <c r="G57" s="217"/>
      <c r="H57" s="217"/>
      <c r="I57" s="31"/>
    </row>
    <row r="58" spans="6:9" ht="12.75">
      <c r="F58" s="216"/>
      <c r="G58" s="217"/>
      <c r="H58" s="217"/>
      <c r="I58" s="31"/>
    </row>
    <row r="59" spans="6:9" ht="12.75">
      <c r="F59" s="216"/>
      <c r="G59" s="217"/>
      <c r="H59" s="217"/>
      <c r="I59" s="31"/>
    </row>
    <row r="60" spans="6:9" ht="12.75">
      <c r="F60" s="216"/>
      <c r="G60" s="217"/>
      <c r="H60" s="217"/>
      <c r="I60" s="31"/>
    </row>
    <row r="61" spans="6:9" ht="12.75">
      <c r="F61" s="216"/>
      <c r="G61" s="217"/>
      <c r="H61" s="217"/>
      <c r="I61" s="31"/>
    </row>
    <row r="62" spans="6:9" ht="12.75">
      <c r="F62" s="216"/>
      <c r="G62" s="217"/>
      <c r="H62" s="217"/>
      <c r="I62" s="31"/>
    </row>
    <row r="63" spans="6:9" ht="12.75">
      <c r="F63" s="216"/>
      <c r="G63" s="217"/>
      <c r="H63" s="217"/>
      <c r="I63" s="31"/>
    </row>
    <row r="64" spans="6:9" ht="12.75">
      <c r="F64" s="216"/>
      <c r="G64" s="217"/>
      <c r="H64" s="217"/>
      <c r="I64" s="31"/>
    </row>
    <row r="65" spans="6:9" ht="12.75">
      <c r="F65" s="216"/>
      <c r="G65" s="217"/>
      <c r="H65" s="217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18" customWidth="1"/>
    <col min="2" max="2" width="11.625" style="218" customWidth="1"/>
    <col min="3" max="3" width="40.375" style="218" customWidth="1"/>
    <col min="4" max="4" width="5.625" style="218" customWidth="1"/>
    <col min="5" max="5" width="8.625" style="228" customWidth="1"/>
    <col min="6" max="6" width="9.875" style="218" customWidth="1"/>
    <col min="7" max="7" width="13.875" style="218" customWidth="1"/>
    <col min="8" max="8" width="11.75390625" style="218" hidden="1" customWidth="1"/>
    <col min="9" max="9" width="11.625" style="218" hidden="1" customWidth="1"/>
    <col min="10" max="10" width="11.00390625" style="218" hidden="1" customWidth="1"/>
    <col min="11" max="11" width="10.375" style="218" hidden="1" customWidth="1"/>
    <col min="12" max="12" width="75.375" style="218" customWidth="1"/>
    <col min="13" max="13" width="45.25390625" style="218" customWidth="1"/>
    <col min="14" max="16384" width="9.125" style="218" customWidth="1"/>
  </cols>
  <sheetData>
    <row r="1" spans="1:7" ht="15.75">
      <c r="A1" s="533" t="s">
        <v>255</v>
      </c>
      <c r="B1" s="533"/>
      <c r="C1" s="533"/>
      <c r="D1" s="533"/>
      <c r="E1" s="533"/>
      <c r="F1" s="533"/>
      <c r="G1" s="533"/>
    </row>
    <row r="2" spans="2:7" ht="14.25" customHeight="1" thickBot="1">
      <c r="B2" s="219"/>
      <c r="C2" s="220"/>
      <c r="D2" s="220"/>
      <c r="E2" s="221"/>
      <c r="F2" s="220"/>
      <c r="G2" s="220"/>
    </row>
    <row r="3" spans="1:7" ht="13.5" thickTop="1">
      <c r="A3" s="524" t="s">
        <v>2</v>
      </c>
      <c r="B3" s="525"/>
      <c r="C3" s="172" t="s">
        <v>105</v>
      </c>
      <c r="D3" s="222"/>
      <c r="E3" s="223" t="s">
        <v>86</v>
      </c>
      <c r="F3" s="224" t="str">
        <f>'SO 05 1 Rek'!H1</f>
        <v>1</v>
      </c>
      <c r="G3" s="225"/>
    </row>
    <row r="4" spans="1:7" ht="13.5" thickBot="1">
      <c r="A4" s="534" t="s">
        <v>77</v>
      </c>
      <c r="B4" s="527"/>
      <c r="C4" s="178" t="s">
        <v>209</v>
      </c>
      <c r="D4" s="226"/>
      <c r="E4" s="535" t="str">
        <f>'SO 05 1 Rek'!G2</f>
        <v>Vytápění</v>
      </c>
      <c r="F4" s="536"/>
      <c r="G4" s="537"/>
    </row>
    <row r="5" spans="1:7" ht="13.5" thickTop="1">
      <c r="A5" s="227"/>
      <c r="G5" s="229"/>
    </row>
    <row r="6" spans="1:11" ht="27" customHeight="1">
      <c r="A6" s="230" t="s">
        <v>87</v>
      </c>
      <c r="B6" s="231" t="s">
        <v>88</v>
      </c>
      <c r="C6" s="231" t="s">
        <v>89</v>
      </c>
      <c r="D6" s="231" t="s">
        <v>90</v>
      </c>
      <c r="E6" s="232" t="s">
        <v>91</v>
      </c>
      <c r="F6" s="231" t="s">
        <v>92</v>
      </c>
      <c r="G6" s="233" t="s">
        <v>93</v>
      </c>
      <c r="H6" s="234" t="s">
        <v>94</v>
      </c>
      <c r="I6" s="234" t="s">
        <v>95</v>
      </c>
      <c r="J6" s="234" t="s">
        <v>96</v>
      </c>
      <c r="K6" s="234" t="s">
        <v>97</v>
      </c>
    </row>
    <row r="7" spans="1:15" ht="12.75">
      <c r="A7" s="235" t="s">
        <v>98</v>
      </c>
      <c r="B7" s="236" t="s">
        <v>210</v>
      </c>
      <c r="C7" s="237" t="s">
        <v>211</v>
      </c>
      <c r="D7" s="238"/>
      <c r="E7" s="239"/>
      <c r="F7" s="239"/>
      <c r="G7" s="240"/>
      <c r="H7" s="241"/>
      <c r="I7" s="242"/>
      <c r="J7" s="243"/>
      <c r="K7" s="244"/>
      <c r="O7" s="245">
        <v>1</v>
      </c>
    </row>
    <row r="8" spans="1:80" ht="12.75">
      <c r="A8" s="246">
        <v>1</v>
      </c>
      <c r="B8" s="247" t="s">
        <v>213</v>
      </c>
      <c r="C8" s="248" t="s">
        <v>546</v>
      </c>
      <c r="D8" s="249" t="s">
        <v>113</v>
      </c>
      <c r="E8" s="250">
        <v>1</v>
      </c>
      <c r="F8" s="250">
        <f>SUM('SO 05 1 Pol UT ZT'!B5+'SO 05 1 UT VZT'!B5)</f>
        <v>0</v>
      </c>
      <c r="G8" s="251">
        <f>E8*F8</f>
        <v>0</v>
      </c>
      <c r="H8" s="252">
        <v>0</v>
      </c>
      <c r="I8" s="253">
        <f>E8*H8</f>
        <v>0</v>
      </c>
      <c r="J8" s="252"/>
      <c r="K8" s="253">
        <f>E8*J8</f>
        <v>0</v>
      </c>
      <c r="O8" s="245">
        <v>2</v>
      </c>
      <c r="AA8" s="218">
        <v>12</v>
      </c>
      <c r="AB8" s="218">
        <v>0</v>
      </c>
      <c r="AC8" s="218">
        <v>1</v>
      </c>
      <c r="AZ8" s="218">
        <v>2</v>
      </c>
      <c r="BA8" s="218">
        <f>IF(AZ8=1,G8,0)</f>
        <v>0</v>
      </c>
      <c r="BB8" s="218">
        <f>IF(AZ8=2,G8,0)</f>
        <v>0</v>
      </c>
      <c r="BC8" s="218">
        <f>IF(AZ8=3,G8,0)</f>
        <v>0</v>
      </c>
      <c r="BD8" s="218">
        <f>IF(AZ8=4,G8,0)</f>
        <v>0</v>
      </c>
      <c r="BE8" s="218">
        <f>IF(AZ8=5,G8,0)</f>
        <v>0</v>
      </c>
      <c r="CA8" s="245">
        <v>12</v>
      </c>
      <c r="CB8" s="245">
        <v>0</v>
      </c>
    </row>
    <row r="9" spans="1:57" ht="12.75">
      <c r="A9" s="255"/>
      <c r="B9" s="256" t="s">
        <v>102</v>
      </c>
      <c r="C9" s="257" t="s">
        <v>212</v>
      </c>
      <c r="D9" s="258"/>
      <c r="E9" s="259"/>
      <c r="F9" s="260"/>
      <c r="G9" s="261">
        <f>SUM(G7:G8)</f>
        <v>0</v>
      </c>
      <c r="H9" s="262"/>
      <c r="I9" s="263">
        <f>SUM(I7:I8)</f>
        <v>0</v>
      </c>
      <c r="J9" s="262"/>
      <c r="K9" s="263">
        <f>SUM(K7:K8)</f>
        <v>0</v>
      </c>
      <c r="O9" s="245">
        <v>4</v>
      </c>
      <c r="BA9" s="264">
        <f>SUM(BA7:BA8)</f>
        <v>0</v>
      </c>
      <c r="BB9" s="264">
        <f>SUM(BB7:BB8)</f>
        <v>0</v>
      </c>
      <c r="BC9" s="264">
        <f>SUM(BC7:BC8)</f>
        <v>0</v>
      </c>
      <c r="BD9" s="264">
        <f>SUM(BD7:BD8)</f>
        <v>0</v>
      </c>
      <c r="BE9" s="264">
        <f>SUM(BE7:BE8)</f>
        <v>0</v>
      </c>
    </row>
    <row r="10" ht="12.75">
      <c r="E10" s="218"/>
    </row>
    <row r="11" ht="12.75">
      <c r="E11" s="218"/>
    </row>
    <row r="12" ht="12.75">
      <c r="E12" s="218"/>
    </row>
    <row r="13" ht="12.75">
      <c r="E13" s="218"/>
    </row>
    <row r="14" ht="12.75">
      <c r="E14" s="218"/>
    </row>
    <row r="15" ht="12.75">
      <c r="E15" s="218"/>
    </row>
    <row r="16" ht="12.75">
      <c r="E16" s="218"/>
    </row>
    <row r="17" ht="12.75">
      <c r="E17" s="218"/>
    </row>
    <row r="18" ht="12.75">
      <c r="E18" s="218"/>
    </row>
    <row r="19" ht="12.75">
      <c r="E19" s="218"/>
    </row>
    <row r="20" ht="12.75">
      <c r="E20" s="218"/>
    </row>
    <row r="21" ht="12.75">
      <c r="E21" s="218"/>
    </row>
    <row r="22" ht="12.75">
      <c r="E22" s="218"/>
    </row>
    <row r="23" ht="12.75">
      <c r="E23" s="218"/>
    </row>
    <row r="24" ht="12.75">
      <c r="E24" s="218"/>
    </row>
    <row r="25" ht="12.75">
      <c r="E25" s="218"/>
    </row>
    <row r="26" ht="12.75">
      <c r="E26" s="218"/>
    </row>
    <row r="27" ht="12.75">
      <c r="E27" s="218"/>
    </row>
    <row r="28" ht="12.75">
      <c r="E28" s="218"/>
    </row>
    <row r="29" ht="12.75">
      <c r="E29" s="218"/>
    </row>
    <row r="30" ht="12.75">
      <c r="E30" s="218"/>
    </row>
    <row r="31" ht="12.75">
      <c r="E31" s="218"/>
    </row>
    <row r="32" ht="12.75">
      <c r="E32" s="218"/>
    </row>
    <row r="33" spans="1:7" ht="12.75">
      <c r="A33" s="254"/>
      <c r="B33" s="254"/>
      <c r="C33" s="254"/>
      <c r="D33" s="254"/>
      <c r="E33" s="254"/>
      <c r="F33" s="254"/>
      <c r="G33" s="254"/>
    </row>
    <row r="34" spans="1:7" ht="12.75">
      <c r="A34" s="254"/>
      <c r="B34" s="254"/>
      <c r="C34" s="254"/>
      <c r="D34" s="254"/>
      <c r="E34" s="254"/>
      <c r="F34" s="254"/>
      <c r="G34" s="254"/>
    </row>
    <row r="35" spans="1:7" ht="12.75">
      <c r="A35" s="254"/>
      <c r="B35" s="254"/>
      <c r="C35" s="254"/>
      <c r="D35" s="254"/>
      <c r="E35" s="254"/>
      <c r="F35" s="254"/>
      <c r="G35" s="254"/>
    </row>
    <row r="36" spans="1:7" ht="12.75">
      <c r="A36" s="254"/>
      <c r="B36" s="254"/>
      <c r="C36" s="254"/>
      <c r="D36" s="254"/>
      <c r="E36" s="254"/>
      <c r="F36" s="254"/>
      <c r="G36" s="254"/>
    </row>
    <row r="37" ht="12.75">
      <c r="E37" s="218"/>
    </row>
    <row r="38" ht="12.75">
      <c r="E38" s="218"/>
    </row>
    <row r="39" ht="12.75">
      <c r="E39" s="218"/>
    </row>
    <row r="40" ht="12.75">
      <c r="E40" s="218"/>
    </row>
    <row r="41" ht="12.75">
      <c r="E41" s="218"/>
    </row>
    <row r="42" ht="12.75">
      <c r="E42" s="218"/>
    </row>
    <row r="43" ht="12.75">
      <c r="E43" s="218"/>
    </row>
    <row r="44" ht="12.75">
      <c r="E44" s="218"/>
    </row>
    <row r="45" ht="12.75">
      <c r="E45" s="218"/>
    </row>
    <row r="46" ht="12.75">
      <c r="E46" s="218"/>
    </row>
    <row r="47" ht="12.75">
      <c r="E47" s="218"/>
    </row>
    <row r="48" ht="12.75">
      <c r="E48" s="218"/>
    </row>
    <row r="49" ht="12.75">
      <c r="E49" s="218"/>
    </row>
    <row r="50" ht="12.75">
      <c r="E50" s="218"/>
    </row>
    <row r="51" ht="12.75">
      <c r="E51" s="218"/>
    </row>
    <row r="52" ht="12.75">
      <c r="E52" s="218"/>
    </row>
    <row r="53" ht="12.75">
      <c r="E53" s="218"/>
    </row>
    <row r="54" ht="12.75">
      <c r="E54" s="218"/>
    </row>
    <row r="55" ht="12.75">
      <c r="E55" s="218"/>
    </row>
    <row r="56" ht="12.75">
      <c r="E56" s="218"/>
    </row>
    <row r="57" ht="12.75">
      <c r="E57" s="218"/>
    </row>
    <row r="58" ht="12.75">
      <c r="E58" s="218"/>
    </row>
    <row r="59" ht="12.75">
      <c r="E59" s="218"/>
    </row>
    <row r="60" ht="12.75">
      <c r="E60" s="218"/>
    </row>
    <row r="61" ht="12.75">
      <c r="E61" s="218"/>
    </row>
    <row r="62" ht="12.75">
      <c r="E62" s="218"/>
    </row>
    <row r="63" ht="12.75">
      <c r="E63" s="218"/>
    </row>
    <row r="64" ht="12.75">
      <c r="E64" s="218"/>
    </row>
    <row r="65" ht="12.75">
      <c r="E65" s="218"/>
    </row>
    <row r="66" ht="12.75">
      <c r="E66" s="218"/>
    </row>
    <row r="67" ht="12.75">
      <c r="E67" s="218"/>
    </row>
    <row r="68" spans="1:2" ht="12.75">
      <c r="A68" s="265"/>
      <c r="B68" s="265"/>
    </row>
    <row r="69" spans="1:7" ht="12.75">
      <c r="A69" s="254"/>
      <c r="B69" s="254"/>
      <c r="C69" s="266"/>
      <c r="D69" s="266"/>
      <c r="E69" s="267"/>
      <c r="F69" s="266"/>
      <c r="G69" s="268"/>
    </row>
    <row r="70" spans="1:7" ht="12.75">
      <c r="A70" s="269"/>
      <c r="B70" s="269"/>
      <c r="C70" s="254"/>
      <c r="D70" s="254"/>
      <c r="E70" s="270"/>
      <c r="F70" s="254"/>
      <c r="G70" s="254"/>
    </row>
    <row r="71" spans="1:7" ht="12.75">
      <c r="A71" s="254"/>
      <c r="B71" s="254"/>
      <c r="C71" s="254"/>
      <c r="D71" s="254"/>
      <c r="E71" s="270"/>
      <c r="F71" s="254"/>
      <c r="G71" s="254"/>
    </row>
    <row r="72" spans="1:7" ht="12.75">
      <c r="A72" s="254"/>
      <c r="B72" s="254"/>
      <c r="C72" s="254"/>
      <c r="D72" s="254"/>
      <c r="E72" s="270"/>
      <c r="F72" s="254"/>
      <c r="G72" s="254"/>
    </row>
    <row r="73" spans="1:7" ht="12.75">
      <c r="A73" s="254"/>
      <c r="B73" s="254"/>
      <c r="C73" s="254"/>
      <c r="D73" s="254"/>
      <c r="E73" s="270"/>
      <c r="F73" s="254"/>
      <c r="G73" s="254"/>
    </row>
    <row r="74" spans="1:7" ht="12.75">
      <c r="A74" s="254"/>
      <c r="B74" s="254"/>
      <c r="C74" s="254"/>
      <c r="D74" s="254"/>
      <c r="E74" s="270"/>
      <c r="F74" s="254"/>
      <c r="G74" s="254"/>
    </row>
    <row r="75" spans="1:7" ht="12.75">
      <c r="A75" s="254"/>
      <c r="B75" s="254"/>
      <c r="C75" s="254"/>
      <c r="D75" s="254"/>
      <c r="E75" s="270"/>
      <c r="F75" s="254"/>
      <c r="G75" s="254"/>
    </row>
    <row r="76" spans="1:7" ht="12.75">
      <c r="A76" s="254"/>
      <c r="B76" s="254"/>
      <c r="C76" s="254"/>
      <c r="D76" s="254"/>
      <c r="E76" s="270"/>
      <c r="F76" s="254"/>
      <c r="G76" s="254"/>
    </row>
    <row r="77" spans="1:7" ht="12.75">
      <c r="A77" s="254"/>
      <c r="B77" s="254"/>
      <c r="C77" s="254"/>
      <c r="D77" s="254"/>
      <c r="E77" s="270"/>
      <c r="F77" s="254"/>
      <c r="G77" s="254"/>
    </row>
    <row r="78" spans="1:7" ht="12.75">
      <c r="A78" s="254"/>
      <c r="B78" s="254"/>
      <c r="C78" s="254"/>
      <c r="D78" s="254"/>
      <c r="E78" s="270"/>
      <c r="F78" s="254"/>
      <c r="G78" s="254"/>
    </row>
    <row r="79" spans="1:7" ht="12.75">
      <c r="A79" s="254"/>
      <c r="B79" s="254"/>
      <c r="C79" s="254"/>
      <c r="D79" s="254"/>
      <c r="E79" s="270"/>
      <c r="F79" s="254"/>
      <c r="G79" s="254"/>
    </row>
    <row r="80" spans="1:7" ht="12.75">
      <c r="A80" s="254"/>
      <c r="B80" s="254"/>
      <c r="C80" s="254"/>
      <c r="D80" s="254"/>
      <c r="E80" s="270"/>
      <c r="F80" s="254"/>
      <c r="G80" s="254"/>
    </row>
    <row r="81" spans="1:7" ht="12.75">
      <c r="A81" s="254"/>
      <c r="B81" s="254"/>
      <c r="C81" s="254"/>
      <c r="D81" s="254"/>
      <c r="E81" s="270"/>
      <c r="F81" s="254"/>
      <c r="G81" s="254"/>
    </row>
    <row r="82" spans="1:7" ht="12.75">
      <c r="A82" s="254"/>
      <c r="B82" s="254"/>
      <c r="C82" s="254"/>
      <c r="D82" s="254"/>
      <c r="E82" s="270"/>
      <c r="F82" s="254"/>
      <c r="G82" s="254"/>
    </row>
  </sheetData>
  <sheetProtection algorithmName="SHA-512" hashValue="Q6gQg9RNHbuTH6gHKkRcmGCsBd6m8P7q37/UVOz5F0AHcOM1uHm8Wu/4+ARjUfKsvAqjWPTjaSarN7Pml7JQsw==" saltValue="NXCQvA78CYT0LmT4WGwO0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9" t="s">
        <v>32</v>
      </c>
      <c r="B1" s="80"/>
      <c r="C1" s="80"/>
      <c r="D1" s="80"/>
      <c r="E1" s="80"/>
      <c r="F1" s="80"/>
      <c r="G1" s="80"/>
    </row>
    <row r="2" spans="1:7" ht="12.75" customHeight="1">
      <c r="A2" s="81" t="s">
        <v>33</v>
      </c>
      <c r="B2" s="82"/>
      <c r="C2" s="83" t="s">
        <v>99</v>
      </c>
      <c r="D2" s="83" t="s">
        <v>216</v>
      </c>
      <c r="E2" s="84"/>
      <c r="F2" s="85" t="s">
        <v>34</v>
      </c>
      <c r="G2" s="86"/>
    </row>
    <row r="3" spans="1:7" ht="3" customHeight="1" hidden="1">
      <c r="A3" s="87"/>
      <c r="B3" s="88"/>
      <c r="C3" s="89"/>
      <c r="D3" s="89"/>
      <c r="E3" s="90"/>
      <c r="F3" s="91"/>
      <c r="G3" s="92"/>
    </row>
    <row r="4" spans="1:7" ht="12" customHeight="1">
      <c r="A4" s="93" t="s">
        <v>35</v>
      </c>
      <c r="B4" s="88"/>
      <c r="C4" s="89"/>
      <c r="D4" s="89"/>
      <c r="E4" s="90"/>
      <c r="F4" s="91" t="s">
        <v>36</v>
      </c>
      <c r="G4" s="94"/>
    </row>
    <row r="5" spans="1:7" ht="12.95" customHeight="1">
      <c r="A5" s="95" t="s">
        <v>215</v>
      </c>
      <c r="B5" s="96"/>
      <c r="C5" s="97" t="s">
        <v>216</v>
      </c>
      <c r="D5" s="98"/>
      <c r="E5" s="96"/>
      <c r="F5" s="91" t="s">
        <v>37</v>
      </c>
      <c r="G5" s="92"/>
    </row>
    <row r="6" spans="1:15" ht="12.95" customHeight="1">
      <c r="A6" s="93" t="s">
        <v>38</v>
      </c>
      <c r="B6" s="88"/>
      <c r="C6" s="89"/>
      <c r="D6" s="89"/>
      <c r="E6" s="90"/>
      <c r="F6" s="99" t="s">
        <v>39</v>
      </c>
      <c r="G6" s="100">
        <v>0</v>
      </c>
      <c r="O6" s="101"/>
    </row>
    <row r="7" spans="1:7" ht="12.95" customHeight="1">
      <c r="A7" s="102" t="s">
        <v>103</v>
      </c>
      <c r="B7" s="103"/>
      <c r="C7" s="104" t="s">
        <v>104</v>
      </c>
      <c r="D7" s="105"/>
      <c r="E7" s="105"/>
      <c r="F7" s="106" t="s">
        <v>40</v>
      </c>
      <c r="G7" s="100">
        <f>IF(G6=0,,ROUND((F30+F32)/G6,1))</f>
        <v>0</v>
      </c>
    </row>
    <row r="8" spans="1:9" ht="12.75">
      <c r="A8" s="107" t="s">
        <v>41</v>
      </c>
      <c r="B8" s="91"/>
      <c r="C8" s="515" t="s">
        <v>166</v>
      </c>
      <c r="D8" s="515"/>
      <c r="E8" s="516"/>
      <c r="F8" s="108" t="s">
        <v>42</v>
      </c>
      <c r="G8" s="109"/>
      <c r="H8" s="110"/>
      <c r="I8" s="111"/>
    </row>
    <row r="9" spans="1:8" ht="12.75">
      <c r="A9" s="107" t="s">
        <v>43</v>
      </c>
      <c r="B9" s="91"/>
      <c r="C9" s="515"/>
      <c r="D9" s="515"/>
      <c r="E9" s="516"/>
      <c r="F9" s="91"/>
      <c r="G9" s="112"/>
      <c r="H9" s="113"/>
    </row>
    <row r="10" spans="1:8" ht="12.75">
      <c r="A10" s="107" t="s">
        <v>44</v>
      </c>
      <c r="B10" s="91"/>
      <c r="C10" s="515" t="s">
        <v>165</v>
      </c>
      <c r="D10" s="515"/>
      <c r="E10" s="515"/>
      <c r="F10" s="114"/>
      <c r="G10" s="115"/>
      <c r="H10" s="116"/>
    </row>
    <row r="11" spans="1:57" ht="13.5" customHeight="1">
      <c r="A11" s="107" t="s">
        <v>45</v>
      </c>
      <c r="B11" s="91"/>
      <c r="C11" s="515"/>
      <c r="D11" s="515"/>
      <c r="E11" s="515"/>
      <c r="F11" s="117" t="s">
        <v>46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47</v>
      </c>
      <c r="B12" s="88"/>
      <c r="C12" s="517"/>
      <c r="D12" s="517"/>
      <c r="E12" s="517"/>
      <c r="F12" s="121" t="s">
        <v>48</v>
      </c>
      <c r="G12" s="122"/>
      <c r="H12" s="113"/>
    </row>
    <row r="13" spans="1:8" ht="28.5" customHeight="1" thickBot="1">
      <c r="A13" s="123" t="s">
        <v>49</v>
      </c>
      <c r="B13" s="124"/>
      <c r="C13" s="124"/>
      <c r="D13" s="124"/>
      <c r="E13" s="125"/>
      <c r="F13" s="125"/>
      <c r="G13" s="126"/>
      <c r="H13" s="113"/>
    </row>
    <row r="14" spans="1:7" ht="17.25" customHeight="1" thickBot="1">
      <c r="A14" s="127" t="s">
        <v>50</v>
      </c>
      <c r="B14" s="128"/>
      <c r="C14" s="129"/>
      <c r="D14" s="130" t="s">
        <v>51</v>
      </c>
      <c r="E14" s="131"/>
      <c r="F14" s="131"/>
      <c r="G14" s="129"/>
    </row>
    <row r="15" spans="1:7" ht="15.95" customHeight="1">
      <c r="A15" s="132"/>
      <c r="B15" s="133" t="s">
        <v>52</v>
      </c>
      <c r="C15" s="134" t="e">
        <f>'SO 06 1 Rek'!E8</f>
        <v>#REF!</v>
      </c>
      <c r="D15" s="135">
        <f>'SO 06 1 Rek'!A16</f>
        <v>0</v>
      </c>
      <c r="E15" s="136"/>
      <c r="F15" s="137"/>
      <c r="G15" s="134">
        <f>'SO 06 1 Rek'!I16</f>
        <v>0</v>
      </c>
    </row>
    <row r="16" spans="1:7" ht="15.95" customHeight="1">
      <c r="A16" s="132" t="s">
        <v>53</v>
      </c>
      <c r="B16" s="133" t="s">
        <v>54</v>
      </c>
      <c r="C16" s="134" t="e">
        <f>'SO 06 1 Rek'!F8</f>
        <v>#REF!</v>
      </c>
      <c r="D16" s="87"/>
      <c r="E16" s="138"/>
      <c r="F16" s="139"/>
      <c r="G16" s="134"/>
    </row>
    <row r="17" spans="1:7" ht="15.95" customHeight="1">
      <c r="A17" s="132" t="s">
        <v>55</v>
      </c>
      <c r="B17" s="133" t="s">
        <v>56</v>
      </c>
      <c r="C17" s="134" t="e">
        <f>'SO 06 1 Rek'!H8</f>
        <v>#REF!</v>
      </c>
      <c r="D17" s="87"/>
      <c r="E17" s="138"/>
      <c r="F17" s="139"/>
      <c r="G17" s="134"/>
    </row>
    <row r="18" spans="1:7" ht="15.95" customHeight="1">
      <c r="A18" s="140" t="s">
        <v>57</v>
      </c>
      <c r="B18" s="141" t="s">
        <v>58</v>
      </c>
      <c r="C18" s="134" t="e">
        <f>'SO 06 1 Rek'!G8</f>
        <v>#REF!</v>
      </c>
      <c r="D18" s="87"/>
      <c r="E18" s="138"/>
      <c r="F18" s="139"/>
      <c r="G18" s="134"/>
    </row>
    <row r="19" spans="1:7" ht="15.95" customHeight="1">
      <c r="A19" s="142" t="s">
        <v>59</v>
      </c>
      <c r="B19" s="133"/>
      <c r="C19" s="134" t="e">
        <f>SUM(C15:C18)</f>
        <v>#REF!</v>
      </c>
      <c r="D19" s="87"/>
      <c r="E19" s="138"/>
      <c r="F19" s="139"/>
      <c r="G19" s="134"/>
    </row>
    <row r="20" spans="1:7" ht="15.95" customHeight="1">
      <c r="A20" s="142"/>
      <c r="B20" s="133"/>
      <c r="C20" s="134"/>
      <c r="D20" s="87"/>
      <c r="E20" s="138"/>
      <c r="F20" s="139"/>
      <c r="G20" s="134"/>
    </row>
    <row r="21" spans="1:7" ht="15.95" customHeight="1">
      <c r="A21" s="142" t="s">
        <v>29</v>
      </c>
      <c r="B21" s="133"/>
      <c r="C21" s="134" t="e">
        <f>'SO 06 1 Rek'!I8</f>
        <v>#REF!</v>
      </c>
      <c r="D21" s="87"/>
      <c r="E21" s="138"/>
      <c r="F21" s="139"/>
      <c r="G21" s="134"/>
    </row>
    <row r="22" spans="1:7" ht="15.95" customHeight="1">
      <c r="A22" s="143" t="s">
        <v>60</v>
      </c>
      <c r="B22" s="113"/>
      <c r="C22" s="134" t="e">
        <f>C19+C21</f>
        <v>#REF!</v>
      </c>
      <c r="D22" s="87" t="s">
        <v>61</v>
      </c>
      <c r="E22" s="138"/>
      <c r="F22" s="139"/>
      <c r="G22" s="134">
        <f>G23-SUM(G15:G21)</f>
        <v>0</v>
      </c>
    </row>
    <row r="23" spans="1:7" ht="15.95" customHeight="1" thickBot="1">
      <c r="A23" s="513" t="s">
        <v>62</v>
      </c>
      <c r="B23" s="514"/>
      <c r="C23" s="144" t="e">
        <f>C22+G23</f>
        <v>#REF!</v>
      </c>
      <c r="D23" s="145" t="s">
        <v>63</v>
      </c>
      <c r="E23" s="146"/>
      <c r="F23" s="147"/>
      <c r="G23" s="134">
        <f>'SO 06 1 Rek'!H14</f>
        <v>0</v>
      </c>
    </row>
    <row r="24" spans="1:7" ht="12.75">
      <c r="A24" s="148" t="s">
        <v>64</v>
      </c>
      <c r="B24" s="149"/>
      <c r="C24" s="150"/>
      <c r="D24" s="149" t="s">
        <v>65</v>
      </c>
      <c r="E24" s="149"/>
      <c r="F24" s="151" t="s">
        <v>66</v>
      </c>
      <c r="G24" s="152"/>
    </row>
    <row r="25" spans="1:7" ht="12.75">
      <c r="A25" s="143" t="s">
        <v>67</v>
      </c>
      <c r="B25" s="113"/>
      <c r="C25" s="153"/>
      <c r="D25" s="113" t="s">
        <v>67</v>
      </c>
      <c r="F25" s="154" t="s">
        <v>67</v>
      </c>
      <c r="G25" s="155"/>
    </row>
    <row r="26" spans="1:7" ht="37.5" customHeight="1">
      <c r="A26" s="143" t="s">
        <v>68</v>
      </c>
      <c r="B26" s="156"/>
      <c r="C26" s="153"/>
      <c r="D26" s="113" t="s">
        <v>68</v>
      </c>
      <c r="F26" s="154" t="s">
        <v>68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69</v>
      </c>
      <c r="B28" s="113"/>
      <c r="C28" s="153"/>
      <c r="D28" s="154" t="s">
        <v>70</v>
      </c>
      <c r="E28" s="153"/>
      <c r="F28" s="158" t="s">
        <v>70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11</v>
      </c>
      <c r="B30" s="162"/>
      <c r="C30" s="163">
        <v>21</v>
      </c>
      <c r="D30" s="162" t="s">
        <v>71</v>
      </c>
      <c r="E30" s="164"/>
      <c r="F30" s="519" t="e">
        <f>C23-F32</f>
        <v>#REF!</v>
      </c>
      <c r="G30" s="520"/>
    </row>
    <row r="31" spans="1:7" ht="12.75">
      <c r="A31" s="161" t="s">
        <v>72</v>
      </c>
      <c r="B31" s="162"/>
      <c r="C31" s="163">
        <f>C30</f>
        <v>21</v>
      </c>
      <c r="D31" s="162" t="s">
        <v>73</v>
      </c>
      <c r="E31" s="164"/>
      <c r="F31" s="519" t="e">
        <f>ROUND(PRODUCT(F30,C31/100),0)</f>
        <v>#REF!</v>
      </c>
      <c r="G31" s="520"/>
    </row>
    <row r="32" spans="1:7" ht="12.75">
      <c r="A32" s="161" t="s">
        <v>11</v>
      </c>
      <c r="B32" s="162"/>
      <c r="C32" s="163">
        <v>0</v>
      </c>
      <c r="D32" s="162" t="s">
        <v>73</v>
      </c>
      <c r="E32" s="164"/>
      <c r="F32" s="519">
        <v>0</v>
      </c>
      <c r="G32" s="520"/>
    </row>
    <row r="33" spans="1:7" ht="12.75">
      <c r="A33" s="161" t="s">
        <v>72</v>
      </c>
      <c r="B33" s="165"/>
      <c r="C33" s="166">
        <f>C32</f>
        <v>0</v>
      </c>
      <c r="D33" s="162" t="s">
        <v>73</v>
      </c>
      <c r="E33" s="139"/>
      <c r="F33" s="519">
        <f>ROUND(PRODUCT(F32,C33/100),0)</f>
        <v>0</v>
      </c>
      <c r="G33" s="520"/>
    </row>
    <row r="34" spans="1:7" s="170" customFormat="1" ht="19.5" customHeight="1" thickBot="1">
      <c r="A34" s="167" t="s">
        <v>74</v>
      </c>
      <c r="B34" s="168"/>
      <c r="C34" s="168"/>
      <c r="D34" s="168"/>
      <c r="E34" s="169"/>
      <c r="F34" s="521" t="e">
        <f>ROUND(SUM(F30:F33),0)</f>
        <v>#REF!</v>
      </c>
      <c r="G34" s="522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3"/>
      <c r="C37" s="523"/>
      <c r="D37" s="523"/>
      <c r="E37" s="523"/>
      <c r="F37" s="523"/>
      <c r="G37" s="523"/>
      <c r="H37" s="1" t="s">
        <v>1</v>
      </c>
    </row>
    <row r="38" spans="1:8" ht="12.75" customHeight="1">
      <c r="A38" s="171"/>
      <c r="B38" s="523"/>
      <c r="C38" s="523"/>
      <c r="D38" s="523"/>
      <c r="E38" s="523"/>
      <c r="F38" s="523"/>
      <c r="G38" s="523"/>
      <c r="H38" s="1" t="s">
        <v>1</v>
      </c>
    </row>
    <row r="39" spans="1:8" ht="12.75">
      <c r="A39" s="171"/>
      <c r="B39" s="523"/>
      <c r="C39" s="523"/>
      <c r="D39" s="523"/>
      <c r="E39" s="523"/>
      <c r="F39" s="523"/>
      <c r="G39" s="523"/>
      <c r="H39" s="1" t="s">
        <v>1</v>
      </c>
    </row>
    <row r="40" spans="1:8" ht="12.75">
      <c r="A40" s="171"/>
      <c r="B40" s="523"/>
      <c r="C40" s="523"/>
      <c r="D40" s="523"/>
      <c r="E40" s="523"/>
      <c r="F40" s="523"/>
      <c r="G40" s="523"/>
      <c r="H40" s="1" t="s">
        <v>1</v>
      </c>
    </row>
    <row r="41" spans="1:8" ht="12.75">
      <c r="A41" s="171"/>
      <c r="B41" s="523"/>
      <c r="C41" s="523"/>
      <c r="D41" s="523"/>
      <c r="E41" s="523"/>
      <c r="F41" s="523"/>
      <c r="G41" s="523"/>
      <c r="H41" s="1" t="s">
        <v>1</v>
      </c>
    </row>
    <row r="42" spans="1:8" ht="12.75">
      <c r="A42" s="171"/>
      <c r="B42" s="523"/>
      <c r="C42" s="523"/>
      <c r="D42" s="523"/>
      <c r="E42" s="523"/>
      <c r="F42" s="523"/>
      <c r="G42" s="523"/>
      <c r="H42" s="1" t="s">
        <v>1</v>
      </c>
    </row>
    <row r="43" spans="1:8" ht="12.75">
      <c r="A43" s="171"/>
      <c r="B43" s="523"/>
      <c r="C43" s="523"/>
      <c r="D43" s="523"/>
      <c r="E43" s="523"/>
      <c r="F43" s="523"/>
      <c r="G43" s="523"/>
      <c r="H43" s="1" t="s">
        <v>1</v>
      </c>
    </row>
    <row r="44" spans="1:8" ht="12.75" customHeight="1">
      <c r="A44" s="171"/>
      <c r="B44" s="523"/>
      <c r="C44" s="523"/>
      <c r="D44" s="523"/>
      <c r="E44" s="523"/>
      <c r="F44" s="523"/>
      <c r="G44" s="523"/>
      <c r="H44" s="1" t="s">
        <v>1</v>
      </c>
    </row>
    <row r="45" spans="1:8" ht="12.75" customHeight="1">
      <c r="A45" s="171"/>
      <c r="B45" s="523"/>
      <c r="C45" s="523"/>
      <c r="D45" s="523"/>
      <c r="E45" s="523"/>
      <c r="F45" s="523"/>
      <c r="G45" s="523"/>
      <c r="H45" s="1" t="s">
        <v>1</v>
      </c>
    </row>
    <row r="46" spans="2:7" ht="12.75">
      <c r="B46" s="518"/>
      <c r="C46" s="518"/>
      <c r="D46" s="518"/>
      <c r="E46" s="518"/>
      <c r="F46" s="518"/>
      <c r="G46" s="518"/>
    </row>
    <row r="47" spans="2:7" ht="12.75">
      <c r="B47" s="518"/>
      <c r="C47" s="518"/>
      <c r="D47" s="518"/>
      <c r="E47" s="518"/>
      <c r="F47" s="518"/>
      <c r="G47" s="518"/>
    </row>
    <row r="48" spans="2:7" ht="12.75">
      <c r="B48" s="518"/>
      <c r="C48" s="518"/>
      <c r="D48" s="518"/>
      <c r="E48" s="518"/>
      <c r="F48" s="518"/>
      <c r="G48" s="518"/>
    </row>
    <row r="49" spans="2:7" ht="12.75">
      <c r="B49" s="518"/>
      <c r="C49" s="518"/>
      <c r="D49" s="518"/>
      <c r="E49" s="518"/>
      <c r="F49" s="518"/>
      <c r="G49" s="518"/>
    </row>
    <row r="50" spans="2:7" ht="12.75">
      <c r="B50" s="518"/>
      <c r="C50" s="518"/>
      <c r="D50" s="518"/>
      <c r="E50" s="518"/>
      <c r="F50" s="518"/>
      <c r="G50" s="518"/>
    </row>
    <row r="51" spans="2:7" ht="12.75">
      <c r="B51" s="518"/>
      <c r="C51" s="518"/>
      <c r="D51" s="518"/>
      <c r="E51" s="518"/>
      <c r="F51" s="518"/>
      <c r="G51" s="51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24" t="s">
        <v>2</v>
      </c>
      <c r="B1" s="525"/>
      <c r="C1" s="172" t="s">
        <v>105</v>
      </c>
      <c r="D1" s="173"/>
      <c r="E1" s="174"/>
      <c r="F1" s="173"/>
      <c r="G1" s="175" t="s">
        <v>76</v>
      </c>
      <c r="H1" s="176" t="s">
        <v>99</v>
      </c>
      <c r="I1" s="177"/>
    </row>
    <row r="2" spans="1:9" ht="13.5" thickBot="1">
      <c r="A2" s="526" t="s">
        <v>77</v>
      </c>
      <c r="B2" s="527"/>
      <c r="C2" s="178" t="s">
        <v>217</v>
      </c>
      <c r="D2" s="179"/>
      <c r="E2" s="180"/>
      <c r="F2" s="179"/>
      <c r="G2" s="528" t="s">
        <v>216</v>
      </c>
      <c r="H2" s="529"/>
      <c r="I2" s="530"/>
    </row>
    <row r="3" ht="13.5" thickTop="1">
      <c r="F3" s="113"/>
    </row>
    <row r="4" spans="1:9" ht="19.5" customHeight="1">
      <c r="A4" s="181" t="s">
        <v>78</v>
      </c>
      <c r="B4" s="182"/>
      <c r="C4" s="182"/>
      <c r="D4" s="182"/>
      <c r="E4" s="183"/>
      <c r="F4" s="182"/>
      <c r="G4" s="182"/>
      <c r="H4" s="182"/>
      <c r="I4" s="182"/>
    </row>
    <row r="5" ht="13.5" thickBot="1"/>
    <row r="6" spans="1:9" s="113" customFormat="1" ht="13.5" thickBot="1">
      <c r="A6" s="184"/>
      <c r="B6" s="185" t="s">
        <v>79</v>
      </c>
      <c r="C6" s="185"/>
      <c r="D6" s="186"/>
      <c r="E6" s="187" t="s">
        <v>25</v>
      </c>
      <c r="F6" s="188" t="s">
        <v>26</v>
      </c>
      <c r="G6" s="188" t="s">
        <v>27</v>
      </c>
      <c r="H6" s="188" t="s">
        <v>28</v>
      </c>
      <c r="I6" s="189" t="s">
        <v>29</v>
      </c>
    </row>
    <row r="7" spans="1:9" s="113" customFormat="1" ht="13.5" thickBot="1">
      <c r="A7" s="271" t="e">
        <f>#REF!</f>
        <v>#REF!</v>
      </c>
      <c r="B7" s="47" t="e">
        <f>#REF!</f>
        <v>#REF!</v>
      </c>
      <c r="D7" s="190"/>
      <c r="E7" s="272" t="e">
        <f>#REF!</f>
        <v>#REF!</v>
      </c>
      <c r="F7" s="273" t="e">
        <f>#REF!</f>
        <v>#REF!</v>
      </c>
      <c r="G7" s="273" t="e">
        <f>#REF!</f>
        <v>#REF!</v>
      </c>
      <c r="H7" s="273" t="e">
        <f>#REF!</f>
        <v>#REF!</v>
      </c>
      <c r="I7" s="274" t="e">
        <f>#REF!</f>
        <v>#REF!</v>
      </c>
    </row>
    <row r="8" spans="1:9" s="4" customFormat="1" ht="13.5" thickBot="1">
      <c r="A8" s="191"/>
      <c r="B8" s="192" t="s">
        <v>80</v>
      </c>
      <c r="C8" s="192"/>
      <c r="D8" s="193"/>
      <c r="E8" s="194" t="e">
        <f>SUM(E7:E7)</f>
        <v>#REF!</v>
      </c>
      <c r="F8" s="195" t="e">
        <f>SUM(F7:F7)</f>
        <v>#REF!</v>
      </c>
      <c r="G8" s="195" t="e">
        <f>SUM(G7:G7)</f>
        <v>#REF!</v>
      </c>
      <c r="H8" s="195" t="e">
        <f>SUM(H7:H7)</f>
        <v>#REF!</v>
      </c>
      <c r="I8" s="196" t="e">
        <f>SUM(I7:I7)</f>
        <v>#REF!</v>
      </c>
    </row>
    <row r="9" spans="1:9" ht="12.75">
      <c r="A9" s="113"/>
      <c r="B9" s="113"/>
      <c r="C9" s="113"/>
      <c r="D9" s="113"/>
      <c r="E9" s="113"/>
      <c r="F9" s="113"/>
      <c r="G9" s="113"/>
      <c r="H9" s="113"/>
      <c r="I9" s="113"/>
    </row>
    <row r="10" spans="1:57" ht="19.5" customHeight="1">
      <c r="A10" s="182" t="s">
        <v>81</v>
      </c>
      <c r="B10" s="182"/>
      <c r="C10" s="182"/>
      <c r="D10" s="182"/>
      <c r="E10" s="182"/>
      <c r="F10" s="182"/>
      <c r="G10" s="197"/>
      <c r="H10" s="182"/>
      <c r="I10" s="182"/>
      <c r="BA10" s="119"/>
      <c r="BB10" s="119"/>
      <c r="BC10" s="119"/>
      <c r="BD10" s="119"/>
      <c r="BE10" s="119"/>
    </row>
    <row r="11" ht="13.5" thickBot="1"/>
    <row r="12" spans="1:9" ht="12.75">
      <c r="A12" s="148" t="s">
        <v>82</v>
      </c>
      <c r="B12" s="149"/>
      <c r="C12" s="149"/>
      <c r="D12" s="198"/>
      <c r="E12" s="199" t="s">
        <v>83</v>
      </c>
      <c r="F12" s="200" t="s">
        <v>12</v>
      </c>
      <c r="G12" s="201" t="s">
        <v>84</v>
      </c>
      <c r="H12" s="202"/>
      <c r="I12" s="203" t="s">
        <v>83</v>
      </c>
    </row>
    <row r="13" spans="1:53" ht="12.75">
      <c r="A13" s="142"/>
      <c r="B13" s="133"/>
      <c r="C13" s="133"/>
      <c r="D13" s="204"/>
      <c r="E13" s="205"/>
      <c r="F13" s="206"/>
      <c r="G13" s="207">
        <f>CHOOSE(BA13+1,E8+F8,E8+F8+H8,E8+F8+G8+H8,E8,F8,H8,G8,H8+G8,0)</f>
        <v>0</v>
      </c>
      <c r="H13" s="208"/>
      <c r="I13" s="209">
        <f>E13+F13*G13/100</f>
        <v>0</v>
      </c>
      <c r="BA13" s="1">
        <v>8</v>
      </c>
    </row>
    <row r="14" spans="1:9" ht="13.5" thickBot="1">
      <c r="A14" s="210"/>
      <c r="B14" s="211" t="s">
        <v>85</v>
      </c>
      <c r="C14" s="212"/>
      <c r="D14" s="213"/>
      <c r="E14" s="214"/>
      <c r="F14" s="215"/>
      <c r="G14" s="215"/>
      <c r="H14" s="531">
        <f>SUM(I13:I13)</f>
        <v>0</v>
      </c>
      <c r="I14" s="532"/>
    </row>
    <row r="16" spans="2:9" ht="12.75">
      <c r="B16" s="4"/>
      <c r="F16" s="216"/>
      <c r="G16" s="217"/>
      <c r="H16" s="217"/>
      <c r="I16" s="31"/>
    </row>
    <row r="17" spans="6:9" ht="12.75">
      <c r="F17" s="216"/>
      <c r="G17" s="217"/>
      <c r="H17" s="217"/>
      <c r="I17" s="31"/>
    </row>
    <row r="18" spans="6:9" ht="12.75">
      <c r="F18" s="216"/>
      <c r="G18" s="217"/>
      <c r="H18" s="217"/>
      <c r="I18" s="31"/>
    </row>
    <row r="19" spans="6:9" ht="12.75">
      <c r="F19" s="216"/>
      <c r="G19" s="217"/>
      <c r="H19" s="217"/>
      <c r="I19" s="31"/>
    </row>
    <row r="20" spans="6:9" ht="12.75">
      <c r="F20" s="216"/>
      <c r="G20" s="217"/>
      <c r="H20" s="217"/>
      <c r="I20" s="31"/>
    </row>
    <row r="21" spans="6:9" ht="12.75">
      <c r="F21" s="216"/>
      <c r="G21" s="217"/>
      <c r="H21" s="217"/>
      <c r="I21" s="31"/>
    </row>
    <row r="22" spans="6:9" ht="12.75">
      <c r="F22" s="216"/>
      <c r="G22" s="217"/>
      <c r="H22" s="217"/>
      <c r="I22" s="31"/>
    </row>
    <row r="23" spans="6:9" ht="12.75">
      <c r="F23" s="216"/>
      <c r="G23" s="217"/>
      <c r="H23" s="217"/>
      <c r="I23" s="31"/>
    </row>
    <row r="24" spans="6:9" ht="12.75">
      <c r="F24" s="216"/>
      <c r="G24" s="217"/>
      <c r="H24" s="217"/>
      <c r="I24" s="31"/>
    </row>
    <row r="25" spans="6:9" ht="12.75">
      <c r="F25" s="216"/>
      <c r="G25" s="217"/>
      <c r="H25" s="217"/>
      <c r="I25" s="31"/>
    </row>
    <row r="26" spans="6:9" ht="12.75">
      <c r="F26" s="216"/>
      <c r="G26" s="217"/>
      <c r="H26" s="217"/>
      <c r="I26" s="31"/>
    </row>
    <row r="27" spans="6:9" ht="12.75">
      <c r="F27" s="216"/>
      <c r="G27" s="217"/>
      <c r="H27" s="217"/>
      <c r="I27" s="31"/>
    </row>
    <row r="28" spans="6:9" ht="12.75">
      <c r="F28" s="216"/>
      <c r="G28" s="217"/>
      <c r="H28" s="217"/>
      <c r="I28" s="31"/>
    </row>
    <row r="29" spans="6:9" ht="12.75">
      <c r="F29" s="216"/>
      <c r="G29" s="217"/>
      <c r="H29" s="217"/>
      <c r="I29" s="31"/>
    </row>
    <row r="30" spans="6:9" ht="12.75">
      <c r="F30" s="216"/>
      <c r="G30" s="217"/>
      <c r="H30" s="217"/>
      <c r="I30" s="31"/>
    </row>
    <row r="31" spans="6:9" ht="12.75">
      <c r="F31" s="216"/>
      <c r="G31" s="217"/>
      <c r="H31" s="217"/>
      <c r="I31" s="31"/>
    </row>
    <row r="32" spans="6:9" ht="12.75">
      <c r="F32" s="216"/>
      <c r="G32" s="217"/>
      <c r="H32" s="217"/>
      <c r="I32" s="31"/>
    </row>
    <row r="33" spans="6:9" ht="12.75">
      <c r="F33" s="216"/>
      <c r="G33" s="217"/>
      <c r="H33" s="217"/>
      <c r="I33" s="31"/>
    </row>
    <row r="34" spans="6:9" ht="12.75">
      <c r="F34" s="216"/>
      <c r="G34" s="217"/>
      <c r="H34" s="217"/>
      <c r="I34" s="31"/>
    </row>
    <row r="35" spans="6:9" ht="12.75">
      <c r="F35" s="216"/>
      <c r="G35" s="217"/>
      <c r="H35" s="217"/>
      <c r="I35" s="31"/>
    </row>
    <row r="36" spans="6:9" ht="12.75">
      <c r="F36" s="216"/>
      <c r="G36" s="217"/>
      <c r="H36" s="217"/>
      <c r="I36" s="31"/>
    </row>
    <row r="37" spans="6:9" ht="12.75">
      <c r="F37" s="216"/>
      <c r="G37" s="217"/>
      <c r="H37" s="217"/>
      <c r="I37" s="31"/>
    </row>
    <row r="38" spans="6:9" ht="12.75">
      <c r="F38" s="216"/>
      <c r="G38" s="217"/>
      <c r="H38" s="217"/>
      <c r="I38" s="31"/>
    </row>
    <row r="39" spans="6:9" ht="12.75">
      <c r="F39" s="216"/>
      <c r="G39" s="217"/>
      <c r="H39" s="217"/>
      <c r="I39" s="31"/>
    </row>
    <row r="40" spans="6:9" ht="12.75">
      <c r="F40" s="216"/>
      <c r="G40" s="217"/>
      <c r="H40" s="217"/>
      <c r="I40" s="31"/>
    </row>
    <row r="41" spans="6:9" ht="12.75">
      <c r="F41" s="216"/>
      <c r="G41" s="217"/>
      <c r="H41" s="217"/>
      <c r="I41" s="31"/>
    </row>
    <row r="42" spans="6:9" ht="12.75">
      <c r="F42" s="216"/>
      <c r="G42" s="217"/>
      <c r="H42" s="217"/>
      <c r="I42" s="31"/>
    </row>
    <row r="43" spans="6:9" ht="12.75">
      <c r="F43" s="216"/>
      <c r="G43" s="217"/>
      <c r="H43" s="217"/>
      <c r="I43" s="31"/>
    </row>
    <row r="44" spans="6:9" ht="12.75">
      <c r="F44" s="216"/>
      <c r="G44" s="217"/>
      <c r="H44" s="217"/>
      <c r="I44" s="31"/>
    </row>
    <row r="45" spans="6:9" ht="12.75">
      <c r="F45" s="216"/>
      <c r="G45" s="217"/>
      <c r="H45" s="217"/>
      <c r="I45" s="31"/>
    </row>
    <row r="46" spans="6:9" ht="12.75">
      <c r="F46" s="216"/>
      <c r="G46" s="217"/>
      <c r="H46" s="217"/>
      <c r="I46" s="31"/>
    </row>
    <row r="47" spans="6:9" ht="12.75">
      <c r="F47" s="216"/>
      <c r="G47" s="217"/>
      <c r="H47" s="217"/>
      <c r="I47" s="31"/>
    </row>
    <row r="48" spans="6:9" ht="12.75">
      <c r="F48" s="216"/>
      <c r="G48" s="217"/>
      <c r="H48" s="217"/>
      <c r="I48" s="31"/>
    </row>
    <row r="49" spans="6:9" ht="12.75">
      <c r="F49" s="216"/>
      <c r="G49" s="217"/>
      <c r="H49" s="217"/>
      <c r="I49" s="31"/>
    </row>
    <row r="50" spans="6:9" ht="12.75">
      <c r="F50" s="216"/>
      <c r="G50" s="217"/>
      <c r="H50" s="217"/>
      <c r="I50" s="31"/>
    </row>
    <row r="51" spans="6:9" ht="12.75">
      <c r="F51" s="216"/>
      <c r="G51" s="217"/>
      <c r="H51" s="217"/>
      <c r="I51" s="31"/>
    </row>
    <row r="52" spans="6:9" ht="12.75">
      <c r="F52" s="216"/>
      <c r="G52" s="217"/>
      <c r="H52" s="217"/>
      <c r="I52" s="31"/>
    </row>
    <row r="53" spans="6:9" ht="12.75">
      <c r="F53" s="216"/>
      <c r="G53" s="217"/>
      <c r="H53" s="217"/>
      <c r="I53" s="31"/>
    </row>
    <row r="54" spans="6:9" ht="12.75">
      <c r="F54" s="216"/>
      <c r="G54" s="217"/>
      <c r="H54" s="217"/>
      <c r="I54" s="31"/>
    </row>
    <row r="55" spans="6:9" ht="12.75">
      <c r="F55" s="216"/>
      <c r="G55" s="217"/>
      <c r="H55" s="217"/>
      <c r="I55" s="31"/>
    </row>
    <row r="56" spans="6:9" ht="12.75">
      <c r="F56" s="216"/>
      <c r="G56" s="217"/>
      <c r="H56" s="217"/>
      <c r="I56" s="31"/>
    </row>
    <row r="57" spans="6:9" ht="12.75">
      <c r="F57" s="216"/>
      <c r="G57" s="217"/>
      <c r="H57" s="217"/>
      <c r="I57" s="31"/>
    </row>
    <row r="58" spans="6:9" ht="12.75">
      <c r="F58" s="216"/>
      <c r="G58" s="217"/>
      <c r="H58" s="217"/>
      <c r="I58" s="31"/>
    </row>
    <row r="59" spans="6:9" ht="12.75">
      <c r="F59" s="216"/>
      <c r="G59" s="217"/>
      <c r="H59" s="217"/>
      <c r="I59" s="31"/>
    </row>
    <row r="60" spans="6:9" ht="12.75">
      <c r="F60" s="216"/>
      <c r="G60" s="217"/>
      <c r="H60" s="217"/>
      <c r="I60" s="31"/>
    </row>
    <row r="61" spans="6:9" ht="12.75">
      <c r="F61" s="216"/>
      <c r="G61" s="217"/>
      <c r="H61" s="217"/>
      <c r="I61" s="31"/>
    </row>
    <row r="62" spans="6:9" ht="12.75">
      <c r="F62" s="216"/>
      <c r="G62" s="217"/>
      <c r="H62" s="217"/>
      <c r="I62" s="31"/>
    </row>
    <row r="63" spans="6:9" ht="12.75">
      <c r="F63" s="216"/>
      <c r="G63" s="217"/>
      <c r="H63" s="217"/>
      <c r="I63" s="31"/>
    </row>
    <row r="64" spans="6:9" ht="12.75">
      <c r="F64" s="216"/>
      <c r="G64" s="217"/>
      <c r="H64" s="217"/>
      <c r="I64" s="31"/>
    </row>
    <row r="65" spans="6:9" ht="12.75">
      <c r="F65" s="216"/>
      <c r="G65" s="217"/>
      <c r="H65" s="217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 topLeftCell="A1">
      <selection activeCell="E11" sqref="E11"/>
    </sheetView>
  </sheetViews>
  <sheetFormatPr defaultColWidth="9.00390625" defaultRowHeight="12.75"/>
  <cols>
    <col min="1" max="1" width="13.375" style="288" customWidth="1"/>
    <col min="2" max="2" width="76.875" style="288" customWidth="1"/>
    <col min="3" max="4" width="9.125" style="288" customWidth="1"/>
    <col min="5" max="5" width="11.875" style="288" customWidth="1"/>
    <col min="6" max="6" width="13.625" style="288" customWidth="1"/>
    <col min="7" max="16384" width="9.125" style="288" customWidth="1"/>
  </cols>
  <sheetData>
    <row r="1" spans="1:6" ht="18.75" thickBot="1">
      <c r="A1" s="541" t="s">
        <v>256</v>
      </c>
      <c r="B1" s="542"/>
      <c r="C1" s="542"/>
      <c r="D1" s="542"/>
      <c r="E1" s="542"/>
      <c r="F1" s="543"/>
    </row>
    <row r="2" spans="1:6" ht="44.25" customHeight="1" thickBot="1">
      <c r="A2" s="277" t="s">
        <v>257</v>
      </c>
      <c r="B2" s="544" t="str">
        <f>'[1]Titul'!B2</f>
        <v xml:space="preserve">Snížení energetické náročnosti obvodového pláště a střešních konstrukcí dílen odborného výcviku v Novém Bydžově
</v>
      </c>
      <c r="C2" s="545"/>
      <c r="D2" s="546"/>
      <c r="E2" s="289"/>
      <c r="F2" s="290"/>
    </row>
    <row r="3" spans="1:6" ht="15.75" thickBot="1">
      <c r="A3" s="277" t="s">
        <v>258</v>
      </c>
      <c r="B3" s="547" t="str">
        <f>'[1]Titul'!B3</f>
        <v xml:space="preserve">Střední škola technická a řemeslná Nový Bydžov, Dr. M. Tyrše 112, 504 01 Nový Bydžov
</v>
      </c>
      <c r="C3" s="547"/>
      <c r="D3" s="547"/>
      <c r="E3" s="291"/>
      <c r="F3" s="290"/>
    </row>
    <row r="4" spans="1:6" ht="13.5" thickBot="1">
      <c r="A4" s="278" t="s">
        <v>259</v>
      </c>
      <c r="B4" s="279" t="str">
        <f>'[1]Titul'!B4</f>
        <v>Energy Benefit Centre, Křenova 438/3, 162 00 Praha 6</v>
      </c>
      <c r="C4" s="548" t="s">
        <v>260</v>
      </c>
      <c r="D4" s="548"/>
      <c r="E4" s="539" t="s">
        <v>261</v>
      </c>
      <c r="F4" s="540"/>
    </row>
    <row r="5" spans="1:6" ht="26.25" thickBot="1">
      <c r="A5" s="280" t="s">
        <v>262</v>
      </c>
      <c r="B5" s="281">
        <f>SUM(F10:F108)</f>
        <v>0</v>
      </c>
      <c r="C5" s="538" t="s">
        <v>263</v>
      </c>
      <c r="D5" s="538"/>
      <c r="E5" s="539" t="s">
        <v>264</v>
      </c>
      <c r="F5" s="540"/>
    </row>
    <row r="6" spans="1:6" ht="18.75" thickBot="1">
      <c r="A6" s="280" t="s">
        <v>265</v>
      </c>
      <c r="B6" s="281">
        <f>B5*0.21</f>
        <v>0</v>
      </c>
      <c r="C6" s="538" t="s">
        <v>266</v>
      </c>
      <c r="D6" s="538"/>
      <c r="E6" s="539" t="str">
        <f>'[1]Titul'!E6</f>
        <v>DVZ</v>
      </c>
      <c r="F6" s="540"/>
    </row>
    <row r="7" spans="1:6" ht="26.25" thickBot="1">
      <c r="A7" s="280" t="s">
        <v>267</v>
      </c>
      <c r="B7" s="281">
        <f>B5+B6</f>
        <v>0</v>
      </c>
      <c r="C7" s="538" t="s">
        <v>268</v>
      </c>
      <c r="D7" s="538"/>
      <c r="E7" s="555">
        <v>42415</v>
      </c>
      <c r="F7" s="556"/>
    </row>
    <row r="8" spans="1:6" ht="13.5" thickBot="1">
      <c r="A8" s="292" t="s">
        <v>269</v>
      </c>
      <c r="B8" s="293" t="s">
        <v>270</v>
      </c>
      <c r="C8" s="294" t="s">
        <v>271</v>
      </c>
      <c r="D8" s="295" t="s">
        <v>90</v>
      </c>
      <c r="E8" s="296" t="s">
        <v>272</v>
      </c>
      <c r="F8" s="297" t="s">
        <v>17</v>
      </c>
    </row>
    <row r="9" spans="1:6" ht="27" thickBot="1">
      <c r="A9" s="557" t="s">
        <v>544</v>
      </c>
      <c r="B9" s="558"/>
      <c r="C9" s="558"/>
      <c r="D9" s="558"/>
      <c r="E9" s="558"/>
      <c r="F9" s="559"/>
    </row>
    <row r="10" spans="1:6" ht="18" thickBot="1">
      <c r="A10" s="298"/>
      <c r="B10" s="282" t="s">
        <v>273</v>
      </c>
      <c r="C10" s="284"/>
      <c r="D10" s="284"/>
      <c r="E10" s="285"/>
      <c r="F10" s="286"/>
    </row>
    <row r="11" spans="1:6" ht="60">
      <c r="A11" s="299" t="s">
        <v>99</v>
      </c>
      <c r="B11" s="300" t="s">
        <v>274</v>
      </c>
      <c r="C11" s="301">
        <v>2</v>
      </c>
      <c r="D11" s="302" t="s">
        <v>101</v>
      </c>
      <c r="E11" s="609"/>
      <c r="F11" s="303">
        <f aca="true" t="shared" si="0" ref="F11:F18">C11*E11</f>
        <v>0</v>
      </c>
    </row>
    <row r="12" spans="1:6" ht="15">
      <c r="A12" s="304" t="s">
        <v>198</v>
      </c>
      <c r="B12" s="305" t="s">
        <v>275</v>
      </c>
      <c r="C12" s="306">
        <v>2</v>
      </c>
      <c r="D12" s="307" t="s">
        <v>101</v>
      </c>
      <c r="E12" s="610"/>
      <c r="F12" s="308">
        <f t="shared" si="0"/>
        <v>0</v>
      </c>
    </row>
    <row r="13" spans="1:6" ht="30">
      <c r="A13" s="304" t="s">
        <v>111</v>
      </c>
      <c r="B13" s="309" t="s">
        <v>276</v>
      </c>
      <c r="C13" s="306">
        <v>1</v>
      </c>
      <c r="D13" s="307" t="s">
        <v>173</v>
      </c>
      <c r="E13" s="610"/>
      <c r="F13" s="308">
        <f t="shared" si="0"/>
        <v>0</v>
      </c>
    </row>
    <row r="14" spans="1:6" ht="30">
      <c r="A14" s="304" t="s">
        <v>171</v>
      </c>
      <c r="B14" s="309" t="s">
        <v>277</v>
      </c>
      <c r="C14" s="306">
        <v>1</v>
      </c>
      <c r="D14" s="307" t="s">
        <v>101</v>
      </c>
      <c r="E14" s="610"/>
      <c r="F14" s="308">
        <f t="shared" si="0"/>
        <v>0</v>
      </c>
    </row>
    <row r="15" spans="1:6" ht="45">
      <c r="A15" s="304" t="s">
        <v>114</v>
      </c>
      <c r="B15" s="309" t="s">
        <v>278</v>
      </c>
      <c r="C15" s="306">
        <v>1</v>
      </c>
      <c r="D15" s="307" t="s">
        <v>101</v>
      </c>
      <c r="E15" s="610"/>
      <c r="F15" s="308">
        <f t="shared" si="0"/>
        <v>0</v>
      </c>
    </row>
    <row r="16" spans="1:6" ht="15">
      <c r="A16" s="304" t="s">
        <v>279</v>
      </c>
      <c r="B16" s="309" t="s">
        <v>280</v>
      </c>
      <c r="C16" s="306">
        <v>2</v>
      </c>
      <c r="D16" s="307" t="s">
        <v>101</v>
      </c>
      <c r="E16" s="610"/>
      <c r="F16" s="308">
        <f t="shared" si="0"/>
        <v>0</v>
      </c>
    </row>
    <row r="17" spans="1:6" ht="60">
      <c r="A17" s="304" t="s">
        <v>281</v>
      </c>
      <c r="B17" s="309" t="s">
        <v>282</v>
      </c>
      <c r="C17" s="306">
        <v>1</v>
      </c>
      <c r="D17" s="307" t="s">
        <v>101</v>
      </c>
      <c r="E17" s="610"/>
      <c r="F17" s="308">
        <f t="shared" si="0"/>
        <v>0</v>
      </c>
    </row>
    <row r="18" spans="1:6" ht="105.75" thickBot="1">
      <c r="A18" s="304" t="s">
        <v>200</v>
      </c>
      <c r="B18" s="309" t="s">
        <v>283</v>
      </c>
      <c r="C18" s="306">
        <v>1</v>
      </c>
      <c r="D18" s="307" t="s">
        <v>173</v>
      </c>
      <c r="E18" s="610"/>
      <c r="F18" s="308">
        <f t="shared" si="0"/>
        <v>0</v>
      </c>
    </row>
    <row r="19" spans="1:6" ht="18" thickBot="1">
      <c r="A19" s="283"/>
      <c r="B19" s="282" t="s">
        <v>284</v>
      </c>
      <c r="C19" s="284"/>
      <c r="D19" s="284"/>
      <c r="E19" s="611"/>
      <c r="F19" s="286"/>
    </row>
    <row r="20" spans="1:6" ht="45">
      <c r="A20" s="304" t="s">
        <v>285</v>
      </c>
      <c r="B20" s="309" t="s">
        <v>286</v>
      </c>
      <c r="C20" s="306">
        <v>2</v>
      </c>
      <c r="D20" s="307" t="s">
        <v>101</v>
      </c>
      <c r="E20" s="610"/>
      <c r="F20" s="308">
        <f aca="true" t="shared" si="1" ref="F20:F26">C20*E20</f>
        <v>0</v>
      </c>
    </row>
    <row r="21" spans="1:6" ht="30">
      <c r="A21" s="304" t="s">
        <v>250</v>
      </c>
      <c r="B21" s="309" t="s">
        <v>287</v>
      </c>
      <c r="C21" s="306">
        <v>2</v>
      </c>
      <c r="D21" s="307" t="s">
        <v>101</v>
      </c>
      <c r="E21" s="610"/>
      <c r="F21" s="308">
        <f t="shared" si="1"/>
        <v>0</v>
      </c>
    </row>
    <row r="22" spans="1:6" ht="30">
      <c r="A22" s="304" t="s">
        <v>288</v>
      </c>
      <c r="B22" s="309" t="s">
        <v>289</v>
      </c>
      <c r="C22" s="306">
        <v>1</v>
      </c>
      <c r="D22" s="307" t="s">
        <v>101</v>
      </c>
      <c r="E22" s="610"/>
      <c r="F22" s="308">
        <f t="shared" si="1"/>
        <v>0</v>
      </c>
    </row>
    <row r="23" spans="1:6" ht="30">
      <c r="A23" s="304" t="s">
        <v>290</v>
      </c>
      <c r="B23" s="309" t="s">
        <v>291</v>
      </c>
      <c r="C23" s="306">
        <v>1</v>
      </c>
      <c r="D23" s="307" t="s">
        <v>101</v>
      </c>
      <c r="E23" s="610"/>
      <c r="F23" s="308">
        <f t="shared" si="1"/>
        <v>0</v>
      </c>
    </row>
    <row r="24" spans="1:6" ht="15">
      <c r="A24" s="304" t="s">
        <v>292</v>
      </c>
      <c r="B24" s="309" t="s">
        <v>293</v>
      </c>
      <c r="C24" s="306">
        <v>2</v>
      </c>
      <c r="D24" s="307" t="s">
        <v>101</v>
      </c>
      <c r="E24" s="610"/>
      <c r="F24" s="308">
        <f t="shared" si="1"/>
        <v>0</v>
      </c>
    </row>
    <row r="25" spans="1:6" ht="15">
      <c r="A25" s="304" t="s">
        <v>294</v>
      </c>
      <c r="B25" s="309" t="s">
        <v>295</v>
      </c>
      <c r="C25" s="306">
        <v>1</v>
      </c>
      <c r="D25" s="307" t="s">
        <v>101</v>
      </c>
      <c r="E25" s="610"/>
      <c r="F25" s="308">
        <f t="shared" si="1"/>
        <v>0</v>
      </c>
    </row>
    <row r="26" spans="1:6" ht="15">
      <c r="A26" s="310" t="s">
        <v>296</v>
      </c>
      <c r="B26" s="311" t="s">
        <v>297</v>
      </c>
      <c r="C26" s="312">
        <v>15</v>
      </c>
      <c r="D26" s="313" t="s">
        <v>118</v>
      </c>
      <c r="E26" s="612"/>
      <c r="F26" s="314">
        <f t="shared" si="1"/>
        <v>0</v>
      </c>
    </row>
    <row r="27" spans="1:6" ht="15.75" thickBot="1">
      <c r="A27" s="310" t="s">
        <v>296</v>
      </c>
      <c r="B27" s="311" t="s">
        <v>298</v>
      </c>
      <c r="C27" s="312">
        <v>15</v>
      </c>
      <c r="D27" s="313" t="s">
        <v>118</v>
      </c>
      <c r="E27" s="612"/>
      <c r="F27" s="314">
        <f>C27*E27</f>
        <v>0</v>
      </c>
    </row>
    <row r="28" spans="1:6" ht="18" thickBot="1">
      <c r="A28" s="298"/>
      <c r="B28" s="282" t="s">
        <v>299</v>
      </c>
      <c r="C28" s="284"/>
      <c r="D28" s="284"/>
      <c r="E28" s="611"/>
      <c r="F28" s="286"/>
    </row>
    <row r="29" spans="1:6" ht="30">
      <c r="A29" s="315">
        <v>16</v>
      </c>
      <c r="B29" s="316" t="s">
        <v>300</v>
      </c>
      <c r="C29" s="317">
        <v>1</v>
      </c>
      <c r="D29" s="318" t="s">
        <v>101</v>
      </c>
      <c r="E29" s="613"/>
      <c r="F29" s="319">
        <f>C29*E29</f>
        <v>0</v>
      </c>
    </row>
    <row r="30" spans="1:6" ht="30">
      <c r="A30" s="320">
        <v>17</v>
      </c>
      <c r="B30" s="309" t="s">
        <v>301</v>
      </c>
      <c r="C30" s="306">
        <v>1</v>
      </c>
      <c r="D30" s="307" t="s">
        <v>101</v>
      </c>
      <c r="E30" s="610"/>
      <c r="F30" s="308">
        <f>C30*E30</f>
        <v>0</v>
      </c>
    </row>
    <row r="31" spans="1:6" ht="30">
      <c r="A31" s="320">
        <v>18</v>
      </c>
      <c r="B31" s="309" t="s">
        <v>302</v>
      </c>
      <c r="C31" s="306">
        <v>1</v>
      </c>
      <c r="D31" s="307" t="s">
        <v>101</v>
      </c>
      <c r="E31" s="610"/>
      <c r="F31" s="308">
        <f>C31*E31</f>
        <v>0</v>
      </c>
    </row>
    <row r="32" spans="1:6" ht="30">
      <c r="A32" s="320">
        <v>19</v>
      </c>
      <c r="B32" s="309" t="s">
        <v>303</v>
      </c>
      <c r="C32" s="306">
        <v>1</v>
      </c>
      <c r="D32" s="307" t="s">
        <v>101</v>
      </c>
      <c r="E32" s="612"/>
      <c r="F32" s="308">
        <f>C32*E32</f>
        <v>0</v>
      </c>
    </row>
    <row r="33" spans="1:6" ht="30.75" thickBot="1">
      <c r="A33" s="320">
        <v>20</v>
      </c>
      <c r="B33" s="309" t="s">
        <v>304</v>
      </c>
      <c r="C33" s="306">
        <v>1</v>
      </c>
      <c r="D33" s="307" t="s">
        <v>101</v>
      </c>
      <c r="E33" s="612"/>
      <c r="F33" s="308">
        <f>C33*E33</f>
        <v>0</v>
      </c>
    </row>
    <row r="34" spans="1:6" ht="18" thickBot="1">
      <c r="A34" s="298"/>
      <c r="B34" s="282" t="s">
        <v>305</v>
      </c>
      <c r="C34" s="284"/>
      <c r="D34" s="284"/>
      <c r="E34" s="611"/>
      <c r="F34" s="286"/>
    </row>
    <row r="35" spans="1:6" ht="30">
      <c r="A35" s="321">
        <v>21</v>
      </c>
      <c r="B35" s="322" t="s">
        <v>306</v>
      </c>
      <c r="C35" s="323">
        <v>2</v>
      </c>
      <c r="D35" s="324" t="s">
        <v>101</v>
      </c>
      <c r="E35" s="614"/>
      <c r="F35" s="325">
        <f aca="true" t="shared" si="2" ref="F35:F51">C35*E35</f>
        <v>0</v>
      </c>
    </row>
    <row r="36" spans="1:6" ht="30">
      <c r="A36" s="326">
        <v>22</v>
      </c>
      <c r="B36" s="327" t="s">
        <v>307</v>
      </c>
      <c r="C36" s="328">
        <v>2</v>
      </c>
      <c r="D36" s="329" t="s">
        <v>101</v>
      </c>
      <c r="E36" s="615"/>
      <c r="F36" s="330">
        <f t="shared" si="2"/>
        <v>0</v>
      </c>
    </row>
    <row r="37" spans="1:6" ht="15">
      <c r="A37" s="321">
        <v>23</v>
      </c>
      <c r="B37" s="331" t="s">
        <v>308</v>
      </c>
      <c r="C37" s="317">
        <v>2</v>
      </c>
      <c r="D37" s="318" t="s">
        <v>101</v>
      </c>
      <c r="E37" s="613"/>
      <c r="F37" s="319">
        <f t="shared" si="2"/>
        <v>0</v>
      </c>
    </row>
    <row r="38" spans="1:6" ht="15">
      <c r="A38" s="326">
        <v>24</v>
      </c>
      <c r="B38" s="332" t="s">
        <v>309</v>
      </c>
      <c r="C38" s="306">
        <v>8</v>
      </c>
      <c r="D38" s="307" t="s">
        <v>101</v>
      </c>
      <c r="E38" s="610"/>
      <c r="F38" s="308">
        <f t="shared" si="2"/>
        <v>0</v>
      </c>
    </row>
    <row r="39" spans="1:6" ht="15">
      <c r="A39" s="321">
        <v>25</v>
      </c>
      <c r="B39" s="333" t="s">
        <v>310</v>
      </c>
      <c r="C39" s="306">
        <v>2</v>
      </c>
      <c r="D39" s="307" t="s">
        <v>101</v>
      </c>
      <c r="E39" s="610"/>
      <c r="F39" s="308">
        <f t="shared" si="2"/>
        <v>0</v>
      </c>
    </row>
    <row r="40" spans="1:6" ht="15">
      <c r="A40" s="334">
        <v>26</v>
      </c>
      <c r="B40" s="335" t="s">
        <v>311</v>
      </c>
      <c r="C40" s="312">
        <v>12</v>
      </c>
      <c r="D40" s="313" t="s">
        <v>101</v>
      </c>
      <c r="E40" s="612"/>
      <c r="F40" s="314">
        <f t="shared" si="2"/>
        <v>0</v>
      </c>
    </row>
    <row r="41" spans="1:6" ht="15">
      <c r="A41" s="326">
        <v>27</v>
      </c>
      <c r="B41" s="327" t="s">
        <v>312</v>
      </c>
      <c r="C41" s="328">
        <v>2</v>
      </c>
      <c r="D41" s="329" t="s">
        <v>101</v>
      </c>
      <c r="E41" s="616"/>
      <c r="F41" s="337">
        <f t="shared" si="2"/>
        <v>0</v>
      </c>
    </row>
    <row r="42" spans="1:6" ht="30">
      <c r="A42" s="326">
        <v>28</v>
      </c>
      <c r="B42" s="338" t="s">
        <v>313</v>
      </c>
      <c r="C42" s="328">
        <v>2</v>
      </c>
      <c r="D42" s="329" t="s">
        <v>101</v>
      </c>
      <c r="E42" s="616"/>
      <c r="F42" s="337">
        <f t="shared" si="2"/>
        <v>0</v>
      </c>
    </row>
    <row r="43" spans="1:6" ht="15">
      <c r="A43" s="326">
        <v>29</v>
      </c>
      <c r="B43" s="339" t="s">
        <v>314</v>
      </c>
      <c r="C43" s="317">
        <v>2</v>
      </c>
      <c r="D43" s="318" t="s">
        <v>101</v>
      </c>
      <c r="E43" s="613"/>
      <c r="F43" s="319">
        <f t="shared" si="2"/>
        <v>0</v>
      </c>
    </row>
    <row r="44" spans="1:6" ht="15">
      <c r="A44" s="326">
        <v>30</v>
      </c>
      <c r="B44" s="332" t="s">
        <v>315</v>
      </c>
      <c r="C44" s="306">
        <v>3</v>
      </c>
      <c r="D44" s="307" t="s">
        <v>101</v>
      </c>
      <c r="E44" s="610"/>
      <c r="F44" s="308">
        <f t="shared" si="2"/>
        <v>0</v>
      </c>
    </row>
    <row r="45" spans="1:6" ht="15">
      <c r="A45" s="326">
        <v>31</v>
      </c>
      <c r="B45" s="332" t="s">
        <v>316</v>
      </c>
      <c r="C45" s="306">
        <v>2</v>
      </c>
      <c r="D45" s="307" t="s">
        <v>101</v>
      </c>
      <c r="E45" s="610"/>
      <c r="F45" s="308">
        <f t="shared" si="2"/>
        <v>0</v>
      </c>
    </row>
    <row r="46" spans="1:6" ht="15">
      <c r="A46" s="326">
        <v>32</v>
      </c>
      <c r="B46" s="332" t="s">
        <v>317</v>
      </c>
      <c r="C46" s="306">
        <v>2</v>
      </c>
      <c r="D46" s="307" t="s">
        <v>101</v>
      </c>
      <c r="E46" s="610"/>
      <c r="F46" s="308">
        <f t="shared" si="2"/>
        <v>0</v>
      </c>
    </row>
    <row r="47" spans="1:6" ht="15">
      <c r="A47" s="326">
        <v>33</v>
      </c>
      <c r="B47" s="332" t="s">
        <v>318</v>
      </c>
      <c r="C47" s="306">
        <v>3</v>
      </c>
      <c r="D47" s="307" t="s">
        <v>101</v>
      </c>
      <c r="E47" s="610"/>
      <c r="F47" s="308">
        <f t="shared" si="2"/>
        <v>0</v>
      </c>
    </row>
    <row r="48" spans="1:6" ht="15">
      <c r="A48" s="326">
        <v>34</v>
      </c>
      <c r="B48" s="332" t="s">
        <v>319</v>
      </c>
      <c r="C48" s="306">
        <v>10</v>
      </c>
      <c r="D48" s="307" t="s">
        <v>101</v>
      </c>
      <c r="E48" s="610"/>
      <c r="F48" s="308">
        <f t="shared" si="2"/>
        <v>0</v>
      </c>
    </row>
    <row r="49" spans="1:6" ht="15">
      <c r="A49" s="326">
        <v>35</v>
      </c>
      <c r="B49" s="332" t="s">
        <v>320</v>
      </c>
      <c r="C49" s="306">
        <v>12</v>
      </c>
      <c r="D49" s="307" t="s">
        <v>101</v>
      </c>
      <c r="E49" s="610"/>
      <c r="F49" s="308">
        <f t="shared" si="2"/>
        <v>0</v>
      </c>
    </row>
    <row r="50" spans="1:6" ht="15">
      <c r="A50" s="326">
        <v>36</v>
      </c>
      <c r="B50" s="332" t="s">
        <v>321</v>
      </c>
      <c r="C50" s="306">
        <v>10</v>
      </c>
      <c r="D50" s="307" t="s">
        <v>101</v>
      </c>
      <c r="E50" s="610"/>
      <c r="F50" s="308">
        <f t="shared" si="2"/>
        <v>0</v>
      </c>
    </row>
    <row r="51" spans="1:6" ht="15.75" thickBot="1">
      <c r="A51" s="321">
        <v>37</v>
      </c>
      <c r="B51" s="335" t="s">
        <v>322</v>
      </c>
      <c r="C51" s="312">
        <v>2</v>
      </c>
      <c r="D51" s="313" t="s">
        <v>101</v>
      </c>
      <c r="E51" s="612"/>
      <c r="F51" s="314">
        <f t="shared" si="2"/>
        <v>0</v>
      </c>
    </row>
    <row r="52" spans="1:6" ht="18" thickBot="1">
      <c r="A52" s="298"/>
      <c r="B52" s="282" t="s">
        <v>323</v>
      </c>
      <c r="C52" s="284"/>
      <c r="D52" s="284"/>
      <c r="E52" s="611"/>
      <c r="F52" s="286"/>
    </row>
    <row r="53" spans="1:6" ht="15">
      <c r="A53" s="315">
        <v>38</v>
      </c>
      <c r="B53" s="340" t="s">
        <v>324</v>
      </c>
      <c r="C53" s="317">
        <v>12</v>
      </c>
      <c r="D53" s="318" t="s">
        <v>118</v>
      </c>
      <c r="E53" s="613"/>
      <c r="F53" s="319">
        <f aca="true" t="shared" si="3" ref="F53:F58">C53*E53</f>
        <v>0</v>
      </c>
    </row>
    <row r="54" spans="1:6" ht="15">
      <c r="A54" s="320">
        <v>39</v>
      </c>
      <c r="B54" s="341" t="s">
        <v>325</v>
      </c>
      <c r="C54" s="306">
        <v>42</v>
      </c>
      <c r="D54" s="307" t="s">
        <v>118</v>
      </c>
      <c r="E54" s="613"/>
      <c r="F54" s="308">
        <f t="shared" si="3"/>
        <v>0</v>
      </c>
    </row>
    <row r="55" spans="1:6" ht="15">
      <c r="A55" s="320">
        <v>40</v>
      </c>
      <c r="B55" s="341" t="s">
        <v>326</v>
      </c>
      <c r="C55" s="306">
        <v>3</v>
      </c>
      <c r="D55" s="307" t="s">
        <v>118</v>
      </c>
      <c r="E55" s="613"/>
      <c r="F55" s="308">
        <f t="shared" si="3"/>
        <v>0</v>
      </c>
    </row>
    <row r="56" spans="1:6" ht="15">
      <c r="A56" s="320">
        <v>41</v>
      </c>
      <c r="B56" s="341" t="s">
        <v>327</v>
      </c>
      <c r="C56" s="306">
        <v>30</v>
      </c>
      <c r="D56" s="307" t="s">
        <v>118</v>
      </c>
      <c r="E56" s="613"/>
      <c r="F56" s="308">
        <f t="shared" si="3"/>
        <v>0</v>
      </c>
    </row>
    <row r="57" spans="1:6" ht="15">
      <c r="A57" s="320">
        <v>42</v>
      </c>
      <c r="B57" s="341" t="s">
        <v>328</v>
      </c>
      <c r="C57" s="306">
        <v>27</v>
      </c>
      <c r="D57" s="307" t="s">
        <v>118</v>
      </c>
      <c r="E57" s="613"/>
      <c r="F57" s="308">
        <f t="shared" si="3"/>
        <v>0</v>
      </c>
    </row>
    <row r="58" spans="1:6" ht="15.75" thickBot="1">
      <c r="A58" s="320">
        <v>43</v>
      </c>
      <c r="B58" s="341" t="s">
        <v>329</v>
      </c>
      <c r="C58" s="306">
        <v>4</v>
      </c>
      <c r="D58" s="307" t="s">
        <v>101</v>
      </c>
      <c r="E58" s="613"/>
      <c r="F58" s="308">
        <f t="shared" si="3"/>
        <v>0</v>
      </c>
    </row>
    <row r="59" spans="1:6" ht="18" thickBot="1">
      <c r="A59" s="560" t="s">
        <v>330</v>
      </c>
      <c r="B59" s="561"/>
      <c r="C59" s="561"/>
      <c r="D59" s="561"/>
      <c r="E59" s="561"/>
      <c r="F59" s="562"/>
    </row>
    <row r="60" spans="1:6" ht="30">
      <c r="A60" s="320">
        <v>44</v>
      </c>
      <c r="B60" s="340" t="s">
        <v>331</v>
      </c>
      <c r="C60" s="306">
        <v>12</v>
      </c>
      <c r="D60" s="307" t="s">
        <v>118</v>
      </c>
      <c r="E60" s="613"/>
      <c r="F60" s="308">
        <f>C60*E60</f>
        <v>0</v>
      </c>
    </row>
    <row r="61" spans="1:6" ht="30">
      <c r="A61" s="320">
        <v>45</v>
      </c>
      <c r="B61" s="340" t="s">
        <v>332</v>
      </c>
      <c r="C61" s="312">
        <v>42</v>
      </c>
      <c r="D61" s="313" t="s">
        <v>118</v>
      </c>
      <c r="E61" s="613"/>
      <c r="F61" s="314">
        <f>C61*E61</f>
        <v>0</v>
      </c>
    </row>
    <row r="62" spans="1:6" ht="30">
      <c r="A62" s="320">
        <v>46</v>
      </c>
      <c r="B62" s="340" t="s">
        <v>333</v>
      </c>
      <c r="C62" s="312">
        <v>3</v>
      </c>
      <c r="D62" s="313" t="s">
        <v>118</v>
      </c>
      <c r="E62" s="613"/>
      <c r="F62" s="314">
        <f>C62*E62</f>
        <v>0</v>
      </c>
    </row>
    <row r="63" spans="1:6" ht="30">
      <c r="A63" s="320">
        <v>47</v>
      </c>
      <c r="B63" s="340" t="s">
        <v>334</v>
      </c>
      <c r="C63" s="312">
        <v>30</v>
      </c>
      <c r="D63" s="313" t="s">
        <v>118</v>
      </c>
      <c r="E63" s="613"/>
      <c r="F63" s="314">
        <f>C63*E63</f>
        <v>0</v>
      </c>
    </row>
    <row r="64" spans="1:6" ht="30.75" thickBot="1">
      <c r="A64" s="342">
        <v>48</v>
      </c>
      <c r="B64" s="343" t="s">
        <v>335</v>
      </c>
      <c r="C64" s="312">
        <v>27</v>
      </c>
      <c r="D64" s="313" t="s">
        <v>118</v>
      </c>
      <c r="E64" s="617"/>
      <c r="F64" s="314">
        <f>C64*E64</f>
        <v>0</v>
      </c>
    </row>
    <row r="65" spans="1:6" ht="18" thickBot="1">
      <c r="A65" s="298"/>
      <c r="B65" s="282" t="s">
        <v>336</v>
      </c>
      <c r="C65" s="284"/>
      <c r="D65" s="284"/>
      <c r="E65" s="611"/>
      <c r="F65" s="286"/>
    </row>
    <row r="66" spans="1:6" ht="15">
      <c r="A66" s="315">
        <v>49</v>
      </c>
      <c r="B66" s="316" t="s">
        <v>337</v>
      </c>
      <c r="C66" s="317">
        <v>10</v>
      </c>
      <c r="D66" s="318" t="s">
        <v>118</v>
      </c>
      <c r="E66" s="613"/>
      <c r="F66" s="319">
        <f aca="true" t="shared" si="4" ref="F66:F77">C66*E66</f>
        <v>0</v>
      </c>
    </row>
    <row r="67" spans="1:6" ht="15">
      <c r="A67" s="315">
        <v>50</v>
      </c>
      <c r="B67" s="309" t="s">
        <v>338</v>
      </c>
      <c r="C67" s="306">
        <v>1</v>
      </c>
      <c r="D67" s="307" t="s">
        <v>101</v>
      </c>
      <c r="E67" s="613"/>
      <c r="F67" s="308">
        <f t="shared" si="4"/>
        <v>0</v>
      </c>
    </row>
    <row r="68" spans="1:6" ht="15">
      <c r="A68" s="315">
        <v>51</v>
      </c>
      <c r="B68" s="309" t="s">
        <v>339</v>
      </c>
      <c r="C68" s="306">
        <v>1</v>
      </c>
      <c r="D68" s="307" t="s">
        <v>173</v>
      </c>
      <c r="E68" s="613"/>
      <c r="F68" s="308">
        <f t="shared" si="4"/>
        <v>0</v>
      </c>
    </row>
    <row r="69" spans="1:6" ht="15">
      <c r="A69" s="315">
        <v>52</v>
      </c>
      <c r="B69" s="309" t="s">
        <v>340</v>
      </c>
      <c r="C69" s="306">
        <v>2</v>
      </c>
      <c r="D69" s="307" t="s">
        <v>101</v>
      </c>
      <c r="E69" s="613"/>
      <c r="F69" s="308">
        <f t="shared" si="4"/>
        <v>0</v>
      </c>
    </row>
    <row r="70" spans="1:6" ht="15">
      <c r="A70" s="315">
        <v>53</v>
      </c>
      <c r="B70" s="309" t="s">
        <v>341</v>
      </c>
      <c r="C70" s="306">
        <v>1</v>
      </c>
      <c r="D70" s="307" t="s">
        <v>101</v>
      </c>
      <c r="E70" s="613"/>
      <c r="F70" s="308">
        <f t="shared" si="4"/>
        <v>0</v>
      </c>
    </row>
    <row r="71" spans="1:6" ht="30">
      <c r="A71" s="315">
        <v>54</v>
      </c>
      <c r="B71" s="309" t="s">
        <v>342</v>
      </c>
      <c r="C71" s="306">
        <v>1</v>
      </c>
      <c r="D71" s="307" t="s">
        <v>101</v>
      </c>
      <c r="E71" s="613"/>
      <c r="F71" s="308">
        <f t="shared" si="4"/>
        <v>0</v>
      </c>
    </row>
    <row r="72" spans="1:6" ht="30">
      <c r="A72" s="315">
        <v>55</v>
      </c>
      <c r="B72" s="309" t="s">
        <v>343</v>
      </c>
      <c r="C72" s="306">
        <v>12</v>
      </c>
      <c r="D72" s="307" t="s">
        <v>118</v>
      </c>
      <c r="E72" s="613"/>
      <c r="F72" s="308">
        <f>C72*E72</f>
        <v>0</v>
      </c>
    </row>
    <row r="73" spans="1:6" ht="30">
      <c r="A73" s="315">
        <v>56</v>
      </c>
      <c r="B73" s="309" t="s">
        <v>344</v>
      </c>
      <c r="C73" s="306">
        <v>5</v>
      </c>
      <c r="D73" s="307" t="s">
        <v>118</v>
      </c>
      <c r="E73" s="613"/>
      <c r="F73" s="308">
        <f t="shared" si="4"/>
        <v>0</v>
      </c>
    </row>
    <row r="74" spans="1:6" ht="15">
      <c r="A74" s="315">
        <v>57</v>
      </c>
      <c r="B74" s="309" t="s">
        <v>345</v>
      </c>
      <c r="C74" s="306">
        <v>1</v>
      </c>
      <c r="D74" s="307" t="s">
        <v>173</v>
      </c>
      <c r="E74" s="613"/>
      <c r="F74" s="308">
        <f t="shared" si="4"/>
        <v>0</v>
      </c>
    </row>
    <row r="75" spans="1:6" ht="15">
      <c r="A75" s="315">
        <v>58</v>
      </c>
      <c r="B75" s="309" t="s">
        <v>346</v>
      </c>
      <c r="C75" s="306">
        <v>1</v>
      </c>
      <c r="D75" s="307" t="s">
        <v>173</v>
      </c>
      <c r="E75" s="613"/>
      <c r="F75" s="308">
        <f t="shared" si="4"/>
        <v>0</v>
      </c>
    </row>
    <row r="76" spans="1:6" ht="15">
      <c r="A76" s="315">
        <v>59</v>
      </c>
      <c r="B76" s="309" t="s">
        <v>347</v>
      </c>
      <c r="C76" s="306">
        <v>1</v>
      </c>
      <c r="D76" s="307" t="s">
        <v>173</v>
      </c>
      <c r="E76" s="613"/>
      <c r="F76" s="308">
        <f t="shared" si="4"/>
        <v>0</v>
      </c>
    </row>
    <row r="77" spans="1:6" ht="30.75" thickBot="1">
      <c r="A77" s="344">
        <v>60</v>
      </c>
      <c r="B77" s="311" t="s">
        <v>348</v>
      </c>
      <c r="C77" s="312">
        <v>1</v>
      </c>
      <c r="D77" s="313" t="s">
        <v>173</v>
      </c>
      <c r="E77" s="617"/>
      <c r="F77" s="314">
        <f t="shared" si="4"/>
        <v>0</v>
      </c>
    </row>
    <row r="78" spans="1:6" ht="18" thickBot="1">
      <c r="A78" s="298"/>
      <c r="B78" s="282" t="s">
        <v>349</v>
      </c>
      <c r="C78" s="284"/>
      <c r="D78" s="284"/>
      <c r="E78" s="611"/>
      <c r="F78" s="286"/>
    </row>
    <row r="79" spans="1:6" ht="30">
      <c r="A79" s="315">
        <v>61</v>
      </c>
      <c r="B79" s="316" t="s">
        <v>350</v>
      </c>
      <c r="C79" s="317">
        <v>3</v>
      </c>
      <c r="D79" s="318" t="s">
        <v>101</v>
      </c>
      <c r="E79" s="613"/>
      <c r="F79" s="319">
        <f aca="true" t="shared" si="5" ref="F79:F88">C79*E79</f>
        <v>0</v>
      </c>
    </row>
    <row r="80" spans="1:6" ht="15">
      <c r="A80" s="320">
        <v>62</v>
      </c>
      <c r="B80" s="309" t="s">
        <v>351</v>
      </c>
      <c r="C80" s="306">
        <v>3</v>
      </c>
      <c r="D80" s="307" t="s">
        <v>101</v>
      </c>
      <c r="E80" s="613"/>
      <c r="F80" s="308">
        <f t="shared" si="5"/>
        <v>0</v>
      </c>
    </row>
    <row r="81" spans="1:6" ht="30">
      <c r="A81" s="315">
        <v>63</v>
      </c>
      <c r="B81" s="309" t="s">
        <v>352</v>
      </c>
      <c r="C81" s="306">
        <v>1</v>
      </c>
      <c r="D81" s="307" t="s">
        <v>101</v>
      </c>
      <c r="E81" s="613"/>
      <c r="F81" s="308">
        <f t="shared" si="5"/>
        <v>0</v>
      </c>
    </row>
    <row r="82" spans="1:6" ht="30">
      <c r="A82" s="320">
        <v>64</v>
      </c>
      <c r="B82" s="309" t="s">
        <v>353</v>
      </c>
      <c r="C82" s="306">
        <v>2</v>
      </c>
      <c r="D82" s="307" t="s">
        <v>101</v>
      </c>
      <c r="E82" s="613"/>
      <c r="F82" s="308">
        <f t="shared" si="5"/>
        <v>0</v>
      </c>
    </row>
    <row r="83" spans="1:6" ht="30">
      <c r="A83" s="315">
        <v>65</v>
      </c>
      <c r="B83" s="309" t="s">
        <v>354</v>
      </c>
      <c r="C83" s="306">
        <v>1</v>
      </c>
      <c r="D83" s="307" t="s">
        <v>173</v>
      </c>
      <c r="E83" s="613"/>
      <c r="F83" s="308">
        <f t="shared" si="5"/>
        <v>0</v>
      </c>
    </row>
    <row r="84" spans="1:6" ht="15">
      <c r="A84" s="320">
        <v>66</v>
      </c>
      <c r="B84" s="309" t="s">
        <v>355</v>
      </c>
      <c r="C84" s="306">
        <v>1</v>
      </c>
      <c r="D84" s="307" t="s">
        <v>173</v>
      </c>
      <c r="E84" s="613"/>
      <c r="F84" s="308">
        <f t="shared" si="5"/>
        <v>0</v>
      </c>
    </row>
    <row r="85" spans="1:6" ht="15">
      <c r="A85" s="315">
        <v>67</v>
      </c>
      <c r="B85" s="309" t="s">
        <v>356</v>
      </c>
      <c r="C85" s="306">
        <v>1</v>
      </c>
      <c r="D85" s="307" t="s">
        <v>173</v>
      </c>
      <c r="E85" s="613"/>
      <c r="F85" s="308">
        <f t="shared" si="5"/>
        <v>0</v>
      </c>
    </row>
    <row r="86" spans="1:6" ht="30">
      <c r="A86" s="320">
        <v>68</v>
      </c>
      <c r="B86" s="311" t="s">
        <v>357</v>
      </c>
      <c r="C86" s="312">
        <v>32</v>
      </c>
      <c r="D86" s="313" t="s">
        <v>118</v>
      </c>
      <c r="E86" s="617"/>
      <c r="F86" s="314">
        <f t="shared" si="5"/>
        <v>0</v>
      </c>
    </row>
    <row r="87" spans="1:6" ht="30">
      <c r="A87" s="315">
        <v>69</v>
      </c>
      <c r="B87" s="327" t="s">
        <v>358</v>
      </c>
      <c r="C87" s="328">
        <v>44</v>
      </c>
      <c r="D87" s="329" t="s">
        <v>118</v>
      </c>
      <c r="E87" s="616"/>
      <c r="F87" s="337">
        <f t="shared" si="5"/>
        <v>0</v>
      </c>
    </row>
    <row r="88" spans="1:6" ht="30">
      <c r="A88" s="320">
        <v>70</v>
      </c>
      <c r="B88" s="327" t="s">
        <v>359</v>
      </c>
      <c r="C88" s="328">
        <v>1</v>
      </c>
      <c r="D88" s="329" t="s">
        <v>173</v>
      </c>
      <c r="E88" s="616"/>
      <c r="F88" s="337">
        <f t="shared" si="5"/>
        <v>0</v>
      </c>
    </row>
    <row r="89" spans="1:6" ht="15.75" thickBot="1">
      <c r="A89" s="315">
        <v>71</v>
      </c>
      <c r="B89" s="322" t="s">
        <v>360</v>
      </c>
      <c r="C89" s="323">
        <v>44</v>
      </c>
      <c r="D89" s="324" t="s">
        <v>118</v>
      </c>
      <c r="E89" s="617"/>
      <c r="F89" s="345">
        <f>C89*E89</f>
        <v>0</v>
      </c>
    </row>
    <row r="90" spans="1:6" ht="18" thickBot="1">
      <c r="A90" s="298"/>
      <c r="B90" s="282" t="s">
        <v>361</v>
      </c>
      <c r="C90" s="284"/>
      <c r="D90" s="284"/>
      <c r="E90" s="611"/>
      <c r="F90" s="286"/>
    </row>
    <row r="91" spans="1:6" ht="15">
      <c r="A91" s="315">
        <v>73</v>
      </c>
      <c r="B91" s="316" t="s">
        <v>362</v>
      </c>
      <c r="C91" s="317">
        <v>0.47</v>
      </c>
      <c r="D91" s="318" t="s">
        <v>110</v>
      </c>
      <c r="E91" s="613"/>
      <c r="F91" s="319">
        <f aca="true" t="shared" si="6" ref="F91:F99">C91*E91</f>
        <v>0</v>
      </c>
    </row>
    <row r="92" spans="1:6" ht="30">
      <c r="A92" s="320">
        <v>74</v>
      </c>
      <c r="B92" s="309" t="s">
        <v>363</v>
      </c>
      <c r="C92" s="306">
        <v>3.15</v>
      </c>
      <c r="D92" s="307" t="s">
        <v>109</v>
      </c>
      <c r="E92" s="613"/>
      <c r="F92" s="308">
        <f t="shared" si="6"/>
        <v>0</v>
      </c>
    </row>
    <row r="93" spans="1:6" ht="30">
      <c r="A93" s="320">
        <v>75</v>
      </c>
      <c r="B93" s="309" t="s">
        <v>364</v>
      </c>
      <c r="C93" s="306">
        <v>0.02</v>
      </c>
      <c r="D93" s="307" t="s">
        <v>110</v>
      </c>
      <c r="E93" s="613"/>
      <c r="F93" s="308">
        <f t="shared" si="6"/>
        <v>0</v>
      </c>
    </row>
    <row r="94" spans="1:6" ht="15">
      <c r="A94" s="320">
        <v>76</v>
      </c>
      <c r="B94" s="309" t="s">
        <v>365</v>
      </c>
      <c r="C94" s="306">
        <v>2</v>
      </c>
      <c r="D94" s="307" t="s">
        <v>101</v>
      </c>
      <c r="E94" s="613"/>
      <c r="F94" s="308">
        <f t="shared" si="6"/>
        <v>0</v>
      </c>
    </row>
    <row r="95" spans="1:6" ht="30">
      <c r="A95" s="320">
        <v>77</v>
      </c>
      <c r="B95" s="309" t="s">
        <v>366</v>
      </c>
      <c r="C95" s="306">
        <v>0.06</v>
      </c>
      <c r="D95" s="307" t="s">
        <v>110</v>
      </c>
      <c r="E95" s="613"/>
      <c r="F95" s="308">
        <f t="shared" si="6"/>
        <v>0</v>
      </c>
    </row>
    <row r="96" spans="1:6" ht="15">
      <c r="A96" s="320">
        <v>78</v>
      </c>
      <c r="B96" s="309" t="s">
        <v>367</v>
      </c>
      <c r="C96" s="306">
        <v>0.35</v>
      </c>
      <c r="D96" s="307" t="s">
        <v>109</v>
      </c>
      <c r="E96" s="613"/>
      <c r="F96" s="308">
        <f t="shared" si="6"/>
        <v>0</v>
      </c>
    </row>
    <row r="97" spans="1:6" ht="30">
      <c r="A97" s="320">
        <v>79</v>
      </c>
      <c r="B97" s="311" t="s">
        <v>368</v>
      </c>
      <c r="C97" s="312">
        <v>0.35</v>
      </c>
      <c r="D97" s="313" t="s">
        <v>109</v>
      </c>
      <c r="E97" s="617"/>
      <c r="F97" s="314">
        <f t="shared" si="6"/>
        <v>0</v>
      </c>
    </row>
    <row r="98" spans="1:6" ht="15">
      <c r="A98" s="334">
        <v>80</v>
      </c>
      <c r="B98" s="327" t="s">
        <v>369</v>
      </c>
      <c r="C98" s="328">
        <v>4.5</v>
      </c>
      <c r="D98" s="329" t="s">
        <v>109</v>
      </c>
      <c r="E98" s="616"/>
      <c r="F98" s="336">
        <f t="shared" si="6"/>
        <v>0</v>
      </c>
    </row>
    <row r="99" spans="1:6" ht="15.75" thickBot="1">
      <c r="A99" s="342">
        <v>81</v>
      </c>
      <c r="B99" s="322" t="s">
        <v>370</v>
      </c>
      <c r="C99" s="323">
        <v>110</v>
      </c>
      <c r="D99" s="324" t="s">
        <v>109</v>
      </c>
      <c r="E99" s="617"/>
      <c r="F99" s="345">
        <f t="shared" si="6"/>
        <v>0</v>
      </c>
    </row>
    <row r="100" spans="1:6" ht="18" thickBot="1">
      <c r="A100" s="298"/>
      <c r="B100" s="282" t="s">
        <v>371</v>
      </c>
      <c r="C100" s="284"/>
      <c r="D100" s="284"/>
      <c r="E100" s="611"/>
      <c r="F100" s="286"/>
    </row>
    <row r="101" spans="1:6" ht="15">
      <c r="A101" s="315">
        <v>82</v>
      </c>
      <c r="B101" s="316" t="s">
        <v>372</v>
      </c>
      <c r="C101" s="317">
        <v>114</v>
      </c>
      <c r="D101" s="318" t="s">
        <v>118</v>
      </c>
      <c r="E101" s="613"/>
      <c r="F101" s="319">
        <f aca="true" t="shared" si="7" ref="F101:F108">C101*E101</f>
        <v>0</v>
      </c>
    </row>
    <row r="102" spans="1:6" ht="15">
      <c r="A102" s="320">
        <v>83</v>
      </c>
      <c r="B102" s="346" t="s">
        <v>373</v>
      </c>
      <c r="C102" s="347">
        <v>1</v>
      </c>
      <c r="D102" s="307" t="s">
        <v>173</v>
      </c>
      <c r="E102" s="613"/>
      <c r="F102" s="308">
        <f t="shared" si="7"/>
        <v>0</v>
      </c>
    </row>
    <row r="103" spans="1:6" ht="15">
      <c r="A103" s="320">
        <v>84</v>
      </c>
      <c r="B103" s="346" t="s">
        <v>374</v>
      </c>
      <c r="C103" s="347">
        <v>1</v>
      </c>
      <c r="D103" s="307" t="s">
        <v>173</v>
      </c>
      <c r="E103" s="613"/>
      <c r="F103" s="308">
        <f t="shared" si="7"/>
        <v>0</v>
      </c>
    </row>
    <row r="104" spans="1:6" ht="15">
      <c r="A104" s="320">
        <v>85</v>
      </c>
      <c r="B104" s="346" t="s">
        <v>375</v>
      </c>
      <c r="C104" s="347">
        <v>2</v>
      </c>
      <c r="D104" s="307" t="s">
        <v>173</v>
      </c>
      <c r="E104" s="613"/>
      <c r="F104" s="308">
        <f t="shared" si="7"/>
        <v>0</v>
      </c>
    </row>
    <row r="105" spans="1:6" ht="15">
      <c r="A105" s="320">
        <v>86</v>
      </c>
      <c r="B105" s="333" t="s">
        <v>376</v>
      </c>
      <c r="C105" s="306">
        <v>1</v>
      </c>
      <c r="D105" s="307" t="s">
        <v>173</v>
      </c>
      <c r="E105" s="613"/>
      <c r="F105" s="308">
        <f t="shared" si="7"/>
        <v>0</v>
      </c>
    </row>
    <row r="106" spans="1:6" ht="15">
      <c r="A106" s="320">
        <v>87</v>
      </c>
      <c r="B106" s="309" t="s">
        <v>377</v>
      </c>
      <c r="C106" s="306">
        <v>1</v>
      </c>
      <c r="D106" s="307" t="s">
        <v>173</v>
      </c>
      <c r="E106" s="613"/>
      <c r="F106" s="308">
        <f t="shared" si="7"/>
        <v>0</v>
      </c>
    </row>
    <row r="107" spans="1:6" ht="15">
      <c r="A107" s="320">
        <v>88</v>
      </c>
      <c r="B107" s="309" t="s">
        <v>378</v>
      </c>
      <c r="C107" s="306">
        <v>10</v>
      </c>
      <c r="D107" s="307" t="s">
        <v>101</v>
      </c>
      <c r="E107" s="613"/>
      <c r="F107" s="308">
        <f t="shared" si="7"/>
        <v>0</v>
      </c>
    </row>
    <row r="108" spans="1:6" ht="15.75" thickBot="1">
      <c r="A108" s="348">
        <v>89</v>
      </c>
      <c r="B108" s="349" t="s">
        <v>379</v>
      </c>
      <c r="C108" s="350">
        <v>1</v>
      </c>
      <c r="D108" s="351" t="s">
        <v>173</v>
      </c>
      <c r="E108" s="618"/>
      <c r="F108" s="352">
        <f t="shared" si="7"/>
        <v>0</v>
      </c>
    </row>
    <row r="109" spans="1:6" ht="13.5" thickBot="1">
      <c r="A109" s="549" t="s">
        <v>380</v>
      </c>
      <c r="B109" s="550"/>
      <c r="C109" s="550"/>
      <c r="D109" s="550"/>
      <c r="E109" s="550"/>
      <c r="F109" s="551"/>
    </row>
    <row r="110" spans="1:6" ht="13.5" thickBot="1">
      <c r="A110" s="552"/>
      <c r="B110" s="553"/>
      <c r="C110" s="553"/>
      <c r="D110" s="553"/>
      <c r="E110" s="553"/>
      <c r="F110" s="554"/>
    </row>
  </sheetData>
  <sheetProtection algorithmName="SHA-512" hashValue="s5Vjj26T/GU3GoqIpNEL5k690UltKmKxCxyflNca8uRKX19+hZuj0ADZGlJVoz4KRi12Tx8cJWQ79HO5b1gNsg==" saltValue="EUfATuVe5P2eyHRG7lt3zg==" spinCount="100000" sheet="1" objects="1" scenarios="1"/>
  <mergeCells count="14">
    <mergeCell ref="A109:F110"/>
    <mergeCell ref="C6:D6"/>
    <mergeCell ref="E6:F6"/>
    <mergeCell ref="C7:D7"/>
    <mergeCell ref="E7:F7"/>
    <mergeCell ref="A9:F9"/>
    <mergeCell ref="A59:F59"/>
    <mergeCell ref="C5:D5"/>
    <mergeCell ref="E5:F5"/>
    <mergeCell ref="A1:F1"/>
    <mergeCell ref="B2:D2"/>
    <mergeCell ref="B3:D3"/>
    <mergeCell ref="C4:D4"/>
    <mergeCell ref="E4:F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9" t="s">
        <v>32</v>
      </c>
      <c r="B1" s="80"/>
      <c r="C1" s="80"/>
      <c r="D1" s="80"/>
      <c r="E1" s="80"/>
      <c r="F1" s="80"/>
      <c r="G1" s="80"/>
    </row>
    <row r="2" spans="1:7" ht="12.75" customHeight="1">
      <c r="A2" s="81" t="s">
        <v>33</v>
      </c>
      <c r="B2" s="82"/>
      <c r="C2" s="83" t="s">
        <v>99</v>
      </c>
      <c r="D2" s="83" t="s">
        <v>222</v>
      </c>
      <c r="E2" s="84"/>
      <c r="F2" s="85" t="s">
        <v>34</v>
      </c>
      <c r="G2" s="86"/>
    </row>
    <row r="3" spans="1:7" ht="3" customHeight="1" hidden="1">
      <c r="A3" s="87"/>
      <c r="B3" s="88"/>
      <c r="C3" s="89"/>
      <c r="D3" s="89"/>
      <c r="E3" s="90"/>
      <c r="F3" s="91"/>
      <c r="G3" s="92"/>
    </row>
    <row r="4" spans="1:7" ht="12" customHeight="1">
      <c r="A4" s="93" t="s">
        <v>35</v>
      </c>
      <c r="B4" s="88"/>
      <c r="C4" s="89"/>
      <c r="D4" s="89"/>
      <c r="E4" s="90"/>
      <c r="F4" s="91" t="s">
        <v>36</v>
      </c>
      <c r="G4" s="94"/>
    </row>
    <row r="5" spans="1:7" ht="12.95" customHeight="1">
      <c r="A5" s="95" t="s">
        <v>221</v>
      </c>
      <c r="B5" s="96"/>
      <c r="C5" s="97" t="s">
        <v>222</v>
      </c>
      <c r="D5" s="98"/>
      <c r="E5" s="96"/>
      <c r="F5" s="91" t="s">
        <v>37</v>
      </c>
      <c r="G5" s="92"/>
    </row>
    <row r="6" spans="1:15" ht="12.95" customHeight="1">
      <c r="A6" s="93" t="s">
        <v>38</v>
      </c>
      <c r="B6" s="88"/>
      <c r="C6" s="89"/>
      <c r="D6" s="89"/>
      <c r="E6" s="90"/>
      <c r="F6" s="99" t="s">
        <v>39</v>
      </c>
      <c r="G6" s="100">
        <v>0</v>
      </c>
      <c r="O6" s="101"/>
    </row>
    <row r="7" spans="1:7" ht="12.95" customHeight="1">
      <c r="A7" s="102" t="s">
        <v>103</v>
      </c>
      <c r="B7" s="103"/>
      <c r="C7" s="104" t="s">
        <v>104</v>
      </c>
      <c r="D7" s="105"/>
      <c r="E7" s="105"/>
      <c r="F7" s="106" t="s">
        <v>40</v>
      </c>
      <c r="G7" s="100">
        <f>IF(G6=0,,ROUND((F30+F32)/G6,1))</f>
        <v>0</v>
      </c>
    </row>
    <row r="8" spans="1:9" ht="12.75">
      <c r="A8" s="107" t="s">
        <v>41</v>
      </c>
      <c r="B8" s="91"/>
      <c r="C8" s="515" t="s">
        <v>166</v>
      </c>
      <c r="D8" s="515"/>
      <c r="E8" s="516"/>
      <c r="F8" s="108" t="s">
        <v>42</v>
      </c>
      <c r="G8" s="109"/>
      <c r="H8" s="110"/>
      <c r="I8" s="111"/>
    </row>
    <row r="9" spans="1:8" ht="12.75">
      <c r="A9" s="107" t="s">
        <v>43</v>
      </c>
      <c r="B9" s="91"/>
      <c r="C9" s="515"/>
      <c r="D9" s="515"/>
      <c r="E9" s="516"/>
      <c r="F9" s="91"/>
      <c r="G9" s="112"/>
      <c r="H9" s="113"/>
    </row>
    <row r="10" spans="1:8" ht="12.75">
      <c r="A10" s="107" t="s">
        <v>44</v>
      </c>
      <c r="B10" s="91"/>
      <c r="C10" s="515" t="s">
        <v>165</v>
      </c>
      <c r="D10" s="515"/>
      <c r="E10" s="515"/>
      <c r="F10" s="114"/>
      <c r="G10" s="115"/>
      <c r="H10" s="116"/>
    </row>
    <row r="11" spans="1:57" ht="13.5" customHeight="1">
      <c r="A11" s="107" t="s">
        <v>45</v>
      </c>
      <c r="B11" s="91"/>
      <c r="C11" s="515"/>
      <c r="D11" s="515"/>
      <c r="E11" s="515"/>
      <c r="F11" s="117" t="s">
        <v>46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47</v>
      </c>
      <c r="B12" s="88"/>
      <c r="C12" s="517"/>
      <c r="D12" s="517"/>
      <c r="E12" s="517"/>
      <c r="F12" s="121" t="s">
        <v>48</v>
      </c>
      <c r="G12" s="122"/>
      <c r="H12" s="113"/>
    </row>
    <row r="13" spans="1:8" ht="28.5" customHeight="1" thickBot="1">
      <c r="A13" s="123" t="s">
        <v>49</v>
      </c>
      <c r="B13" s="124"/>
      <c r="C13" s="124"/>
      <c r="D13" s="124"/>
      <c r="E13" s="125"/>
      <c r="F13" s="125"/>
      <c r="G13" s="126"/>
      <c r="H13" s="113"/>
    </row>
    <row r="14" spans="1:7" ht="17.25" customHeight="1" thickBot="1">
      <c r="A14" s="127" t="s">
        <v>50</v>
      </c>
      <c r="B14" s="128"/>
      <c r="C14" s="129"/>
      <c r="D14" s="130" t="s">
        <v>51</v>
      </c>
      <c r="E14" s="131"/>
      <c r="F14" s="131"/>
      <c r="G14" s="129"/>
    </row>
    <row r="15" spans="1:7" ht="15.95" customHeight="1">
      <c r="A15" s="132"/>
      <c r="B15" s="133" t="s">
        <v>52</v>
      </c>
      <c r="C15" s="134">
        <f>'SO 07 1 Rek'!E8</f>
        <v>0</v>
      </c>
      <c r="D15" s="135">
        <f>'SO 07 1 Rek'!A16</f>
        <v>0</v>
      </c>
      <c r="E15" s="136"/>
      <c r="F15" s="137"/>
      <c r="G15" s="134">
        <f>'SO 07 1 Rek'!I16</f>
        <v>0</v>
      </c>
    </row>
    <row r="16" spans="1:7" ht="15.95" customHeight="1">
      <c r="A16" s="132" t="s">
        <v>53</v>
      </c>
      <c r="B16" s="133" t="s">
        <v>54</v>
      </c>
      <c r="C16" s="134">
        <f>'SO 07 1 Rek'!F8</f>
        <v>0</v>
      </c>
      <c r="D16" s="87"/>
      <c r="E16" s="138"/>
      <c r="F16" s="139"/>
      <c r="G16" s="134"/>
    </row>
    <row r="17" spans="1:7" ht="15.95" customHeight="1">
      <c r="A17" s="132" t="s">
        <v>55</v>
      </c>
      <c r="B17" s="133" t="s">
        <v>56</v>
      </c>
      <c r="C17" s="134">
        <f>'SO 07 1 Rek'!H8</f>
        <v>0</v>
      </c>
      <c r="D17" s="87"/>
      <c r="E17" s="138"/>
      <c r="F17" s="139"/>
      <c r="G17" s="134"/>
    </row>
    <row r="18" spans="1:7" ht="15.95" customHeight="1">
      <c r="A18" s="140" t="s">
        <v>57</v>
      </c>
      <c r="B18" s="141" t="s">
        <v>58</v>
      </c>
      <c r="C18" s="134">
        <f>'SO 07 1 Rek'!G8</f>
        <v>0</v>
      </c>
      <c r="D18" s="87"/>
      <c r="E18" s="138"/>
      <c r="F18" s="139"/>
      <c r="G18" s="134"/>
    </row>
    <row r="19" spans="1:7" ht="15.95" customHeight="1">
      <c r="A19" s="142" t="s">
        <v>59</v>
      </c>
      <c r="B19" s="133"/>
      <c r="C19" s="134">
        <f>SUM(C15:C18)</f>
        <v>0</v>
      </c>
      <c r="D19" s="87"/>
      <c r="E19" s="138"/>
      <c r="F19" s="139"/>
      <c r="G19" s="134"/>
    </row>
    <row r="20" spans="1:7" ht="15.95" customHeight="1">
      <c r="A20" s="142"/>
      <c r="B20" s="133"/>
      <c r="C20" s="134"/>
      <c r="D20" s="87"/>
      <c r="E20" s="138"/>
      <c r="F20" s="139"/>
      <c r="G20" s="134"/>
    </row>
    <row r="21" spans="1:7" ht="15.95" customHeight="1">
      <c r="A21" s="142" t="s">
        <v>29</v>
      </c>
      <c r="B21" s="133"/>
      <c r="C21" s="134">
        <f>'SO 07 1 Rek'!I8</f>
        <v>0</v>
      </c>
      <c r="D21" s="87"/>
      <c r="E21" s="138"/>
      <c r="F21" s="139"/>
      <c r="G21" s="134"/>
    </row>
    <row r="22" spans="1:7" ht="15.95" customHeight="1">
      <c r="A22" s="143" t="s">
        <v>60</v>
      </c>
      <c r="B22" s="113"/>
      <c r="C22" s="134">
        <f>C19+C21</f>
        <v>0</v>
      </c>
      <c r="D22" s="87" t="s">
        <v>61</v>
      </c>
      <c r="E22" s="138"/>
      <c r="F22" s="139"/>
      <c r="G22" s="134">
        <f>G23-SUM(G15:G21)</f>
        <v>0</v>
      </c>
    </row>
    <row r="23" spans="1:7" ht="15.95" customHeight="1" thickBot="1">
      <c r="A23" s="513" t="s">
        <v>62</v>
      </c>
      <c r="B23" s="514"/>
      <c r="C23" s="144">
        <f>C22+G23</f>
        <v>0</v>
      </c>
      <c r="D23" s="145" t="s">
        <v>63</v>
      </c>
      <c r="E23" s="146"/>
      <c r="F23" s="147"/>
      <c r="G23" s="134">
        <f>'SO 07 1 Rek'!H14</f>
        <v>0</v>
      </c>
    </row>
    <row r="24" spans="1:7" ht="12.75">
      <c r="A24" s="148" t="s">
        <v>64</v>
      </c>
      <c r="B24" s="149"/>
      <c r="C24" s="150"/>
      <c r="D24" s="149" t="s">
        <v>65</v>
      </c>
      <c r="E24" s="149"/>
      <c r="F24" s="151" t="s">
        <v>66</v>
      </c>
      <c r="G24" s="152"/>
    </row>
    <row r="25" spans="1:7" ht="12.75">
      <c r="A25" s="143" t="s">
        <v>67</v>
      </c>
      <c r="B25" s="113"/>
      <c r="C25" s="153"/>
      <c r="D25" s="113" t="s">
        <v>67</v>
      </c>
      <c r="F25" s="154" t="s">
        <v>67</v>
      </c>
      <c r="G25" s="155"/>
    </row>
    <row r="26" spans="1:7" ht="37.5" customHeight="1">
      <c r="A26" s="143" t="s">
        <v>68</v>
      </c>
      <c r="B26" s="156"/>
      <c r="C26" s="153"/>
      <c r="D26" s="113" t="s">
        <v>68</v>
      </c>
      <c r="F26" s="154" t="s">
        <v>68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69</v>
      </c>
      <c r="B28" s="113"/>
      <c r="C28" s="153"/>
      <c r="D28" s="154" t="s">
        <v>70</v>
      </c>
      <c r="E28" s="153"/>
      <c r="F28" s="158" t="s">
        <v>70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11</v>
      </c>
      <c r="B30" s="162"/>
      <c r="C30" s="163">
        <v>21</v>
      </c>
      <c r="D30" s="162" t="s">
        <v>71</v>
      </c>
      <c r="E30" s="164"/>
      <c r="F30" s="519">
        <f>C23-F32</f>
        <v>0</v>
      </c>
      <c r="G30" s="520"/>
    </row>
    <row r="31" spans="1:7" ht="12.75">
      <c r="A31" s="161" t="s">
        <v>72</v>
      </c>
      <c r="B31" s="162"/>
      <c r="C31" s="163">
        <f>C30</f>
        <v>21</v>
      </c>
      <c r="D31" s="162" t="s">
        <v>73</v>
      </c>
      <c r="E31" s="164"/>
      <c r="F31" s="519">
        <f>ROUND(PRODUCT(F30,C31/100),0)</f>
        <v>0</v>
      </c>
      <c r="G31" s="520"/>
    </row>
    <row r="32" spans="1:7" ht="12.75">
      <c r="A32" s="161" t="s">
        <v>11</v>
      </c>
      <c r="B32" s="162"/>
      <c r="C32" s="163">
        <v>0</v>
      </c>
      <c r="D32" s="162" t="s">
        <v>73</v>
      </c>
      <c r="E32" s="164"/>
      <c r="F32" s="519">
        <v>0</v>
      </c>
      <c r="G32" s="520"/>
    </row>
    <row r="33" spans="1:7" ht="12.75">
      <c r="A33" s="161" t="s">
        <v>72</v>
      </c>
      <c r="B33" s="165"/>
      <c r="C33" s="166">
        <f>C32</f>
        <v>0</v>
      </c>
      <c r="D33" s="162" t="s">
        <v>73</v>
      </c>
      <c r="E33" s="139"/>
      <c r="F33" s="519">
        <f>ROUND(PRODUCT(F32,C33/100),0)</f>
        <v>0</v>
      </c>
      <c r="G33" s="520"/>
    </row>
    <row r="34" spans="1:7" s="170" customFormat="1" ht="19.5" customHeight="1" thickBot="1">
      <c r="A34" s="167" t="s">
        <v>74</v>
      </c>
      <c r="B34" s="168"/>
      <c r="C34" s="168"/>
      <c r="D34" s="168"/>
      <c r="E34" s="169"/>
      <c r="F34" s="521">
        <f>ROUND(SUM(F30:F33),0)</f>
        <v>0</v>
      </c>
      <c r="G34" s="522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3"/>
      <c r="C37" s="523"/>
      <c r="D37" s="523"/>
      <c r="E37" s="523"/>
      <c r="F37" s="523"/>
      <c r="G37" s="523"/>
      <c r="H37" s="1" t="s">
        <v>1</v>
      </c>
    </row>
    <row r="38" spans="1:8" ht="12.75" customHeight="1">
      <c r="A38" s="171"/>
      <c r="B38" s="523"/>
      <c r="C38" s="523"/>
      <c r="D38" s="523"/>
      <c r="E38" s="523"/>
      <c r="F38" s="523"/>
      <c r="G38" s="523"/>
      <c r="H38" s="1" t="s">
        <v>1</v>
      </c>
    </row>
    <row r="39" spans="1:8" ht="12.75">
      <c r="A39" s="171"/>
      <c r="B39" s="523"/>
      <c r="C39" s="523"/>
      <c r="D39" s="523"/>
      <c r="E39" s="523"/>
      <c r="F39" s="523"/>
      <c r="G39" s="523"/>
      <c r="H39" s="1" t="s">
        <v>1</v>
      </c>
    </row>
    <row r="40" spans="1:8" ht="12.75">
      <c r="A40" s="171"/>
      <c r="B40" s="523"/>
      <c r="C40" s="523"/>
      <c r="D40" s="523"/>
      <c r="E40" s="523"/>
      <c r="F40" s="523"/>
      <c r="G40" s="523"/>
      <c r="H40" s="1" t="s">
        <v>1</v>
      </c>
    </row>
    <row r="41" spans="1:8" ht="12.75">
      <c r="A41" s="171"/>
      <c r="B41" s="523"/>
      <c r="C41" s="523"/>
      <c r="D41" s="523"/>
      <c r="E41" s="523"/>
      <c r="F41" s="523"/>
      <c r="G41" s="523"/>
      <c r="H41" s="1" t="s">
        <v>1</v>
      </c>
    </row>
    <row r="42" spans="1:8" ht="12.75">
      <c r="A42" s="171"/>
      <c r="B42" s="523"/>
      <c r="C42" s="523"/>
      <c r="D42" s="523"/>
      <c r="E42" s="523"/>
      <c r="F42" s="523"/>
      <c r="G42" s="523"/>
      <c r="H42" s="1" t="s">
        <v>1</v>
      </c>
    </row>
    <row r="43" spans="1:8" ht="12.75">
      <c r="A43" s="171"/>
      <c r="B43" s="523"/>
      <c r="C43" s="523"/>
      <c r="D43" s="523"/>
      <c r="E43" s="523"/>
      <c r="F43" s="523"/>
      <c r="G43" s="523"/>
      <c r="H43" s="1" t="s">
        <v>1</v>
      </c>
    </row>
    <row r="44" spans="1:8" ht="12.75" customHeight="1">
      <c r="A44" s="171"/>
      <c r="B44" s="523"/>
      <c r="C44" s="523"/>
      <c r="D44" s="523"/>
      <c r="E44" s="523"/>
      <c r="F44" s="523"/>
      <c r="G44" s="523"/>
      <c r="H44" s="1" t="s">
        <v>1</v>
      </c>
    </row>
    <row r="45" spans="1:8" ht="12.75" customHeight="1">
      <c r="A45" s="171"/>
      <c r="B45" s="523"/>
      <c r="C45" s="523"/>
      <c r="D45" s="523"/>
      <c r="E45" s="523"/>
      <c r="F45" s="523"/>
      <c r="G45" s="523"/>
      <c r="H45" s="1" t="s">
        <v>1</v>
      </c>
    </row>
    <row r="46" spans="2:7" ht="12.75">
      <c r="B46" s="518"/>
      <c r="C46" s="518"/>
      <c r="D46" s="518"/>
      <c r="E46" s="518"/>
      <c r="F46" s="518"/>
      <c r="G46" s="518"/>
    </row>
    <row r="47" spans="2:7" ht="12.75">
      <c r="B47" s="518"/>
      <c r="C47" s="518"/>
      <c r="D47" s="518"/>
      <c r="E47" s="518"/>
      <c r="F47" s="518"/>
      <c r="G47" s="518"/>
    </row>
    <row r="48" spans="2:7" ht="12.75">
      <c r="B48" s="518"/>
      <c r="C48" s="518"/>
      <c r="D48" s="518"/>
      <c r="E48" s="518"/>
      <c r="F48" s="518"/>
      <c r="G48" s="518"/>
    </row>
    <row r="49" spans="2:7" ht="12.75">
      <c r="B49" s="518"/>
      <c r="C49" s="518"/>
      <c r="D49" s="518"/>
      <c r="E49" s="518"/>
      <c r="F49" s="518"/>
      <c r="G49" s="518"/>
    </row>
    <row r="50" spans="2:7" ht="12.75">
      <c r="B50" s="518"/>
      <c r="C50" s="518"/>
      <c r="D50" s="518"/>
      <c r="E50" s="518"/>
      <c r="F50" s="518"/>
      <c r="G50" s="518"/>
    </row>
    <row r="51" spans="2:7" ht="12.75">
      <c r="B51" s="518"/>
      <c r="C51" s="518"/>
      <c r="D51" s="518"/>
      <c r="E51" s="518"/>
      <c r="F51" s="518"/>
      <c r="G51" s="51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24" t="s">
        <v>2</v>
      </c>
      <c r="B1" s="525"/>
      <c r="C1" s="172" t="s">
        <v>105</v>
      </c>
      <c r="D1" s="173"/>
      <c r="E1" s="174"/>
      <c r="F1" s="173"/>
      <c r="G1" s="175" t="s">
        <v>76</v>
      </c>
      <c r="H1" s="176" t="s">
        <v>99</v>
      </c>
      <c r="I1" s="177"/>
    </row>
    <row r="2" spans="1:9" ht="13.5" thickBot="1">
      <c r="A2" s="526" t="s">
        <v>77</v>
      </c>
      <c r="B2" s="527"/>
      <c r="C2" s="178" t="s">
        <v>223</v>
      </c>
      <c r="D2" s="179"/>
      <c r="E2" s="180"/>
      <c r="F2" s="179"/>
      <c r="G2" s="528" t="s">
        <v>222</v>
      </c>
      <c r="H2" s="529"/>
      <c r="I2" s="530"/>
    </row>
    <row r="3" ht="13.5" thickTop="1">
      <c r="F3" s="113"/>
    </row>
    <row r="4" spans="1:9" ht="19.5" customHeight="1">
      <c r="A4" s="181" t="s">
        <v>78</v>
      </c>
      <c r="B4" s="182"/>
      <c r="C4" s="182"/>
      <c r="D4" s="182"/>
      <c r="E4" s="183"/>
      <c r="F4" s="182"/>
      <c r="G4" s="182"/>
      <c r="H4" s="182"/>
      <c r="I4" s="182"/>
    </row>
    <row r="5" ht="13.5" thickBot="1"/>
    <row r="6" spans="1:9" s="113" customFormat="1" ht="13.5" thickBot="1">
      <c r="A6" s="184"/>
      <c r="B6" s="185" t="s">
        <v>79</v>
      </c>
      <c r="C6" s="185"/>
      <c r="D6" s="186"/>
      <c r="E6" s="187" t="s">
        <v>25</v>
      </c>
      <c r="F6" s="188" t="s">
        <v>26</v>
      </c>
      <c r="G6" s="188" t="s">
        <v>27</v>
      </c>
      <c r="H6" s="188" t="s">
        <v>28</v>
      </c>
      <c r="I6" s="189" t="s">
        <v>29</v>
      </c>
    </row>
    <row r="7" spans="1:9" s="113" customFormat="1" ht="13.5" thickBot="1">
      <c r="A7" s="271" t="str">
        <f>'SO 07 1 Pol'!B7</f>
        <v>733</v>
      </c>
      <c r="B7" s="47" t="str">
        <f>'SO 07 1 Pol'!C7</f>
        <v>Rozvod potrubí</v>
      </c>
      <c r="D7" s="190"/>
      <c r="E7" s="272">
        <f>'SO 07 1 Pol'!BA9</f>
        <v>0</v>
      </c>
      <c r="F7" s="273">
        <f>'SO 07 1 Pol'!BB9</f>
        <v>0</v>
      </c>
      <c r="G7" s="273">
        <f>'SO 07 1 Pol'!BC9</f>
        <v>0</v>
      </c>
      <c r="H7" s="273">
        <f>'SO 07 1 Pol'!BD9</f>
        <v>0</v>
      </c>
      <c r="I7" s="274">
        <f>'SO 07 1 Pol'!BE9</f>
        <v>0</v>
      </c>
    </row>
    <row r="8" spans="1:9" s="4" customFormat="1" ht="13.5" thickBot="1">
      <c r="A8" s="191"/>
      <c r="B8" s="192" t="s">
        <v>80</v>
      </c>
      <c r="C8" s="192"/>
      <c r="D8" s="193"/>
      <c r="E8" s="194">
        <f>SUM(E7:E7)</f>
        <v>0</v>
      </c>
      <c r="F8" s="195">
        <f>SUM(F7:F7)</f>
        <v>0</v>
      </c>
      <c r="G8" s="195">
        <f>SUM(G7:G7)</f>
        <v>0</v>
      </c>
      <c r="H8" s="195">
        <f>SUM(H7:H7)</f>
        <v>0</v>
      </c>
      <c r="I8" s="196">
        <f>SUM(I7:I7)</f>
        <v>0</v>
      </c>
    </row>
    <row r="9" spans="1:9" ht="12.75">
      <c r="A9" s="113"/>
      <c r="B9" s="113"/>
      <c r="C9" s="113"/>
      <c r="D9" s="113"/>
      <c r="E9" s="113"/>
      <c r="F9" s="113"/>
      <c r="G9" s="113"/>
      <c r="H9" s="113"/>
      <c r="I9" s="113"/>
    </row>
    <row r="10" spans="1:57" ht="19.5" customHeight="1">
      <c r="A10" s="182" t="s">
        <v>81</v>
      </c>
      <c r="B10" s="182"/>
      <c r="C10" s="182"/>
      <c r="D10" s="182"/>
      <c r="E10" s="182"/>
      <c r="F10" s="182"/>
      <c r="G10" s="197"/>
      <c r="H10" s="182"/>
      <c r="I10" s="182"/>
      <c r="BA10" s="119"/>
      <c r="BB10" s="119"/>
      <c r="BC10" s="119"/>
      <c r="BD10" s="119"/>
      <c r="BE10" s="119"/>
    </row>
    <row r="11" ht="13.5" thickBot="1"/>
    <row r="12" spans="1:9" ht="12.75">
      <c r="A12" s="148" t="s">
        <v>82</v>
      </c>
      <c r="B12" s="149"/>
      <c r="C12" s="149"/>
      <c r="D12" s="198"/>
      <c r="E12" s="199" t="s">
        <v>83</v>
      </c>
      <c r="F12" s="200" t="s">
        <v>12</v>
      </c>
      <c r="G12" s="201" t="s">
        <v>84</v>
      </c>
      <c r="H12" s="202"/>
      <c r="I12" s="203" t="s">
        <v>83</v>
      </c>
    </row>
    <row r="13" spans="1:53" ht="12.75">
      <c r="A13" s="142"/>
      <c r="B13" s="133"/>
      <c r="C13" s="133"/>
      <c r="D13" s="204"/>
      <c r="E13" s="205"/>
      <c r="F13" s="206"/>
      <c r="G13" s="207">
        <f>CHOOSE(BA13+1,E8+F8,E8+F8+H8,E8+F8+G8+H8,E8,F8,H8,G8,H8+G8,0)</f>
        <v>0</v>
      </c>
      <c r="H13" s="208"/>
      <c r="I13" s="209">
        <f>E13+F13*G13/100</f>
        <v>0</v>
      </c>
      <c r="BA13" s="1">
        <v>8</v>
      </c>
    </row>
    <row r="14" spans="1:9" ht="13.5" thickBot="1">
      <c r="A14" s="210"/>
      <c r="B14" s="211" t="s">
        <v>85</v>
      </c>
      <c r="C14" s="212"/>
      <c r="D14" s="213"/>
      <c r="E14" s="214"/>
      <c r="F14" s="215"/>
      <c r="G14" s="215"/>
      <c r="H14" s="531">
        <f>SUM(I13:I13)</f>
        <v>0</v>
      </c>
      <c r="I14" s="532"/>
    </row>
    <row r="16" spans="2:9" ht="12.75">
      <c r="B16" s="4"/>
      <c r="F16" s="216"/>
      <c r="G16" s="217"/>
      <c r="H16" s="217"/>
      <c r="I16" s="31"/>
    </row>
    <row r="17" spans="6:9" ht="12.75">
      <c r="F17" s="216"/>
      <c r="G17" s="217"/>
      <c r="H17" s="217"/>
      <c r="I17" s="31"/>
    </row>
    <row r="18" spans="6:9" ht="12.75">
      <c r="F18" s="216"/>
      <c r="G18" s="217"/>
      <c r="H18" s="217"/>
      <c r="I18" s="31"/>
    </row>
    <row r="19" spans="6:9" ht="12.75">
      <c r="F19" s="216"/>
      <c r="G19" s="217"/>
      <c r="H19" s="217"/>
      <c r="I19" s="31"/>
    </row>
    <row r="20" spans="6:9" ht="12.75">
      <c r="F20" s="216"/>
      <c r="G20" s="217"/>
      <c r="H20" s="217"/>
      <c r="I20" s="31"/>
    </row>
    <row r="21" spans="6:9" ht="12.75">
      <c r="F21" s="216"/>
      <c r="G21" s="217"/>
      <c r="H21" s="217"/>
      <c r="I21" s="31"/>
    </row>
    <row r="22" spans="6:9" ht="12.75">
      <c r="F22" s="216"/>
      <c r="G22" s="217"/>
      <c r="H22" s="217"/>
      <c r="I22" s="31"/>
    </row>
    <row r="23" spans="6:9" ht="12.75">
      <c r="F23" s="216"/>
      <c r="G23" s="217"/>
      <c r="H23" s="217"/>
      <c r="I23" s="31"/>
    </row>
    <row r="24" spans="6:9" ht="12.75">
      <c r="F24" s="216"/>
      <c r="G24" s="217"/>
      <c r="H24" s="217"/>
      <c r="I24" s="31"/>
    </row>
    <row r="25" spans="6:9" ht="12.75">
      <c r="F25" s="216"/>
      <c r="G25" s="217"/>
      <c r="H25" s="217"/>
      <c r="I25" s="31"/>
    </row>
    <row r="26" spans="6:9" ht="12.75">
      <c r="F26" s="216"/>
      <c r="G26" s="217"/>
      <c r="H26" s="217"/>
      <c r="I26" s="31"/>
    </row>
    <row r="27" spans="6:9" ht="12.75">
      <c r="F27" s="216"/>
      <c r="G27" s="217"/>
      <c r="H27" s="217"/>
      <c r="I27" s="31"/>
    </row>
    <row r="28" spans="6:9" ht="12.75">
      <c r="F28" s="216"/>
      <c r="G28" s="217"/>
      <c r="H28" s="217"/>
      <c r="I28" s="31"/>
    </row>
    <row r="29" spans="6:9" ht="12.75">
      <c r="F29" s="216"/>
      <c r="G29" s="217"/>
      <c r="H29" s="217"/>
      <c r="I29" s="31"/>
    </row>
    <row r="30" spans="6:9" ht="12.75">
      <c r="F30" s="216"/>
      <c r="G30" s="217"/>
      <c r="H30" s="217"/>
      <c r="I30" s="31"/>
    </row>
    <row r="31" spans="6:9" ht="12.75">
      <c r="F31" s="216"/>
      <c r="G31" s="217"/>
      <c r="H31" s="217"/>
      <c r="I31" s="31"/>
    </row>
    <row r="32" spans="6:9" ht="12.75">
      <c r="F32" s="216"/>
      <c r="G32" s="217"/>
      <c r="H32" s="217"/>
      <c r="I32" s="31"/>
    </row>
    <row r="33" spans="6:9" ht="12.75">
      <c r="F33" s="216"/>
      <c r="G33" s="217"/>
      <c r="H33" s="217"/>
      <c r="I33" s="31"/>
    </row>
    <row r="34" spans="6:9" ht="12.75">
      <c r="F34" s="216"/>
      <c r="G34" s="217"/>
      <c r="H34" s="217"/>
      <c r="I34" s="31"/>
    </row>
    <row r="35" spans="6:9" ht="12.75">
      <c r="F35" s="216"/>
      <c r="G35" s="217"/>
      <c r="H35" s="217"/>
      <c r="I35" s="31"/>
    </row>
    <row r="36" spans="6:9" ht="12.75">
      <c r="F36" s="216"/>
      <c r="G36" s="217"/>
      <c r="H36" s="217"/>
      <c r="I36" s="31"/>
    </row>
    <row r="37" spans="6:9" ht="12.75">
      <c r="F37" s="216"/>
      <c r="G37" s="217"/>
      <c r="H37" s="217"/>
      <c r="I37" s="31"/>
    </row>
    <row r="38" spans="6:9" ht="12.75">
      <c r="F38" s="216"/>
      <c r="G38" s="217"/>
      <c r="H38" s="217"/>
      <c r="I38" s="31"/>
    </row>
    <row r="39" spans="6:9" ht="12.75">
      <c r="F39" s="216"/>
      <c r="G39" s="217"/>
      <c r="H39" s="217"/>
      <c r="I39" s="31"/>
    </row>
    <row r="40" spans="6:9" ht="12.75">
      <c r="F40" s="216"/>
      <c r="G40" s="217"/>
      <c r="H40" s="217"/>
      <c r="I40" s="31"/>
    </row>
    <row r="41" spans="6:9" ht="12.75">
      <c r="F41" s="216"/>
      <c r="G41" s="217"/>
      <c r="H41" s="217"/>
      <c r="I41" s="31"/>
    </row>
    <row r="42" spans="6:9" ht="12.75">
      <c r="F42" s="216"/>
      <c r="G42" s="217"/>
      <c r="H42" s="217"/>
      <c r="I42" s="31"/>
    </row>
    <row r="43" spans="6:9" ht="12.75">
      <c r="F43" s="216"/>
      <c r="G43" s="217"/>
      <c r="H43" s="217"/>
      <c r="I43" s="31"/>
    </row>
    <row r="44" spans="6:9" ht="12.75">
      <c r="F44" s="216"/>
      <c r="G44" s="217"/>
      <c r="H44" s="217"/>
      <c r="I44" s="31"/>
    </row>
    <row r="45" spans="6:9" ht="12.75">
      <c r="F45" s="216"/>
      <c r="G45" s="217"/>
      <c r="H45" s="217"/>
      <c r="I45" s="31"/>
    </row>
    <row r="46" spans="6:9" ht="12.75">
      <c r="F46" s="216"/>
      <c r="G46" s="217"/>
      <c r="H46" s="217"/>
      <c r="I46" s="31"/>
    </row>
    <row r="47" spans="6:9" ht="12.75">
      <c r="F47" s="216"/>
      <c r="G47" s="217"/>
      <c r="H47" s="217"/>
      <c r="I47" s="31"/>
    </row>
    <row r="48" spans="6:9" ht="12.75">
      <c r="F48" s="216"/>
      <c r="G48" s="217"/>
      <c r="H48" s="217"/>
      <c r="I48" s="31"/>
    </row>
    <row r="49" spans="6:9" ht="12.75">
      <c r="F49" s="216"/>
      <c r="G49" s="217"/>
      <c r="H49" s="217"/>
      <c r="I49" s="31"/>
    </row>
    <row r="50" spans="6:9" ht="12.75">
      <c r="F50" s="216"/>
      <c r="G50" s="217"/>
      <c r="H50" s="217"/>
      <c r="I50" s="31"/>
    </row>
    <row r="51" spans="6:9" ht="12.75">
      <c r="F51" s="216"/>
      <c r="G51" s="217"/>
      <c r="H51" s="217"/>
      <c r="I51" s="31"/>
    </row>
    <row r="52" spans="6:9" ht="12.75">
      <c r="F52" s="216"/>
      <c r="G52" s="217"/>
      <c r="H52" s="217"/>
      <c r="I52" s="31"/>
    </row>
    <row r="53" spans="6:9" ht="12.75">
      <c r="F53" s="216"/>
      <c r="G53" s="217"/>
      <c r="H53" s="217"/>
      <c r="I53" s="31"/>
    </row>
    <row r="54" spans="6:9" ht="12.75">
      <c r="F54" s="216"/>
      <c r="G54" s="217"/>
      <c r="H54" s="217"/>
      <c r="I54" s="31"/>
    </row>
    <row r="55" spans="6:9" ht="12.75">
      <c r="F55" s="216"/>
      <c r="G55" s="217"/>
      <c r="H55" s="217"/>
      <c r="I55" s="31"/>
    </row>
    <row r="56" spans="6:9" ht="12.75">
      <c r="F56" s="216"/>
      <c r="G56" s="217"/>
      <c r="H56" s="217"/>
      <c r="I56" s="31"/>
    </row>
    <row r="57" spans="6:9" ht="12.75">
      <c r="F57" s="216"/>
      <c r="G57" s="217"/>
      <c r="H57" s="217"/>
      <c r="I57" s="31"/>
    </row>
    <row r="58" spans="6:9" ht="12.75">
      <c r="F58" s="216"/>
      <c r="G58" s="217"/>
      <c r="H58" s="217"/>
      <c r="I58" s="31"/>
    </row>
    <row r="59" spans="6:9" ht="12.75">
      <c r="F59" s="216"/>
      <c r="G59" s="217"/>
      <c r="H59" s="217"/>
      <c r="I59" s="31"/>
    </row>
    <row r="60" spans="6:9" ht="12.75">
      <c r="F60" s="216"/>
      <c r="G60" s="217"/>
      <c r="H60" s="217"/>
      <c r="I60" s="31"/>
    </row>
    <row r="61" spans="6:9" ht="12.75">
      <c r="F61" s="216"/>
      <c r="G61" s="217"/>
      <c r="H61" s="217"/>
      <c r="I61" s="31"/>
    </row>
    <row r="62" spans="6:9" ht="12.75">
      <c r="F62" s="216"/>
      <c r="G62" s="217"/>
      <c r="H62" s="217"/>
      <c r="I62" s="31"/>
    </row>
    <row r="63" spans="6:9" ht="12.75">
      <c r="F63" s="216"/>
      <c r="G63" s="217"/>
      <c r="H63" s="217"/>
      <c r="I63" s="31"/>
    </row>
    <row r="64" spans="6:9" ht="12.75">
      <c r="F64" s="216"/>
      <c r="G64" s="217"/>
      <c r="H64" s="217"/>
      <c r="I64" s="31"/>
    </row>
    <row r="65" spans="6:9" ht="12.75">
      <c r="F65" s="216"/>
      <c r="G65" s="217"/>
      <c r="H65" s="217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 topLeftCell="A1">
      <selection activeCell="E11" sqref="E11"/>
    </sheetView>
  </sheetViews>
  <sheetFormatPr defaultColWidth="9.00390625" defaultRowHeight="12.75"/>
  <cols>
    <col min="1" max="1" width="13.75390625" style="288" customWidth="1"/>
    <col min="2" max="2" width="68.125" style="288" customWidth="1"/>
    <col min="3" max="4" width="9.125" style="288" customWidth="1"/>
    <col min="5" max="6" width="13.25390625" style="288" customWidth="1"/>
    <col min="7" max="16384" width="9.125" style="288" customWidth="1"/>
  </cols>
  <sheetData>
    <row r="1" spans="1:6" ht="18.75" thickBot="1">
      <c r="A1" s="564" t="s">
        <v>256</v>
      </c>
      <c r="B1" s="564"/>
      <c r="C1" s="564"/>
      <c r="D1" s="564"/>
      <c r="E1" s="564"/>
      <c r="F1" s="564"/>
    </row>
    <row r="2" spans="1:6" ht="36.75" customHeight="1" thickBot="1">
      <c r="A2" s="410" t="s">
        <v>257</v>
      </c>
      <c r="B2" s="544" t="str">
        <f>'[1]Titul'!B2</f>
        <v xml:space="preserve">Snížení energetické náročnosti obvodového pláště a střešních konstrukcí dílen odborného výcviku v Novém Bydžově
</v>
      </c>
      <c r="C2" s="545"/>
      <c r="D2" s="546"/>
      <c r="E2" s="289"/>
      <c r="F2" s="412"/>
    </row>
    <row r="3" spans="1:6" ht="15.75" thickBot="1">
      <c r="A3" s="410" t="s">
        <v>258</v>
      </c>
      <c r="B3" s="547" t="str">
        <f>'[1]Titul'!B3</f>
        <v xml:space="preserve">Střední škola technická a řemeslná Nový Bydžov, Dr. M. Tyrše 112, 504 01 Nový Bydžov
</v>
      </c>
      <c r="C3" s="547"/>
      <c r="D3" s="547"/>
      <c r="E3" s="291"/>
      <c r="F3" s="412"/>
    </row>
    <row r="4" spans="1:6" ht="13.5" thickBot="1">
      <c r="A4" s="413" t="s">
        <v>259</v>
      </c>
      <c r="B4" s="411" t="str">
        <f>'[1]Titul'!B4</f>
        <v>Energy Benefit Centre, Křenova 438/3, 162 00 Praha 6</v>
      </c>
      <c r="C4" s="548" t="s">
        <v>260</v>
      </c>
      <c r="D4" s="548"/>
      <c r="E4" s="548" t="s">
        <v>261</v>
      </c>
      <c r="F4" s="548"/>
    </row>
    <row r="5" spans="1:6" ht="26.25" thickBot="1">
      <c r="A5" s="414" t="s">
        <v>262</v>
      </c>
      <c r="B5" s="281">
        <f>SUM(F10:F86)</f>
        <v>0</v>
      </c>
      <c r="C5" s="538" t="s">
        <v>263</v>
      </c>
      <c r="D5" s="538"/>
      <c r="E5" s="548" t="s">
        <v>506</v>
      </c>
      <c r="F5" s="548"/>
    </row>
    <row r="6" spans="1:6" ht="18.75" thickBot="1">
      <c r="A6" s="414" t="s">
        <v>265</v>
      </c>
      <c r="B6" s="281">
        <f>B5*0.21</f>
        <v>0</v>
      </c>
      <c r="C6" s="538" t="s">
        <v>266</v>
      </c>
      <c r="D6" s="538"/>
      <c r="E6" s="548" t="s">
        <v>507</v>
      </c>
      <c r="F6" s="548"/>
    </row>
    <row r="7" spans="1:6" ht="26.25" thickBot="1">
      <c r="A7" s="414" t="s">
        <v>267</v>
      </c>
      <c r="B7" s="281">
        <f>B5+B6</f>
        <v>0</v>
      </c>
      <c r="C7" s="538" t="s">
        <v>268</v>
      </c>
      <c r="D7" s="538"/>
      <c r="E7" s="565" t="s">
        <v>508</v>
      </c>
      <c r="F7" s="565"/>
    </row>
    <row r="8" spans="1:6" ht="13.5" thickBot="1">
      <c r="A8" s="415" t="s">
        <v>269</v>
      </c>
      <c r="B8" s="416" t="s">
        <v>270</v>
      </c>
      <c r="C8" s="417" t="s">
        <v>271</v>
      </c>
      <c r="D8" s="416" t="s">
        <v>90</v>
      </c>
      <c r="E8" s="418" t="s">
        <v>272</v>
      </c>
      <c r="F8" s="419" t="s">
        <v>17</v>
      </c>
    </row>
    <row r="9" spans="1:6" ht="27" thickBot="1">
      <c r="A9" s="566" t="s">
        <v>545</v>
      </c>
      <c r="B9" s="566"/>
      <c r="C9" s="566"/>
      <c r="D9" s="566"/>
      <c r="E9" s="566"/>
      <c r="F9" s="566"/>
    </row>
    <row r="10" spans="1:6" ht="18" thickBot="1">
      <c r="A10" s="420"/>
      <c r="B10" s="421" t="s">
        <v>299</v>
      </c>
      <c r="C10" s="422"/>
      <c r="D10" s="421"/>
      <c r="E10" s="423"/>
      <c r="F10" s="424"/>
    </row>
    <row r="11" spans="1:6" ht="30">
      <c r="A11" s="425">
        <v>1</v>
      </c>
      <c r="B11" s="309" t="s">
        <v>509</v>
      </c>
      <c r="C11" s="306">
        <v>1</v>
      </c>
      <c r="D11" s="307" t="s">
        <v>101</v>
      </c>
      <c r="E11" s="612"/>
      <c r="F11" s="426">
        <f>C11*E11</f>
        <v>0</v>
      </c>
    </row>
    <row r="12" spans="1:6" ht="30.75" thickBot="1">
      <c r="A12" s="427">
        <v>2</v>
      </c>
      <c r="B12" s="311" t="s">
        <v>510</v>
      </c>
      <c r="C12" s="312">
        <v>1</v>
      </c>
      <c r="D12" s="313" t="s">
        <v>101</v>
      </c>
      <c r="E12" s="612"/>
      <c r="F12" s="428">
        <f>C12*E12</f>
        <v>0</v>
      </c>
    </row>
    <row r="13" spans="1:6" ht="18" thickBot="1">
      <c r="A13" s="429"/>
      <c r="B13" s="421" t="s">
        <v>305</v>
      </c>
      <c r="C13" s="422"/>
      <c r="D13" s="421"/>
      <c r="E13" s="619"/>
      <c r="F13" s="424"/>
    </row>
    <row r="14" spans="1:6" ht="30">
      <c r="A14" s="430">
        <v>3</v>
      </c>
      <c r="B14" s="309" t="s">
        <v>511</v>
      </c>
      <c r="C14" s="431">
        <v>1</v>
      </c>
      <c r="D14" s="307" t="s">
        <v>101</v>
      </c>
      <c r="E14" s="610"/>
      <c r="F14" s="432">
        <f aca="true" t="shared" si="0" ref="F14:F23">C14*E14</f>
        <v>0</v>
      </c>
    </row>
    <row r="15" spans="1:6" ht="30">
      <c r="A15" s="430">
        <v>4</v>
      </c>
      <c r="B15" s="309" t="s">
        <v>512</v>
      </c>
      <c r="C15" s="431">
        <v>1</v>
      </c>
      <c r="D15" s="307" t="s">
        <v>101</v>
      </c>
      <c r="E15" s="610"/>
      <c r="F15" s="432">
        <f t="shared" si="0"/>
        <v>0</v>
      </c>
    </row>
    <row r="16" spans="1:6" ht="45">
      <c r="A16" s="430">
        <v>5</v>
      </c>
      <c r="B16" s="309" t="s">
        <v>513</v>
      </c>
      <c r="C16" s="431">
        <v>2</v>
      </c>
      <c r="D16" s="307" t="s">
        <v>101</v>
      </c>
      <c r="E16" s="610"/>
      <c r="F16" s="432">
        <f t="shared" si="0"/>
        <v>0</v>
      </c>
    </row>
    <row r="17" spans="1:6" ht="45">
      <c r="A17" s="430">
        <v>6</v>
      </c>
      <c r="B17" s="309" t="s">
        <v>514</v>
      </c>
      <c r="C17" s="431">
        <v>2</v>
      </c>
      <c r="D17" s="307" t="s">
        <v>101</v>
      </c>
      <c r="E17" s="610"/>
      <c r="F17" s="432">
        <f t="shared" si="0"/>
        <v>0</v>
      </c>
    </row>
    <row r="18" spans="1:6" ht="45">
      <c r="A18" s="430">
        <v>7</v>
      </c>
      <c r="B18" s="309" t="s">
        <v>515</v>
      </c>
      <c r="C18" s="431">
        <v>4</v>
      </c>
      <c r="D18" s="307" t="s">
        <v>101</v>
      </c>
      <c r="E18" s="610"/>
      <c r="F18" s="432">
        <f t="shared" si="0"/>
        <v>0</v>
      </c>
    </row>
    <row r="19" spans="1:6" ht="15">
      <c r="A19" s="430">
        <v>8</v>
      </c>
      <c r="B19" s="333" t="s">
        <v>516</v>
      </c>
      <c r="C19" s="431">
        <v>3</v>
      </c>
      <c r="D19" s="307" t="s">
        <v>101</v>
      </c>
      <c r="E19" s="610"/>
      <c r="F19" s="426">
        <f t="shared" si="0"/>
        <v>0</v>
      </c>
    </row>
    <row r="20" spans="1:6" ht="15">
      <c r="A20" s="430">
        <v>9</v>
      </c>
      <c r="B20" s="333" t="s">
        <v>517</v>
      </c>
      <c r="C20" s="431">
        <v>2</v>
      </c>
      <c r="D20" s="307" t="s">
        <v>101</v>
      </c>
      <c r="E20" s="610"/>
      <c r="F20" s="426">
        <f t="shared" si="0"/>
        <v>0</v>
      </c>
    </row>
    <row r="21" spans="1:6" ht="15">
      <c r="A21" s="430">
        <v>10</v>
      </c>
      <c r="B21" s="333" t="s">
        <v>518</v>
      </c>
      <c r="C21" s="431">
        <v>2</v>
      </c>
      <c r="D21" s="307" t="s">
        <v>101</v>
      </c>
      <c r="E21" s="610"/>
      <c r="F21" s="426">
        <f t="shared" si="0"/>
        <v>0</v>
      </c>
    </row>
    <row r="22" spans="1:6" ht="15">
      <c r="A22" s="430">
        <v>11</v>
      </c>
      <c r="B22" s="333" t="s">
        <v>319</v>
      </c>
      <c r="C22" s="431">
        <v>4</v>
      </c>
      <c r="D22" s="307" t="s">
        <v>101</v>
      </c>
      <c r="E22" s="610"/>
      <c r="F22" s="426">
        <f t="shared" si="0"/>
        <v>0</v>
      </c>
    </row>
    <row r="23" spans="1:6" ht="15.75" thickBot="1">
      <c r="A23" s="430">
        <v>12</v>
      </c>
      <c r="B23" s="335" t="s">
        <v>320</v>
      </c>
      <c r="C23" s="433">
        <v>2</v>
      </c>
      <c r="D23" s="313" t="s">
        <v>101</v>
      </c>
      <c r="E23" s="612"/>
      <c r="F23" s="428">
        <f t="shared" si="0"/>
        <v>0</v>
      </c>
    </row>
    <row r="24" spans="1:6" ht="18" thickBot="1">
      <c r="A24" s="434"/>
      <c r="B24" s="284" t="s">
        <v>323</v>
      </c>
      <c r="C24" s="435"/>
      <c r="D24" s="436"/>
      <c r="E24" s="620"/>
      <c r="F24" s="437"/>
    </row>
    <row r="25" spans="1:6" ht="30">
      <c r="A25" s="438">
        <v>13</v>
      </c>
      <c r="B25" s="439" t="s">
        <v>324</v>
      </c>
      <c r="C25" s="440">
        <v>20</v>
      </c>
      <c r="D25" s="441" t="s">
        <v>118</v>
      </c>
      <c r="E25" s="621"/>
      <c r="F25" s="442">
        <f aca="true" t="shared" si="1" ref="F25:F40">C25*E25</f>
        <v>0</v>
      </c>
    </row>
    <row r="26" spans="1:6" ht="30">
      <c r="A26" s="443">
        <v>14</v>
      </c>
      <c r="B26" s="444" t="s">
        <v>325</v>
      </c>
      <c r="C26" s="328">
        <v>6</v>
      </c>
      <c r="D26" s="329" t="s">
        <v>118</v>
      </c>
      <c r="E26" s="616"/>
      <c r="F26" s="445">
        <f t="shared" si="1"/>
        <v>0</v>
      </c>
    </row>
    <row r="27" spans="1:6" ht="30">
      <c r="A27" s="443">
        <v>15</v>
      </c>
      <c r="B27" s="444" t="s">
        <v>519</v>
      </c>
      <c r="C27" s="328">
        <v>6</v>
      </c>
      <c r="D27" s="329" t="s">
        <v>118</v>
      </c>
      <c r="E27" s="616"/>
      <c r="F27" s="445">
        <f t="shared" si="1"/>
        <v>0</v>
      </c>
    </row>
    <row r="28" spans="1:6" ht="30">
      <c r="A28" s="443">
        <v>16</v>
      </c>
      <c r="B28" s="444" t="s">
        <v>520</v>
      </c>
      <c r="C28" s="328">
        <v>86</v>
      </c>
      <c r="D28" s="329" t="s">
        <v>118</v>
      </c>
      <c r="E28" s="616"/>
      <c r="F28" s="445">
        <f t="shared" si="1"/>
        <v>0</v>
      </c>
    </row>
    <row r="29" spans="1:6" ht="45">
      <c r="A29" s="446">
        <v>17</v>
      </c>
      <c r="B29" s="447" t="s">
        <v>521</v>
      </c>
      <c r="C29" s="448">
        <v>17</v>
      </c>
      <c r="D29" s="449" t="s">
        <v>118</v>
      </c>
      <c r="E29" s="622"/>
      <c r="F29" s="450">
        <f t="shared" si="1"/>
        <v>0</v>
      </c>
    </row>
    <row r="30" spans="1:6" ht="45">
      <c r="A30" s="446">
        <v>18</v>
      </c>
      <c r="B30" s="447" t="s">
        <v>522</v>
      </c>
      <c r="C30" s="448">
        <v>17</v>
      </c>
      <c r="D30" s="449" t="s">
        <v>118</v>
      </c>
      <c r="E30" s="622"/>
      <c r="F30" s="450">
        <f t="shared" si="1"/>
        <v>0</v>
      </c>
    </row>
    <row r="31" spans="1:6" ht="45">
      <c r="A31" s="446">
        <v>19</v>
      </c>
      <c r="B31" s="447" t="s">
        <v>523</v>
      </c>
      <c r="C31" s="448">
        <v>17</v>
      </c>
      <c r="D31" s="449" t="s">
        <v>118</v>
      </c>
      <c r="E31" s="622"/>
      <c r="F31" s="450">
        <f t="shared" si="1"/>
        <v>0</v>
      </c>
    </row>
    <row r="32" spans="1:6" ht="30">
      <c r="A32" s="446">
        <v>20</v>
      </c>
      <c r="B32" s="447" t="s">
        <v>524</v>
      </c>
      <c r="C32" s="451">
        <v>12</v>
      </c>
      <c r="D32" s="449" t="s">
        <v>101</v>
      </c>
      <c r="E32" s="622"/>
      <c r="F32" s="450">
        <f t="shared" si="1"/>
        <v>0</v>
      </c>
    </row>
    <row r="33" spans="1:6" ht="30">
      <c r="A33" s="446">
        <v>21</v>
      </c>
      <c r="B33" s="447" t="s">
        <v>525</v>
      </c>
      <c r="C33" s="451">
        <v>12</v>
      </c>
      <c r="D33" s="449" t="s">
        <v>101</v>
      </c>
      <c r="E33" s="622"/>
      <c r="F33" s="450">
        <f t="shared" si="1"/>
        <v>0</v>
      </c>
    </row>
    <row r="34" spans="1:6" ht="45">
      <c r="A34" s="446">
        <v>22</v>
      </c>
      <c r="B34" s="447" t="s">
        <v>526</v>
      </c>
      <c r="C34" s="451">
        <v>2</v>
      </c>
      <c r="D34" s="449" t="s">
        <v>101</v>
      </c>
      <c r="E34" s="622"/>
      <c r="F34" s="450">
        <f t="shared" si="1"/>
        <v>0</v>
      </c>
    </row>
    <row r="35" spans="1:6" ht="45">
      <c r="A35" s="446">
        <v>23</v>
      </c>
      <c r="B35" s="447" t="s">
        <v>527</v>
      </c>
      <c r="C35" s="451">
        <v>2</v>
      </c>
      <c r="D35" s="449" t="s">
        <v>101</v>
      </c>
      <c r="E35" s="622"/>
      <c r="F35" s="450">
        <f t="shared" si="1"/>
        <v>0</v>
      </c>
    </row>
    <row r="36" spans="1:6" ht="45">
      <c r="A36" s="446">
        <v>24</v>
      </c>
      <c r="B36" s="447" t="s">
        <v>528</v>
      </c>
      <c r="C36" s="451">
        <v>2</v>
      </c>
      <c r="D36" s="449" t="s">
        <v>101</v>
      </c>
      <c r="E36" s="622"/>
      <c r="F36" s="450">
        <f t="shared" si="1"/>
        <v>0</v>
      </c>
    </row>
    <row r="37" spans="1:6" ht="30">
      <c r="A37" s="446">
        <v>25</v>
      </c>
      <c r="B37" s="447" t="s">
        <v>529</v>
      </c>
      <c r="C37" s="451">
        <v>2</v>
      </c>
      <c r="D37" s="449" t="s">
        <v>101</v>
      </c>
      <c r="E37" s="622"/>
      <c r="F37" s="450">
        <f t="shared" si="1"/>
        <v>0</v>
      </c>
    </row>
    <row r="38" spans="1:6" ht="30">
      <c r="A38" s="446">
        <v>26</v>
      </c>
      <c r="B38" s="447" t="s">
        <v>530</v>
      </c>
      <c r="C38" s="451">
        <v>2</v>
      </c>
      <c r="D38" s="449" t="s">
        <v>101</v>
      </c>
      <c r="E38" s="622"/>
      <c r="F38" s="450">
        <f t="shared" si="1"/>
        <v>0</v>
      </c>
    </row>
    <row r="39" spans="1:6" ht="30">
      <c r="A39" s="446">
        <v>27</v>
      </c>
      <c r="B39" s="447" t="s">
        <v>531</v>
      </c>
      <c r="C39" s="451">
        <v>2</v>
      </c>
      <c r="D39" s="449" t="s">
        <v>101</v>
      </c>
      <c r="E39" s="622"/>
      <c r="F39" s="450">
        <f t="shared" si="1"/>
        <v>0</v>
      </c>
    </row>
    <row r="40" spans="1:6" ht="15.75" thickBot="1">
      <c r="A40" s="452">
        <v>28</v>
      </c>
      <c r="B40" s="453" t="s">
        <v>532</v>
      </c>
      <c r="C40" s="454">
        <v>60</v>
      </c>
      <c r="D40" s="455" t="s">
        <v>118</v>
      </c>
      <c r="E40" s="623"/>
      <c r="F40" s="456">
        <f t="shared" si="1"/>
        <v>0</v>
      </c>
    </row>
    <row r="41" spans="1:6" ht="18" thickBot="1">
      <c r="A41" s="457"/>
      <c r="B41" s="421" t="s">
        <v>330</v>
      </c>
      <c r="C41" s="458"/>
      <c r="D41" s="459"/>
      <c r="E41" s="624"/>
      <c r="F41" s="460"/>
    </row>
    <row r="42" spans="1:6" ht="30">
      <c r="A42" s="452">
        <v>29</v>
      </c>
      <c r="B42" s="340" t="s">
        <v>331</v>
      </c>
      <c r="C42" s="306">
        <v>20</v>
      </c>
      <c r="D42" s="307" t="s">
        <v>118</v>
      </c>
      <c r="E42" s="613"/>
      <c r="F42" s="461">
        <f>C42*E42</f>
        <v>0</v>
      </c>
    </row>
    <row r="43" spans="1:6" ht="30">
      <c r="A43" s="462">
        <v>30</v>
      </c>
      <c r="B43" s="340" t="s">
        <v>332</v>
      </c>
      <c r="C43" s="312">
        <v>6</v>
      </c>
      <c r="D43" s="313" t="s">
        <v>118</v>
      </c>
      <c r="E43" s="613"/>
      <c r="F43" s="463">
        <f>C43*E43</f>
        <v>0</v>
      </c>
    </row>
    <row r="44" spans="1:6" ht="30">
      <c r="A44" s="462">
        <v>31</v>
      </c>
      <c r="B44" s="340" t="s">
        <v>334</v>
      </c>
      <c r="C44" s="312">
        <v>6</v>
      </c>
      <c r="D44" s="313" t="s">
        <v>118</v>
      </c>
      <c r="E44" s="613"/>
      <c r="F44" s="463">
        <f>C44*E44</f>
        <v>0</v>
      </c>
    </row>
    <row r="45" spans="1:6" ht="30.75" thickBot="1">
      <c r="A45" s="452">
        <v>32</v>
      </c>
      <c r="B45" s="343" t="s">
        <v>335</v>
      </c>
      <c r="C45" s="312">
        <v>86</v>
      </c>
      <c r="D45" s="313" t="s">
        <v>118</v>
      </c>
      <c r="E45" s="617"/>
      <c r="F45" s="463">
        <f>C45*E45</f>
        <v>0</v>
      </c>
    </row>
    <row r="46" spans="1:6" ht="18" thickBot="1">
      <c r="A46" s="457"/>
      <c r="B46" s="421" t="s">
        <v>349</v>
      </c>
      <c r="C46" s="458"/>
      <c r="D46" s="459"/>
      <c r="E46" s="624"/>
      <c r="F46" s="460"/>
    </row>
    <row r="47" spans="1:6" ht="30.75" thickBot="1">
      <c r="A47" s="452">
        <v>33</v>
      </c>
      <c r="B47" s="453" t="s">
        <v>533</v>
      </c>
      <c r="C47" s="464">
        <v>120</v>
      </c>
      <c r="D47" s="465" t="s">
        <v>118</v>
      </c>
      <c r="E47" s="623"/>
      <c r="F47" s="456">
        <f>C47*E47</f>
        <v>0</v>
      </c>
    </row>
    <row r="48" spans="1:6" ht="18" thickBot="1">
      <c r="A48" s="466"/>
      <c r="B48" s="284" t="s">
        <v>361</v>
      </c>
      <c r="C48" s="284"/>
      <c r="D48" s="284"/>
      <c r="E48" s="625"/>
      <c r="F48" s="467"/>
    </row>
    <row r="49" spans="1:6" ht="60">
      <c r="A49" s="468">
        <v>34</v>
      </c>
      <c r="B49" s="469" t="s">
        <v>534</v>
      </c>
      <c r="C49" s="470">
        <v>18</v>
      </c>
      <c r="D49" s="471" t="s">
        <v>118</v>
      </c>
      <c r="E49" s="626"/>
      <c r="F49" s="426">
        <f aca="true" t="shared" si="2" ref="F49:F57">C49*E49</f>
        <v>0</v>
      </c>
    </row>
    <row r="50" spans="1:6" ht="30">
      <c r="A50" s="425">
        <v>35</v>
      </c>
      <c r="B50" s="309" t="s">
        <v>535</v>
      </c>
      <c r="C50" s="306">
        <v>18</v>
      </c>
      <c r="D50" s="307" t="s">
        <v>109</v>
      </c>
      <c r="E50" s="613"/>
      <c r="F50" s="426">
        <f t="shared" si="2"/>
        <v>0</v>
      </c>
    </row>
    <row r="51" spans="1:6" ht="30">
      <c r="A51" s="425">
        <v>36</v>
      </c>
      <c r="B51" s="309" t="s">
        <v>536</v>
      </c>
      <c r="C51" s="306">
        <v>18</v>
      </c>
      <c r="D51" s="307" t="s">
        <v>109</v>
      </c>
      <c r="E51" s="613"/>
      <c r="F51" s="426">
        <f t="shared" si="2"/>
        <v>0</v>
      </c>
    </row>
    <row r="52" spans="1:6" ht="30">
      <c r="A52" s="425">
        <v>37</v>
      </c>
      <c r="B52" s="309" t="s">
        <v>537</v>
      </c>
      <c r="C52" s="306">
        <v>0.7</v>
      </c>
      <c r="D52" s="307" t="s">
        <v>109</v>
      </c>
      <c r="E52" s="613"/>
      <c r="F52" s="426">
        <f t="shared" si="2"/>
        <v>0</v>
      </c>
    </row>
    <row r="53" spans="1:6" ht="30">
      <c r="A53" s="425">
        <v>38</v>
      </c>
      <c r="B53" s="309" t="s">
        <v>538</v>
      </c>
      <c r="C53" s="306">
        <v>0.7</v>
      </c>
      <c r="D53" s="307" t="s">
        <v>109</v>
      </c>
      <c r="E53" s="613"/>
      <c r="F53" s="426">
        <f t="shared" si="2"/>
        <v>0</v>
      </c>
    </row>
    <row r="54" spans="1:6" ht="30">
      <c r="A54" s="425">
        <v>39</v>
      </c>
      <c r="B54" s="309" t="s">
        <v>539</v>
      </c>
      <c r="C54" s="306">
        <v>10</v>
      </c>
      <c r="D54" s="307" t="s">
        <v>101</v>
      </c>
      <c r="E54" s="613"/>
      <c r="F54" s="426">
        <f t="shared" si="2"/>
        <v>0</v>
      </c>
    </row>
    <row r="55" spans="1:6" ht="30">
      <c r="A55" s="425">
        <v>40</v>
      </c>
      <c r="B55" s="309" t="s">
        <v>540</v>
      </c>
      <c r="C55" s="306">
        <v>2</v>
      </c>
      <c r="D55" s="307" t="s">
        <v>101</v>
      </c>
      <c r="E55" s="613"/>
      <c r="F55" s="426">
        <f t="shared" si="2"/>
        <v>0</v>
      </c>
    </row>
    <row r="56" spans="1:6" ht="30">
      <c r="A56" s="425">
        <v>41</v>
      </c>
      <c r="B56" s="309" t="s">
        <v>541</v>
      </c>
      <c r="C56" s="306">
        <v>2</v>
      </c>
      <c r="D56" s="307" t="s">
        <v>101</v>
      </c>
      <c r="E56" s="613"/>
      <c r="F56" s="426">
        <f t="shared" si="2"/>
        <v>0</v>
      </c>
    </row>
    <row r="57" spans="1:6" ht="15.75" thickBot="1">
      <c r="A57" s="425">
        <v>42</v>
      </c>
      <c r="B57" s="309" t="s">
        <v>542</v>
      </c>
      <c r="C57" s="306">
        <v>4</v>
      </c>
      <c r="D57" s="307" t="s">
        <v>109</v>
      </c>
      <c r="E57" s="613"/>
      <c r="F57" s="426">
        <f t="shared" si="2"/>
        <v>0</v>
      </c>
    </row>
    <row r="58" spans="1:6" ht="18" thickBot="1">
      <c r="A58" s="457"/>
      <c r="B58" s="421" t="s">
        <v>543</v>
      </c>
      <c r="C58" s="458"/>
      <c r="D58" s="459"/>
      <c r="E58" s="624"/>
      <c r="F58" s="460"/>
    </row>
    <row r="59" spans="1:6" ht="15">
      <c r="A59" s="472">
        <v>43</v>
      </c>
      <c r="B59" s="309" t="s">
        <v>372</v>
      </c>
      <c r="C59" s="306">
        <v>114</v>
      </c>
      <c r="D59" s="307" t="s">
        <v>118</v>
      </c>
      <c r="E59" s="613"/>
      <c r="F59" s="461">
        <f>C59*E59</f>
        <v>0</v>
      </c>
    </row>
    <row r="60" spans="1:6" ht="15">
      <c r="A60" s="425">
        <v>44</v>
      </c>
      <c r="B60" s="333" t="s">
        <v>376</v>
      </c>
      <c r="C60" s="431">
        <v>1</v>
      </c>
      <c r="D60" s="307" t="s">
        <v>173</v>
      </c>
      <c r="E60" s="613"/>
      <c r="F60" s="426">
        <f>C60*E60</f>
        <v>0</v>
      </c>
    </row>
    <row r="61" spans="1:6" ht="15.75" thickBot="1">
      <c r="A61" s="425">
        <v>45</v>
      </c>
      <c r="B61" s="309" t="s">
        <v>377</v>
      </c>
      <c r="C61" s="431">
        <v>1</v>
      </c>
      <c r="D61" s="307" t="s">
        <v>173</v>
      </c>
      <c r="E61" s="613"/>
      <c r="F61" s="426">
        <f>C61*E61</f>
        <v>0</v>
      </c>
    </row>
    <row r="62" spans="1:6" ht="13.5" thickBot="1">
      <c r="A62" s="563" t="s">
        <v>380</v>
      </c>
      <c r="B62" s="563"/>
      <c r="C62" s="563"/>
      <c r="D62" s="563"/>
      <c r="E62" s="563"/>
      <c r="F62" s="563"/>
    </row>
    <row r="63" spans="1:6" ht="13.5" thickBot="1">
      <c r="A63" s="563"/>
      <c r="B63" s="563"/>
      <c r="C63" s="563"/>
      <c r="D63" s="563"/>
      <c r="E63" s="563"/>
      <c r="F63" s="563"/>
    </row>
    <row r="64" spans="3:4" ht="12.75">
      <c r="C64" s="473"/>
      <c r="D64" s="473"/>
    </row>
  </sheetData>
  <sheetProtection algorithmName="SHA-512" hashValue="1nEa50R0oRLl3phx3niHQNztmMI1PYsZ1KDscCJlfznxkGlD/0U9OBARCtnKInUdgAxpeWqZ0pRGDGqdfTbfMw==" saltValue="4CB/hyMJ/uOLPqUxJ4f7Kg==" spinCount="100000" sheet="1" objects="1" scenarios="1"/>
  <mergeCells count="13">
    <mergeCell ref="A62:F63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18" customWidth="1"/>
    <col min="2" max="2" width="11.625" style="218" customWidth="1"/>
    <col min="3" max="3" width="40.375" style="218" customWidth="1"/>
    <col min="4" max="4" width="5.625" style="218" customWidth="1"/>
    <col min="5" max="5" width="8.625" style="228" customWidth="1"/>
    <col min="6" max="6" width="9.875" style="218" customWidth="1"/>
    <col min="7" max="7" width="13.875" style="218" customWidth="1"/>
    <col min="8" max="8" width="11.75390625" style="218" hidden="1" customWidth="1"/>
    <col min="9" max="9" width="11.625" style="218" hidden="1" customWidth="1"/>
    <col min="10" max="10" width="11.00390625" style="218" hidden="1" customWidth="1"/>
    <col min="11" max="11" width="10.375" style="218" hidden="1" customWidth="1"/>
    <col min="12" max="12" width="75.375" style="218" customWidth="1"/>
    <col min="13" max="13" width="45.25390625" style="218" customWidth="1"/>
    <col min="14" max="16384" width="9.125" style="218" customWidth="1"/>
  </cols>
  <sheetData>
    <row r="1" spans="1:7" ht="15.75">
      <c r="A1" s="533" t="s">
        <v>255</v>
      </c>
      <c r="B1" s="533"/>
      <c r="C1" s="533"/>
      <c r="D1" s="533"/>
      <c r="E1" s="533"/>
      <c r="F1" s="533"/>
      <c r="G1" s="533"/>
    </row>
    <row r="2" spans="2:7" ht="14.25" customHeight="1" thickBot="1">
      <c r="B2" s="219"/>
      <c r="C2" s="220"/>
      <c r="D2" s="220"/>
      <c r="E2" s="221"/>
      <c r="F2" s="220"/>
      <c r="G2" s="220"/>
    </row>
    <row r="3" spans="1:7" ht="13.5" thickTop="1">
      <c r="A3" s="524" t="s">
        <v>2</v>
      </c>
      <c r="B3" s="525"/>
      <c r="C3" s="172" t="s">
        <v>105</v>
      </c>
      <c r="D3" s="222"/>
      <c r="E3" s="223" t="s">
        <v>86</v>
      </c>
      <c r="F3" s="224" t="str">
        <f>'SO 07 1 Rek'!H1</f>
        <v>1</v>
      </c>
      <c r="G3" s="225"/>
    </row>
    <row r="4" spans="1:7" ht="13.5" thickBot="1">
      <c r="A4" s="534" t="s">
        <v>77</v>
      </c>
      <c r="B4" s="527"/>
      <c r="C4" s="178" t="s">
        <v>223</v>
      </c>
      <c r="D4" s="226"/>
      <c r="E4" s="535" t="str">
        <f>'SO 07 1 Rek'!G2</f>
        <v>Plynovod</v>
      </c>
      <c r="F4" s="536"/>
      <c r="G4" s="537"/>
    </row>
    <row r="5" spans="1:7" ht="13.5" thickTop="1">
      <c r="A5" s="227"/>
      <c r="G5" s="229"/>
    </row>
    <row r="6" spans="1:11" ht="27" customHeight="1">
      <c r="A6" s="230" t="s">
        <v>87</v>
      </c>
      <c r="B6" s="231" t="s">
        <v>88</v>
      </c>
      <c r="C6" s="231" t="s">
        <v>89</v>
      </c>
      <c r="D6" s="231" t="s">
        <v>90</v>
      </c>
      <c r="E6" s="232" t="s">
        <v>91</v>
      </c>
      <c r="F6" s="231" t="s">
        <v>92</v>
      </c>
      <c r="G6" s="233" t="s">
        <v>93</v>
      </c>
      <c r="H6" s="234" t="s">
        <v>94</v>
      </c>
      <c r="I6" s="234" t="s">
        <v>95</v>
      </c>
      <c r="J6" s="234" t="s">
        <v>96</v>
      </c>
      <c r="K6" s="234" t="s">
        <v>97</v>
      </c>
    </row>
    <row r="7" spans="1:15" ht="12.75">
      <c r="A7" s="235" t="s">
        <v>98</v>
      </c>
      <c r="B7" s="236" t="s">
        <v>224</v>
      </c>
      <c r="C7" s="237" t="s">
        <v>225</v>
      </c>
      <c r="D7" s="238"/>
      <c r="E7" s="239"/>
      <c r="F7" s="239"/>
      <c r="G7" s="240"/>
      <c r="H7" s="241"/>
      <c r="I7" s="242"/>
      <c r="J7" s="243"/>
      <c r="K7" s="244"/>
      <c r="O7" s="245">
        <v>1</v>
      </c>
    </row>
    <row r="8" spans="1:80" ht="12.75">
      <c r="A8" s="246">
        <v>1</v>
      </c>
      <c r="B8" s="247" t="s">
        <v>227</v>
      </c>
      <c r="C8" s="248" t="s">
        <v>228</v>
      </c>
      <c r="D8" s="249" t="s">
        <v>113</v>
      </c>
      <c r="E8" s="250">
        <v>1</v>
      </c>
      <c r="F8" s="250">
        <f>SUM('SO 07 1 Pol Plyn'!F23)</f>
        <v>0</v>
      </c>
      <c r="G8" s="251">
        <f>E8*F8</f>
        <v>0</v>
      </c>
      <c r="H8" s="252">
        <v>0</v>
      </c>
      <c r="I8" s="253">
        <f>E8*H8</f>
        <v>0</v>
      </c>
      <c r="J8" s="252"/>
      <c r="K8" s="253">
        <f>E8*J8</f>
        <v>0</v>
      </c>
      <c r="O8" s="245">
        <v>2</v>
      </c>
      <c r="AA8" s="218">
        <v>12</v>
      </c>
      <c r="AB8" s="218">
        <v>0</v>
      </c>
      <c r="AC8" s="218">
        <v>1</v>
      </c>
      <c r="AZ8" s="218">
        <v>2</v>
      </c>
      <c r="BA8" s="218">
        <f>IF(AZ8=1,G8,0)</f>
        <v>0</v>
      </c>
      <c r="BB8" s="218">
        <f>IF(AZ8=2,G8,0)</f>
        <v>0</v>
      </c>
      <c r="BC8" s="218">
        <f>IF(AZ8=3,G8,0)</f>
        <v>0</v>
      </c>
      <c r="BD8" s="218">
        <f>IF(AZ8=4,G8,0)</f>
        <v>0</v>
      </c>
      <c r="BE8" s="218">
        <f>IF(AZ8=5,G8,0)</f>
        <v>0</v>
      </c>
      <c r="CA8" s="245">
        <v>12</v>
      </c>
      <c r="CB8" s="245">
        <v>0</v>
      </c>
    </row>
    <row r="9" spans="1:57" ht="12.75">
      <c r="A9" s="255"/>
      <c r="B9" s="256" t="s">
        <v>102</v>
      </c>
      <c r="C9" s="257" t="s">
        <v>226</v>
      </c>
      <c r="D9" s="258"/>
      <c r="E9" s="259"/>
      <c r="F9" s="260"/>
      <c r="G9" s="261">
        <f>SUM(G7:G8)</f>
        <v>0</v>
      </c>
      <c r="H9" s="262"/>
      <c r="I9" s="263">
        <f>SUM(I7:I8)</f>
        <v>0</v>
      </c>
      <c r="J9" s="262"/>
      <c r="K9" s="263">
        <f>SUM(K7:K8)</f>
        <v>0</v>
      </c>
      <c r="O9" s="245">
        <v>4</v>
      </c>
      <c r="BA9" s="264">
        <f>SUM(BA7:BA8)</f>
        <v>0</v>
      </c>
      <c r="BB9" s="264">
        <f>SUM(BB7:BB8)</f>
        <v>0</v>
      </c>
      <c r="BC9" s="264">
        <f>SUM(BC7:BC8)</f>
        <v>0</v>
      </c>
      <c r="BD9" s="264">
        <f>SUM(BD7:BD8)</f>
        <v>0</v>
      </c>
      <c r="BE9" s="264">
        <f>SUM(BE7:BE8)</f>
        <v>0</v>
      </c>
    </row>
    <row r="10" ht="12.75">
      <c r="E10" s="218"/>
    </row>
    <row r="11" ht="12.75">
      <c r="E11" s="218"/>
    </row>
    <row r="12" ht="12.75">
      <c r="E12" s="218"/>
    </row>
    <row r="13" ht="12.75">
      <c r="E13" s="218"/>
    </row>
    <row r="14" ht="12.75">
      <c r="E14" s="218"/>
    </row>
    <row r="15" ht="12.75">
      <c r="E15" s="218"/>
    </row>
    <row r="16" ht="12.75">
      <c r="E16" s="218"/>
    </row>
    <row r="17" ht="12.75">
      <c r="E17" s="218"/>
    </row>
    <row r="18" ht="12.75">
      <c r="E18" s="218"/>
    </row>
    <row r="19" ht="12.75">
      <c r="E19" s="218"/>
    </row>
    <row r="20" ht="12.75">
      <c r="E20" s="218"/>
    </row>
    <row r="21" ht="12.75">
      <c r="E21" s="218"/>
    </row>
    <row r="22" ht="12.75">
      <c r="E22" s="218"/>
    </row>
    <row r="23" ht="12.75">
      <c r="E23" s="218"/>
    </row>
    <row r="24" ht="12.75">
      <c r="E24" s="218"/>
    </row>
    <row r="25" ht="12.75">
      <c r="E25" s="218"/>
    </row>
    <row r="26" ht="12.75">
      <c r="E26" s="218"/>
    </row>
    <row r="27" ht="12.75">
      <c r="E27" s="218"/>
    </row>
    <row r="28" ht="12.75">
      <c r="E28" s="218"/>
    </row>
    <row r="29" ht="12.75">
      <c r="E29" s="218"/>
    </row>
    <row r="30" ht="12.75">
      <c r="E30" s="218"/>
    </row>
    <row r="31" ht="12.75">
      <c r="E31" s="218"/>
    </row>
    <row r="32" ht="12.75">
      <c r="E32" s="218"/>
    </row>
    <row r="33" spans="1:7" ht="12.75">
      <c r="A33" s="254"/>
      <c r="B33" s="254"/>
      <c r="C33" s="254"/>
      <c r="D33" s="254"/>
      <c r="E33" s="254"/>
      <c r="F33" s="254"/>
      <c r="G33" s="254"/>
    </row>
    <row r="34" spans="1:7" ht="12.75">
      <c r="A34" s="254"/>
      <c r="B34" s="254"/>
      <c r="C34" s="254"/>
      <c r="D34" s="254"/>
      <c r="E34" s="254"/>
      <c r="F34" s="254"/>
      <c r="G34" s="254"/>
    </row>
    <row r="35" spans="1:7" ht="12.75">
      <c r="A35" s="254"/>
      <c r="B35" s="254"/>
      <c r="C35" s="254"/>
      <c r="D35" s="254"/>
      <c r="E35" s="254"/>
      <c r="F35" s="254"/>
      <c r="G35" s="254"/>
    </row>
    <row r="36" spans="1:7" ht="12.75">
      <c r="A36" s="254"/>
      <c r="B36" s="254"/>
      <c r="C36" s="254"/>
      <c r="D36" s="254"/>
      <c r="E36" s="254"/>
      <c r="F36" s="254"/>
      <c r="G36" s="254"/>
    </row>
    <row r="37" ht="12.75">
      <c r="E37" s="218"/>
    </row>
    <row r="38" ht="12.75">
      <c r="E38" s="218"/>
    </row>
    <row r="39" ht="12.75">
      <c r="E39" s="218"/>
    </row>
    <row r="40" ht="12.75">
      <c r="E40" s="218"/>
    </row>
    <row r="41" ht="12.75">
      <c r="E41" s="218"/>
    </row>
    <row r="42" ht="12.75">
      <c r="E42" s="218"/>
    </row>
    <row r="43" ht="12.75">
      <c r="E43" s="218"/>
    </row>
    <row r="44" ht="12.75">
      <c r="E44" s="218"/>
    </row>
    <row r="45" ht="12.75">
      <c r="E45" s="218"/>
    </row>
    <row r="46" ht="12.75">
      <c r="E46" s="218"/>
    </row>
    <row r="47" ht="12.75">
      <c r="E47" s="218"/>
    </row>
    <row r="48" ht="12.75">
      <c r="E48" s="218"/>
    </row>
    <row r="49" ht="12.75">
      <c r="E49" s="218"/>
    </row>
    <row r="50" ht="12.75">
      <c r="E50" s="218"/>
    </row>
    <row r="51" ht="12.75">
      <c r="E51" s="218"/>
    </row>
    <row r="52" ht="12.75">
      <c r="E52" s="218"/>
    </row>
    <row r="53" ht="12.75">
      <c r="E53" s="218"/>
    </row>
    <row r="54" ht="12.75">
      <c r="E54" s="218"/>
    </row>
    <row r="55" ht="12.75">
      <c r="E55" s="218"/>
    </row>
    <row r="56" ht="12.75">
      <c r="E56" s="218"/>
    </row>
    <row r="57" ht="12.75">
      <c r="E57" s="218"/>
    </row>
    <row r="58" ht="12.75">
      <c r="E58" s="218"/>
    </row>
    <row r="59" ht="12.75">
      <c r="E59" s="218"/>
    </row>
    <row r="60" ht="12.75">
      <c r="E60" s="218"/>
    </row>
    <row r="61" ht="12.75">
      <c r="E61" s="218"/>
    </row>
    <row r="62" ht="12.75">
      <c r="E62" s="218"/>
    </row>
    <row r="63" ht="12.75">
      <c r="E63" s="218"/>
    </row>
    <row r="64" ht="12.75">
      <c r="E64" s="218"/>
    </row>
    <row r="65" ht="12.75">
      <c r="E65" s="218"/>
    </row>
    <row r="66" ht="12.75">
      <c r="E66" s="218"/>
    </row>
    <row r="67" ht="12.75">
      <c r="E67" s="218"/>
    </row>
    <row r="68" spans="1:2" ht="12.75">
      <c r="A68" s="265"/>
      <c r="B68" s="265"/>
    </row>
    <row r="69" spans="1:7" ht="12.75">
      <c r="A69" s="254"/>
      <c r="B69" s="254"/>
      <c r="C69" s="266"/>
      <c r="D69" s="266"/>
      <c r="E69" s="267"/>
      <c r="F69" s="266"/>
      <c r="G69" s="268"/>
    </row>
    <row r="70" spans="1:7" ht="12.75">
      <c r="A70" s="269"/>
      <c r="B70" s="269"/>
      <c r="C70" s="254"/>
      <c r="D70" s="254"/>
      <c r="E70" s="270"/>
      <c r="F70" s="254"/>
      <c r="G70" s="254"/>
    </row>
    <row r="71" spans="1:7" ht="12.75">
      <c r="A71" s="254"/>
      <c r="B71" s="254"/>
      <c r="C71" s="254"/>
      <c r="D71" s="254"/>
      <c r="E71" s="270"/>
      <c r="F71" s="254"/>
      <c r="G71" s="254"/>
    </row>
    <row r="72" spans="1:7" ht="12.75">
      <c r="A72" s="254"/>
      <c r="B72" s="254"/>
      <c r="C72" s="254"/>
      <c r="D72" s="254"/>
      <c r="E72" s="270"/>
      <c r="F72" s="254"/>
      <c r="G72" s="254"/>
    </row>
    <row r="73" spans="1:7" ht="12.75">
      <c r="A73" s="254"/>
      <c r="B73" s="254"/>
      <c r="C73" s="254"/>
      <c r="D73" s="254"/>
      <c r="E73" s="270"/>
      <c r="F73" s="254"/>
      <c r="G73" s="254"/>
    </row>
    <row r="74" spans="1:7" ht="12.75">
      <c r="A74" s="254"/>
      <c r="B74" s="254"/>
      <c r="C74" s="254"/>
      <c r="D74" s="254"/>
      <c r="E74" s="270"/>
      <c r="F74" s="254"/>
      <c r="G74" s="254"/>
    </row>
    <row r="75" spans="1:7" ht="12.75">
      <c r="A75" s="254"/>
      <c r="B75" s="254"/>
      <c r="C75" s="254"/>
      <c r="D75" s="254"/>
      <c r="E75" s="270"/>
      <c r="F75" s="254"/>
      <c r="G75" s="254"/>
    </row>
    <row r="76" spans="1:7" ht="12.75">
      <c r="A76" s="254"/>
      <c r="B76" s="254"/>
      <c r="C76" s="254"/>
      <c r="D76" s="254"/>
      <c r="E76" s="270"/>
      <c r="F76" s="254"/>
      <c r="G76" s="254"/>
    </row>
    <row r="77" spans="1:7" ht="12.75">
      <c r="A77" s="254"/>
      <c r="B77" s="254"/>
      <c r="C77" s="254"/>
      <c r="D77" s="254"/>
      <c r="E77" s="270"/>
      <c r="F77" s="254"/>
      <c r="G77" s="254"/>
    </row>
    <row r="78" spans="1:7" ht="12.75">
      <c r="A78" s="254"/>
      <c r="B78" s="254"/>
      <c r="C78" s="254"/>
      <c r="D78" s="254"/>
      <c r="E78" s="270"/>
      <c r="F78" s="254"/>
      <c r="G78" s="254"/>
    </row>
    <row r="79" spans="1:7" ht="12.75">
      <c r="A79" s="254"/>
      <c r="B79" s="254"/>
      <c r="C79" s="254"/>
      <c r="D79" s="254"/>
      <c r="E79" s="270"/>
      <c r="F79" s="254"/>
      <c r="G79" s="254"/>
    </row>
    <row r="80" spans="1:7" ht="12.75">
      <c r="A80" s="254"/>
      <c r="B80" s="254"/>
      <c r="C80" s="254"/>
      <c r="D80" s="254"/>
      <c r="E80" s="270"/>
      <c r="F80" s="254"/>
      <c r="G80" s="254"/>
    </row>
    <row r="81" spans="1:7" ht="12.75">
      <c r="A81" s="254"/>
      <c r="B81" s="254"/>
      <c r="C81" s="254"/>
      <c r="D81" s="254"/>
      <c r="E81" s="270"/>
      <c r="F81" s="254"/>
      <c r="G81" s="254"/>
    </row>
    <row r="82" spans="1:7" ht="12.75">
      <c r="A82" s="254"/>
      <c r="B82" s="254"/>
      <c r="C82" s="254"/>
      <c r="D82" s="254"/>
      <c r="E82" s="270"/>
      <c r="F82" s="254"/>
      <c r="G82" s="254"/>
    </row>
  </sheetData>
  <sheetProtection algorithmName="SHA-512" hashValue="GwoAvK1+T9HxxdVmk7JkZfA65IAJKsZxa+kEJvsfITuUlzEzHb53IpKElC15IR8vAENoxmTauahPTOvfJ3T4ZA==" saltValue="cOAZKlMvJanlJdzoFvTtpQ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5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9" t="s">
        <v>32</v>
      </c>
      <c r="B1" s="80"/>
      <c r="C1" s="80"/>
      <c r="D1" s="80"/>
      <c r="E1" s="80"/>
      <c r="F1" s="80"/>
      <c r="G1" s="80"/>
    </row>
    <row r="2" spans="1:7" ht="12.75" customHeight="1">
      <c r="A2" s="81" t="s">
        <v>33</v>
      </c>
      <c r="B2" s="82"/>
      <c r="C2" s="83" t="s">
        <v>99</v>
      </c>
      <c r="D2" s="83" t="s">
        <v>107</v>
      </c>
      <c r="E2" s="84"/>
      <c r="F2" s="85" t="s">
        <v>34</v>
      </c>
      <c r="G2" s="86"/>
    </row>
    <row r="3" spans="1:7" ht="3" customHeight="1" hidden="1">
      <c r="A3" s="87"/>
      <c r="B3" s="88"/>
      <c r="C3" s="89"/>
      <c r="D3" s="89"/>
      <c r="E3" s="90"/>
      <c r="F3" s="91"/>
      <c r="G3" s="92"/>
    </row>
    <row r="4" spans="1:7" ht="12" customHeight="1">
      <c r="A4" s="93" t="s">
        <v>35</v>
      </c>
      <c r="B4" s="88"/>
      <c r="C4" s="89"/>
      <c r="D4" s="89"/>
      <c r="E4" s="90"/>
      <c r="F4" s="91" t="s">
        <v>36</v>
      </c>
      <c r="G4" s="94"/>
    </row>
    <row r="5" spans="1:7" ht="12.95" customHeight="1">
      <c r="A5" s="95" t="s">
        <v>106</v>
      </c>
      <c r="B5" s="96"/>
      <c r="C5" s="97" t="s">
        <v>107</v>
      </c>
      <c r="D5" s="98"/>
      <c r="E5" s="96"/>
      <c r="F5" s="91" t="s">
        <v>37</v>
      </c>
      <c r="G5" s="92"/>
    </row>
    <row r="6" spans="1:15" ht="12.95" customHeight="1">
      <c r="A6" s="93" t="s">
        <v>38</v>
      </c>
      <c r="B6" s="88"/>
      <c r="C6" s="89"/>
      <c r="D6" s="89"/>
      <c r="E6" s="90"/>
      <c r="F6" s="99" t="s">
        <v>39</v>
      </c>
      <c r="G6" s="100">
        <v>0</v>
      </c>
      <c r="O6" s="101"/>
    </row>
    <row r="7" spans="1:7" ht="12.95" customHeight="1">
      <c r="A7" s="102" t="s">
        <v>103</v>
      </c>
      <c r="B7" s="103"/>
      <c r="C7" s="104" t="s">
        <v>104</v>
      </c>
      <c r="D7" s="105"/>
      <c r="E7" s="105"/>
      <c r="F7" s="106" t="s">
        <v>40</v>
      </c>
      <c r="G7" s="100">
        <f>IF(G6=0,,ROUND((F30+F32)/G6,1))</f>
        <v>0</v>
      </c>
    </row>
    <row r="8" spans="1:9" ht="12.75">
      <c r="A8" s="107" t="s">
        <v>41</v>
      </c>
      <c r="B8" s="91"/>
      <c r="C8" s="515" t="s">
        <v>166</v>
      </c>
      <c r="D8" s="515"/>
      <c r="E8" s="516"/>
      <c r="F8" s="108" t="s">
        <v>42</v>
      </c>
      <c r="G8" s="109"/>
      <c r="H8" s="110"/>
      <c r="I8" s="111"/>
    </row>
    <row r="9" spans="1:8" ht="12.75">
      <c r="A9" s="107" t="s">
        <v>43</v>
      </c>
      <c r="B9" s="91"/>
      <c r="C9" s="515"/>
      <c r="D9" s="515"/>
      <c r="E9" s="516"/>
      <c r="F9" s="91"/>
      <c r="G9" s="112"/>
      <c r="H9" s="113"/>
    </row>
    <row r="10" spans="1:8" ht="12.75">
      <c r="A10" s="107" t="s">
        <v>44</v>
      </c>
      <c r="B10" s="91"/>
      <c r="C10" s="515" t="s">
        <v>165</v>
      </c>
      <c r="D10" s="515"/>
      <c r="E10" s="515"/>
      <c r="F10" s="114"/>
      <c r="G10" s="115"/>
      <c r="H10" s="116"/>
    </row>
    <row r="11" spans="1:57" ht="13.5" customHeight="1">
      <c r="A11" s="107" t="s">
        <v>45</v>
      </c>
      <c r="B11" s="91"/>
      <c r="C11" s="515"/>
      <c r="D11" s="515"/>
      <c r="E11" s="515"/>
      <c r="F11" s="117" t="s">
        <v>46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47</v>
      </c>
      <c r="B12" s="88"/>
      <c r="C12" s="517"/>
      <c r="D12" s="517"/>
      <c r="E12" s="517"/>
      <c r="F12" s="121" t="s">
        <v>48</v>
      </c>
      <c r="G12" s="122"/>
      <c r="H12" s="113"/>
    </row>
    <row r="13" spans="1:8" ht="28.5" customHeight="1" thickBot="1">
      <c r="A13" s="123" t="s">
        <v>49</v>
      </c>
      <c r="B13" s="124"/>
      <c r="C13" s="124"/>
      <c r="D13" s="124"/>
      <c r="E13" s="125"/>
      <c r="F13" s="125"/>
      <c r="G13" s="126"/>
      <c r="H13" s="113"/>
    </row>
    <row r="14" spans="1:7" ht="17.25" customHeight="1" thickBot="1">
      <c r="A14" s="127" t="s">
        <v>50</v>
      </c>
      <c r="B14" s="128"/>
      <c r="C14" s="129"/>
      <c r="D14" s="130" t="s">
        <v>51</v>
      </c>
      <c r="E14" s="131"/>
      <c r="F14" s="131"/>
      <c r="G14" s="129"/>
    </row>
    <row r="15" spans="1:7" ht="15.95" customHeight="1">
      <c r="A15" s="132"/>
      <c r="B15" s="133" t="s">
        <v>52</v>
      </c>
      <c r="C15" s="134" t="e">
        <f>'SO 01 1 Rek'!E34</f>
        <v>#REF!</v>
      </c>
      <c r="D15" s="135">
        <f>'SO 01 1 Rek'!A42</f>
        <v>0</v>
      </c>
      <c r="E15" s="136"/>
      <c r="F15" s="137"/>
      <c r="G15" s="134">
        <f>'SO 01 1 Rek'!I42</f>
        <v>0</v>
      </c>
    </row>
    <row r="16" spans="1:7" ht="15.95" customHeight="1">
      <c r="A16" s="132" t="s">
        <v>53</v>
      </c>
      <c r="B16" s="133" t="s">
        <v>54</v>
      </c>
      <c r="C16" s="134" t="e">
        <f>'SO 01 1 Rek'!F34</f>
        <v>#REF!</v>
      </c>
      <c r="D16" s="87"/>
      <c r="E16" s="138"/>
      <c r="F16" s="139"/>
      <c r="G16" s="134"/>
    </row>
    <row r="17" spans="1:7" ht="15.95" customHeight="1">
      <c r="A17" s="132" t="s">
        <v>55</v>
      </c>
      <c r="B17" s="133" t="s">
        <v>56</v>
      </c>
      <c r="C17" s="134" t="e">
        <f>'SO 01 1 Rek'!H34</f>
        <v>#REF!</v>
      </c>
      <c r="D17" s="87"/>
      <c r="E17" s="138"/>
      <c r="F17" s="139"/>
      <c r="G17" s="134"/>
    </row>
    <row r="18" spans="1:7" ht="15.95" customHeight="1">
      <c r="A18" s="140" t="s">
        <v>57</v>
      </c>
      <c r="B18" s="141" t="s">
        <v>58</v>
      </c>
      <c r="C18" s="134" t="e">
        <f>'SO 01 1 Rek'!G34</f>
        <v>#REF!</v>
      </c>
      <c r="D18" s="87"/>
      <c r="E18" s="138"/>
      <c r="F18" s="139"/>
      <c r="G18" s="134"/>
    </row>
    <row r="19" spans="1:7" ht="15.95" customHeight="1">
      <c r="A19" s="142" t="s">
        <v>59</v>
      </c>
      <c r="B19" s="133"/>
      <c r="C19" s="134" t="e">
        <f>SUM(C15:C18)</f>
        <v>#REF!</v>
      </c>
      <c r="D19" s="87"/>
      <c r="E19" s="138"/>
      <c r="F19" s="139"/>
      <c r="G19" s="134"/>
    </row>
    <row r="20" spans="1:7" ht="15.95" customHeight="1">
      <c r="A20" s="142"/>
      <c r="B20" s="133"/>
      <c r="C20" s="134"/>
      <c r="D20" s="87"/>
      <c r="E20" s="138"/>
      <c r="F20" s="139"/>
      <c r="G20" s="134"/>
    </row>
    <row r="21" spans="1:7" ht="15.95" customHeight="1">
      <c r="A21" s="142" t="s">
        <v>29</v>
      </c>
      <c r="B21" s="133"/>
      <c r="C21" s="134" t="e">
        <f>'SO 01 1 Rek'!I34</f>
        <v>#REF!</v>
      </c>
      <c r="D21" s="87"/>
      <c r="E21" s="138"/>
      <c r="F21" s="139"/>
      <c r="G21" s="134"/>
    </row>
    <row r="22" spans="1:7" ht="15.95" customHeight="1">
      <c r="A22" s="143" t="s">
        <v>60</v>
      </c>
      <c r="B22" s="113"/>
      <c r="C22" s="134" t="e">
        <f>C19+C21</f>
        <v>#REF!</v>
      </c>
      <c r="D22" s="87" t="s">
        <v>61</v>
      </c>
      <c r="E22" s="138"/>
      <c r="F22" s="139"/>
      <c r="G22" s="134">
        <f>G23-SUM(G15:G21)</f>
        <v>0</v>
      </c>
    </row>
    <row r="23" spans="1:7" ht="15.95" customHeight="1" thickBot="1">
      <c r="A23" s="513" t="s">
        <v>62</v>
      </c>
      <c r="B23" s="514"/>
      <c r="C23" s="144" t="e">
        <f>C22+G23</f>
        <v>#REF!</v>
      </c>
      <c r="D23" s="145" t="s">
        <v>63</v>
      </c>
      <c r="E23" s="146"/>
      <c r="F23" s="147"/>
      <c r="G23" s="134">
        <f>'SO 01 1 Rek'!H40</f>
        <v>0</v>
      </c>
    </row>
    <row r="24" spans="1:7" ht="12.75">
      <c r="A24" s="148" t="s">
        <v>64</v>
      </c>
      <c r="B24" s="149"/>
      <c r="C24" s="150"/>
      <c r="D24" s="149" t="s">
        <v>65</v>
      </c>
      <c r="E24" s="149"/>
      <c r="F24" s="151" t="s">
        <v>66</v>
      </c>
      <c r="G24" s="152"/>
    </row>
    <row r="25" spans="1:7" ht="12.75">
      <c r="A25" s="143" t="s">
        <v>67</v>
      </c>
      <c r="B25" s="113"/>
      <c r="C25" s="153"/>
      <c r="D25" s="113" t="s">
        <v>67</v>
      </c>
      <c r="F25" s="154" t="s">
        <v>67</v>
      </c>
      <c r="G25" s="155"/>
    </row>
    <row r="26" spans="1:7" ht="37.5" customHeight="1">
      <c r="A26" s="143" t="s">
        <v>68</v>
      </c>
      <c r="B26" s="156"/>
      <c r="C26" s="153"/>
      <c r="D26" s="113" t="s">
        <v>68</v>
      </c>
      <c r="F26" s="154" t="s">
        <v>68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69</v>
      </c>
      <c r="B28" s="113"/>
      <c r="C28" s="153"/>
      <c r="D28" s="154" t="s">
        <v>70</v>
      </c>
      <c r="E28" s="153"/>
      <c r="F28" s="158" t="s">
        <v>70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11</v>
      </c>
      <c r="B30" s="162"/>
      <c r="C30" s="163">
        <v>21</v>
      </c>
      <c r="D30" s="162" t="s">
        <v>71</v>
      </c>
      <c r="E30" s="164"/>
      <c r="F30" s="519" t="e">
        <f>C23-F32</f>
        <v>#REF!</v>
      </c>
      <c r="G30" s="520"/>
    </row>
    <row r="31" spans="1:7" ht="12.75">
      <c r="A31" s="161" t="s">
        <v>72</v>
      </c>
      <c r="B31" s="162"/>
      <c r="C31" s="163">
        <f>C30</f>
        <v>21</v>
      </c>
      <c r="D31" s="162" t="s">
        <v>73</v>
      </c>
      <c r="E31" s="164"/>
      <c r="F31" s="519" t="e">
        <f>ROUND(PRODUCT(F30,C31/100),0)</f>
        <v>#REF!</v>
      </c>
      <c r="G31" s="520"/>
    </row>
    <row r="32" spans="1:7" ht="12.75">
      <c r="A32" s="161" t="s">
        <v>11</v>
      </c>
      <c r="B32" s="162"/>
      <c r="C32" s="163">
        <v>0</v>
      </c>
      <c r="D32" s="162" t="s">
        <v>73</v>
      </c>
      <c r="E32" s="164"/>
      <c r="F32" s="519">
        <v>0</v>
      </c>
      <c r="G32" s="520"/>
    </row>
    <row r="33" spans="1:7" ht="12.75">
      <c r="A33" s="161" t="s">
        <v>72</v>
      </c>
      <c r="B33" s="165"/>
      <c r="C33" s="166">
        <f>C32</f>
        <v>0</v>
      </c>
      <c r="D33" s="162" t="s">
        <v>73</v>
      </c>
      <c r="E33" s="139"/>
      <c r="F33" s="519">
        <f>ROUND(PRODUCT(F32,C33/100),0)</f>
        <v>0</v>
      </c>
      <c r="G33" s="520"/>
    </row>
    <row r="34" spans="1:7" s="170" customFormat="1" ht="19.5" customHeight="1" thickBot="1">
      <c r="A34" s="167" t="s">
        <v>74</v>
      </c>
      <c r="B34" s="168"/>
      <c r="C34" s="168"/>
      <c r="D34" s="168"/>
      <c r="E34" s="169"/>
      <c r="F34" s="521" t="e">
        <f>ROUND(SUM(F30:F33),0)</f>
        <v>#REF!</v>
      </c>
      <c r="G34" s="522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3"/>
      <c r="C37" s="523"/>
      <c r="D37" s="523"/>
      <c r="E37" s="523"/>
      <c r="F37" s="523"/>
      <c r="G37" s="523"/>
      <c r="H37" s="1" t="s">
        <v>1</v>
      </c>
    </row>
    <row r="38" spans="1:8" ht="12.75" customHeight="1">
      <c r="A38" s="171"/>
      <c r="B38" s="523"/>
      <c r="C38" s="523"/>
      <c r="D38" s="523"/>
      <c r="E38" s="523"/>
      <c r="F38" s="523"/>
      <c r="G38" s="523"/>
      <c r="H38" s="1" t="s">
        <v>1</v>
      </c>
    </row>
    <row r="39" spans="1:8" ht="12.75">
      <c r="A39" s="171"/>
      <c r="B39" s="523"/>
      <c r="C39" s="523"/>
      <c r="D39" s="523"/>
      <c r="E39" s="523"/>
      <c r="F39" s="523"/>
      <c r="G39" s="523"/>
      <c r="H39" s="1" t="s">
        <v>1</v>
      </c>
    </row>
    <row r="40" spans="1:8" ht="12.75">
      <c r="A40" s="171"/>
      <c r="B40" s="523"/>
      <c r="C40" s="523"/>
      <c r="D40" s="523"/>
      <c r="E40" s="523"/>
      <c r="F40" s="523"/>
      <c r="G40" s="523"/>
      <c r="H40" s="1" t="s">
        <v>1</v>
      </c>
    </row>
    <row r="41" spans="1:8" ht="12.75">
      <c r="A41" s="171"/>
      <c r="B41" s="523"/>
      <c r="C41" s="523"/>
      <c r="D41" s="523"/>
      <c r="E41" s="523"/>
      <c r="F41" s="523"/>
      <c r="G41" s="523"/>
      <c r="H41" s="1" t="s">
        <v>1</v>
      </c>
    </row>
    <row r="42" spans="1:8" ht="12.75">
      <c r="A42" s="171"/>
      <c r="B42" s="523"/>
      <c r="C42" s="523"/>
      <c r="D42" s="523"/>
      <c r="E42" s="523"/>
      <c r="F42" s="523"/>
      <c r="G42" s="523"/>
      <c r="H42" s="1" t="s">
        <v>1</v>
      </c>
    </row>
    <row r="43" spans="1:8" ht="12.75">
      <c r="A43" s="171"/>
      <c r="B43" s="523"/>
      <c r="C43" s="523"/>
      <c r="D43" s="523"/>
      <c r="E43" s="523"/>
      <c r="F43" s="523"/>
      <c r="G43" s="523"/>
      <c r="H43" s="1" t="s">
        <v>1</v>
      </c>
    </row>
    <row r="44" spans="1:8" ht="12.75" customHeight="1">
      <c r="A44" s="171"/>
      <c r="B44" s="523"/>
      <c r="C44" s="523"/>
      <c r="D44" s="523"/>
      <c r="E44" s="523"/>
      <c r="F44" s="523"/>
      <c r="G44" s="523"/>
      <c r="H44" s="1" t="s">
        <v>1</v>
      </c>
    </row>
    <row r="45" spans="1:8" ht="12.75" customHeight="1">
      <c r="A45" s="171"/>
      <c r="B45" s="523"/>
      <c r="C45" s="523"/>
      <c r="D45" s="523"/>
      <c r="E45" s="523"/>
      <c r="F45" s="523"/>
      <c r="G45" s="523"/>
      <c r="H45" s="1" t="s">
        <v>1</v>
      </c>
    </row>
    <row r="46" spans="2:7" ht="12.75">
      <c r="B46" s="518"/>
      <c r="C46" s="518"/>
      <c r="D46" s="518"/>
      <c r="E46" s="518"/>
      <c r="F46" s="518"/>
      <c r="G46" s="518"/>
    </row>
    <row r="47" spans="2:7" ht="12.75">
      <c r="B47" s="518"/>
      <c r="C47" s="518"/>
      <c r="D47" s="518"/>
      <c r="E47" s="518"/>
      <c r="F47" s="518"/>
      <c r="G47" s="518"/>
    </row>
    <row r="48" spans="2:7" ht="12.75">
      <c r="B48" s="518"/>
      <c r="C48" s="518"/>
      <c r="D48" s="518"/>
      <c r="E48" s="518"/>
      <c r="F48" s="518"/>
      <c r="G48" s="518"/>
    </row>
    <row r="49" spans="2:7" ht="12.75">
      <c r="B49" s="518"/>
      <c r="C49" s="518"/>
      <c r="D49" s="518"/>
      <c r="E49" s="518"/>
      <c r="F49" s="518"/>
      <c r="G49" s="518"/>
    </row>
    <row r="50" spans="2:7" ht="12.75">
      <c r="B50" s="518"/>
      <c r="C50" s="518"/>
      <c r="D50" s="518"/>
      <c r="E50" s="518"/>
      <c r="F50" s="518"/>
      <c r="G50" s="518"/>
    </row>
    <row r="51" spans="2:7" ht="12.75">
      <c r="B51" s="518"/>
      <c r="C51" s="518"/>
      <c r="D51" s="518"/>
      <c r="E51" s="518"/>
      <c r="F51" s="518"/>
      <c r="G51" s="51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9" t="s">
        <v>32</v>
      </c>
      <c r="B1" s="80"/>
      <c r="C1" s="80"/>
      <c r="D1" s="80"/>
      <c r="E1" s="80"/>
      <c r="F1" s="80"/>
      <c r="G1" s="80"/>
    </row>
    <row r="2" spans="1:7" ht="12.75" customHeight="1">
      <c r="A2" s="81" t="s">
        <v>33</v>
      </c>
      <c r="B2" s="82"/>
      <c r="C2" s="83" t="s">
        <v>99</v>
      </c>
      <c r="D2" s="83" t="s">
        <v>231</v>
      </c>
      <c r="E2" s="84"/>
      <c r="F2" s="85" t="s">
        <v>34</v>
      </c>
      <c r="G2" s="86"/>
    </row>
    <row r="3" spans="1:7" ht="3" customHeight="1" hidden="1">
      <c r="A3" s="87"/>
      <c r="B3" s="88"/>
      <c r="C3" s="89"/>
      <c r="D3" s="89"/>
      <c r="E3" s="90"/>
      <c r="F3" s="91"/>
      <c r="G3" s="92"/>
    </row>
    <row r="4" spans="1:7" ht="12" customHeight="1">
      <c r="A4" s="93" t="s">
        <v>35</v>
      </c>
      <c r="B4" s="88"/>
      <c r="C4" s="89"/>
      <c r="D4" s="89"/>
      <c r="E4" s="90"/>
      <c r="F4" s="91" t="s">
        <v>36</v>
      </c>
      <c r="G4" s="94"/>
    </row>
    <row r="5" spans="1:7" ht="12.95" customHeight="1">
      <c r="A5" s="95" t="s">
        <v>230</v>
      </c>
      <c r="B5" s="96"/>
      <c r="C5" s="97" t="s">
        <v>231</v>
      </c>
      <c r="D5" s="98"/>
      <c r="E5" s="96"/>
      <c r="F5" s="91" t="s">
        <v>37</v>
      </c>
      <c r="G5" s="92"/>
    </row>
    <row r="6" spans="1:15" ht="12.95" customHeight="1">
      <c r="A6" s="93" t="s">
        <v>38</v>
      </c>
      <c r="B6" s="88"/>
      <c r="C6" s="89"/>
      <c r="D6" s="89"/>
      <c r="E6" s="90"/>
      <c r="F6" s="99" t="s">
        <v>39</v>
      </c>
      <c r="G6" s="100">
        <v>0</v>
      </c>
      <c r="O6" s="101"/>
    </row>
    <row r="7" spans="1:7" ht="12.95" customHeight="1">
      <c r="A7" s="102" t="s">
        <v>103</v>
      </c>
      <c r="B7" s="103"/>
      <c r="C7" s="104" t="s">
        <v>104</v>
      </c>
      <c r="D7" s="105"/>
      <c r="E7" s="105"/>
      <c r="F7" s="106" t="s">
        <v>40</v>
      </c>
      <c r="G7" s="100">
        <f>IF(G6=0,,ROUND((F30+F32)/G6,1))</f>
        <v>0</v>
      </c>
    </row>
    <row r="8" spans="1:9" ht="12.75">
      <c r="A8" s="107" t="s">
        <v>41</v>
      </c>
      <c r="B8" s="91"/>
      <c r="C8" s="515" t="s">
        <v>166</v>
      </c>
      <c r="D8" s="515"/>
      <c r="E8" s="516"/>
      <c r="F8" s="108" t="s">
        <v>42</v>
      </c>
      <c r="G8" s="109"/>
      <c r="H8" s="110"/>
      <c r="I8" s="111"/>
    </row>
    <row r="9" spans="1:8" ht="12.75">
      <c r="A9" s="107" t="s">
        <v>43</v>
      </c>
      <c r="B9" s="91"/>
      <c r="C9" s="515"/>
      <c r="D9" s="515"/>
      <c r="E9" s="516"/>
      <c r="F9" s="91"/>
      <c r="G9" s="112"/>
      <c r="H9" s="113"/>
    </row>
    <row r="10" spans="1:8" ht="12.75">
      <c r="A10" s="107" t="s">
        <v>44</v>
      </c>
      <c r="B10" s="91"/>
      <c r="C10" s="515" t="s">
        <v>165</v>
      </c>
      <c r="D10" s="515"/>
      <c r="E10" s="515"/>
      <c r="F10" s="114"/>
      <c r="G10" s="115"/>
      <c r="H10" s="116"/>
    </row>
    <row r="11" spans="1:57" ht="13.5" customHeight="1">
      <c r="A11" s="107" t="s">
        <v>45</v>
      </c>
      <c r="B11" s="91"/>
      <c r="C11" s="515"/>
      <c r="D11" s="515"/>
      <c r="E11" s="515"/>
      <c r="F11" s="117" t="s">
        <v>46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47</v>
      </c>
      <c r="B12" s="88"/>
      <c r="C12" s="517"/>
      <c r="D12" s="517"/>
      <c r="E12" s="517"/>
      <c r="F12" s="121" t="s">
        <v>48</v>
      </c>
      <c r="G12" s="122"/>
      <c r="H12" s="113"/>
    </row>
    <row r="13" spans="1:8" ht="28.5" customHeight="1" thickBot="1">
      <c r="A13" s="123" t="s">
        <v>49</v>
      </c>
      <c r="B13" s="124"/>
      <c r="C13" s="124"/>
      <c r="D13" s="124"/>
      <c r="E13" s="125"/>
      <c r="F13" s="125"/>
      <c r="G13" s="126"/>
      <c r="H13" s="113"/>
    </row>
    <row r="14" spans="1:7" ht="17.25" customHeight="1" thickBot="1">
      <c r="A14" s="127" t="s">
        <v>50</v>
      </c>
      <c r="B14" s="128"/>
      <c r="C14" s="129"/>
      <c r="D14" s="130" t="s">
        <v>51</v>
      </c>
      <c r="E14" s="131"/>
      <c r="F14" s="131"/>
      <c r="G14" s="129"/>
    </row>
    <row r="15" spans="1:7" ht="15.95" customHeight="1">
      <c r="A15" s="132"/>
      <c r="B15" s="133" t="s">
        <v>52</v>
      </c>
      <c r="C15" s="134">
        <f>'SO 08 1 Rek'!E8</f>
        <v>0</v>
      </c>
      <c r="D15" s="135">
        <f>'SO 08 1 Rek'!A16</f>
        <v>0</v>
      </c>
      <c r="E15" s="136"/>
      <c r="F15" s="137"/>
      <c r="G15" s="134">
        <f>'SO 08 1 Rek'!I16</f>
        <v>0</v>
      </c>
    </row>
    <row r="16" spans="1:7" ht="15.95" customHeight="1">
      <c r="A16" s="132" t="s">
        <v>53</v>
      </c>
      <c r="B16" s="133" t="s">
        <v>54</v>
      </c>
      <c r="C16" s="134">
        <f>'SO 08 1 Rek'!F8</f>
        <v>0</v>
      </c>
      <c r="D16" s="87"/>
      <c r="E16" s="138"/>
      <c r="F16" s="139"/>
      <c r="G16" s="134"/>
    </row>
    <row r="17" spans="1:7" ht="15.95" customHeight="1">
      <c r="A17" s="132" t="s">
        <v>55</v>
      </c>
      <c r="B17" s="133" t="s">
        <v>56</v>
      </c>
      <c r="C17" s="134">
        <f>'SO 08 1 Rek'!H8</f>
        <v>0</v>
      </c>
      <c r="D17" s="87"/>
      <c r="E17" s="138"/>
      <c r="F17" s="139"/>
      <c r="G17" s="134"/>
    </row>
    <row r="18" spans="1:7" ht="15.95" customHeight="1">
      <c r="A18" s="140" t="s">
        <v>57</v>
      </c>
      <c r="B18" s="141" t="s">
        <v>58</v>
      </c>
      <c r="C18" s="134">
        <f>'SO 08 1 Rek'!G8</f>
        <v>0</v>
      </c>
      <c r="D18" s="87"/>
      <c r="E18" s="138"/>
      <c r="F18" s="139"/>
      <c r="G18" s="134"/>
    </row>
    <row r="19" spans="1:7" ht="15.95" customHeight="1">
      <c r="A19" s="142" t="s">
        <v>59</v>
      </c>
      <c r="B19" s="133"/>
      <c r="C19" s="134">
        <f>SUM(C15:C18)</f>
        <v>0</v>
      </c>
      <c r="D19" s="87"/>
      <c r="E19" s="138"/>
      <c r="F19" s="139"/>
      <c r="G19" s="134"/>
    </row>
    <row r="20" spans="1:7" ht="15.95" customHeight="1">
      <c r="A20" s="142"/>
      <c r="B20" s="133"/>
      <c r="C20" s="134"/>
      <c r="D20" s="87"/>
      <c r="E20" s="138"/>
      <c r="F20" s="139"/>
      <c r="G20" s="134"/>
    </row>
    <row r="21" spans="1:7" ht="15.95" customHeight="1">
      <c r="A21" s="142" t="s">
        <v>29</v>
      </c>
      <c r="B21" s="133"/>
      <c r="C21" s="134">
        <f>'SO 08 1 Rek'!I8</f>
        <v>0</v>
      </c>
      <c r="D21" s="87"/>
      <c r="E21" s="138"/>
      <c r="F21" s="139"/>
      <c r="G21" s="134"/>
    </row>
    <row r="22" spans="1:7" ht="15.95" customHeight="1">
      <c r="A22" s="143" t="s">
        <v>60</v>
      </c>
      <c r="B22" s="113"/>
      <c r="C22" s="134">
        <f>C19+C21</f>
        <v>0</v>
      </c>
      <c r="D22" s="87" t="s">
        <v>61</v>
      </c>
      <c r="E22" s="138"/>
      <c r="F22" s="139"/>
      <c r="G22" s="134">
        <f>G23-SUM(G15:G21)</f>
        <v>0</v>
      </c>
    </row>
    <row r="23" spans="1:7" ht="15.95" customHeight="1" thickBot="1">
      <c r="A23" s="513" t="s">
        <v>62</v>
      </c>
      <c r="B23" s="514"/>
      <c r="C23" s="144">
        <f>C22+G23</f>
        <v>0</v>
      </c>
      <c r="D23" s="145" t="s">
        <v>63</v>
      </c>
      <c r="E23" s="146"/>
      <c r="F23" s="147"/>
      <c r="G23" s="134">
        <f>'SO 08 1 Rek'!H14</f>
        <v>0</v>
      </c>
    </row>
    <row r="24" spans="1:7" ht="12.75">
      <c r="A24" s="148" t="s">
        <v>64</v>
      </c>
      <c r="B24" s="149"/>
      <c r="C24" s="150"/>
      <c r="D24" s="149" t="s">
        <v>65</v>
      </c>
      <c r="E24" s="149"/>
      <c r="F24" s="151" t="s">
        <v>66</v>
      </c>
      <c r="G24" s="152"/>
    </row>
    <row r="25" spans="1:7" ht="12.75">
      <c r="A25" s="143" t="s">
        <v>67</v>
      </c>
      <c r="B25" s="113"/>
      <c r="C25" s="153"/>
      <c r="D25" s="113" t="s">
        <v>67</v>
      </c>
      <c r="F25" s="154" t="s">
        <v>67</v>
      </c>
      <c r="G25" s="155"/>
    </row>
    <row r="26" spans="1:7" ht="37.5" customHeight="1">
      <c r="A26" s="143" t="s">
        <v>68</v>
      </c>
      <c r="B26" s="156"/>
      <c r="C26" s="153"/>
      <c r="D26" s="113" t="s">
        <v>68</v>
      </c>
      <c r="F26" s="154" t="s">
        <v>68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69</v>
      </c>
      <c r="B28" s="113"/>
      <c r="C28" s="153"/>
      <c r="D28" s="154" t="s">
        <v>70</v>
      </c>
      <c r="E28" s="153"/>
      <c r="F28" s="158" t="s">
        <v>70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11</v>
      </c>
      <c r="B30" s="162"/>
      <c r="C30" s="163">
        <v>21</v>
      </c>
      <c r="D30" s="162" t="s">
        <v>71</v>
      </c>
      <c r="E30" s="164"/>
      <c r="F30" s="519">
        <f>C23-F32</f>
        <v>0</v>
      </c>
      <c r="G30" s="520"/>
    </row>
    <row r="31" spans="1:7" ht="12.75">
      <c r="A31" s="161" t="s">
        <v>72</v>
      </c>
      <c r="B31" s="162"/>
      <c r="C31" s="163">
        <f>C30</f>
        <v>21</v>
      </c>
      <c r="D31" s="162" t="s">
        <v>73</v>
      </c>
      <c r="E31" s="164"/>
      <c r="F31" s="519">
        <f>ROUND(PRODUCT(F30,C31/100),0)</f>
        <v>0</v>
      </c>
      <c r="G31" s="520"/>
    </row>
    <row r="32" spans="1:7" ht="12.75">
      <c r="A32" s="161" t="s">
        <v>11</v>
      </c>
      <c r="B32" s="162"/>
      <c r="C32" s="163">
        <v>0</v>
      </c>
      <c r="D32" s="162" t="s">
        <v>73</v>
      </c>
      <c r="E32" s="164"/>
      <c r="F32" s="519">
        <v>0</v>
      </c>
      <c r="G32" s="520"/>
    </row>
    <row r="33" spans="1:7" ht="12.75">
      <c r="A33" s="161" t="s">
        <v>72</v>
      </c>
      <c r="B33" s="165"/>
      <c r="C33" s="166">
        <f>C32</f>
        <v>0</v>
      </c>
      <c r="D33" s="162" t="s">
        <v>73</v>
      </c>
      <c r="E33" s="139"/>
      <c r="F33" s="519">
        <f>ROUND(PRODUCT(F32,C33/100),0)</f>
        <v>0</v>
      </c>
      <c r="G33" s="520"/>
    </row>
    <row r="34" spans="1:7" s="170" customFormat="1" ht="19.5" customHeight="1" thickBot="1">
      <c r="A34" s="167" t="s">
        <v>74</v>
      </c>
      <c r="B34" s="168"/>
      <c r="C34" s="168"/>
      <c r="D34" s="168"/>
      <c r="E34" s="169"/>
      <c r="F34" s="521">
        <f>ROUND(SUM(F30:F33),0)</f>
        <v>0</v>
      </c>
      <c r="G34" s="522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3"/>
      <c r="C37" s="523"/>
      <c r="D37" s="523"/>
      <c r="E37" s="523"/>
      <c r="F37" s="523"/>
      <c r="G37" s="523"/>
      <c r="H37" s="1" t="s">
        <v>1</v>
      </c>
    </row>
    <row r="38" spans="1:8" ht="12.75" customHeight="1">
      <c r="A38" s="171"/>
      <c r="B38" s="523"/>
      <c r="C38" s="523"/>
      <c r="D38" s="523"/>
      <c r="E38" s="523"/>
      <c r="F38" s="523"/>
      <c r="G38" s="523"/>
      <c r="H38" s="1" t="s">
        <v>1</v>
      </c>
    </row>
    <row r="39" spans="1:8" ht="12.75">
      <c r="A39" s="171"/>
      <c r="B39" s="523"/>
      <c r="C39" s="523"/>
      <c r="D39" s="523"/>
      <c r="E39" s="523"/>
      <c r="F39" s="523"/>
      <c r="G39" s="523"/>
      <c r="H39" s="1" t="s">
        <v>1</v>
      </c>
    </row>
    <row r="40" spans="1:8" ht="12.75">
      <c r="A40" s="171"/>
      <c r="B40" s="523"/>
      <c r="C40" s="523"/>
      <c r="D40" s="523"/>
      <c r="E40" s="523"/>
      <c r="F40" s="523"/>
      <c r="G40" s="523"/>
      <c r="H40" s="1" t="s">
        <v>1</v>
      </c>
    </row>
    <row r="41" spans="1:8" ht="12.75">
      <c r="A41" s="171"/>
      <c r="B41" s="523"/>
      <c r="C41" s="523"/>
      <c r="D41" s="523"/>
      <c r="E41" s="523"/>
      <c r="F41" s="523"/>
      <c r="G41" s="523"/>
      <c r="H41" s="1" t="s">
        <v>1</v>
      </c>
    </row>
    <row r="42" spans="1:8" ht="12.75">
      <c r="A42" s="171"/>
      <c r="B42" s="523"/>
      <c r="C42" s="523"/>
      <c r="D42" s="523"/>
      <c r="E42" s="523"/>
      <c r="F42" s="523"/>
      <c r="G42" s="523"/>
      <c r="H42" s="1" t="s">
        <v>1</v>
      </c>
    </row>
    <row r="43" spans="1:8" ht="12.75">
      <c r="A43" s="171"/>
      <c r="B43" s="523"/>
      <c r="C43" s="523"/>
      <c r="D43" s="523"/>
      <c r="E43" s="523"/>
      <c r="F43" s="523"/>
      <c r="G43" s="523"/>
      <c r="H43" s="1" t="s">
        <v>1</v>
      </c>
    </row>
    <row r="44" spans="1:8" ht="12.75" customHeight="1">
      <c r="A44" s="171"/>
      <c r="B44" s="523"/>
      <c r="C44" s="523"/>
      <c r="D44" s="523"/>
      <c r="E44" s="523"/>
      <c r="F44" s="523"/>
      <c r="G44" s="523"/>
      <c r="H44" s="1" t="s">
        <v>1</v>
      </c>
    </row>
    <row r="45" spans="1:8" ht="12.75" customHeight="1">
      <c r="A45" s="171"/>
      <c r="B45" s="523"/>
      <c r="C45" s="523"/>
      <c r="D45" s="523"/>
      <c r="E45" s="523"/>
      <c r="F45" s="523"/>
      <c r="G45" s="523"/>
      <c r="H45" s="1" t="s">
        <v>1</v>
      </c>
    </row>
    <row r="46" spans="2:7" ht="12.75">
      <c r="B46" s="518"/>
      <c r="C46" s="518"/>
      <c r="D46" s="518"/>
      <c r="E46" s="518"/>
      <c r="F46" s="518"/>
      <c r="G46" s="518"/>
    </row>
    <row r="47" spans="2:7" ht="12.75">
      <c r="B47" s="518"/>
      <c r="C47" s="518"/>
      <c r="D47" s="518"/>
      <c r="E47" s="518"/>
      <c r="F47" s="518"/>
      <c r="G47" s="518"/>
    </row>
    <row r="48" spans="2:7" ht="12.75">
      <c r="B48" s="518"/>
      <c r="C48" s="518"/>
      <c r="D48" s="518"/>
      <c r="E48" s="518"/>
      <c r="F48" s="518"/>
      <c r="G48" s="518"/>
    </row>
    <row r="49" spans="2:7" ht="12.75">
      <c r="B49" s="518"/>
      <c r="C49" s="518"/>
      <c r="D49" s="518"/>
      <c r="E49" s="518"/>
      <c r="F49" s="518"/>
      <c r="G49" s="518"/>
    </row>
    <row r="50" spans="2:7" ht="12.75">
      <c r="B50" s="518"/>
      <c r="C50" s="518"/>
      <c r="D50" s="518"/>
      <c r="E50" s="518"/>
      <c r="F50" s="518"/>
      <c r="G50" s="518"/>
    </row>
    <row r="51" spans="2:7" ht="12.75">
      <c r="B51" s="518"/>
      <c r="C51" s="518"/>
      <c r="D51" s="518"/>
      <c r="E51" s="518"/>
      <c r="F51" s="518"/>
      <c r="G51" s="51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24" t="s">
        <v>2</v>
      </c>
      <c r="B1" s="525"/>
      <c r="C1" s="172" t="s">
        <v>105</v>
      </c>
      <c r="D1" s="173"/>
      <c r="E1" s="174"/>
      <c r="F1" s="173"/>
      <c r="G1" s="175" t="s">
        <v>76</v>
      </c>
      <c r="H1" s="176" t="s">
        <v>99</v>
      </c>
      <c r="I1" s="177"/>
    </row>
    <row r="2" spans="1:9" ht="13.5" thickBot="1">
      <c r="A2" s="526" t="s">
        <v>77</v>
      </c>
      <c r="B2" s="527"/>
      <c r="C2" s="178" t="s">
        <v>232</v>
      </c>
      <c r="D2" s="179"/>
      <c r="E2" s="180"/>
      <c r="F2" s="179"/>
      <c r="G2" s="528" t="s">
        <v>231</v>
      </c>
      <c r="H2" s="529"/>
      <c r="I2" s="530"/>
    </row>
    <row r="3" ht="13.5" thickTop="1">
      <c r="F3" s="113"/>
    </row>
    <row r="4" spans="1:9" ht="19.5" customHeight="1">
      <c r="A4" s="181" t="s">
        <v>78</v>
      </c>
      <c r="B4" s="182"/>
      <c r="C4" s="182"/>
      <c r="D4" s="182"/>
      <c r="E4" s="183"/>
      <c r="F4" s="182"/>
      <c r="G4" s="182"/>
      <c r="H4" s="182"/>
      <c r="I4" s="182"/>
    </row>
    <row r="5" ht="13.5" thickBot="1"/>
    <row r="6" spans="1:9" s="113" customFormat="1" ht="13.5" thickBot="1">
      <c r="A6" s="184"/>
      <c r="B6" s="185" t="s">
        <v>79</v>
      </c>
      <c r="C6" s="185"/>
      <c r="D6" s="186"/>
      <c r="E6" s="187" t="s">
        <v>25</v>
      </c>
      <c r="F6" s="188" t="s">
        <v>26</v>
      </c>
      <c r="G6" s="188" t="s">
        <v>27</v>
      </c>
      <c r="H6" s="188" t="s">
        <v>28</v>
      </c>
      <c r="I6" s="189" t="s">
        <v>29</v>
      </c>
    </row>
    <row r="7" spans="1:9" s="113" customFormat="1" ht="13.5" thickBot="1">
      <c r="A7" s="271" t="str">
        <f>'SO 08 1 Pol'!B7</f>
        <v>M53</v>
      </c>
      <c r="B7" s="47" t="str">
        <f>'SO 08 1 Pol'!C7</f>
        <v>Opravy meřících a regul.přístr</v>
      </c>
      <c r="D7" s="190"/>
      <c r="E7" s="272">
        <f>'SO 08 1 Pol'!BA9</f>
        <v>0</v>
      </c>
      <c r="F7" s="273">
        <f>'SO 08 1 Pol'!BB9</f>
        <v>0</v>
      </c>
      <c r="G7" s="273">
        <f>'SO 08 1 Pol'!BC9</f>
        <v>0</v>
      </c>
      <c r="H7" s="273">
        <f>'SO 08 1 Pol'!BD9</f>
        <v>0</v>
      </c>
      <c r="I7" s="274">
        <f>'SO 08 1 Pol'!BE9</f>
        <v>0</v>
      </c>
    </row>
    <row r="8" spans="1:9" s="4" customFormat="1" ht="13.5" thickBot="1">
      <c r="A8" s="191"/>
      <c r="B8" s="192" t="s">
        <v>80</v>
      </c>
      <c r="C8" s="192"/>
      <c r="D8" s="193"/>
      <c r="E8" s="194">
        <f>SUM(E7:E7)</f>
        <v>0</v>
      </c>
      <c r="F8" s="195">
        <f>SUM(F7:F7)</f>
        <v>0</v>
      </c>
      <c r="G8" s="195">
        <f>SUM(G7:G7)</f>
        <v>0</v>
      </c>
      <c r="H8" s="195">
        <f>SUM(H7:H7)</f>
        <v>0</v>
      </c>
      <c r="I8" s="196">
        <f>SUM(I7:I7)</f>
        <v>0</v>
      </c>
    </row>
    <row r="9" spans="1:9" ht="12.75">
      <c r="A9" s="113"/>
      <c r="B9" s="113"/>
      <c r="C9" s="113"/>
      <c r="D9" s="113"/>
      <c r="E9" s="113"/>
      <c r="F9" s="113"/>
      <c r="G9" s="113"/>
      <c r="H9" s="113"/>
      <c r="I9" s="113"/>
    </row>
    <row r="10" spans="1:57" ht="19.5" customHeight="1">
      <c r="A10" s="182" t="s">
        <v>81</v>
      </c>
      <c r="B10" s="182"/>
      <c r="C10" s="182"/>
      <c r="D10" s="182"/>
      <c r="E10" s="182"/>
      <c r="F10" s="182"/>
      <c r="G10" s="197"/>
      <c r="H10" s="182"/>
      <c r="I10" s="182"/>
      <c r="BA10" s="119"/>
      <c r="BB10" s="119"/>
      <c r="BC10" s="119"/>
      <c r="BD10" s="119"/>
      <c r="BE10" s="119"/>
    </row>
    <row r="11" ht="13.5" thickBot="1"/>
    <row r="12" spans="1:9" ht="12.75">
      <c r="A12" s="148" t="s">
        <v>82</v>
      </c>
      <c r="B12" s="149"/>
      <c r="C12" s="149"/>
      <c r="D12" s="198"/>
      <c r="E12" s="199" t="s">
        <v>83</v>
      </c>
      <c r="F12" s="200" t="s">
        <v>12</v>
      </c>
      <c r="G12" s="201" t="s">
        <v>84</v>
      </c>
      <c r="H12" s="202"/>
      <c r="I12" s="203" t="s">
        <v>83</v>
      </c>
    </row>
    <row r="13" spans="1:53" ht="12.75">
      <c r="A13" s="142"/>
      <c r="B13" s="133"/>
      <c r="C13" s="133"/>
      <c r="D13" s="204"/>
      <c r="E13" s="205"/>
      <c r="F13" s="206"/>
      <c r="G13" s="207">
        <f>CHOOSE(BA13+1,E8+F8,E8+F8+H8,E8+F8+G8+H8,E8,F8,H8,G8,H8+G8,0)</f>
        <v>0</v>
      </c>
      <c r="H13" s="208"/>
      <c r="I13" s="209">
        <f>E13+F13*G13/100</f>
        <v>0</v>
      </c>
      <c r="BA13" s="1">
        <v>8</v>
      </c>
    </row>
    <row r="14" spans="1:9" ht="13.5" thickBot="1">
      <c r="A14" s="210"/>
      <c r="B14" s="211" t="s">
        <v>85</v>
      </c>
      <c r="C14" s="212"/>
      <c r="D14" s="213"/>
      <c r="E14" s="214"/>
      <c r="F14" s="215"/>
      <c r="G14" s="215"/>
      <c r="H14" s="531">
        <f>SUM(I13:I13)</f>
        <v>0</v>
      </c>
      <c r="I14" s="532"/>
    </row>
    <row r="16" spans="2:9" ht="12.75">
      <c r="B16" s="4"/>
      <c r="F16" s="216"/>
      <c r="G16" s="217"/>
      <c r="H16" s="217"/>
      <c r="I16" s="31"/>
    </row>
    <row r="17" spans="6:9" ht="12.75">
      <c r="F17" s="216"/>
      <c r="G17" s="217"/>
      <c r="H17" s="217"/>
      <c r="I17" s="31"/>
    </row>
    <row r="18" spans="6:9" ht="12.75">
      <c r="F18" s="216"/>
      <c r="G18" s="217"/>
      <c r="H18" s="217"/>
      <c r="I18" s="31"/>
    </row>
    <row r="19" spans="6:9" ht="12.75">
      <c r="F19" s="216"/>
      <c r="G19" s="217"/>
      <c r="H19" s="217"/>
      <c r="I19" s="31"/>
    </row>
    <row r="20" spans="6:9" ht="12.75">
      <c r="F20" s="216"/>
      <c r="G20" s="217"/>
      <c r="H20" s="217"/>
      <c r="I20" s="31"/>
    </row>
    <row r="21" spans="6:9" ht="12.75">
      <c r="F21" s="216"/>
      <c r="G21" s="217"/>
      <c r="H21" s="217"/>
      <c r="I21" s="31"/>
    </row>
    <row r="22" spans="6:9" ht="12.75">
      <c r="F22" s="216"/>
      <c r="G22" s="217"/>
      <c r="H22" s="217"/>
      <c r="I22" s="31"/>
    </row>
    <row r="23" spans="6:9" ht="12.75">
      <c r="F23" s="216"/>
      <c r="G23" s="217"/>
      <c r="H23" s="217"/>
      <c r="I23" s="31"/>
    </row>
    <row r="24" spans="6:9" ht="12.75">
      <c r="F24" s="216"/>
      <c r="G24" s="217"/>
      <c r="H24" s="217"/>
      <c r="I24" s="31"/>
    </row>
    <row r="25" spans="6:9" ht="12.75">
      <c r="F25" s="216"/>
      <c r="G25" s="217"/>
      <c r="H25" s="217"/>
      <c r="I25" s="31"/>
    </row>
    <row r="26" spans="6:9" ht="12.75">
      <c r="F26" s="216"/>
      <c r="G26" s="217"/>
      <c r="H26" s="217"/>
      <c r="I26" s="31"/>
    </row>
    <row r="27" spans="6:9" ht="12.75">
      <c r="F27" s="216"/>
      <c r="G27" s="217"/>
      <c r="H27" s="217"/>
      <c r="I27" s="31"/>
    </row>
    <row r="28" spans="6:9" ht="12.75">
      <c r="F28" s="216"/>
      <c r="G28" s="217"/>
      <c r="H28" s="217"/>
      <c r="I28" s="31"/>
    </row>
    <row r="29" spans="6:9" ht="12.75">
      <c r="F29" s="216"/>
      <c r="G29" s="217"/>
      <c r="H29" s="217"/>
      <c r="I29" s="31"/>
    </row>
    <row r="30" spans="6:9" ht="12.75">
      <c r="F30" s="216"/>
      <c r="G30" s="217"/>
      <c r="H30" s="217"/>
      <c r="I30" s="31"/>
    </row>
    <row r="31" spans="6:9" ht="12.75">
      <c r="F31" s="216"/>
      <c r="G31" s="217"/>
      <c r="H31" s="217"/>
      <c r="I31" s="31"/>
    </row>
    <row r="32" spans="6:9" ht="12.75">
      <c r="F32" s="216"/>
      <c r="G32" s="217"/>
      <c r="H32" s="217"/>
      <c r="I32" s="31"/>
    </row>
    <row r="33" spans="6:9" ht="12.75">
      <c r="F33" s="216"/>
      <c r="G33" s="217"/>
      <c r="H33" s="217"/>
      <c r="I33" s="31"/>
    </row>
    <row r="34" spans="6:9" ht="12.75">
      <c r="F34" s="216"/>
      <c r="G34" s="217"/>
      <c r="H34" s="217"/>
      <c r="I34" s="31"/>
    </row>
    <row r="35" spans="6:9" ht="12.75">
      <c r="F35" s="216"/>
      <c r="G35" s="217"/>
      <c r="H35" s="217"/>
      <c r="I35" s="31"/>
    </row>
    <row r="36" spans="6:9" ht="12.75">
      <c r="F36" s="216"/>
      <c r="G36" s="217"/>
      <c r="H36" s="217"/>
      <c r="I36" s="31"/>
    </row>
    <row r="37" spans="6:9" ht="12.75">
      <c r="F37" s="216"/>
      <c r="G37" s="217"/>
      <c r="H37" s="217"/>
      <c r="I37" s="31"/>
    </row>
    <row r="38" spans="6:9" ht="12.75">
      <c r="F38" s="216"/>
      <c r="G38" s="217"/>
      <c r="H38" s="217"/>
      <c r="I38" s="31"/>
    </row>
    <row r="39" spans="6:9" ht="12.75">
      <c r="F39" s="216"/>
      <c r="G39" s="217"/>
      <c r="H39" s="217"/>
      <c r="I39" s="31"/>
    </row>
    <row r="40" spans="6:9" ht="12.75">
      <c r="F40" s="216"/>
      <c r="G40" s="217"/>
      <c r="H40" s="217"/>
      <c r="I40" s="31"/>
    </row>
    <row r="41" spans="6:9" ht="12.75">
      <c r="F41" s="216"/>
      <c r="G41" s="217"/>
      <c r="H41" s="217"/>
      <c r="I41" s="31"/>
    </row>
    <row r="42" spans="6:9" ht="12.75">
      <c r="F42" s="216"/>
      <c r="G42" s="217"/>
      <c r="H42" s="217"/>
      <c r="I42" s="31"/>
    </row>
    <row r="43" spans="6:9" ht="12.75">
      <c r="F43" s="216"/>
      <c r="G43" s="217"/>
      <c r="H43" s="217"/>
      <c r="I43" s="31"/>
    </row>
    <row r="44" spans="6:9" ht="12.75">
      <c r="F44" s="216"/>
      <c r="G44" s="217"/>
      <c r="H44" s="217"/>
      <c r="I44" s="31"/>
    </row>
    <row r="45" spans="6:9" ht="12.75">
      <c r="F45" s="216"/>
      <c r="G45" s="217"/>
      <c r="H45" s="217"/>
      <c r="I45" s="31"/>
    </row>
    <row r="46" spans="6:9" ht="12.75">
      <c r="F46" s="216"/>
      <c r="G46" s="217"/>
      <c r="H46" s="217"/>
      <c r="I46" s="31"/>
    </row>
    <row r="47" spans="6:9" ht="12.75">
      <c r="F47" s="216"/>
      <c r="G47" s="217"/>
      <c r="H47" s="217"/>
      <c r="I47" s="31"/>
    </row>
    <row r="48" spans="6:9" ht="12.75">
      <c r="F48" s="216"/>
      <c r="G48" s="217"/>
      <c r="H48" s="217"/>
      <c r="I48" s="31"/>
    </row>
    <row r="49" spans="6:9" ht="12.75">
      <c r="F49" s="216"/>
      <c r="G49" s="217"/>
      <c r="H49" s="217"/>
      <c r="I49" s="31"/>
    </row>
    <row r="50" spans="6:9" ht="12.75">
      <c r="F50" s="216"/>
      <c r="G50" s="217"/>
      <c r="H50" s="217"/>
      <c r="I50" s="31"/>
    </row>
    <row r="51" spans="6:9" ht="12.75">
      <c r="F51" s="216"/>
      <c r="G51" s="217"/>
      <c r="H51" s="217"/>
      <c r="I51" s="31"/>
    </row>
    <row r="52" spans="6:9" ht="12.75">
      <c r="F52" s="216"/>
      <c r="G52" s="217"/>
      <c r="H52" s="217"/>
      <c r="I52" s="31"/>
    </row>
    <row r="53" spans="6:9" ht="12.75">
      <c r="F53" s="216"/>
      <c r="G53" s="217"/>
      <c r="H53" s="217"/>
      <c r="I53" s="31"/>
    </row>
    <row r="54" spans="6:9" ht="12.75">
      <c r="F54" s="216"/>
      <c r="G54" s="217"/>
      <c r="H54" s="217"/>
      <c r="I54" s="31"/>
    </row>
    <row r="55" spans="6:9" ht="12.75">
      <c r="F55" s="216"/>
      <c r="G55" s="217"/>
      <c r="H55" s="217"/>
      <c r="I55" s="31"/>
    </row>
    <row r="56" spans="6:9" ht="12.75">
      <c r="F56" s="216"/>
      <c r="G56" s="217"/>
      <c r="H56" s="217"/>
      <c r="I56" s="31"/>
    </row>
    <row r="57" spans="6:9" ht="12.75">
      <c r="F57" s="216"/>
      <c r="G57" s="217"/>
      <c r="H57" s="217"/>
      <c r="I57" s="31"/>
    </row>
    <row r="58" spans="6:9" ht="12.75">
      <c r="F58" s="216"/>
      <c r="G58" s="217"/>
      <c r="H58" s="217"/>
      <c r="I58" s="31"/>
    </row>
    <row r="59" spans="6:9" ht="12.75">
      <c r="F59" s="216"/>
      <c r="G59" s="217"/>
      <c r="H59" s="217"/>
      <c r="I59" s="31"/>
    </row>
    <row r="60" spans="6:9" ht="12.75">
      <c r="F60" s="216"/>
      <c r="G60" s="217"/>
      <c r="H60" s="217"/>
      <c r="I60" s="31"/>
    </row>
    <row r="61" spans="6:9" ht="12.75">
      <c r="F61" s="216"/>
      <c r="G61" s="217"/>
      <c r="H61" s="217"/>
      <c r="I61" s="31"/>
    </row>
    <row r="62" spans="6:9" ht="12.75">
      <c r="F62" s="216"/>
      <c r="G62" s="217"/>
      <c r="H62" s="217"/>
      <c r="I62" s="31"/>
    </row>
    <row r="63" spans="6:9" ht="12.75">
      <c r="F63" s="216"/>
      <c r="G63" s="217"/>
      <c r="H63" s="217"/>
      <c r="I63" s="31"/>
    </row>
    <row r="64" spans="6:9" ht="12.75">
      <c r="F64" s="216"/>
      <c r="G64" s="217"/>
      <c r="H64" s="217"/>
      <c r="I64" s="31"/>
    </row>
    <row r="65" spans="6:9" ht="12.75">
      <c r="F65" s="216"/>
      <c r="G65" s="217"/>
      <c r="H65" s="217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1">
      <selection activeCell="F19" sqref="F19"/>
    </sheetView>
  </sheetViews>
  <sheetFormatPr defaultColWidth="9.00390625" defaultRowHeight="12.75"/>
  <cols>
    <col min="1" max="1" width="34.25390625" style="287" customWidth="1"/>
    <col min="2" max="5" width="9.125" style="287" customWidth="1"/>
    <col min="6" max="6" width="11.875" style="287" customWidth="1"/>
    <col min="7" max="16384" width="9.125" style="287" customWidth="1"/>
  </cols>
  <sheetData>
    <row r="1" spans="1:6" ht="15.75">
      <c r="A1" s="380" t="s">
        <v>381</v>
      </c>
      <c r="B1" s="359"/>
      <c r="C1" s="360"/>
      <c r="D1" s="381"/>
      <c r="E1" s="381"/>
      <c r="F1" s="381"/>
    </row>
    <row r="2" spans="1:6" ht="12.75">
      <c r="A2" s="361"/>
      <c r="B2" s="362" t="s">
        <v>382</v>
      </c>
      <c r="C2" s="363" t="s">
        <v>383</v>
      </c>
      <c r="D2" s="364" t="s">
        <v>384</v>
      </c>
      <c r="E2" s="364" t="s">
        <v>385</v>
      </c>
      <c r="F2" s="364" t="s">
        <v>386</v>
      </c>
    </row>
    <row r="3" spans="1:6" ht="12.75">
      <c r="A3" s="365"/>
      <c r="B3" s="366"/>
      <c r="C3" s="367"/>
      <c r="D3" s="368"/>
      <c r="E3" s="382"/>
      <c r="F3" s="369"/>
    </row>
    <row r="4" spans="1:6" ht="12.75">
      <c r="A4" s="567" t="s">
        <v>387</v>
      </c>
      <c r="B4" s="568"/>
      <c r="C4" s="568"/>
      <c r="D4" s="568"/>
      <c r="E4" s="568"/>
      <c r="F4" s="569"/>
    </row>
    <row r="5" spans="1:6" ht="12.75">
      <c r="A5" s="370" t="s">
        <v>388</v>
      </c>
      <c r="B5" s="362" t="s">
        <v>173</v>
      </c>
      <c r="C5" s="363">
        <v>2</v>
      </c>
      <c r="D5" s="627"/>
      <c r="E5" s="627"/>
      <c r="F5" s="364">
        <f aca="true" t="shared" si="0" ref="F5:F15">(E5+D5)*C5</f>
        <v>0</v>
      </c>
    </row>
    <row r="6" spans="1:6" ht="12.75">
      <c r="A6" s="370" t="s">
        <v>389</v>
      </c>
      <c r="B6" s="362" t="s">
        <v>173</v>
      </c>
      <c r="C6" s="363">
        <v>2</v>
      </c>
      <c r="D6" s="627"/>
      <c r="E6" s="627"/>
      <c r="F6" s="364">
        <f t="shared" si="0"/>
        <v>0</v>
      </c>
    </row>
    <row r="7" spans="1:6" ht="12.75">
      <c r="A7" s="370" t="s">
        <v>390</v>
      </c>
      <c r="B7" s="362" t="s">
        <v>173</v>
      </c>
      <c r="C7" s="363">
        <v>2</v>
      </c>
      <c r="D7" s="627"/>
      <c r="E7" s="627"/>
      <c r="F7" s="364">
        <f t="shared" si="0"/>
        <v>0</v>
      </c>
    </row>
    <row r="8" spans="1:6" ht="12.75">
      <c r="A8" s="370" t="s">
        <v>391</v>
      </c>
      <c r="B8" s="362" t="s">
        <v>173</v>
      </c>
      <c r="C8" s="363">
        <v>2</v>
      </c>
      <c r="D8" s="627"/>
      <c r="E8" s="627"/>
      <c r="F8" s="364">
        <f t="shared" si="0"/>
        <v>0</v>
      </c>
    </row>
    <row r="9" spans="1:6" ht="12.75">
      <c r="A9" s="370" t="s">
        <v>392</v>
      </c>
      <c r="B9" s="362" t="s">
        <v>173</v>
      </c>
      <c r="C9" s="363">
        <v>2</v>
      </c>
      <c r="D9" s="627"/>
      <c r="E9" s="627"/>
      <c r="F9" s="364">
        <f t="shared" si="0"/>
        <v>0</v>
      </c>
    </row>
    <row r="10" spans="1:6" ht="12.75">
      <c r="A10" s="370" t="s">
        <v>393</v>
      </c>
      <c r="B10" s="362" t="s">
        <v>118</v>
      </c>
      <c r="C10" s="363">
        <v>8</v>
      </c>
      <c r="D10" s="627"/>
      <c r="E10" s="627"/>
      <c r="F10" s="364">
        <f t="shared" si="0"/>
        <v>0</v>
      </c>
    </row>
    <row r="11" spans="1:6" ht="12.75">
      <c r="A11" s="370" t="s">
        <v>394</v>
      </c>
      <c r="B11" s="362" t="s">
        <v>118</v>
      </c>
      <c r="C11" s="363">
        <v>15</v>
      </c>
      <c r="D11" s="627"/>
      <c r="E11" s="627"/>
      <c r="F11" s="364">
        <f t="shared" si="0"/>
        <v>0</v>
      </c>
    </row>
    <row r="12" spans="1:6" ht="12.75">
      <c r="A12" s="370" t="s">
        <v>395</v>
      </c>
      <c r="B12" s="362" t="s">
        <v>118</v>
      </c>
      <c r="C12" s="363">
        <v>2</v>
      </c>
      <c r="D12" s="627"/>
      <c r="E12" s="627"/>
      <c r="F12" s="364">
        <f t="shared" si="0"/>
        <v>0</v>
      </c>
    </row>
    <row r="13" spans="1:6" ht="23.25">
      <c r="A13" s="370" t="s">
        <v>396</v>
      </c>
      <c r="B13" s="362" t="s">
        <v>118</v>
      </c>
      <c r="C13" s="363">
        <v>15</v>
      </c>
      <c r="D13" s="627"/>
      <c r="E13" s="627"/>
      <c r="F13" s="364">
        <f t="shared" si="0"/>
        <v>0</v>
      </c>
    </row>
    <row r="14" spans="1:6" ht="23.25">
      <c r="A14" s="370" t="s">
        <v>397</v>
      </c>
      <c r="B14" s="362" t="s">
        <v>118</v>
      </c>
      <c r="C14" s="363">
        <v>3</v>
      </c>
      <c r="D14" s="627"/>
      <c r="E14" s="627"/>
      <c r="F14" s="364">
        <f t="shared" si="0"/>
        <v>0</v>
      </c>
    </row>
    <row r="15" spans="1:6" ht="12.75">
      <c r="A15" s="370" t="s">
        <v>398</v>
      </c>
      <c r="B15" s="362" t="s">
        <v>173</v>
      </c>
      <c r="C15" s="363">
        <v>1</v>
      </c>
      <c r="D15" s="627"/>
      <c r="E15" s="627"/>
      <c r="F15" s="364">
        <f t="shared" si="0"/>
        <v>0</v>
      </c>
    </row>
    <row r="16" spans="1:6" ht="12.75">
      <c r="A16" s="371"/>
      <c r="B16" s="372"/>
      <c r="C16" s="373"/>
      <c r="D16" s="383"/>
      <c r="E16" s="383"/>
      <c r="F16" s="384"/>
    </row>
    <row r="17" spans="1:6" ht="12.75">
      <c r="A17" s="370" t="s">
        <v>399</v>
      </c>
      <c r="B17" s="362" t="s">
        <v>382</v>
      </c>
      <c r="C17" s="363" t="s">
        <v>383</v>
      </c>
      <c r="D17" s="364" t="s">
        <v>400</v>
      </c>
      <c r="E17" s="364"/>
      <c r="F17" s="364"/>
    </row>
    <row r="18" spans="1:6" ht="23.25">
      <c r="A18" s="370" t="s">
        <v>401</v>
      </c>
      <c r="B18" s="362" t="s">
        <v>173</v>
      </c>
      <c r="C18" s="363">
        <v>1</v>
      </c>
      <c r="D18" s="627"/>
      <c r="E18" s="627"/>
      <c r="F18" s="374">
        <f>SUM(C18*D18)</f>
        <v>0</v>
      </c>
    </row>
    <row r="19" spans="1:6" ht="12.75">
      <c r="A19" s="370" t="s">
        <v>402</v>
      </c>
      <c r="B19" s="362" t="s">
        <v>173</v>
      </c>
      <c r="C19" s="363">
        <v>1</v>
      </c>
      <c r="D19" s="627"/>
      <c r="E19" s="635"/>
      <c r="F19" s="374">
        <f>SUM(C19*D19)</f>
        <v>0</v>
      </c>
    </row>
    <row r="20" spans="1:6" ht="34.5">
      <c r="A20" s="370" t="s">
        <v>403</v>
      </c>
      <c r="B20" s="362" t="s">
        <v>173</v>
      </c>
      <c r="C20" s="363">
        <v>1</v>
      </c>
      <c r="D20" s="627"/>
      <c r="E20" s="627"/>
      <c r="F20" s="374">
        <f>SUM(C20*D20)</f>
        <v>0</v>
      </c>
    </row>
    <row r="21" spans="1:6" ht="12.75">
      <c r="A21" s="375" t="s">
        <v>404</v>
      </c>
      <c r="B21" s="376" t="s">
        <v>110</v>
      </c>
      <c r="C21" s="377">
        <v>1</v>
      </c>
      <c r="D21" s="628"/>
      <c r="E21" s="628"/>
      <c r="F21" s="378">
        <f>SUM(C21*D21)</f>
        <v>0</v>
      </c>
    </row>
    <row r="22" spans="1:6" ht="12.75">
      <c r="A22" s="370" t="s">
        <v>405</v>
      </c>
      <c r="B22" s="362" t="s">
        <v>173</v>
      </c>
      <c r="C22" s="363">
        <v>1</v>
      </c>
      <c r="D22" s="627"/>
      <c r="E22" s="627"/>
      <c r="F22" s="374">
        <f>SUM(C22*D22)</f>
        <v>0</v>
      </c>
    </row>
    <row r="23" spans="1:6" ht="12.75">
      <c r="A23" s="567" t="s">
        <v>406</v>
      </c>
      <c r="B23" s="568"/>
      <c r="C23" s="568"/>
      <c r="D23" s="568"/>
      <c r="E23" s="568"/>
      <c r="F23" s="379">
        <f>SUM(F5:F22)</f>
        <v>0</v>
      </c>
    </row>
  </sheetData>
  <sheetProtection algorithmName="SHA-512" hashValue="bvgRJzey2hy6yX10wP9WQ7SFKCYmEedOT3+Per1MPkpJ2zfoXA9TkxbU0eGbOH37LcOzg8Bg0b3MrsqwSorIjA==" saltValue="bAg8QQdPvV2zOyZFpzPLug==" spinCount="100000" sheet="1" objects="1" scenarios="1"/>
  <mergeCells count="2">
    <mergeCell ref="A4:F4"/>
    <mergeCell ref="A23:E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18" customWidth="1"/>
    <col min="2" max="2" width="11.625" style="218" customWidth="1"/>
    <col min="3" max="3" width="40.375" style="218" customWidth="1"/>
    <col min="4" max="4" width="5.625" style="218" customWidth="1"/>
    <col min="5" max="5" width="8.625" style="228" customWidth="1"/>
    <col min="6" max="6" width="9.875" style="218" customWidth="1"/>
    <col min="7" max="7" width="13.875" style="218" customWidth="1"/>
    <col min="8" max="8" width="11.75390625" style="218" hidden="1" customWidth="1"/>
    <col min="9" max="9" width="11.625" style="218" hidden="1" customWidth="1"/>
    <col min="10" max="10" width="11.00390625" style="218" hidden="1" customWidth="1"/>
    <col min="11" max="11" width="10.375" style="218" hidden="1" customWidth="1"/>
    <col min="12" max="12" width="75.375" style="218" customWidth="1"/>
    <col min="13" max="13" width="45.25390625" style="218" customWidth="1"/>
    <col min="14" max="16384" width="9.125" style="218" customWidth="1"/>
  </cols>
  <sheetData>
    <row r="1" spans="1:7" ht="15.75">
      <c r="A1" s="533" t="s">
        <v>255</v>
      </c>
      <c r="B1" s="533"/>
      <c r="C1" s="533"/>
      <c r="D1" s="533"/>
      <c r="E1" s="533"/>
      <c r="F1" s="533"/>
      <c r="G1" s="533"/>
    </row>
    <row r="2" spans="2:7" ht="14.25" customHeight="1" thickBot="1">
      <c r="B2" s="219"/>
      <c r="C2" s="220"/>
      <c r="D2" s="220"/>
      <c r="E2" s="221"/>
      <c r="F2" s="220"/>
      <c r="G2" s="220"/>
    </row>
    <row r="3" spans="1:7" ht="13.5" thickTop="1">
      <c r="A3" s="524" t="s">
        <v>2</v>
      </c>
      <c r="B3" s="525"/>
      <c r="C3" s="172" t="s">
        <v>105</v>
      </c>
      <c r="D3" s="222"/>
      <c r="E3" s="223" t="s">
        <v>86</v>
      </c>
      <c r="F3" s="224" t="str">
        <f>'SO 08 1 Rek'!H1</f>
        <v>1</v>
      </c>
      <c r="G3" s="225"/>
    </row>
    <row r="4" spans="1:7" ht="13.5" thickBot="1">
      <c r="A4" s="534" t="s">
        <v>77</v>
      </c>
      <c r="B4" s="527"/>
      <c r="C4" s="178" t="s">
        <v>232</v>
      </c>
      <c r="D4" s="226"/>
      <c r="E4" s="535" t="str">
        <f>'SO 08 1 Rek'!G2</f>
        <v>MaR</v>
      </c>
      <c r="F4" s="536"/>
      <c r="G4" s="537"/>
    </row>
    <row r="5" spans="1:7" ht="13.5" thickTop="1">
      <c r="A5" s="227"/>
      <c r="G5" s="229"/>
    </row>
    <row r="6" spans="1:11" ht="27" customHeight="1">
      <c r="A6" s="230" t="s">
        <v>87</v>
      </c>
      <c r="B6" s="231" t="s">
        <v>88</v>
      </c>
      <c r="C6" s="231" t="s">
        <v>89</v>
      </c>
      <c r="D6" s="231" t="s">
        <v>90</v>
      </c>
      <c r="E6" s="232" t="s">
        <v>91</v>
      </c>
      <c r="F6" s="231" t="s">
        <v>92</v>
      </c>
      <c r="G6" s="233" t="s">
        <v>93</v>
      </c>
      <c r="H6" s="234" t="s">
        <v>94</v>
      </c>
      <c r="I6" s="234" t="s">
        <v>95</v>
      </c>
      <c r="J6" s="234" t="s">
        <v>96</v>
      </c>
      <c r="K6" s="234" t="s">
        <v>97</v>
      </c>
    </row>
    <row r="7" spans="1:15" ht="12.75">
      <c r="A7" s="235" t="s">
        <v>98</v>
      </c>
      <c r="B7" s="236" t="s">
        <v>233</v>
      </c>
      <c r="C7" s="237" t="s">
        <v>234</v>
      </c>
      <c r="D7" s="238"/>
      <c r="E7" s="239"/>
      <c r="F7" s="239"/>
      <c r="G7" s="240"/>
      <c r="H7" s="241"/>
      <c r="I7" s="242"/>
      <c r="J7" s="243"/>
      <c r="K7" s="244"/>
      <c r="O7" s="245">
        <v>1</v>
      </c>
    </row>
    <row r="8" spans="1:80" ht="12.75">
      <c r="A8" s="246">
        <v>1</v>
      </c>
      <c r="B8" s="247" t="s">
        <v>236</v>
      </c>
      <c r="C8" s="248" t="s">
        <v>237</v>
      </c>
      <c r="D8" s="249" t="s">
        <v>113</v>
      </c>
      <c r="E8" s="250">
        <v>1</v>
      </c>
      <c r="F8" s="250">
        <f>SUM('SO 08 1 Pol MaR UT'!B5)</f>
        <v>0</v>
      </c>
      <c r="G8" s="251">
        <f>E8*F8</f>
        <v>0</v>
      </c>
      <c r="H8" s="252">
        <v>0</v>
      </c>
      <c r="I8" s="253">
        <f>E8*H8</f>
        <v>0</v>
      </c>
      <c r="J8" s="252"/>
      <c r="K8" s="253">
        <f>E8*J8</f>
        <v>0</v>
      </c>
      <c r="O8" s="245">
        <v>2</v>
      </c>
      <c r="AA8" s="218">
        <v>12</v>
      </c>
      <c r="AB8" s="218">
        <v>0</v>
      </c>
      <c r="AC8" s="218">
        <v>1</v>
      </c>
      <c r="AZ8" s="218">
        <v>4</v>
      </c>
      <c r="BA8" s="218">
        <f>IF(AZ8=1,G8,0)</f>
        <v>0</v>
      </c>
      <c r="BB8" s="218">
        <f>IF(AZ8=2,G8,0)</f>
        <v>0</v>
      </c>
      <c r="BC8" s="218">
        <f>IF(AZ8=3,G8,0)</f>
        <v>0</v>
      </c>
      <c r="BD8" s="218">
        <f>IF(AZ8=4,G8,0)</f>
        <v>0</v>
      </c>
      <c r="BE8" s="218">
        <f>IF(AZ8=5,G8,0)</f>
        <v>0</v>
      </c>
      <c r="CA8" s="245">
        <v>12</v>
      </c>
      <c r="CB8" s="245">
        <v>0</v>
      </c>
    </row>
    <row r="9" spans="1:57" ht="12.75">
      <c r="A9" s="255"/>
      <c r="B9" s="256" t="s">
        <v>102</v>
      </c>
      <c r="C9" s="257" t="s">
        <v>235</v>
      </c>
      <c r="D9" s="258"/>
      <c r="E9" s="259"/>
      <c r="F9" s="260"/>
      <c r="G9" s="261">
        <f>SUM(G7:G8)</f>
        <v>0</v>
      </c>
      <c r="H9" s="262"/>
      <c r="I9" s="263">
        <f>SUM(I7:I8)</f>
        <v>0</v>
      </c>
      <c r="J9" s="262"/>
      <c r="K9" s="263">
        <f>SUM(K7:K8)</f>
        <v>0</v>
      </c>
      <c r="O9" s="245">
        <v>4</v>
      </c>
      <c r="BA9" s="264">
        <f>SUM(BA7:BA8)</f>
        <v>0</v>
      </c>
      <c r="BB9" s="264">
        <f>SUM(BB7:BB8)</f>
        <v>0</v>
      </c>
      <c r="BC9" s="264">
        <f>SUM(BC7:BC8)</f>
        <v>0</v>
      </c>
      <c r="BD9" s="264">
        <f>SUM(BD7:BD8)</f>
        <v>0</v>
      </c>
      <c r="BE9" s="264">
        <f>SUM(BE7:BE8)</f>
        <v>0</v>
      </c>
    </row>
    <row r="10" ht="12.75">
      <c r="E10" s="218"/>
    </row>
    <row r="11" ht="12.75">
      <c r="E11" s="218"/>
    </row>
    <row r="12" ht="12.75">
      <c r="E12" s="218"/>
    </row>
    <row r="13" ht="12.75">
      <c r="E13" s="218"/>
    </row>
    <row r="14" ht="12.75">
      <c r="E14" s="218"/>
    </row>
    <row r="15" ht="12.75">
      <c r="E15" s="218"/>
    </row>
    <row r="16" ht="12.75">
      <c r="E16" s="218"/>
    </row>
    <row r="17" ht="12.75">
      <c r="E17" s="218"/>
    </row>
    <row r="18" ht="12.75">
      <c r="E18" s="218"/>
    </row>
    <row r="19" ht="12.75">
      <c r="E19" s="218"/>
    </row>
    <row r="20" ht="12.75">
      <c r="E20" s="218"/>
    </row>
    <row r="21" ht="12.75">
      <c r="E21" s="218"/>
    </row>
    <row r="22" ht="12.75">
      <c r="E22" s="218"/>
    </row>
    <row r="23" ht="12.75">
      <c r="E23" s="218"/>
    </row>
    <row r="24" ht="12.75">
      <c r="E24" s="218"/>
    </row>
    <row r="25" ht="12.75">
      <c r="E25" s="218"/>
    </row>
    <row r="26" ht="12.75">
      <c r="E26" s="218"/>
    </row>
    <row r="27" ht="12.75">
      <c r="E27" s="218"/>
    </row>
    <row r="28" ht="12.75">
      <c r="E28" s="218"/>
    </row>
    <row r="29" ht="12.75">
      <c r="E29" s="218"/>
    </row>
    <row r="30" ht="12.75">
      <c r="E30" s="218"/>
    </row>
    <row r="31" ht="12.75">
      <c r="E31" s="218"/>
    </row>
    <row r="32" ht="12.75">
      <c r="E32" s="218"/>
    </row>
    <row r="33" spans="1:7" ht="12.75">
      <c r="A33" s="254"/>
      <c r="B33" s="254"/>
      <c r="C33" s="254"/>
      <c r="D33" s="254"/>
      <c r="E33" s="254"/>
      <c r="F33" s="254"/>
      <c r="G33" s="254"/>
    </row>
    <row r="34" spans="1:7" ht="12.75">
      <c r="A34" s="254"/>
      <c r="B34" s="254"/>
      <c r="C34" s="254"/>
      <c r="D34" s="254"/>
      <c r="E34" s="254"/>
      <c r="F34" s="254"/>
      <c r="G34" s="254"/>
    </row>
    <row r="35" spans="1:7" ht="12.75">
      <c r="A35" s="254"/>
      <c r="B35" s="254"/>
      <c r="C35" s="254"/>
      <c r="D35" s="254"/>
      <c r="E35" s="254"/>
      <c r="F35" s="254"/>
      <c r="G35" s="254"/>
    </row>
    <row r="36" spans="1:7" ht="12.75">
      <c r="A36" s="254"/>
      <c r="B36" s="254"/>
      <c r="C36" s="254"/>
      <c r="D36" s="254"/>
      <c r="E36" s="254"/>
      <c r="F36" s="254"/>
      <c r="G36" s="254"/>
    </row>
    <row r="37" ht="12.75">
      <c r="E37" s="218"/>
    </row>
    <row r="38" ht="12.75">
      <c r="E38" s="218"/>
    </row>
    <row r="39" ht="12.75">
      <c r="E39" s="218"/>
    </row>
    <row r="40" ht="12.75">
      <c r="E40" s="218"/>
    </row>
    <row r="41" ht="12.75">
      <c r="E41" s="218"/>
    </row>
    <row r="42" ht="12.75">
      <c r="E42" s="218"/>
    </row>
    <row r="43" ht="12.75">
      <c r="E43" s="218"/>
    </row>
    <row r="44" ht="12.75">
      <c r="E44" s="218"/>
    </row>
    <row r="45" ht="12.75">
      <c r="E45" s="218"/>
    </row>
    <row r="46" ht="12.75">
      <c r="E46" s="218"/>
    </row>
    <row r="47" ht="12.75">
      <c r="E47" s="218"/>
    </row>
    <row r="48" ht="12.75">
      <c r="E48" s="218"/>
    </row>
    <row r="49" ht="12.75">
      <c r="E49" s="218"/>
    </row>
    <row r="50" ht="12.75">
      <c r="E50" s="218"/>
    </row>
    <row r="51" ht="12.75">
      <c r="E51" s="218"/>
    </row>
    <row r="52" ht="12.75">
      <c r="E52" s="218"/>
    </row>
    <row r="53" ht="12.75">
      <c r="E53" s="218"/>
    </row>
    <row r="54" ht="12.75">
      <c r="E54" s="218"/>
    </row>
    <row r="55" ht="12.75">
      <c r="E55" s="218"/>
    </row>
    <row r="56" ht="12.75">
      <c r="E56" s="218"/>
    </row>
    <row r="57" ht="12.75">
      <c r="E57" s="218"/>
    </row>
    <row r="58" ht="12.75">
      <c r="E58" s="218"/>
    </row>
    <row r="59" ht="12.75">
      <c r="E59" s="218"/>
    </row>
    <row r="60" ht="12.75">
      <c r="E60" s="218"/>
    </row>
    <row r="61" ht="12.75">
      <c r="E61" s="218"/>
    </row>
    <row r="62" ht="12.75">
      <c r="E62" s="218"/>
    </row>
    <row r="63" ht="12.75">
      <c r="E63" s="218"/>
    </row>
    <row r="64" ht="12.75">
      <c r="E64" s="218"/>
    </row>
    <row r="65" ht="12.75">
      <c r="E65" s="218"/>
    </row>
    <row r="66" ht="12.75">
      <c r="E66" s="218"/>
    </row>
    <row r="67" ht="12.75">
      <c r="E67" s="218"/>
    </row>
    <row r="68" spans="1:2" ht="12.75">
      <c r="A68" s="265"/>
      <c r="B68" s="265"/>
    </row>
    <row r="69" spans="1:7" ht="12.75">
      <c r="A69" s="254"/>
      <c r="B69" s="254"/>
      <c r="C69" s="266"/>
      <c r="D69" s="266"/>
      <c r="E69" s="267"/>
      <c r="F69" s="266"/>
      <c r="G69" s="268"/>
    </row>
    <row r="70" spans="1:7" ht="12.75">
      <c r="A70" s="269"/>
      <c r="B70" s="269"/>
      <c r="C70" s="254"/>
      <c r="D70" s="254"/>
      <c r="E70" s="270"/>
      <c r="F70" s="254"/>
      <c r="G70" s="254"/>
    </row>
    <row r="71" spans="1:7" ht="12.75">
      <c r="A71" s="254"/>
      <c r="B71" s="254"/>
      <c r="C71" s="254"/>
      <c r="D71" s="254"/>
      <c r="E71" s="270"/>
      <c r="F71" s="254"/>
      <c r="G71" s="254"/>
    </row>
    <row r="72" spans="1:7" ht="12.75">
      <c r="A72" s="254"/>
      <c r="B72" s="254"/>
      <c r="C72" s="254"/>
      <c r="D72" s="254"/>
      <c r="E72" s="270"/>
      <c r="F72" s="254"/>
      <c r="G72" s="254"/>
    </row>
    <row r="73" spans="1:7" ht="12.75">
      <c r="A73" s="254"/>
      <c r="B73" s="254"/>
      <c r="C73" s="254"/>
      <c r="D73" s="254"/>
      <c r="E73" s="270"/>
      <c r="F73" s="254"/>
      <c r="G73" s="254"/>
    </row>
    <row r="74" spans="1:7" ht="12.75">
      <c r="A74" s="254"/>
      <c r="B74" s="254"/>
      <c r="C74" s="254"/>
      <c r="D74" s="254"/>
      <c r="E74" s="270"/>
      <c r="F74" s="254"/>
      <c r="G74" s="254"/>
    </row>
    <row r="75" spans="1:7" ht="12.75">
      <c r="A75" s="254"/>
      <c r="B75" s="254"/>
      <c r="C75" s="254"/>
      <c r="D75" s="254"/>
      <c r="E75" s="270"/>
      <c r="F75" s="254"/>
      <c r="G75" s="254"/>
    </row>
    <row r="76" spans="1:7" ht="12.75">
      <c r="A76" s="254"/>
      <c r="B76" s="254"/>
      <c r="C76" s="254"/>
      <c r="D76" s="254"/>
      <c r="E76" s="270"/>
      <c r="F76" s="254"/>
      <c r="G76" s="254"/>
    </row>
    <row r="77" spans="1:7" ht="12.75">
      <c r="A77" s="254"/>
      <c r="B77" s="254"/>
      <c r="C77" s="254"/>
      <c r="D77" s="254"/>
      <c r="E77" s="270"/>
      <c r="F77" s="254"/>
      <c r="G77" s="254"/>
    </row>
    <row r="78" spans="1:7" ht="12.75">
      <c r="A78" s="254"/>
      <c r="B78" s="254"/>
      <c r="C78" s="254"/>
      <c r="D78" s="254"/>
      <c r="E78" s="270"/>
      <c r="F78" s="254"/>
      <c r="G78" s="254"/>
    </row>
    <row r="79" spans="1:7" ht="12.75">
      <c r="A79" s="254"/>
      <c r="B79" s="254"/>
      <c r="C79" s="254"/>
      <c r="D79" s="254"/>
      <c r="E79" s="270"/>
      <c r="F79" s="254"/>
      <c r="G79" s="254"/>
    </row>
    <row r="80" spans="1:7" ht="12.75">
      <c r="A80" s="254"/>
      <c r="B80" s="254"/>
      <c r="C80" s="254"/>
      <c r="D80" s="254"/>
      <c r="E80" s="270"/>
      <c r="F80" s="254"/>
      <c r="G80" s="254"/>
    </row>
    <row r="81" spans="1:7" ht="12.75">
      <c r="A81" s="254"/>
      <c r="B81" s="254"/>
      <c r="C81" s="254"/>
      <c r="D81" s="254"/>
      <c r="E81" s="270"/>
      <c r="F81" s="254"/>
      <c r="G81" s="254"/>
    </row>
    <row r="82" spans="1:7" ht="12.75">
      <c r="A82" s="254"/>
      <c r="B82" s="254"/>
      <c r="C82" s="254"/>
      <c r="D82" s="254"/>
      <c r="E82" s="270"/>
      <c r="F82" s="254"/>
      <c r="G82" s="254"/>
    </row>
  </sheetData>
  <sheetProtection algorithmName="SHA-512" hashValue="QWrxNlzR4dj5F8ZQPlUbpyEAawAOYWftZth7e18UZbEpRInCqhU7gHaG2gl1lit6tF6XWDHhXWfnyqQZrprQyg==" saltValue="DIr3Eklb1cL0CtG+I44fd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5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9" t="s">
        <v>32</v>
      </c>
      <c r="B1" s="80"/>
      <c r="C1" s="80"/>
      <c r="D1" s="80"/>
      <c r="E1" s="80"/>
      <c r="F1" s="80"/>
      <c r="G1" s="80"/>
    </row>
    <row r="2" spans="1:7" ht="12.75" customHeight="1">
      <c r="A2" s="81" t="s">
        <v>33</v>
      </c>
      <c r="B2" s="82"/>
      <c r="C2" s="83" t="s">
        <v>99</v>
      </c>
      <c r="D2" s="83" t="s">
        <v>239</v>
      </c>
      <c r="E2" s="84"/>
      <c r="F2" s="85" t="s">
        <v>34</v>
      </c>
      <c r="G2" s="86"/>
    </row>
    <row r="3" spans="1:7" ht="3" customHeight="1" hidden="1">
      <c r="A3" s="87"/>
      <c r="B3" s="88"/>
      <c r="C3" s="89"/>
      <c r="D3" s="89"/>
      <c r="E3" s="90"/>
      <c r="F3" s="91"/>
      <c r="G3" s="92"/>
    </row>
    <row r="4" spans="1:7" ht="12" customHeight="1">
      <c r="A4" s="93" t="s">
        <v>35</v>
      </c>
      <c r="B4" s="88"/>
      <c r="C4" s="89"/>
      <c r="D4" s="89"/>
      <c r="E4" s="90"/>
      <c r="F4" s="91" t="s">
        <v>36</v>
      </c>
      <c r="G4" s="94"/>
    </row>
    <row r="5" spans="1:7" ht="12.95" customHeight="1">
      <c r="A5" s="95" t="s">
        <v>238</v>
      </c>
      <c r="B5" s="96"/>
      <c r="C5" s="97" t="s">
        <v>239</v>
      </c>
      <c r="D5" s="98"/>
      <c r="E5" s="96"/>
      <c r="F5" s="91" t="s">
        <v>37</v>
      </c>
      <c r="G5" s="92"/>
    </row>
    <row r="6" spans="1:15" ht="12.95" customHeight="1">
      <c r="A6" s="93" t="s">
        <v>38</v>
      </c>
      <c r="B6" s="88"/>
      <c r="C6" s="89"/>
      <c r="D6" s="89"/>
      <c r="E6" s="90"/>
      <c r="F6" s="99" t="s">
        <v>39</v>
      </c>
      <c r="G6" s="100">
        <v>0</v>
      </c>
      <c r="O6" s="101"/>
    </row>
    <row r="7" spans="1:7" ht="12.95" customHeight="1">
      <c r="A7" s="102" t="s">
        <v>103</v>
      </c>
      <c r="B7" s="103"/>
      <c r="C7" s="104" t="s">
        <v>104</v>
      </c>
      <c r="D7" s="105"/>
      <c r="E7" s="105"/>
      <c r="F7" s="106" t="s">
        <v>40</v>
      </c>
      <c r="G7" s="100">
        <f>IF(G6=0,,ROUND((F30+F32)/G6,1))</f>
        <v>0</v>
      </c>
    </row>
    <row r="8" spans="1:9" ht="12.75">
      <c r="A8" s="107" t="s">
        <v>41</v>
      </c>
      <c r="B8" s="91"/>
      <c r="C8" s="515" t="s">
        <v>166</v>
      </c>
      <c r="D8" s="515"/>
      <c r="E8" s="516"/>
      <c r="F8" s="108" t="s">
        <v>42</v>
      </c>
      <c r="G8" s="109"/>
      <c r="H8" s="110"/>
      <c r="I8" s="111"/>
    </row>
    <row r="9" spans="1:8" ht="12.75">
      <c r="A9" s="107" t="s">
        <v>43</v>
      </c>
      <c r="B9" s="91"/>
      <c r="C9" s="515"/>
      <c r="D9" s="515"/>
      <c r="E9" s="516"/>
      <c r="F9" s="91"/>
      <c r="G9" s="112"/>
      <c r="H9" s="113"/>
    </row>
    <row r="10" spans="1:8" ht="12.75">
      <c r="A10" s="107" t="s">
        <v>44</v>
      </c>
      <c r="B10" s="91"/>
      <c r="C10" s="515" t="s">
        <v>165</v>
      </c>
      <c r="D10" s="515"/>
      <c r="E10" s="515"/>
      <c r="F10" s="114"/>
      <c r="G10" s="115"/>
      <c r="H10" s="116"/>
    </row>
    <row r="11" spans="1:57" ht="13.5" customHeight="1">
      <c r="A11" s="107" t="s">
        <v>45</v>
      </c>
      <c r="B11" s="91"/>
      <c r="C11" s="515"/>
      <c r="D11" s="515"/>
      <c r="E11" s="515"/>
      <c r="F11" s="117" t="s">
        <v>46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47</v>
      </c>
      <c r="B12" s="88"/>
      <c r="C12" s="517"/>
      <c r="D12" s="517"/>
      <c r="E12" s="517"/>
      <c r="F12" s="121" t="s">
        <v>48</v>
      </c>
      <c r="G12" s="122"/>
      <c r="H12" s="113"/>
    </row>
    <row r="13" spans="1:8" ht="28.5" customHeight="1" thickBot="1">
      <c r="A13" s="123" t="s">
        <v>49</v>
      </c>
      <c r="B13" s="124"/>
      <c r="C13" s="124"/>
      <c r="D13" s="124"/>
      <c r="E13" s="125"/>
      <c r="F13" s="125"/>
      <c r="G13" s="126"/>
      <c r="H13" s="113"/>
    </row>
    <row r="14" spans="1:7" ht="17.25" customHeight="1" thickBot="1">
      <c r="A14" s="127" t="s">
        <v>50</v>
      </c>
      <c r="B14" s="128"/>
      <c r="C14" s="129"/>
      <c r="D14" s="130" t="s">
        <v>51</v>
      </c>
      <c r="E14" s="131"/>
      <c r="F14" s="131"/>
      <c r="G14" s="129"/>
    </row>
    <row r="15" spans="1:7" ht="15.95" customHeight="1">
      <c r="A15" s="132"/>
      <c r="B15" s="133" t="s">
        <v>52</v>
      </c>
      <c r="C15" s="134" t="e">
        <f>'SO 09 1 Rek'!E8</f>
        <v>#REF!</v>
      </c>
      <c r="D15" s="135">
        <f>'SO 09 1 Rek'!A16</f>
        <v>0</v>
      </c>
      <c r="E15" s="136"/>
      <c r="F15" s="137"/>
      <c r="G15" s="134">
        <f>'SO 09 1 Rek'!I16</f>
        <v>0</v>
      </c>
    </row>
    <row r="16" spans="1:7" ht="15.95" customHeight="1">
      <c r="A16" s="132" t="s">
        <v>53</v>
      </c>
      <c r="B16" s="133" t="s">
        <v>54</v>
      </c>
      <c r="C16" s="134" t="e">
        <f>'SO 09 1 Rek'!F8</f>
        <v>#REF!</v>
      </c>
      <c r="D16" s="87"/>
      <c r="E16" s="138"/>
      <c r="F16" s="139"/>
      <c r="G16" s="134"/>
    </row>
    <row r="17" spans="1:7" ht="15.95" customHeight="1">
      <c r="A17" s="132" t="s">
        <v>55</v>
      </c>
      <c r="B17" s="133" t="s">
        <v>56</v>
      </c>
      <c r="C17" s="134" t="e">
        <f>'SO 09 1 Rek'!H8</f>
        <v>#REF!</v>
      </c>
      <c r="D17" s="87"/>
      <c r="E17" s="138"/>
      <c r="F17" s="139"/>
      <c r="G17" s="134"/>
    </row>
    <row r="18" spans="1:7" ht="15.95" customHeight="1">
      <c r="A18" s="140" t="s">
        <v>57</v>
      </c>
      <c r="B18" s="141" t="s">
        <v>58</v>
      </c>
      <c r="C18" s="134" t="e">
        <f>'SO 09 1 Rek'!G8</f>
        <v>#REF!</v>
      </c>
      <c r="D18" s="87"/>
      <c r="E18" s="138"/>
      <c r="F18" s="139"/>
      <c r="G18" s="134"/>
    </row>
    <row r="19" spans="1:7" ht="15.95" customHeight="1">
      <c r="A19" s="142" t="s">
        <v>59</v>
      </c>
      <c r="B19" s="133"/>
      <c r="C19" s="134" t="e">
        <f>SUM(C15:C18)</f>
        <v>#REF!</v>
      </c>
      <c r="D19" s="87"/>
      <c r="E19" s="138"/>
      <c r="F19" s="139"/>
      <c r="G19" s="134"/>
    </row>
    <row r="20" spans="1:7" ht="15.95" customHeight="1">
      <c r="A20" s="142"/>
      <c r="B20" s="133"/>
      <c r="C20" s="134"/>
      <c r="D20" s="87"/>
      <c r="E20" s="138"/>
      <c r="F20" s="139"/>
      <c r="G20" s="134"/>
    </row>
    <row r="21" spans="1:7" ht="15.95" customHeight="1">
      <c r="A21" s="142" t="s">
        <v>29</v>
      </c>
      <c r="B21" s="133"/>
      <c r="C21" s="134" t="e">
        <f>'SO 09 1 Rek'!I8</f>
        <v>#REF!</v>
      </c>
      <c r="D21" s="87"/>
      <c r="E21" s="138"/>
      <c r="F21" s="139"/>
      <c r="G21" s="134"/>
    </row>
    <row r="22" spans="1:7" ht="15.95" customHeight="1">
      <c r="A22" s="143" t="s">
        <v>60</v>
      </c>
      <c r="B22" s="113"/>
      <c r="C22" s="134" t="e">
        <f>C19+C21</f>
        <v>#REF!</v>
      </c>
      <c r="D22" s="87" t="s">
        <v>61</v>
      </c>
      <c r="E22" s="138"/>
      <c r="F22" s="139"/>
      <c r="G22" s="134">
        <f>G23-SUM(G15:G21)</f>
        <v>0</v>
      </c>
    </row>
    <row r="23" spans="1:7" ht="15.95" customHeight="1" thickBot="1">
      <c r="A23" s="513" t="s">
        <v>62</v>
      </c>
      <c r="B23" s="514"/>
      <c r="C23" s="144" t="e">
        <f>C22+G23</f>
        <v>#REF!</v>
      </c>
      <c r="D23" s="145" t="s">
        <v>63</v>
      </c>
      <c r="E23" s="146"/>
      <c r="F23" s="147"/>
      <c r="G23" s="134">
        <f>'SO 09 1 Rek'!H14</f>
        <v>0</v>
      </c>
    </row>
    <row r="24" spans="1:7" ht="12.75">
      <c r="A24" s="148" t="s">
        <v>64</v>
      </c>
      <c r="B24" s="149"/>
      <c r="C24" s="150"/>
      <c r="D24" s="149" t="s">
        <v>65</v>
      </c>
      <c r="E24" s="149"/>
      <c r="F24" s="151" t="s">
        <v>66</v>
      </c>
      <c r="G24" s="152"/>
    </row>
    <row r="25" spans="1:7" ht="12.75">
      <c r="A25" s="143" t="s">
        <v>67</v>
      </c>
      <c r="B25" s="113"/>
      <c r="C25" s="153"/>
      <c r="D25" s="113" t="s">
        <v>67</v>
      </c>
      <c r="F25" s="154" t="s">
        <v>67</v>
      </c>
      <c r="G25" s="155"/>
    </row>
    <row r="26" spans="1:7" ht="37.5" customHeight="1">
      <c r="A26" s="143" t="s">
        <v>68</v>
      </c>
      <c r="B26" s="156"/>
      <c r="C26" s="153"/>
      <c r="D26" s="113" t="s">
        <v>68</v>
      </c>
      <c r="F26" s="154" t="s">
        <v>68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69</v>
      </c>
      <c r="B28" s="113"/>
      <c r="C28" s="153"/>
      <c r="D28" s="154" t="s">
        <v>70</v>
      </c>
      <c r="E28" s="153"/>
      <c r="F28" s="158" t="s">
        <v>70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11</v>
      </c>
      <c r="B30" s="162"/>
      <c r="C30" s="163">
        <v>21</v>
      </c>
      <c r="D30" s="162" t="s">
        <v>71</v>
      </c>
      <c r="E30" s="164"/>
      <c r="F30" s="519" t="e">
        <f>C23-F32</f>
        <v>#REF!</v>
      </c>
      <c r="G30" s="520"/>
    </row>
    <row r="31" spans="1:7" ht="12.75">
      <c r="A31" s="161" t="s">
        <v>72</v>
      </c>
      <c r="B31" s="162"/>
      <c r="C31" s="163">
        <f>C30</f>
        <v>21</v>
      </c>
      <c r="D31" s="162" t="s">
        <v>73</v>
      </c>
      <c r="E31" s="164"/>
      <c r="F31" s="519" t="e">
        <f>ROUND(PRODUCT(F30,C31/100),0)</f>
        <v>#REF!</v>
      </c>
      <c r="G31" s="520"/>
    </row>
    <row r="32" spans="1:7" ht="12.75">
      <c r="A32" s="161" t="s">
        <v>11</v>
      </c>
      <c r="B32" s="162"/>
      <c r="C32" s="163">
        <v>0</v>
      </c>
      <c r="D32" s="162" t="s">
        <v>73</v>
      </c>
      <c r="E32" s="164"/>
      <c r="F32" s="519">
        <v>0</v>
      </c>
      <c r="G32" s="520"/>
    </row>
    <row r="33" spans="1:7" ht="12.75">
      <c r="A33" s="161" t="s">
        <v>72</v>
      </c>
      <c r="B33" s="165"/>
      <c r="C33" s="166">
        <f>C32</f>
        <v>0</v>
      </c>
      <c r="D33" s="162" t="s">
        <v>73</v>
      </c>
      <c r="E33" s="139"/>
      <c r="F33" s="519">
        <f>ROUND(PRODUCT(F32,C33/100),0)</f>
        <v>0</v>
      </c>
      <c r="G33" s="520"/>
    </row>
    <row r="34" spans="1:7" s="170" customFormat="1" ht="19.5" customHeight="1" thickBot="1">
      <c r="A34" s="167" t="s">
        <v>74</v>
      </c>
      <c r="B34" s="168"/>
      <c r="C34" s="168"/>
      <c r="D34" s="168"/>
      <c r="E34" s="169"/>
      <c r="F34" s="521" t="e">
        <f>ROUND(SUM(F30:F33),0)</f>
        <v>#REF!</v>
      </c>
      <c r="G34" s="522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3"/>
      <c r="C37" s="523"/>
      <c r="D37" s="523"/>
      <c r="E37" s="523"/>
      <c r="F37" s="523"/>
      <c r="G37" s="523"/>
      <c r="H37" s="1" t="s">
        <v>1</v>
      </c>
    </row>
    <row r="38" spans="1:8" ht="12.75" customHeight="1">
      <c r="A38" s="171"/>
      <c r="B38" s="523"/>
      <c r="C38" s="523"/>
      <c r="D38" s="523"/>
      <c r="E38" s="523"/>
      <c r="F38" s="523"/>
      <c r="G38" s="523"/>
      <c r="H38" s="1" t="s">
        <v>1</v>
      </c>
    </row>
    <row r="39" spans="1:8" ht="12.75">
      <c r="A39" s="171"/>
      <c r="B39" s="523"/>
      <c r="C39" s="523"/>
      <c r="D39" s="523"/>
      <c r="E39" s="523"/>
      <c r="F39" s="523"/>
      <c r="G39" s="523"/>
      <c r="H39" s="1" t="s">
        <v>1</v>
      </c>
    </row>
    <row r="40" spans="1:8" ht="12.75">
      <c r="A40" s="171"/>
      <c r="B40" s="523"/>
      <c r="C40" s="523"/>
      <c r="D40" s="523"/>
      <c r="E40" s="523"/>
      <c r="F40" s="523"/>
      <c r="G40" s="523"/>
      <c r="H40" s="1" t="s">
        <v>1</v>
      </c>
    </row>
    <row r="41" spans="1:8" ht="12.75">
      <c r="A41" s="171"/>
      <c r="B41" s="523"/>
      <c r="C41" s="523"/>
      <c r="D41" s="523"/>
      <c r="E41" s="523"/>
      <c r="F41" s="523"/>
      <c r="G41" s="523"/>
      <c r="H41" s="1" t="s">
        <v>1</v>
      </c>
    </row>
    <row r="42" spans="1:8" ht="12.75">
      <c r="A42" s="171"/>
      <c r="B42" s="523"/>
      <c r="C42" s="523"/>
      <c r="D42" s="523"/>
      <c r="E42" s="523"/>
      <c r="F42" s="523"/>
      <c r="G42" s="523"/>
      <c r="H42" s="1" t="s">
        <v>1</v>
      </c>
    </row>
    <row r="43" spans="1:8" ht="12.75">
      <c r="A43" s="171"/>
      <c r="B43" s="523"/>
      <c r="C43" s="523"/>
      <c r="D43" s="523"/>
      <c r="E43" s="523"/>
      <c r="F43" s="523"/>
      <c r="G43" s="523"/>
      <c r="H43" s="1" t="s">
        <v>1</v>
      </c>
    </row>
    <row r="44" spans="1:8" ht="12.75" customHeight="1">
      <c r="A44" s="171"/>
      <c r="B44" s="523"/>
      <c r="C44" s="523"/>
      <c r="D44" s="523"/>
      <c r="E44" s="523"/>
      <c r="F44" s="523"/>
      <c r="G44" s="523"/>
      <c r="H44" s="1" t="s">
        <v>1</v>
      </c>
    </row>
    <row r="45" spans="1:8" ht="12.75" customHeight="1">
      <c r="A45" s="171"/>
      <c r="B45" s="523"/>
      <c r="C45" s="523"/>
      <c r="D45" s="523"/>
      <c r="E45" s="523"/>
      <c r="F45" s="523"/>
      <c r="G45" s="523"/>
      <c r="H45" s="1" t="s">
        <v>1</v>
      </c>
    </row>
    <row r="46" spans="2:7" ht="12.75">
      <c r="B46" s="518"/>
      <c r="C46" s="518"/>
      <c r="D46" s="518"/>
      <c r="E46" s="518"/>
      <c r="F46" s="518"/>
      <c r="G46" s="518"/>
    </row>
    <row r="47" spans="2:7" ht="12.75">
      <c r="B47" s="518"/>
      <c r="C47" s="518"/>
      <c r="D47" s="518"/>
      <c r="E47" s="518"/>
      <c r="F47" s="518"/>
      <c r="G47" s="518"/>
    </row>
    <row r="48" spans="2:7" ht="12.75">
      <c r="B48" s="518"/>
      <c r="C48" s="518"/>
      <c r="D48" s="518"/>
      <c r="E48" s="518"/>
      <c r="F48" s="518"/>
      <c r="G48" s="518"/>
    </row>
    <row r="49" spans="2:7" ht="12.75">
      <c r="B49" s="518"/>
      <c r="C49" s="518"/>
      <c r="D49" s="518"/>
      <c r="E49" s="518"/>
      <c r="F49" s="518"/>
      <c r="G49" s="518"/>
    </row>
    <row r="50" spans="2:7" ht="12.75">
      <c r="B50" s="518"/>
      <c r="C50" s="518"/>
      <c r="D50" s="518"/>
      <c r="E50" s="518"/>
      <c r="F50" s="518"/>
      <c r="G50" s="518"/>
    </row>
    <row r="51" spans="2:7" ht="12.75">
      <c r="B51" s="518"/>
      <c r="C51" s="518"/>
      <c r="D51" s="518"/>
      <c r="E51" s="518"/>
      <c r="F51" s="518"/>
      <c r="G51" s="51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24" t="s">
        <v>2</v>
      </c>
      <c r="B1" s="525"/>
      <c r="C1" s="172" t="s">
        <v>105</v>
      </c>
      <c r="D1" s="173"/>
      <c r="E1" s="174"/>
      <c r="F1" s="173"/>
      <c r="G1" s="175" t="s">
        <v>76</v>
      </c>
      <c r="H1" s="176" t="s">
        <v>99</v>
      </c>
      <c r="I1" s="177"/>
    </row>
    <row r="2" spans="1:9" ht="13.5" thickBot="1">
      <c r="A2" s="526" t="s">
        <v>77</v>
      </c>
      <c r="B2" s="527"/>
      <c r="C2" s="178" t="s">
        <v>240</v>
      </c>
      <c r="D2" s="179"/>
      <c r="E2" s="180"/>
      <c r="F2" s="179"/>
      <c r="G2" s="528" t="s">
        <v>239</v>
      </c>
      <c r="H2" s="529"/>
      <c r="I2" s="530"/>
    </row>
    <row r="3" ht="13.5" thickTop="1">
      <c r="F3" s="113"/>
    </row>
    <row r="4" spans="1:9" ht="19.5" customHeight="1">
      <c r="A4" s="181" t="s">
        <v>78</v>
      </c>
      <c r="B4" s="182"/>
      <c r="C4" s="182"/>
      <c r="D4" s="182"/>
      <c r="E4" s="183"/>
      <c r="F4" s="182"/>
      <c r="G4" s="182"/>
      <c r="H4" s="182"/>
      <c r="I4" s="182"/>
    </row>
    <row r="5" ht="13.5" thickBot="1"/>
    <row r="6" spans="1:9" s="113" customFormat="1" ht="13.5" thickBot="1">
      <c r="A6" s="184"/>
      <c r="B6" s="185" t="s">
        <v>79</v>
      </c>
      <c r="C6" s="185"/>
      <c r="D6" s="186"/>
      <c r="E6" s="187" t="s">
        <v>25</v>
      </c>
      <c r="F6" s="188" t="s">
        <v>26</v>
      </c>
      <c r="G6" s="188" t="s">
        <v>27</v>
      </c>
      <c r="H6" s="188" t="s">
        <v>28</v>
      </c>
      <c r="I6" s="189" t="s">
        <v>29</v>
      </c>
    </row>
    <row r="7" spans="1:9" s="113" customFormat="1" ht="13.5" thickBot="1">
      <c r="A7" s="271" t="e">
        <f>#REF!</f>
        <v>#REF!</v>
      </c>
      <c r="B7" s="47" t="e">
        <f>#REF!</f>
        <v>#REF!</v>
      </c>
      <c r="D7" s="190"/>
      <c r="E7" s="272" t="e">
        <f>#REF!</f>
        <v>#REF!</v>
      </c>
      <c r="F7" s="273" t="e">
        <f>#REF!</f>
        <v>#REF!</v>
      </c>
      <c r="G7" s="273" t="e">
        <f>#REF!</f>
        <v>#REF!</v>
      </c>
      <c r="H7" s="273" t="e">
        <f>#REF!</f>
        <v>#REF!</v>
      </c>
      <c r="I7" s="274" t="e">
        <f>#REF!</f>
        <v>#REF!</v>
      </c>
    </row>
    <row r="8" spans="1:9" s="4" customFormat="1" ht="13.5" thickBot="1">
      <c r="A8" s="191"/>
      <c r="B8" s="192" t="s">
        <v>80</v>
      </c>
      <c r="C8" s="192"/>
      <c r="D8" s="193"/>
      <c r="E8" s="194" t="e">
        <f>SUM(E7:E7)</f>
        <v>#REF!</v>
      </c>
      <c r="F8" s="195" t="e">
        <f>SUM(F7:F7)</f>
        <v>#REF!</v>
      </c>
      <c r="G8" s="195" t="e">
        <f>SUM(G7:G7)</f>
        <v>#REF!</v>
      </c>
      <c r="H8" s="195" t="e">
        <f>SUM(H7:H7)</f>
        <v>#REF!</v>
      </c>
      <c r="I8" s="196" t="e">
        <f>SUM(I7:I7)</f>
        <v>#REF!</v>
      </c>
    </row>
    <row r="9" spans="1:9" ht="12.75">
      <c r="A9" s="113"/>
      <c r="B9" s="113"/>
      <c r="C9" s="113"/>
      <c r="D9" s="113"/>
      <c r="E9" s="113"/>
      <c r="F9" s="113"/>
      <c r="G9" s="113"/>
      <c r="H9" s="113"/>
      <c r="I9" s="113"/>
    </row>
    <row r="10" spans="1:57" ht="19.5" customHeight="1">
      <c r="A10" s="182" t="s">
        <v>81</v>
      </c>
      <c r="B10" s="182"/>
      <c r="C10" s="182"/>
      <c r="D10" s="182"/>
      <c r="E10" s="182"/>
      <c r="F10" s="182"/>
      <c r="G10" s="197"/>
      <c r="H10" s="182"/>
      <c r="I10" s="182"/>
      <c r="BA10" s="119"/>
      <c r="BB10" s="119"/>
      <c r="BC10" s="119"/>
      <c r="BD10" s="119"/>
      <c r="BE10" s="119"/>
    </row>
    <row r="11" ht="13.5" thickBot="1"/>
    <row r="12" spans="1:9" ht="12.75">
      <c r="A12" s="148" t="s">
        <v>82</v>
      </c>
      <c r="B12" s="149"/>
      <c r="C12" s="149"/>
      <c r="D12" s="198"/>
      <c r="E12" s="199" t="s">
        <v>83</v>
      </c>
      <c r="F12" s="200" t="s">
        <v>12</v>
      </c>
      <c r="G12" s="201" t="s">
        <v>84</v>
      </c>
      <c r="H12" s="202"/>
      <c r="I12" s="203" t="s">
        <v>83</v>
      </c>
    </row>
    <row r="13" spans="1:53" ht="12.75">
      <c r="A13" s="142"/>
      <c r="B13" s="133"/>
      <c r="C13" s="133"/>
      <c r="D13" s="204"/>
      <c r="E13" s="205"/>
      <c r="F13" s="206"/>
      <c r="G13" s="207">
        <f>CHOOSE(BA13+1,E8+F8,E8+F8+H8,E8+F8+G8+H8,E8,F8,H8,G8,H8+G8,0)</f>
        <v>0</v>
      </c>
      <c r="H13" s="208"/>
      <c r="I13" s="209">
        <f>E13+F13*G13/100</f>
        <v>0</v>
      </c>
      <c r="BA13" s="1">
        <v>8</v>
      </c>
    </row>
    <row r="14" spans="1:9" ht="13.5" thickBot="1">
      <c r="A14" s="210"/>
      <c r="B14" s="211" t="s">
        <v>85</v>
      </c>
      <c r="C14" s="212"/>
      <c r="D14" s="213"/>
      <c r="E14" s="214"/>
      <c r="F14" s="215"/>
      <c r="G14" s="215"/>
      <c r="H14" s="531">
        <f>SUM(I13:I13)</f>
        <v>0</v>
      </c>
      <c r="I14" s="532"/>
    </row>
    <row r="16" spans="2:9" ht="12.75">
      <c r="B16" s="4"/>
      <c r="F16" s="216"/>
      <c r="G16" s="217"/>
      <c r="H16" s="217"/>
      <c r="I16" s="31"/>
    </row>
    <row r="17" spans="6:9" ht="12.75">
      <c r="F17" s="216"/>
      <c r="G17" s="217"/>
      <c r="H17" s="217"/>
      <c r="I17" s="31"/>
    </row>
    <row r="18" spans="6:9" ht="12.75">
      <c r="F18" s="216"/>
      <c r="G18" s="217"/>
      <c r="H18" s="217"/>
      <c r="I18" s="31"/>
    </row>
    <row r="19" spans="6:9" ht="12.75">
      <c r="F19" s="216"/>
      <c r="G19" s="217"/>
      <c r="H19" s="217"/>
      <c r="I19" s="31"/>
    </row>
    <row r="20" spans="6:9" ht="12.75">
      <c r="F20" s="216"/>
      <c r="G20" s="217"/>
      <c r="H20" s="217"/>
      <c r="I20" s="31"/>
    </row>
    <row r="21" spans="6:9" ht="12.75">
      <c r="F21" s="216"/>
      <c r="G21" s="217"/>
      <c r="H21" s="217"/>
      <c r="I21" s="31"/>
    </row>
    <row r="22" spans="6:9" ht="12.75">
      <c r="F22" s="216"/>
      <c r="G22" s="217"/>
      <c r="H22" s="217"/>
      <c r="I22" s="31"/>
    </row>
    <row r="23" spans="6:9" ht="12.75">
      <c r="F23" s="216"/>
      <c r="G23" s="217"/>
      <c r="H23" s="217"/>
      <c r="I23" s="31"/>
    </row>
    <row r="24" spans="6:9" ht="12.75">
      <c r="F24" s="216"/>
      <c r="G24" s="217"/>
      <c r="H24" s="217"/>
      <c r="I24" s="31"/>
    </row>
    <row r="25" spans="6:9" ht="12.75">
      <c r="F25" s="216"/>
      <c r="G25" s="217"/>
      <c r="H25" s="217"/>
      <c r="I25" s="31"/>
    </row>
    <row r="26" spans="6:9" ht="12.75">
      <c r="F26" s="216"/>
      <c r="G26" s="217"/>
      <c r="H26" s="217"/>
      <c r="I26" s="31"/>
    </row>
    <row r="27" spans="6:9" ht="12.75">
      <c r="F27" s="216"/>
      <c r="G27" s="217"/>
      <c r="H27" s="217"/>
      <c r="I27" s="31"/>
    </row>
    <row r="28" spans="6:9" ht="12.75">
      <c r="F28" s="216"/>
      <c r="G28" s="217"/>
      <c r="H28" s="217"/>
      <c r="I28" s="31"/>
    </row>
    <row r="29" spans="6:9" ht="12.75">
      <c r="F29" s="216"/>
      <c r="G29" s="217"/>
      <c r="H29" s="217"/>
      <c r="I29" s="31"/>
    </row>
    <row r="30" spans="6:9" ht="12.75">
      <c r="F30" s="216"/>
      <c r="G30" s="217"/>
      <c r="H30" s="217"/>
      <c r="I30" s="31"/>
    </row>
    <row r="31" spans="6:9" ht="12.75">
      <c r="F31" s="216"/>
      <c r="G31" s="217"/>
      <c r="H31" s="217"/>
      <c r="I31" s="31"/>
    </row>
    <row r="32" spans="6:9" ht="12.75">
      <c r="F32" s="216"/>
      <c r="G32" s="217"/>
      <c r="H32" s="217"/>
      <c r="I32" s="31"/>
    </row>
    <row r="33" spans="6:9" ht="12.75">
      <c r="F33" s="216"/>
      <c r="G33" s="217"/>
      <c r="H33" s="217"/>
      <c r="I33" s="31"/>
    </row>
    <row r="34" spans="6:9" ht="12.75">
      <c r="F34" s="216"/>
      <c r="G34" s="217"/>
      <c r="H34" s="217"/>
      <c r="I34" s="31"/>
    </row>
    <row r="35" spans="6:9" ht="12.75">
      <c r="F35" s="216"/>
      <c r="G35" s="217"/>
      <c r="H35" s="217"/>
      <c r="I35" s="31"/>
    </row>
    <row r="36" spans="6:9" ht="12.75">
      <c r="F36" s="216"/>
      <c r="G36" s="217"/>
      <c r="H36" s="217"/>
      <c r="I36" s="31"/>
    </row>
    <row r="37" spans="6:9" ht="12.75">
      <c r="F37" s="216"/>
      <c r="G37" s="217"/>
      <c r="H37" s="217"/>
      <c r="I37" s="31"/>
    </row>
    <row r="38" spans="6:9" ht="12.75">
      <c r="F38" s="216"/>
      <c r="G38" s="217"/>
      <c r="H38" s="217"/>
      <c r="I38" s="31"/>
    </row>
    <row r="39" spans="6:9" ht="12.75">
      <c r="F39" s="216"/>
      <c r="G39" s="217"/>
      <c r="H39" s="217"/>
      <c r="I39" s="31"/>
    </row>
    <row r="40" spans="6:9" ht="12.75">
      <c r="F40" s="216"/>
      <c r="G40" s="217"/>
      <c r="H40" s="217"/>
      <c r="I40" s="31"/>
    </row>
    <row r="41" spans="6:9" ht="12.75">
      <c r="F41" s="216"/>
      <c r="G41" s="217"/>
      <c r="H41" s="217"/>
      <c r="I41" s="31"/>
    </row>
    <row r="42" spans="6:9" ht="12.75">
      <c r="F42" s="216"/>
      <c r="G42" s="217"/>
      <c r="H42" s="217"/>
      <c r="I42" s="31"/>
    </row>
    <row r="43" spans="6:9" ht="12.75">
      <c r="F43" s="216"/>
      <c r="G43" s="217"/>
      <c r="H43" s="217"/>
      <c r="I43" s="31"/>
    </row>
    <row r="44" spans="6:9" ht="12.75">
      <c r="F44" s="216"/>
      <c r="G44" s="217"/>
      <c r="H44" s="217"/>
      <c r="I44" s="31"/>
    </row>
    <row r="45" spans="6:9" ht="12.75">
      <c r="F45" s="216"/>
      <c r="G45" s="217"/>
      <c r="H45" s="217"/>
      <c r="I45" s="31"/>
    </row>
    <row r="46" spans="6:9" ht="12.75">
      <c r="F46" s="216"/>
      <c r="G46" s="217"/>
      <c r="H46" s="217"/>
      <c r="I46" s="31"/>
    </row>
    <row r="47" spans="6:9" ht="12.75">
      <c r="F47" s="216"/>
      <c r="G47" s="217"/>
      <c r="H47" s="217"/>
      <c r="I47" s="31"/>
    </row>
    <row r="48" spans="6:9" ht="12.75">
      <c r="F48" s="216"/>
      <c r="G48" s="217"/>
      <c r="H48" s="217"/>
      <c r="I48" s="31"/>
    </row>
    <row r="49" spans="6:9" ht="12.75">
      <c r="F49" s="216"/>
      <c r="G49" s="217"/>
      <c r="H49" s="217"/>
      <c r="I49" s="31"/>
    </row>
    <row r="50" spans="6:9" ht="12.75">
      <c r="F50" s="216"/>
      <c r="G50" s="217"/>
      <c r="H50" s="217"/>
      <c r="I50" s="31"/>
    </row>
    <row r="51" spans="6:9" ht="12.75">
      <c r="F51" s="216"/>
      <c r="G51" s="217"/>
      <c r="H51" s="217"/>
      <c r="I51" s="31"/>
    </row>
    <row r="52" spans="6:9" ht="12.75">
      <c r="F52" s="216"/>
      <c r="G52" s="217"/>
      <c r="H52" s="217"/>
      <c r="I52" s="31"/>
    </row>
    <row r="53" spans="6:9" ht="12.75">
      <c r="F53" s="216"/>
      <c r="G53" s="217"/>
      <c r="H53" s="217"/>
      <c r="I53" s="31"/>
    </row>
    <row r="54" spans="6:9" ht="12.75">
      <c r="F54" s="216"/>
      <c r="G54" s="217"/>
      <c r="H54" s="217"/>
      <c r="I54" s="31"/>
    </row>
    <row r="55" spans="6:9" ht="12.75">
      <c r="F55" s="216"/>
      <c r="G55" s="217"/>
      <c r="H55" s="217"/>
      <c r="I55" s="31"/>
    </row>
    <row r="56" spans="6:9" ht="12.75">
      <c r="F56" s="216"/>
      <c r="G56" s="217"/>
      <c r="H56" s="217"/>
      <c r="I56" s="31"/>
    </row>
    <row r="57" spans="6:9" ht="12.75">
      <c r="F57" s="216"/>
      <c r="G57" s="217"/>
      <c r="H57" s="217"/>
      <c r="I57" s="31"/>
    </row>
    <row r="58" spans="6:9" ht="12.75">
      <c r="F58" s="216"/>
      <c r="G58" s="217"/>
      <c r="H58" s="217"/>
      <c r="I58" s="31"/>
    </row>
    <row r="59" spans="6:9" ht="12.75">
      <c r="F59" s="216"/>
      <c r="G59" s="217"/>
      <c r="H59" s="217"/>
      <c r="I59" s="31"/>
    </row>
    <row r="60" spans="6:9" ht="12.75">
      <c r="F60" s="216"/>
      <c r="G60" s="217"/>
      <c r="H60" s="217"/>
      <c r="I60" s="31"/>
    </row>
    <row r="61" spans="6:9" ht="12.75">
      <c r="F61" s="216"/>
      <c r="G61" s="217"/>
      <c r="H61" s="217"/>
      <c r="I61" s="31"/>
    </row>
    <row r="62" spans="6:9" ht="12.75">
      <c r="F62" s="216"/>
      <c r="G62" s="217"/>
      <c r="H62" s="217"/>
      <c r="I62" s="31"/>
    </row>
    <row r="63" spans="6:9" ht="12.75">
      <c r="F63" s="216"/>
      <c r="G63" s="217"/>
      <c r="H63" s="217"/>
      <c r="I63" s="31"/>
    </row>
    <row r="64" spans="6:9" ht="12.75">
      <c r="F64" s="216"/>
      <c r="G64" s="217"/>
      <c r="H64" s="217"/>
      <c r="I64" s="31"/>
    </row>
    <row r="65" spans="6:9" ht="12.75">
      <c r="F65" s="216"/>
      <c r="G65" s="217"/>
      <c r="H65" s="217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 topLeftCell="A1">
      <selection activeCell="F12" sqref="F12"/>
    </sheetView>
  </sheetViews>
  <sheetFormatPr defaultColWidth="9.00390625" defaultRowHeight="12.75"/>
  <cols>
    <col min="1" max="1" width="21.375" style="0" customWidth="1"/>
    <col min="2" max="2" width="62.625" style="0" customWidth="1"/>
    <col min="3" max="3" width="9.00390625" style="504" customWidth="1"/>
    <col min="4" max="4" width="5.375" style="0" customWidth="1"/>
    <col min="5" max="5" width="6.625" style="0" customWidth="1"/>
    <col min="6" max="6" width="11.25390625" style="0" customWidth="1"/>
    <col min="7" max="7" width="14.125" style="0" customWidth="1"/>
    <col min="8" max="8" width="12.75390625" style="0" customWidth="1"/>
  </cols>
  <sheetData>
    <row r="1" spans="1:7" ht="18.75" customHeight="1" thickBot="1">
      <c r="A1" s="577" t="s">
        <v>407</v>
      </c>
      <c r="B1" s="578"/>
      <c r="C1" s="578"/>
      <c r="D1" s="578"/>
      <c r="E1" s="578"/>
      <c r="F1" s="578"/>
      <c r="G1" s="579"/>
    </row>
    <row r="2" spans="1:7" s="288" customFormat="1" ht="27.75" customHeight="1" thickBot="1">
      <c r="A2" s="385" t="s">
        <v>257</v>
      </c>
      <c r="B2" s="580" t="s">
        <v>547</v>
      </c>
      <c r="C2" s="581"/>
      <c r="D2" s="581"/>
      <c r="E2" s="581"/>
      <c r="F2" s="581"/>
      <c r="G2" s="582"/>
    </row>
    <row r="3" spans="1:7" s="288" customFormat="1" ht="13.5" thickBot="1">
      <c r="A3" s="385" t="s">
        <v>258</v>
      </c>
      <c r="B3" s="386" t="s">
        <v>408</v>
      </c>
      <c r="C3" s="387"/>
      <c r="D3" s="388"/>
      <c r="E3" s="388"/>
      <c r="F3" s="389"/>
      <c r="G3" s="390"/>
    </row>
    <row r="4" spans="1:7" ht="16.5" customHeight="1" thickBot="1">
      <c r="A4" s="391" t="s">
        <v>259</v>
      </c>
      <c r="B4" s="392" t="s">
        <v>409</v>
      </c>
      <c r="C4" s="474" t="s">
        <v>260</v>
      </c>
      <c r="D4" s="475"/>
      <c r="E4" s="476"/>
      <c r="F4" s="583" t="s">
        <v>410</v>
      </c>
      <c r="G4" s="584"/>
    </row>
    <row r="5" spans="1:7" s="288" customFormat="1" ht="29.25" customHeight="1" thickBot="1">
      <c r="A5" s="393" t="s">
        <v>262</v>
      </c>
      <c r="B5" s="477">
        <f>SUM(G10:G110)</f>
        <v>0</v>
      </c>
      <c r="C5" s="580" t="s">
        <v>411</v>
      </c>
      <c r="D5" s="581"/>
      <c r="E5" s="582"/>
      <c r="F5" s="585" t="s">
        <v>412</v>
      </c>
      <c r="G5" s="586"/>
    </row>
    <row r="6" spans="1:7" s="288" customFormat="1" ht="20.25" customHeight="1" thickBot="1">
      <c r="A6" s="394" t="s">
        <v>265</v>
      </c>
      <c r="B6" s="478">
        <f>B5*0.21</f>
        <v>0</v>
      </c>
      <c r="C6" s="395" t="s">
        <v>413</v>
      </c>
      <c r="D6" s="396"/>
      <c r="E6" s="397"/>
      <c r="F6" s="572" t="s">
        <v>414</v>
      </c>
      <c r="G6" s="573"/>
    </row>
    <row r="7" spans="1:7" ht="18" customHeight="1" thickBot="1">
      <c r="A7" s="393" t="s">
        <v>267</v>
      </c>
      <c r="B7" s="479">
        <f>B5+B6</f>
        <v>0</v>
      </c>
      <c r="C7" s="395" t="s">
        <v>268</v>
      </c>
      <c r="D7" s="570"/>
      <c r="E7" s="571"/>
      <c r="F7" s="572" t="s">
        <v>548</v>
      </c>
      <c r="G7" s="573"/>
    </row>
    <row r="8" spans="1:7" ht="13.5" thickBot="1">
      <c r="A8" s="480" t="s">
        <v>269</v>
      </c>
      <c r="B8" s="481" t="s">
        <v>270</v>
      </c>
      <c r="C8" s="482" t="s">
        <v>271</v>
      </c>
      <c r="D8" s="481" t="s">
        <v>90</v>
      </c>
      <c r="E8" s="481" t="s">
        <v>415</v>
      </c>
      <c r="F8" s="482" t="s">
        <v>272</v>
      </c>
      <c r="G8" s="483" t="s">
        <v>17</v>
      </c>
    </row>
    <row r="9" spans="1:7" s="484" customFormat="1" ht="26.25">
      <c r="A9" s="574" t="s">
        <v>416</v>
      </c>
      <c r="B9" s="575"/>
      <c r="C9" s="575"/>
      <c r="D9" s="575"/>
      <c r="E9" s="575"/>
      <c r="F9" s="575"/>
      <c r="G9" s="576"/>
    </row>
    <row r="10" spans="1:7" s="486" customFormat="1" ht="15.75">
      <c r="A10" s="398"/>
      <c r="B10" s="485" t="s">
        <v>417</v>
      </c>
      <c r="C10" s="357"/>
      <c r="D10" s="358"/>
      <c r="E10" s="358"/>
      <c r="F10" s="353"/>
      <c r="G10" s="353"/>
    </row>
    <row r="11" spans="1:7" s="486" customFormat="1" ht="15">
      <c r="A11" s="399"/>
      <c r="B11" s="400" t="s">
        <v>418</v>
      </c>
      <c r="C11" s="401"/>
      <c r="D11" s="401"/>
      <c r="E11" s="401"/>
      <c r="F11" s="402"/>
      <c r="G11" s="402"/>
    </row>
    <row r="12" spans="1:7" s="486" customFormat="1" ht="28.5">
      <c r="A12" s="398" t="s">
        <v>419</v>
      </c>
      <c r="B12" s="398" t="s">
        <v>420</v>
      </c>
      <c r="C12" s="357">
        <v>1</v>
      </c>
      <c r="D12" s="358" t="s">
        <v>101</v>
      </c>
      <c r="E12" s="358" t="s">
        <v>421</v>
      </c>
      <c r="F12" s="629"/>
      <c r="G12" s="353">
        <f>SUM(C12*F12)</f>
        <v>0</v>
      </c>
    </row>
    <row r="13" spans="1:7" s="486" customFormat="1" ht="14.25">
      <c r="A13" s="355"/>
      <c r="B13" s="398" t="s">
        <v>422</v>
      </c>
      <c r="C13" s="354">
        <v>1</v>
      </c>
      <c r="D13" s="354" t="s">
        <v>101</v>
      </c>
      <c r="E13" s="353" t="s">
        <v>421</v>
      </c>
      <c r="F13" s="629"/>
      <c r="G13" s="353">
        <f>SUM(C13*F13)</f>
        <v>0</v>
      </c>
    </row>
    <row r="14" spans="1:7" s="486" customFormat="1" ht="15.75">
      <c r="A14" s="398"/>
      <c r="B14" s="485"/>
      <c r="C14" s="357"/>
      <c r="D14" s="358"/>
      <c r="E14" s="358"/>
      <c r="F14" s="629"/>
      <c r="G14" s="353"/>
    </row>
    <row r="15" spans="1:7" s="486" customFormat="1" ht="15">
      <c r="A15" s="399"/>
      <c r="B15" s="400" t="s">
        <v>423</v>
      </c>
      <c r="C15" s="401"/>
      <c r="D15" s="401"/>
      <c r="E15" s="401"/>
      <c r="F15" s="630"/>
      <c r="G15" s="402"/>
    </row>
    <row r="16" spans="1:7" s="486" customFormat="1" ht="58.5">
      <c r="A16" s="398" t="s">
        <v>419</v>
      </c>
      <c r="B16" s="398" t="s">
        <v>549</v>
      </c>
      <c r="C16" s="357">
        <v>1</v>
      </c>
      <c r="D16" s="358" t="s">
        <v>101</v>
      </c>
      <c r="E16" s="353" t="s">
        <v>421</v>
      </c>
      <c r="F16" s="629"/>
      <c r="G16" s="353">
        <f aca="true" t="shared" si="0" ref="G16:G28">SUM(C16*F16)</f>
        <v>0</v>
      </c>
    </row>
    <row r="17" spans="1:7" s="486" customFormat="1" ht="57">
      <c r="A17" s="398"/>
      <c r="B17" s="398" t="s">
        <v>424</v>
      </c>
      <c r="C17" s="357">
        <v>1</v>
      </c>
      <c r="D17" s="358" t="s">
        <v>101</v>
      </c>
      <c r="E17" s="353" t="s">
        <v>421</v>
      </c>
      <c r="F17" s="629"/>
      <c r="G17" s="353">
        <f t="shared" si="0"/>
        <v>0</v>
      </c>
    </row>
    <row r="18" spans="1:7" s="486" customFormat="1" ht="28.5">
      <c r="A18" s="355" t="s">
        <v>425</v>
      </c>
      <c r="B18" s="487" t="s">
        <v>426</v>
      </c>
      <c r="C18" s="354">
        <v>2</v>
      </c>
      <c r="D18" s="354" t="s">
        <v>101</v>
      </c>
      <c r="E18" s="353" t="s">
        <v>421</v>
      </c>
      <c r="F18" s="629"/>
      <c r="G18" s="353">
        <f t="shared" si="0"/>
        <v>0</v>
      </c>
    </row>
    <row r="19" spans="1:7" s="486" customFormat="1" ht="57">
      <c r="A19" s="398" t="s">
        <v>427</v>
      </c>
      <c r="B19" s="398" t="s">
        <v>428</v>
      </c>
      <c r="C19" s="354">
        <v>5</v>
      </c>
      <c r="D19" s="354" t="s">
        <v>101</v>
      </c>
      <c r="E19" s="353" t="s">
        <v>421</v>
      </c>
      <c r="F19" s="629"/>
      <c r="G19" s="353">
        <f t="shared" si="0"/>
        <v>0</v>
      </c>
    </row>
    <row r="20" spans="1:7" s="486" customFormat="1" ht="42.75">
      <c r="A20" s="398" t="s">
        <v>429</v>
      </c>
      <c r="B20" s="398" t="s">
        <v>430</v>
      </c>
      <c r="C20" s="354">
        <v>1</v>
      </c>
      <c r="D20" s="354" t="s">
        <v>101</v>
      </c>
      <c r="E20" s="353" t="s">
        <v>421</v>
      </c>
      <c r="F20" s="629"/>
      <c r="G20" s="353">
        <f t="shared" si="0"/>
        <v>0</v>
      </c>
    </row>
    <row r="21" spans="1:7" s="486" customFormat="1" ht="28.5">
      <c r="A21" s="355"/>
      <c r="B21" s="398" t="s">
        <v>431</v>
      </c>
      <c r="C21" s="354">
        <v>1</v>
      </c>
      <c r="D21" s="354" t="s">
        <v>101</v>
      </c>
      <c r="E21" s="353" t="s">
        <v>421</v>
      </c>
      <c r="F21" s="629"/>
      <c r="G21" s="353">
        <f t="shared" si="0"/>
        <v>0</v>
      </c>
    </row>
    <row r="22" spans="1:7" s="486" customFormat="1" ht="28.5">
      <c r="A22" s="355"/>
      <c r="B22" s="398" t="s">
        <v>432</v>
      </c>
      <c r="C22" s="354">
        <v>1</v>
      </c>
      <c r="D22" s="354" t="s">
        <v>101</v>
      </c>
      <c r="E22" s="353" t="s">
        <v>421</v>
      </c>
      <c r="F22" s="629"/>
      <c r="G22" s="353">
        <f t="shared" si="0"/>
        <v>0</v>
      </c>
    </row>
    <row r="23" spans="1:7" s="486" customFormat="1" ht="28.5">
      <c r="A23" s="355" t="s">
        <v>433</v>
      </c>
      <c r="B23" s="487" t="s">
        <v>434</v>
      </c>
      <c r="C23" s="354">
        <v>1</v>
      </c>
      <c r="D23" s="354" t="s">
        <v>101</v>
      </c>
      <c r="E23" s="353" t="s">
        <v>421</v>
      </c>
      <c r="F23" s="629"/>
      <c r="G23" s="353">
        <f t="shared" si="0"/>
        <v>0</v>
      </c>
    </row>
    <row r="24" spans="1:7" s="486" customFormat="1" ht="28.5">
      <c r="A24" s="355" t="s">
        <v>435</v>
      </c>
      <c r="B24" s="398" t="s">
        <v>436</v>
      </c>
      <c r="C24" s="354">
        <v>1</v>
      </c>
      <c r="D24" s="354" t="s">
        <v>101</v>
      </c>
      <c r="E24" s="353" t="s">
        <v>421</v>
      </c>
      <c r="F24" s="629"/>
      <c r="G24" s="353">
        <f t="shared" si="0"/>
        <v>0</v>
      </c>
    </row>
    <row r="25" spans="1:7" s="486" customFormat="1" ht="28.5">
      <c r="A25" s="355" t="s">
        <v>437</v>
      </c>
      <c r="B25" s="398" t="s">
        <v>438</v>
      </c>
      <c r="C25" s="354">
        <v>1</v>
      </c>
      <c r="D25" s="354" t="s">
        <v>101</v>
      </c>
      <c r="E25" s="353" t="s">
        <v>421</v>
      </c>
      <c r="F25" s="629"/>
      <c r="G25" s="353">
        <f t="shared" si="0"/>
        <v>0</v>
      </c>
    </row>
    <row r="26" spans="1:7" s="486" customFormat="1" ht="14.25">
      <c r="A26" s="355"/>
      <c r="B26" s="398" t="s">
        <v>439</v>
      </c>
      <c r="C26" s="354">
        <v>1</v>
      </c>
      <c r="D26" s="354" t="s">
        <v>101</v>
      </c>
      <c r="E26" s="353" t="s">
        <v>421</v>
      </c>
      <c r="F26" s="629"/>
      <c r="G26" s="353">
        <f t="shared" si="0"/>
        <v>0</v>
      </c>
    </row>
    <row r="27" spans="1:7" s="486" customFormat="1" ht="14.25">
      <c r="A27" s="355"/>
      <c r="B27" s="398" t="s">
        <v>440</v>
      </c>
      <c r="C27" s="354">
        <v>1</v>
      </c>
      <c r="D27" s="354" t="s">
        <v>101</v>
      </c>
      <c r="E27" s="353" t="s">
        <v>421</v>
      </c>
      <c r="F27" s="629"/>
      <c r="G27" s="353">
        <f t="shared" si="0"/>
        <v>0</v>
      </c>
    </row>
    <row r="28" spans="1:7" s="486" customFormat="1" ht="14.25">
      <c r="A28" s="355"/>
      <c r="B28" s="398" t="s">
        <v>441</v>
      </c>
      <c r="C28" s="354">
        <v>1</v>
      </c>
      <c r="D28" s="354" t="s">
        <v>101</v>
      </c>
      <c r="E28" s="353" t="s">
        <v>421</v>
      </c>
      <c r="F28" s="629"/>
      <c r="G28" s="353">
        <f t="shared" si="0"/>
        <v>0</v>
      </c>
    </row>
    <row r="29" spans="1:7" s="486" customFormat="1" ht="14.25">
      <c r="A29" s="355"/>
      <c r="B29" s="398"/>
      <c r="C29" s="354"/>
      <c r="D29" s="354"/>
      <c r="E29" s="353"/>
      <c r="F29" s="629"/>
      <c r="G29" s="353"/>
    </row>
    <row r="30" spans="1:7" s="486" customFormat="1" ht="15">
      <c r="A30" s="399"/>
      <c r="B30" s="400" t="s">
        <v>442</v>
      </c>
      <c r="C30" s="401"/>
      <c r="D30" s="401"/>
      <c r="E30" s="401"/>
      <c r="F30" s="630"/>
      <c r="G30" s="402"/>
    </row>
    <row r="31" spans="1:7" s="486" customFormat="1" ht="28.5">
      <c r="A31" s="355"/>
      <c r="B31" s="398" t="s">
        <v>443</v>
      </c>
      <c r="C31" s="354">
        <v>1</v>
      </c>
      <c r="D31" s="354" t="s">
        <v>101</v>
      </c>
      <c r="E31" s="353" t="s">
        <v>421</v>
      </c>
      <c r="F31" s="629"/>
      <c r="G31" s="353">
        <f aca="true" t="shared" si="1" ref="G31:G32">SUM(C31*F31)</f>
        <v>0</v>
      </c>
    </row>
    <row r="32" spans="1:7" s="486" customFormat="1" ht="14.25">
      <c r="A32" s="355"/>
      <c r="B32" s="398" t="s">
        <v>550</v>
      </c>
      <c r="C32" s="354">
        <v>1</v>
      </c>
      <c r="D32" s="354" t="s">
        <v>101</v>
      </c>
      <c r="E32" s="353" t="s">
        <v>421</v>
      </c>
      <c r="F32" s="629"/>
      <c r="G32" s="353">
        <f t="shared" si="1"/>
        <v>0</v>
      </c>
    </row>
    <row r="33" spans="1:7" s="486" customFormat="1" ht="14.25">
      <c r="A33" s="355"/>
      <c r="B33" s="398"/>
      <c r="C33" s="354"/>
      <c r="D33" s="354"/>
      <c r="E33" s="353"/>
      <c r="F33" s="629"/>
      <c r="G33" s="353"/>
    </row>
    <row r="34" spans="1:7" s="486" customFormat="1" ht="15">
      <c r="A34" s="399"/>
      <c r="B34" s="400" t="s">
        <v>444</v>
      </c>
      <c r="C34" s="401"/>
      <c r="D34" s="401"/>
      <c r="E34" s="401"/>
      <c r="F34" s="630"/>
      <c r="G34" s="402"/>
    </row>
    <row r="35" spans="1:7" s="486" customFormat="1" ht="15">
      <c r="A35" s="398"/>
      <c r="B35" s="403" t="s">
        <v>445</v>
      </c>
      <c r="C35" s="357"/>
      <c r="D35" s="358"/>
      <c r="E35" s="358"/>
      <c r="F35" s="629"/>
      <c r="G35" s="353"/>
    </row>
    <row r="36" spans="1:7" s="486" customFormat="1" ht="42.75">
      <c r="A36" s="398" t="s">
        <v>446</v>
      </c>
      <c r="B36" s="398" t="s">
        <v>447</v>
      </c>
      <c r="C36" s="357">
        <v>2</v>
      </c>
      <c r="D36" s="358" t="s">
        <v>101</v>
      </c>
      <c r="E36" s="358" t="s">
        <v>448</v>
      </c>
      <c r="F36" s="629"/>
      <c r="G36" s="353">
        <f aca="true" t="shared" si="2" ref="G36:G71">SUM(C36*F36)</f>
        <v>0</v>
      </c>
    </row>
    <row r="37" spans="1:7" s="486" customFormat="1" ht="28.5">
      <c r="A37" s="398" t="s">
        <v>449</v>
      </c>
      <c r="B37" s="398" t="s">
        <v>450</v>
      </c>
      <c r="C37" s="354">
        <v>2</v>
      </c>
      <c r="D37" s="354" t="s">
        <v>101</v>
      </c>
      <c r="E37" s="354" t="s">
        <v>421</v>
      </c>
      <c r="F37" s="629"/>
      <c r="G37" s="353">
        <f t="shared" si="2"/>
        <v>0</v>
      </c>
    </row>
    <row r="38" spans="1:7" s="491" customFormat="1" ht="15">
      <c r="A38" s="487"/>
      <c r="B38" s="403" t="s">
        <v>451</v>
      </c>
      <c r="C38" s="488"/>
      <c r="D38" s="489"/>
      <c r="E38" s="489"/>
      <c r="F38" s="631"/>
      <c r="G38" s="490"/>
    </row>
    <row r="39" spans="1:7" s="491" customFormat="1" ht="28.5">
      <c r="A39" s="398" t="s">
        <v>452</v>
      </c>
      <c r="B39" s="398" t="s">
        <v>453</v>
      </c>
      <c r="C39" s="354">
        <v>1</v>
      </c>
      <c r="D39" s="354" t="s">
        <v>101</v>
      </c>
      <c r="E39" s="354" t="s">
        <v>448</v>
      </c>
      <c r="F39" s="629"/>
      <c r="G39" s="353">
        <f t="shared" si="2"/>
        <v>0</v>
      </c>
    </row>
    <row r="40" spans="1:7" s="491" customFormat="1" ht="15">
      <c r="A40" s="398"/>
      <c r="B40" s="492" t="s">
        <v>454</v>
      </c>
      <c r="C40" s="354"/>
      <c r="D40" s="354"/>
      <c r="E40" s="354"/>
      <c r="F40" s="629"/>
      <c r="G40" s="353"/>
    </row>
    <row r="41" spans="1:7" s="491" customFormat="1" ht="14.25">
      <c r="A41" s="398" t="s">
        <v>455</v>
      </c>
      <c r="B41" s="398" t="s">
        <v>456</v>
      </c>
      <c r="C41" s="354">
        <v>1</v>
      </c>
      <c r="D41" s="354" t="s">
        <v>101</v>
      </c>
      <c r="E41" s="354" t="s">
        <v>421</v>
      </c>
      <c r="F41" s="629"/>
      <c r="G41" s="353">
        <f t="shared" si="2"/>
        <v>0</v>
      </c>
    </row>
    <row r="42" spans="1:7" s="491" customFormat="1" ht="28.5">
      <c r="A42" s="398" t="s">
        <v>457</v>
      </c>
      <c r="B42" s="487" t="s">
        <v>458</v>
      </c>
      <c r="C42" s="354">
        <v>1</v>
      </c>
      <c r="D42" s="354" t="s">
        <v>101</v>
      </c>
      <c r="E42" s="354" t="s">
        <v>448</v>
      </c>
      <c r="F42" s="629"/>
      <c r="G42" s="353">
        <f t="shared" si="2"/>
        <v>0</v>
      </c>
    </row>
    <row r="43" spans="1:7" s="491" customFormat="1" ht="28.5">
      <c r="A43" s="398" t="s">
        <v>459</v>
      </c>
      <c r="B43" s="487" t="s">
        <v>460</v>
      </c>
      <c r="C43" s="354">
        <v>1</v>
      </c>
      <c r="D43" s="354" t="s">
        <v>101</v>
      </c>
      <c r="E43" s="354" t="s">
        <v>421</v>
      </c>
      <c r="F43" s="629"/>
      <c r="G43" s="353">
        <f t="shared" si="2"/>
        <v>0</v>
      </c>
    </row>
    <row r="44" spans="1:7" s="491" customFormat="1" ht="28.5">
      <c r="A44" s="398" t="s">
        <v>461</v>
      </c>
      <c r="B44" s="487" t="s">
        <v>462</v>
      </c>
      <c r="C44" s="354">
        <v>1</v>
      </c>
      <c r="D44" s="354" t="s">
        <v>101</v>
      </c>
      <c r="E44" s="354" t="s">
        <v>421</v>
      </c>
      <c r="F44" s="629"/>
      <c r="G44" s="353">
        <f t="shared" si="2"/>
        <v>0</v>
      </c>
    </row>
    <row r="45" spans="1:7" s="491" customFormat="1" ht="42.75">
      <c r="A45" s="398" t="s">
        <v>463</v>
      </c>
      <c r="B45" s="487" t="s">
        <v>464</v>
      </c>
      <c r="C45" s="354">
        <v>1</v>
      </c>
      <c r="D45" s="354" t="s">
        <v>101</v>
      </c>
      <c r="E45" s="354" t="s">
        <v>421</v>
      </c>
      <c r="F45" s="629"/>
      <c r="G45" s="353">
        <f t="shared" si="2"/>
        <v>0</v>
      </c>
    </row>
    <row r="46" spans="1:7" s="486" customFormat="1" ht="42.75">
      <c r="A46" s="398" t="s">
        <v>465</v>
      </c>
      <c r="B46" s="398" t="s">
        <v>466</v>
      </c>
      <c r="C46" s="354">
        <v>1</v>
      </c>
      <c r="D46" s="354" t="s">
        <v>101</v>
      </c>
      <c r="E46" s="354" t="s">
        <v>421</v>
      </c>
      <c r="F46" s="629"/>
      <c r="G46" s="353">
        <f t="shared" si="2"/>
        <v>0</v>
      </c>
    </row>
    <row r="47" spans="1:7" s="491" customFormat="1" ht="28.5">
      <c r="A47" s="398" t="s">
        <v>467</v>
      </c>
      <c r="B47" s="487" t="s">
        <v>468</v>
      </c>
      <c r="C47" s="354">
        <v>1</v>
      </c>
      <c r="D47" s="354" t="s">
        <v>101</v>
      </c>
      <c r="E47" s="354" t="s">
        <v>421</v>
      </c>
      <c r="F47" s="629"/>
      <c r="G47" s="353">
        <f t="shared" si="2"/>
        <v>0</v>
      </c>
    </row>
    <row r="48" spans="1:7" s="491" customFormat="1" ht="28.5">
      <c r="A48" s="398" t="s">
        <v>467</v>
      </c>
      <c r="B48" s="487" t="s">
        <v>469</v>
      </c>
      <c r="C48" s="354">
        <v>1</v>
      </c>
      <c r="D48" s="354" t="s">
        <v>101</v>
      </c>
      <c r="E48" s="354" t="s">
        <v>470</v>
      </c>
      <c r="F48" s="629"/>
      <c r="G48" s="353">
        <f t="shared" si="2"/>
        <v>0</v>
      </c>
    </row>
    <row r="49" spans="1:7" s="491" customFormat="1" ht="15">
      <c r="A49" s="487"/>
      <c r="B49" s="403" t="s">
        <v>471</v>
      </c>
      <c r="C49" s="488"/>
      <c r="D49" s="489"/>
      <c r="E49" s="489"/>
      <c r="F49" s="631"/>
      <c r="G49" s="490"/>
    </row>
    <row r="50" spans="1:7" s="491" customFormat="1" ht="14.25">
      <c r="A50" s="487" t="s">
        <v>472</v>
      </c>
      <c r="B50" s="398" t="s">
        <v>473</v>
      </c>
      <c r="C50" s="488">
        <v>1</v>
      </c>
      <c r="D50" s="489" t="s">
        <v>101</v>
      </c>
      <c r="E50" s="489" t="s">
        <v>470</v>
      </c>
      <c r="F50" s="629"/>
      <c r="G50" s="353">
        <f t="shared" si="2"/>
        <v>0</v>
      </c>
    </row>
    <row r="51" spans="1:7" s="486" customFormat="1" ht="28.5">
      <c r="A51" s="398" t="s">
        <v>472</v>
      </c>
      <c r="B51" s="398" t="s">
        <v>474</v>
      </c>
      <c r="C51" s="357">
        <v>1</v>
      </c>
      <c r="D51" s="358" t="s">
        <v>101</v>
      </c>
      <c r="E51" s="358" t="s">
        <v>421</v>
      </c>
      <c r="F51" s="629"/>
      <c r="G51" s="353">
        <f t="shared" si="2"/>
        <v>0</v>
      </c>
    </row>
    <row r="52" spans="1:7" s="486" customFormat="1" ht="28.5">
      <c r="A52" s="398" t="s">
        <v>475</v>
      </c>
      <c r="B52" s="398" t="s">
        <v>476</v>
      </c>
      <c r="C52" s="357">
        <v>1</v>
      </c>
      <c r="D52" s="358" t="s">
        <v>101</v>
      </c>
      <c r="E52" s="358" t="s">
        <v>448</v>
      </c>
      <c r="F52" s="629"/>
      <c r="G52" s="353">
        <f t="shared" si="2"/>
        <v>0</v>
      </c>
    </row>
    <row r="53" spans="1:7" s="486" customFormat="1" ht="28.5">
      <c r="A53" s="398" t="s">
        <v>477</v>
      </c>
      <c r="B53" s="398" t="s">
        <v>450</v>
      </c>
      <c r="C53" s="357">
        <v>1</v>
      </c>
      <c r="D53" s="358" t="s">
        <v>101</v>
      </c>
      <c r="E53" s="358" t="s">
        <v>421</v>
      </c>
      <c r="F53" s="629"/>
      <c r="G53" s="353">
        <f t="shared" si="2"/>
        <v>0</v>
      </c>
    </row>
    <row r="54" spans="1:7" s="486" customFormat="1" ht="28.5">
      <c r="A54" s="398" t="s">
        <v>478</v>
      </c>
      <c r="B54" s="398" t="s">
        <v>479</v>
      </c>
      <c r="C54" s="357">
        <v>1</v>
      </c>
      <c r="D54" s="358" t="s">
        <v>101</v>
      </c>
      <c r="E54" s="358" t="s">
        <v>421</v>
      </c>
      <c r="F54" s="629"/>
      <c r="G54" s="353">
        <f t="shared" si="2"/>
        <v>0</v>
      </c>
    </row>
    <row r="55" spans="1:7" s="486" customFormat="1" ht="15">
      <c r="A55" s="398"/>
      <c r="B55" s="403" t="s">
        <v>480</v>
      </c>
      <c r="C55" s="357"/>
      <c r="D55" s="358"/>
      <c r="E55" s="358"/>
      <c r="F55" s="629"/>
      <c r="G55" s="353"/>
    </row>
    <row r="56" spans="1:7" s="486" customFormat="1" ht="14.25">
      <c r="A56" s="493">
        <v>42380</v>
      </c>
      <c r="B56" s="398" t="s">
        <v>473</v>
      </c>
      <c r="C56" s="488">
        <v>1</v>
      </c>
      <c r="D56" s="489" t="s">
        <v>101</v>
      </c>
      <c r="E56" s="489" t="s">
        <v>470</v>
      </c>
      <c r="F56" s="629"/>
      <c r="G56" s="353">
        <f t="shared" si="2"/>
        <v>0</v>
      </c>
    </row>
    <row r="57" spans="1:7" s="486" customFormat="1" ht="28.5">
      <c r="A57" s="404">
        <v>42380</v>
      </c>
      <c r="B57" s="398" t="s">
        <v>474</v>
      </c>
      <c r="C57" s="357">
        <v>1</v>
      </c>
      <c r="D57" s="358" t="s">
        <v>101</v>
      </c>
      <c r="E57" s="358" t="s">
        <v>421</v>
      </c>
      <c r="F57" s="629"/>
      <c r="G57" s="353">
        <f t="shared" si="2"/>
        <v>0</v>
      </c>
    </row>
    <row r="58" spans="1:7" s="486" customFormat="1" ht="28.5">
      <c r="A58" s="404">
        <v>42411</v>
      </c>
      <c r="B58" s="398" t="s">
        <v>481</v>
      </c>
      <c r="C58" s="357">
        <v>1</v>
      </c>
      <c r="D58" s="358" t="s">
        <v>101</v>
      </c>
      <c r="E58" s="358" t="s">
        <v>448</v>
      </c>
      <c r="F58" s="629"/>
      <c r="G58" s="353">
        <f t="shared" si="2"/>
        <v>0</v>
      </c>
    </row>
    <row r="59" spans="1:7" s="486" customFormat="1" ht="28.5">
      <c r="A59" s="404">
        <v>42440</v>
      </c>
      <c r="B59" s="398" t="s">
        <v>450</v>
      </c>
      <c r="C59" s="357">
        <v>1</v>
      </c>
      <c r="D59" s="358" t="s">
        <v>101</v>
      </c>
      <c r="E59" s="358" t="s">
        <v>421</v>
      </c>
      <c r="F59" s="629"/>
      <c r="G59" s="353">
        <f t="shared" si="2"/>
        <v>0</v>
      </c>
    </row>
    <row r="60" spans="1:7" s="486" customFormat="1" ht="15">
      <c r="A60" s="398"/>
      <c r="B60" s="403" t="s">
        <v>482</v>
      </c>
      <c r="C60" s="357"/>
      <c r="D60" s="358"/>
      <c r="E60" s="358"/>
      <c r="F60" s="629"/>
      <c r="G60" s="353"/>
    </row>
    <row r="61" spans="1:7" s="486" customFormat="1" ht="14.25">
      <c r="A61" s="493">
        <v>42381</v>
      </c>
      <c r="B61" s="398" t="s">
        <v>483</v>
      </c>
      <c r="C61" s="488">
        <v>1</v>
      </c>
      <c r="D61" s="489" t="s">
        <v>101</v>
      </c>
      <c r="E61" s="489" t="s">
        <v>470</v>
      </c>
      <c r="F61" s="629"/>
      <c r="G61" s="353">
        <f t="shared" si="2"/>
        <v>0</v>
      </c>
    </row>
    <row r="62" spans="1:7" s="486" customFormat="1" ht="28.5">
      <c r="A62" s="404">
        <v>42381</v>
      </c>
      <c r="B62" s="398" t="s">
        <v>474</v>
      </c>
      <c r="C62" s="357">
        <v>1</v>
      </c>
      <c r="D62" s="358" t="s">
        <v>101</v>
      </c>
      <c r="E62" s="358" t="s">
        <v>421</v>
      </c>
      <c r="F62" s="629"/>
      <c r="G62" s="353">
        <f t="shared" si="2"/>
        <v>0</v>
      </c>
    </row>
    <row r="63" spans="1:7" s="486" customFormat="1" ht="28.5">
      <c r="A63" s="404">
        <v>42412</v>
      </c>
      <c r="B63" s="398" t="s">
        <v>484</v>
      </c>
      <c r="C63" s="357">
        <v>1</v>
      </c>
      <c r="D63" s="358" t="s">
        <v>101</v>
      </c>
      <c r="E63" s="358" t="s">
        <v>448</v>
      </c>
      <c r="F63" s="629"/>
      <c r="G63" s="353">
        <f t="shared" si="2"/>
        <v>0</v>
      </c>
    </row>
    <row r="64" spans="1:7" s="486" customFormat="1" ht="28.5">
      <c r="A64" s="404">
        <v>42441</v>
      </c>
      <c r="B64" s="398" t="s">
        <v>450</v>
      </c>
      <c r="C64" s="357">
        <v>1</v>
      </c>
      <c r="D64" s="358" t="s">
        <v>101</v>
      </c>
      <c r="E64" s="358" t="s">
        <v>421</v>
      </c>
      <c r="F64" s="629"/>
      <c r="G64" s="353">
        <f t="shared" si="2"/>
        <v>0</v>
      </c>
    </row>
    <row r="65" spans="1:7" s="486" customFormat="1" ht="15">
      <c r="A65" s="398"/>
      <c r="B65" s="403" t="s">
        <v>485</v>
      </c>
      <c r="C65" s="357"/>
      <c r="D65" s="358"/>
      <c r="E65" s="358"/>
      <c r="F65" s="629"/>
      <c r="G65" s="353"/>
    </row>
    <row r="66" spans="1:7" s="486" customFormat="1" ht="14.25">
      <c r="A66" s="493">
        <v>42382</v>
      </c>
      <c r="B66" s="398" t="s">
        <v>483</v>
      </c>
      <c r="C66" s="488">
        <v>1</v>
      </c>
      <c r="D66" s="489" t="s">
        <v>101</v>
      </c>
      <c r="E66" s="489" t="s">
        <v>470</v>
      </c>
      <c r="F66" s="629"/>
      <c r="G66" s="353">
        <f t="shared" si="2"/>
        <v>0</v>
      </c>
    </row>
    <row r="67" spans="1:7" s="486" customFormat="1" ht="28.5">
      <c r="A67" s="404">
        <v>42382</v>
      </c>
      <c r="B67" s="398" t="s">
        <v>474</v>
      </c>
      <c r="C67" s="357">
        <v>1</v>
      </c>
      <c r="D67" s="358" t="s">
        <v>101</v>
      </c>
      <c r="E67" s="358" t="s">
        <v>421</v>
      </c>
      <c r="F67" s="629"/>
      <c r="G67" s="353">
        <f t="shared" si="2"/>
        <v>0</v>
      </c>
    </row>
    <row r="68" spans="1:7" s="486" customFormat="1" ht="28.5">
      <c r="A68" s="404">
        <v>42413</v>
      </c>
      <c r="B68" s="398" t="s">
        <v>486</v>
      </c>
      <c r="C68" s="357">
        <v>1</v>
      </c>
      <c r="D68" s="358" t="s">
        <v>101</v>
      </c>
      <c r="E68" s="358" t="s">
        <v>448</v>
      </c>
      <c r="F68" s="629"/>
      <c r="G68" s="353">
        <f t="shared" si="2"/>
        <v>0</v>
      </c>
    </row>
    <row r="69" spans="1:7" s="486" customFormat="1" ht="28.5">
      <c r="A69" s="404">
        <v>42442</v>
      </c>
      <c r="B69" s="398" t="s">
        <v>450</v>
      </c>
      <c r="C69" s="357">
        <v>1</v>
      </c>
      <c r="D69" s="358" t="s">
        <v>101</v>
      </c>
      <c r="E69" s="358" t="s">
        <v>421</v>
      </c>
      <c r="F69" s="629"/>
      <c r="G69" s="353">
        <f t="shared" si="2"/>
        <v>0</v>
      </c>
    </row>
    <row r="70" spans="1:7" s="486" customFormat="1" ht="15">
      <c r="A70" s="398"/>
      <c r="B70" s="403" t="s">
        <v>487</v>
      </c>
      <c r="C70" s="357"/>
      <c r="D70" s="358"/>
      <c r="E70" s="358"/>
      <c r="F70" s="629"/>
      <c r="G70" s="353"/>
    </row>
    <row r="71" spans="1:7" s="486" customFormat="1" ht="28.5">
      <c r="A71" s="398" t="s">
        <v>488</v>
      </c>
      <c r="B71" s="398" t="s">
        <v>489</v>
      </c>
      <c r="C71" s="357">
        <v>1</v>
      </c>
      <c r="D71" s="358" t="s">
        <v>101</v>
      </c>
      <c r="E71" s="358" t="s">
        <v>448</v>
      </c>
      <c r="F71" s="629"/>
      <c r="G71" s="353">
        <f t="shared" si="2"/>
        <v>0</v>
      </c>
    </row>
    <row r="72" spans="1:7" s="486" customFormat="1" ht="14.25">
      <c r="A72" s="398"/>
      <c r="B72" s="398"/>
      <c r="C72" s="357"/>
      <c r="D72" s="358"/>
      <c r="E72" s="358"/>
      <c r="F72" s="629"/>
      <c r="G72" s="353"/>
    </row>
    <row r="73" spans="1:7" s="491" customFormat="1" ht="15">
      <c r="A73" s="494"/>
      <c r="B73" s="400" t="s">
        <v>115</v>
      </c>
      <c r="C73" s="495"/>
      <c r="D73" s="496"/>
      <c r="E73" s="496"/>
      <c r="F73" s="632"/>
      <c r="G73" s="497"/>
    </row>
    <row r="74" spans="1:7" s="486" customFormat="1" ht="28.5">
      <c r="A74" s="398"/>
      <c r="B74" s="398" t="s">
        <v>551</v>
      </c>
      <c r="C74" s="357">
        <v>1</v>
      </c>
      <c r="D74" s="358" t="s">
        <v>101</v>
      </c>
      <c r="E74" s="358" t="s">
        <v>421</v>
      </c>
      <c r="F74" s="629"/>
      <c r="G74" s="353">
        <f aca="true" t="shared" si="3" ref="G74">SUM(C74*F74)</f>
        <v>0</v>
      </c>
    </row>
    <row r="75" spans="1:7" s="288" customFormat="1" ht="14.25">
      <c r="A75" s="407"/>
      <c r="B75" s="398"/>
      <c r="C75" s="354"/>
      <c r="D75" s="354"/>
      <c r="E75" s="354"/>
      <c r="F75" s="629"/>
      <c r="G75" s="353"/>
    </row>
    <row r="76" spans="1:9" s="486" customFormat="1" ht="15">
      <c r="A76" s="408"/>
      <c r="B76" s="400" t="s">
        <v>552</v>
      </c>
      <c r="C76" s="405"/>
      <c r="D76" s="406"/>
      <c r="E76" s="406"/>
      <c r="F76" s="630"/>
      <c r="G76" s="402"/>
      <c r="H76" s="498"/>
      <c r="I76" s="498"/>
    </row>
    <row r="77" spans="1:9" s="486" customFormat="1" ht="14.25">
      <c r="A77" s="499"/>
      <c r="B77" s="500" t="s">
        <v>553</v>
      </c>
      <c r="C77" s="501">
        <v>25</v>
      </c>
      <c r="D77" s="502" t="s">
        <v>118</v>
      </c>
      <c r="E77" s="502"/>
      <c r="F77" s="633"/>
      <c r="G77" s="353">
        <f aca="true" t="shared" si="4" ref="G77:G84">SUM(C77*F77)</f>
        <v>0</v>
      </c>
      <c r="H77" s="498"/>
      <c r="I77" s="498"/>
    </row>
    <row r="78" spans="1:7" s="288" customFormat="1" ht="14.25">
      <c r="A78" s="407"/>
      <c r="B78" s="356" t="s">
        <v>554</v>
      </c>
      <c r="C78" s="357">
        <v>10</v>
      </c>
      <c r="D78" s="358" t="s">
        <v>118</v>
      </c>
      <c r="E78" s="358"/>
      <c r="F78" s="629"/>
      <c r="G78" s="353">
        <f t="shared" si="4"/>
        <v>0</v>
      </c>
    </row>
    <row r="79" spans="1:7" s="288" customFormat="1" ht="14.25">
      <c r="A79" s="407"/>
      <c r="B79" s="356" t="s">
        <v>555</v>
      </c>
      <c r="C79" s="357">
        <v>20</v>
      </c>
      <c r="D79" s="358" t="s">
        <v>118</v>
      </c>
      <c r="E79" s="358"/>
      <c r="F79" s="629"/>
      <c r="G79" s="353">
        <f t="shared" si="4"/>
        <v>0</v>
      </c>
    </row>
    <row r="80" spans="1:7" s="288" customFormat="1" ht="14.25">
      <c r="A80" s="407"/>
      <c r="B80" s="356" t="s">
        <v>556</v>
      </c>
      <c r="C80" s="357">
        <v>20</v>
      </c>
      <c r="D80" s="358" t="s">
        <v>118</v>
      </c>
      <c r="E80" s="358"/>
      <c r="F80" s="629"/>
      <c r="G80" s="353">
        <f t="shared" si="4"/>
        <v>0</v>
      </c>
    </row>
    <row r="81" spans="1:7" s="288" customFormat="1" ht="28.5">
      <c r="A81" s="407"/>
      <c r="B81" s="356" t="s">
        <v>557</v>
      </c>
      <c r="C81" s="357">
        <v>80</v>
      </c>
      <c r="D81" s="358" t="s">
        <v>101</v>
      </c>
      <c r="E81" s="358"/>
      <c r="F81" s="629"/>
      <c r="G81" s="353">
        <f t="shared" si="4"/>
        <v>0</v>
      </c>
    </row>
    <row r="82" spans="1:7" s="288" customFormat="1" ht="14.25">
      <c r="A82" s="407"/>
      <c r="B82" s="356" t="s">
        <v>558</v>
      </c>
      <c r="C82" s="357">
        <v>5</v>
      </c>
      <c r="D82" s="358" t="s">
        <v>101</v>
      </c>
      <c r="E82" s="358"/>
      <c r="F82" s="629"/>
      <c r="G82" s="353">
        <f t="shared" si="4"/>
        <v>0</v>
      </c>
    </row>
    <row r="83" spans="1:7" s="288" customFormat="1" ht="14.25">
      <c r="A83" s="407"/>
      <c r="B83" s="356" t="s">
        <v>559</v>
      </c>
      <c r="C83" s="357">
        <v>1</v>
      </c>
      <c r="D83" s="358" t="s">
        <v>101</v>
      </c>
      <c r="E83" s="358"/>
      <c r="F83" s="629"/>
      <c r="G83" s="353">
        <f t="shared" si="4"/>
        <v>0</v>
      </c>
    </row>
    <row r="84" spans="1:7" s="288" customFormat="1" ht="14.25">
      <c r="A84" s="407"/>
      <c r="B84" s="356" t="s">
        <v>560</v>
      </c>
      <c r="C84" s="357">
        <v>1</v>
      </c>
      <c r="D84" s="358" t="s">
        <v>173</v>
      </c>
      <c r="E84" s="358"/>
      <c r="F84" s="629"/>
      <c r="G84" s="353">
        <f t="shared" si="4"/>
        <v>0</v>
      </c>
    </row>
    <row r="85" spans="1:7" s="288" customFormat="1" ht="14.25">
      <c r="A85" s="407"/>
      <c r="B85" s="356"/>
      <c r="C85" s="357"/>
      <c r="D85" s="358"/>
      <c r="E85" s="358"/>
      <c r="F85" s="629"/>
      <c r="G85" s="353"/>
    </row>
    <row r="86" spans="1:9" s="486" customFormat="1" ht="15">
      <c r="A86" s="408"/>
      <c r="B86" s="400" t="s">
        <v>561</v>
      </c>
      <c r="C86" s="405"/>
      <c r="D86" s="406"/>
      <c r="E86" s="406"/>
      <c r="F86" s="630"/>
      <c r="G86" s="402"/>
      <c r="H86" s="498"/>
      <c r="I86" s="498"/>
    </row>
    <row r="87" spans="1:7" s="288" customFormat="1" ht="14.25">
      <c r="A87" s="407"/>
      <c r="B87" s="356" t="s">
        <v>562</v>
      </c>
      <c r="C87" s="357">
        <v>195</v>
      </c>
      <c r="D87" s="358" t="s">
        <v>118</v>
      </c>
      <c r="E87" s="358"/>
      <c r="F87" s="629"/>
      <c r="G87" s="353">
        <f aca="true" t="shared" si="5" ref="G87:G95">C87*F87</f>
        <v>0</v>
      </c>
    </row>
    <row r="88" spans="1:7" s="288" customFormat="1" ht="14.25">
      <c r="A88" s="407"/>
      <c r="B88" s="356" t="s">
        <v>563</v>
      </c>
      <c r="C88" s="357">
        <v>95</v>
      </c>
      <c r="D88" s="358" t="s">
        <v>118</v>
      </c>
      <c r="E88" s="358"/>
      <c r="F88" s="629"/>
      <c r="G88" s="353">
        <f t="shared" si="5"/>
        <v>0</v>
      </c>
    </row>
    <row r="89" spans="1:7" s="288" customFormat="1" ht="14.25">
      <c r="A89" s="407"/>
      <c r="B89" s="356" t="s">
        <v>564</v>
      </c>
      <c r="C89" s="357">
        <v>155</v>
      </c>
      <c r="D89" s="358" t="s">
        <v>118</v>
      </c>
      <c r="E89" s="358"/>
      <c r="F89" s="629"/>
      <c r="G89" s="353">
        <f t="shared" si="5"/>
        <v>0</v>
      </c>
    </row>
    <row r="90" spans="1:7" s="288" customFormat="1" ht="14.25">
      <c r="A90" s="407"/>
      <c r="B90" s="356" t="s">
        <v>565</v>
      </c>
      <c r="C90" s="357">
        <v>10</v>
      </c>
      <c r="D90" s="358" t="s">
        <v>118</v>
      </c>
      <c r="E90" s="358"/>
      <c r="F90" s="629"/>
      <c r="G90" s="353">
        <f t="shared" si="5"/>
        <v>0</v>
      </c>
    </row>
    <row r="91" spans="1:7" s="288" customFormat="1" ht="14.25">
      <c r="A91" s="407"/>
      <c r="B91" s="356" t="s">
        <v>566</v>
      </c>
      <c r="C91" s="357">
        <v>20</v>
      </c>
      <c r="D91" s="358" t="s">
        <v>118</v>
      </c>
      <c r="E91" s="358"/>
      <c r="F91" s="629"/>
      <c r="G91" s="353">
        <f t="shared" si="5"/>
        <v>0</v>
      </c>
    </row>
    <row r="92" spans="1:7" s="288" customFormat="1" ht="14.25">
      <c r="A92" s="407"/>
      <c r="B92" s="356" t="s">
        <v>567</v>
      </c>
      <c r="C92" s="357">
        <v>10</v>
      </c>
      <c r="D92" s="358" t="s">
        <v>118</v>
      </c>
      <c r="E92" s="358"/>
      <c r="F92" s="629"/>
      <c r="G92" s="353">
        <f t="shared" si="5"/>
        <v>0</v>
      </c>
    </row>
    <row r="93" spans="1:7" s="288" customFormat="1" ht="14.25">
      <c r="A93" s="407"/>
      <c r="B93" s="356" t="s">
        <v>568</v>
      </c>
      <c r="C93" s="357">
        <v>15</v>
      </c>
      <c r="D93" s="358" t="s">
        <v>118</v>
      </c>
      <c r="E93" s="358"/>
      <c r="F93" s="629"/>
      <c r="G93" s="353">
        <f t="shared" si="5"/>
        <v>0</v>
      </c>
    </row>
    <row r="94" spans="1:7" s="288" customFormat="1" ht="14.25">
      <c r="A94" s="407"/>
      <c r="B94" s="356" t="s">
        <v>569</v>
      </c>
      <c r="C94" s="357">
        <v>55</v>
      </c>
      <c r="D94" s="358" t="s">
        <v>118</v>
      </c>
      <c r="E94" s="358"/>
      <c r="F94" s="629"/>
      <c r="G94" s="353">
        <f t="shared" si="5"/>
        <v>0</v>
      </c>
    </row>
    <row r="95" spans="1:7" s="288" customFormat="1" ht="14.25">
      <c r="A95" s="407"/>
      <c r="B95" s="356" t="s">
        <v>570</v>
      </c>
      <c r="C95" s="357">
        <v>40</v>
      </c>
      <c r="D95" s="358" t="s">
        <v>118</v>
      </c>
      <c r="E95" s="358"/>
      <c r="F95" s="629"/>
      <c r="G95" s="353">
        <f t="shared" si="5"/>
        <v>0</v>
      </c>
    </row>
    <row r="96" spans="1:7" s="288" customFormat="1" ht="14.25">
      <c r="A96" s="407"/>
      <c r="B96" s="356"/>
      <c r="C96" s="357"/>
      <c r="D96" s="358"/>
      <c r="E96" s="358"/>
      <c r="F96" s="629"/>
      <c r="G96" s="353"/>
    </row>
    <row r="97" spans="1:9" s="486" customFormat="1" ht="15">
      <c r="A97" s="408"/>
      <c r="B97" s="400" t="s">
        <v>490</v>
      </c>
      <c r="C97" s="405"/>
      <c r="D97" s="406"/>
      <c r="E97" s="406"/>
      <c r="F97" s="630"/>
      <c r="G97" s="402"/>
      <c r="H97" s="498"/>
      <c r="I97" s="498"/>
    </row>
    <row r="98" spans="1:7" s="288" customFormat="1" ht="14.25">
      <c r="A98" s="407"/>
      <c r="B98" s="356" t="s">
        <v>491</v>
      </c>
      <c r="C98" s="357">
        <v>1</v>
      </c>
      <c r="D98" s="358" t="s">
        <v>101</v>
      </c>
      <c r="E98" s="358"/>
      <c r="F98" s="629"/>
      <c r="G98" s="353">
        <f aca="true" t="shared" si="6" ref="G98:G106">C98*F98</f>
        <v>0</v>
      </c>
    </row>
    <row r="99" spans="1:7" s="288" customFormat="1" ht="14.25">
      <c r="A99" s="407"/>
      <c r="B99" s="356" t="s">
        <v>571</v>
      </c>
      <c r="C99" s="357">
        <v>1</v>
      </c>
      <c r="D99" s="358" t="s">
        <v>101</v>
      </c>
      <c r="E99" s="358"/>
      <c r="F99" s="629"/>
      <c r="G99" s="353">
        <f t="shared" si="6"/>
        <v>0</v>
      </c>
    </row>
    <row r="100" spans="1:7" s="288" customFormat="1" ht="14.25">
      <c r="A100" s="407"/>
      <c r="B100" s="356" t="s">
        <v>572</v>
      </c>
      <c r="C100" s="357">
        <v>1</v>
      </c>
      <c r="D100" s="358" t="s">
        <v>101</v>
      </c>
      <c r="E100" s="358"/>
      <c r="F100" s="629"/>
      <c r="G100" s="353">
        <f t="shared" si="6"/>
        <v>0</v>
      </c>
    </row>
    <row r="101" spans="1:7" s="288" customFormat="1" ht="14.25">
      <c r="A101" s="407"/>
      <c r="B101" s="503" t="s">
        <v>492</v>
      </c>
      <c r="C101" s="357">
        <v>1</v>
      </c>
      <c r="D101" s="358" t="s">
        <v>101</v>
      </c>
      <c r="E101" s="358"/>
      <c r="F101" s="629"/>
      <c r="G101" s="353">
        <f t="shared" si="6"/>
        <v>0</v>
      </c>
    </row>
    <row r="102" spans="1:7" s="288" customFormat="1" ht="17.25" customHeight="1">
      <c r="A102" s="407"/>
      <c r="B102" s="356" t="s">
        <v>493</v>
      </c>
      <c r="C102" s="357">
        <v>1</v>
      </c>
      <c r="D102" s="358" t="s">
        <v>101</v>
      </c>
      <c r="E102" s="358"/>
      <c r="F102" s="629"/>
      <c r="G102" s="353">
        <f t="shared" si="6"/>
        <v>0</v>
      </c>
    </row>
    <row r="103" spans="1:7" s="288" customFormat="1" ht="14.25">
      <c r="A103" s="407"/>
      <c r="B103" s="356" t="s">
        <v>494</v>
      </c>
      <c r="C103" s="357">
        <v>1</v>
      </c>
      <c r="D103" s="358" t="s">
        <v>101</v>
      </c>
      <c r="E103" s="358"/>
      <c r="F103" s="629"/>
      <c r="G103" s="353">
        <f t="shared" si="6"/>
        <v>0</v>
      </c>
    </row>
    <row r="104" spans="1:7" s="288" customFormat="1" ht="14.25">
      <c r="A104" s="407"/>
      <c r="B104" s="356" t="s">
        <v>495</v>
      </c>
      <c r="C104" s="357">
        <v>1</v>
      </c>
      <c r="D104" s="358" t="s">
        <v>101</v>
      </c>
      <c r="E104" s="358"/>
      <c r="F104" s="629"/>
      <c r="G104" s="353">
        <f t="shared" si="6"/>
        <v>0</v>
      </c>
    </row>
    <row r="105" spans="1:7" s="288" customFormat="1" ht="14.25">
      <c r="A105" s="407"/>
      <c r="B105" s="356" t="s">
        <v>496</v>
      </c>
      <c r="C105" s="357">
        <v>1</v>
      </c>
      <c r="D105" s="358" t="s">
        <v>101</v>
      </c>
      <c r="E105" s="358"/>
      <c r="F105" s="629"/>
      <c r="G105" s="353">
        <f t="shared" si="6"/>
        <v>0</v>
      </c>
    </row>
    <row r="106" spans="1:7" s="288" customFormat="1" ht="14.25">
      <c r="A106" s="407"/>
      <c r="B106" s="356" t="s">
        <v>405</v>
      </c>
      <c r="C106" s="357">
        <v>1</v>
      </c>
      <c r="D106" s="358" t="s">
        <v>101</v>
      </c>
      <c r="E106" s="358"/>
      <c r="F106" s="629"/>
      <c r="G106" s="353">
        <f t="shared" si="6"/>
        <v>0</v>
      </c>
    </row>
    <row r="107" spans="1:7" s="288" customFormat="1" ht="14.25">
      <c r="A107" s="407"/>
      <c r="B107" s="356"/>
      <c r="C107" s="357"/>
      <c r="D107" s="358"/>
      <c r="E107" s="358"/>
      <c r="F107" s="353"/>
      <c r="G107" s="353"/>
    </row>
    <row r="108" spans="1:7" s="288" customFormat="1" ht="15">
      <c r="A108" s="407"/>
      <c r="B108" s="409" t="s">
        <v>497</v>
      </c>
      <c r="C108" s="357"/>
      <c r="D108" s="358"/>
      <c r="E108" s="358"/>
      <c r="F108" s="353"/>
      <c r="G108" s="353"/>
    </row>
    <row r="109" spans="1:7" s="288" customFormat="1" ht="14.25">
      <c r="A109" s="407"/>
      <c r="B109" s="356" t="s">
        <v>498</v>
      </c>
      <c r="C109" s="357"/>
      <c r="D109" s="358"/>
      <c r="E109" s="358"/>
      <c r="F109" s="353"/>
      <c r="G109" s="353"/>
    </row>
    <row r="110" spans="1:7" s="288" customFormat="1" ht="14.25">
      <c r="A110" s="407"/>
      <c r="B110" s="356" t="s">
        <v>499</v>
      </c>
      <c r="C110" s="357"/>
      <c r="D110" s="358"/>
      <c r="E110" s="358"/>
      <c r="F110" s="353"/>
      <c r="G110" s="353"/>
    </row>
    <row r="111" spans="1:7" s="288" customFormat="1" ht="14.25">
      <c r="A111" s="407"/>
      <c r="B111" s="356" t="s">
        <v>500</v>
      </c>
      <c r="C111" s="357"/>
      <c r="D111" s="358"/>
      <c r="E111" s="358"/>
      <c r="F111" s="353"/>
      <c r="G111" s="353"/>
    </row>
    <row r="112" spans="1:7" s="288" customFormat="1" ht="14.25">
      <c r="A112" s="407"/>
      <c r="B112" s="356" t="s">
        <v>501</v>
      </c>
      <c r="C112" s="357"/>
      <c r="D112" s="358"/>
      <c r="E112" s="358"/>
      <c r="F112" s="353"/>
      <c r="G112" s="353"/>
    </row>
    <row r="113" s="288" customFormat="1" ht="12.75"/>
  </sheetData>
  <sheetProtection algorithmName="SHA-512" hashValue="kVKOLqDjbzBluTIJ+BLiAp6eUQblA3r9rcZD97rgFpenHIuEGu8Tj2riw6OsgCrb5k5RTFAPDn/Ss7r/HZ5obg==" saltValue="ervrf73LpufgDe/Ctat85A==" spinCount="100000" sheet="1" objects="1" scenarios="1"/>
  <mergeCells count="9">
    <mergeCell ref="D7:E7"/>
    <mergeCell ref="F7:G7"/>
    <mergeCell ref="A9:G9"/>
    <mergeCell ref="A1:G1"/>
    <mergeCell ref="B2:G2"/>
    <mergeCell ref="F4:G4"/>
    <mergeCell ref="C5:E5"/>
    <mergeCell ref="F5:G5"/>
    <mergeCell ref="F6:G6"/>
  </mergeCells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9" t="s">
        <v>32</v>
      </c>
      <c r="B1" s="80"/>
      <c r="C1" s="80"/>
      <c r="D1" s="80"/>
      <c r="E1" s="80"/>
      <c r="F1" s="80"/>
      <c r="G1" s="80"/>
    </row>
    <row r="2" spans="1:7" ht="12.75" customHeight="1">
      <c r="A2" s="81" t="s">
        <v>33</v>
      </c>
      <c r="B2" s="82"/>
      <c r="C2" s="83" t="s">
        <v>99</v>
      </c>
      <c r="D2" s="83" t="s">
        <v>243</v>
      </c>
      <c r="E2" s="84"/>
      <c r="F2" s="85" t="s">
        <v>34</v>
      </c>
      <c r="G2" s="86"/>
    </row>
    <row r="3" spans="1:7" ht="3" customHeight="1" hidden="1">
      <c r="A3" s="87"/>
      <c r="B3" s="88"/>
      <c r="C3" s="89"/>
      <c r="D3" s="89"/>
      <c r="E3" s="90"/>
      <c r="F3" s="91"/>
      <c r="G3" s="92"/>
    </row>
    <row r="4" spans="1:7" ht="12" customHeight="1">
      <c r="A4" s="93" t="s">
        <v>35</v>
      </c>
      <c r="B4" s="88"/>
      <c r="C4" s="89"/>
      <c r="D4" s="89"/>
      <c r="E4" s="90"/>
      <c r="F4" s="91" t="s">
        <v>36</v>
      </c>
      <c r="G4" s="94"/>
    </row>
    <row r="5" spans="1:7" ht="12.95" customHeight="1">
      <c r="A5" s="95" t="s">
        <v>242</v>
      </c>
      <c r="B5" s="96"/>
      <c r="C5" s="97" t="s">
        <v>243</v>
      </c>
      <c r="D5" s="98"/>
      <c r="E5" s="96"/>
      <c r="F5" s="91" t="s">
        <v>37</v>
      </c>
      <c r="G5" s="92"/>
    </row>
    <row r="6" spans="1:15" ht="12.95" customHeight="1">
      <c r="A6" s="93" t="s">
        <v>38</v>
      </c>
      <c r="B6" s="88"/>
      <c r="C6" s="89"/>
      <c r="D6" s="89"/>
      <c r="E6" s="90"/>
      <c r="F6" s="99" t="s">
        <v>39</v>
      </c>
      <c r="G6" s="100">
        <v>0</v>
      </c>
      <c r="O6" s="101"/>
    </row>
    <row r="7" spans="1:7" ht="12.95" customHeight="1">
      <c r="A7" s="102" t="s">
        <v>103</v>
      </c>
      <c r="B7" s="103"/>
      <c r="C7" s="104" t="s">
        <v>104</v>
      </c>
      <c r="D7" s="105"/>
      <c r="E7" s="105"/>
      <c r="F7" s="106" t="s">
        <v>40</v>
      </c>
      <c r="G7" s="100">
        <f>IF(G6=0,,ROUND((F30+F32)/G6,1))</f>
        <v>0</v>
      </c>
    </row>
    <row r="8" spans="1:9" ht="12.75">
      <c r="A8" s="107" t="s">
        <v>41</v>
      </c>
      <c r="B8" s="91"/>
      <c r="C8" s="515" t="s">
        <v>166</v>
      </c>
      <c r="D8" s="515"/>
      <c r="E8" s="516"/>
      <c r="F8" s="108" t="s">
        <v>42</v>
      </c>
      <c r="G8" s="109"/>
      <c r="H8" s="110"/>
      <c r="I8" s="111"/>
    </row>
    <row r="9" spans="1:8" ht="12.75">
      <c r="A9" s="107" t="s">
        <v>43</v>
      </c>
      <c r="B9" s="91"/>
      <c r="C9" s="515"/>
      <c r="D9" s="515"/>
      <c r="E9" s="516"/>
      <c r="F9" s="91"/>
      <c r="G9" s="112"/>
      <c r="H9" s="113"/>
    </row>
    <row r="10" spans="1:8" ht="12.75">
      <c r="A10" s="107" t="s">
        <v>44</v>
      </c>
      <c r="B10" s="91"/>
      <c r="C10" s="515" t="s">
        <v>165</v>
      </c>
      <c r="D10" s="515"/>
      <c r="E10" s="515"/>
      <c r="F10" s="114"/>
      <c r="G10" s="115"/>
      <c r="H10" s="116"/>
    </row>
    <row r="11" spans="1:57" ht="13.5" customHeight="1">
      <c r="A11" s="107" t="s">
        <v>45</v>
      </c>
      <c r="B11" s="91"/>
      <c r="C11" s="515"/>
      <c r="D11" s="515"/>
      <c r="E11" s="515"/>
      <c r="F11" s="117" t="s">
        <v>46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47</v>
      </c>
      <c r="B12" s="88"/>
      <c r="C12" s="517"/>
      <c r="D12" s="517"/>
      <c r="E12" s="517"/>
      <c r="F12" s="121" t="s">
        <v>48</v>
      </c>
      <c r="G12" s="122"/>
      <c r="H12" s="113"/>
    </row>
    <row r="13" spans="1:8" ht="28.5" customHeight="1" thickBot="1">
      <c r="A13" s="123" t="s">
        <v>49</v>
      </c>
      <c r="B13" s="124"/>
      <c r="C13" s="124"/>
      <c r="D13" s="124"/>
      <c r="E13" s="125"/>
      <c r="F13" s="125"/>
      <c r="G13" s="126"/>
      <c r="H13" s="113"/>
    </row>
    <row r="14" spans="1:7" ht="17.25" customHeight="1" thickBot="1">
      <c r="A14" s="127" t="s">
        <v>50</v>
      </c>
      <c r="B14" s="128"/>
      <c r="C14" s="129"/>
      <c r="D14" s="130" t="s">
        <v>51</v>
      </c>
      <c r="E14" s="131"/>
      <c r="F14" s="131"/>
      <c r="G14" s="129"/>
    </row>
    <row r="15" spans="1:7" ht="15.95" customHeight="1">
      <c r="A15" s="132"/>
      <c r="B15" s="133" t="s">
        <v>52</v>
      </c>
      <c r="C15" s="134">
        <f>'SO 10 1 Rek'!E8</f>
        <v>0</v>
      </c>
      <c r="D15" s="135" t="str">
        <f>'SO 10 1 Rek'!A13</f>
        <v>Ztížené výrobní podmínky</v>
      </c>
      <c r="E15" s="136"/>
      <c r="F15" s="137"/>
      <c r="G15" s="134">
        <f>'SO 10 1 Rek'!I13</f>
        <v>0</v>
      </c>
    </row>
    <row r="16" spans="1:7" ht="15.95" customHeight="1">
      <c r="A16" s="132" t="s">
        <v>53</v>
      </c>
      <c r="B16" s="133" t="s">
        <v>54</v>
      </c>
      <c r="C16" s="134">
        <f>'SO 10 1 Rek'!F8</f>
        <v>0</v>
      </c>
      <c r="D16" s="87" t="str">
        <f>'SO 10 1 Rek'!A14</f>
        <v>Oborová přirážka</v>
      </c>
      <c r="E16" s="138"/>
      <c r="F16" s="139"/>
      <c r="G16" s="134">
        <f>'SO 10 1 Rek'!I14</f>
        <v>0</v>
      </c>
    </row>
    <row r="17" spans="1:7" ht="15.95" customHeight="1">
      <c r="A17" s="132" t="s">
        <v>55</v>
      </c>
      <c r="B17" s="133" t="s">
        <v>56</v>
      </c>
      <c r="C17" s="134">
        <f>'SO 10 1 Rek'!H8</f>
        <v>0</v>
      </c>
      <c r="D17" s="87" t="str">
        <f>'SO 10 1 Rek'!A15</f>
        <v>Přesun stavebních kapacit</v>
      </c>
      <c r="E17" s="138"/>
      <c r="F17" s="139"/>
      <c r="G17" s="134">
        <f>'SO 10 1 Rek'!I15</f>
        <v>0</v>
      </c>
    </row>
    <row r="18" spans="1:7" ht="15.95" customHeight="1">
      <c r="A18" s="140" t="s">
        <v>57</v>
      </c>
      <c r="B18" s="141" t="s">
        <v>58</v>
      </c>
      <c r="C18" s="134">
        <f>'SO 10 1 Rek'!G8</f>
        <v>0</v>
      </c>
      <c r="D18" s="87" t="str">
        <f>'SO 10 1 Rek'!A16</f>
        <v>Mimostaveništní doprava</v>
      </c>
      <c r="E18" s="138"/>
      <c r="F18" s="139"/>
      <c r="G18" s="134">
        <f>'SO 10 1 Rek'!I16</f>
        <v>0</v>
      </c>
    </row>
    <row r="19" spans="1:7" ht="15.95" customHeight="1">
      <c r="A19" s="142" t="s">
        <v>59</v>
      </c>
      <c r="B19" s="133"/>
      <c r="C19" s="134">
        <f>SUM(C15:C18)</f>
        <v>0</v>
      </c>
      <c r="D19" s="87" t="str">
        <f>'SO 10 1 Rek'!A17</f>
        <v>Zařízení staveniště</v>
      </c>
      <c r="E19" s="138"/>
      <c r="F19" s="139"/>
      <c r="G19" s="134">
        <f>'SO 10 1 Rek'!I17</f>
        <v>0</v>
      </c>
    </row>
    <row r="20" spans="1:7" ht="15.95" customHeight="1">
      <c r="A20" s="142"/>
      <c r="B20" s="133"/>
      <c r="C20" s="134"/>
      <c r="D20" s="87" t="str">
        <f>'SO 10 1 Rek'!A18</f>
        <v>Provoz investora</v>
      </c>
      <c r="E20" s="138"/>
      <c r="F20" s="139"/>
      <c r="G20" s="134">
        <f>'SO 10 1 Rek'!I18</f>
        <v>0</v>
      </c>
    </row>
    <row r="21" spans="1:7" ht="15.95" customHeight="1">
      <c r="A21" s="142" t="s">
        <v>29</v>
      </c>
      <c r="B21" s="133"/>
      <c r="C21" s="134">
        <f>'SO 10 1 Rek'!I8</f>
        <v>0</v>
      </c>
      <c r="D21" s="87" t="str">
        <f>'SO 10 1 Rek'!A19</f>
        <v>Kompletační činnost (IČD)</v>
      </c>
      <c r="E21" s="138"/>
      <c r="F21" s="139"/>
      <c r="G21" s="134">
        <f>'SO 10 1 Rek'!I19</f>
        <v>0</v>
      </c>
    </row>
    <row r="22" spans="1:7" ht="15.95" customHeight="1">
      <c r="A22" s="143" t="s">
        <v>60</v>
      </c>
      <c r="B22" s="113"/>
      <c r="C22" s="134">
        <f>C19+C21</f>
        <v>0</v>
      </c>
      <c r="D22" s="87" t="s">
        <v>61</v>
      </c>
      <c r="E22" s="138"/>
      <c r="F22" s="139"/>
      <c r="G22" s="134">
        <f>G23-SUM(G15:G21)</f>
        <v>0</v>
      </c>
    </row>
    <row r="23" spans="1:7" ht="15.95" customHeight="1" thickBot="1">
      <c r="A23" s="513" t="s">
        <v>62</v>
      </c>
      <c r="B23" s="514"/>
      <c r="C23" s="144">
        <f>C22+G23</f>
        <v>0</v>
      </c>
      <c r="D23" s="145" t="s">
        <v>63</v>
      </c>
      <c r="E23" s="146"/>
      <c r="F23" s="147"/>
      <c r="G23" s="134">
        <f>'SO 10 1 Rek'!H21</f>
        <v>0</v>
      </c>
    </row>
    <row r="24" spans="1:7" ht="12.75">
      <c r="A24" s="148" t="s">
        <v>64</v>
      </c>
      <c r="B24" s="149"/>
      <c r="C24" s="150"/>
      <c r="D24" s="149" t="s">
        <v>65</v>
      </c>
      <c r="E24" s="149"/>
      <c r="F24" s="151" t="s">
        <v>66</v>
      </c>
      <c r="G24" s="152"/>
    </row>
    <row r="25" spans="1:7" ht="12.75">
      <c r="A25" s="143" t="s">
        <v>67</v>
      </c>
      <c r="B25" s="113"/>
      <c r="C25" s="153"/>
      <c r="D25" s="113" t="s">
        <v>67</v>
      </c>
      <c r="F25" s="154" t="s">
        <v>67</v>
      </c>
      <c r="G25" s="155"/>
    </row>
    <row r="26" spans="1:7" ht="37.5" customHeight="1">
      <c r="A26" s="143" t="s">
        <v>68</v>
      </c>
      <c r="B26" s="156"/>
      <c r="C26" s="153"/>
      <c r="D26" s="113" t="s">
        <v>68</v>
      </c>
      <c r="F26" s="154" t="s">
        <v>68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69</v>
      </c>
      <c r="B28" s="113"/>
      <c r="C28" s="153"/>
      <c r="D28" s="154" t="s">
        <v>70</v>
      </c>
      <c r="E28" s="153"/>
      <c r="F28" s="158" t="s">
        <v>70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11</v>
      </c>
      <c r="B30" s="162"/>
      <c r="C30" s="163">
        <v>21</v>
      </c>
      <c r="D30" s="162" t="s">
        <v>71</v>
      </c>
      <c r="E30" s="164"/>
      <c r="F30" s="519">
        <f>C23-F32</f>
        <v>0</v>
      </c>
      <c r="G30" s="520"/>
    </row>
    <row r="31" spans="1:7" ht="12.75">
      <c r="A31" s="161" t="s">
        <v>72</v>
      </c>
      <c r="B31" s="162"/>
      <c r="C31" s="163">
        <f>C30</f>
        <v>21</v>
      </c>
      <c r="D31" s="162" t="s">
        <v>73</v>
      </c>
      <c r="E31" s="164"/>
      <c r="F31" s="519">
        <f>ROUND(PRODUCT(F30,C31/100),0)</f>
        <v>0</v>
      </c>
      <c r="G31" s="520"/>
    </row>
    <row r="32" spans="1:7" ht="12.75">
      <c r="A32" s="161" t="s">
        <v>11</v>
      </c>
      <c r="B32" s="162"/>
      <c r="C32" s="163">
        <v>0</v>
      </c>
      <c r="D32" s="162" t="s">
        <v>73</v>
      </c>
      <c r="E32" s="164"/>
      <c r="F32" s="519">
        <v>0</v>
      </c>
      <c r="G32" s="520"/>
    </row>
    <row r="33" spans="1:7" ht="12.75">
      <c r="A33" s="161" t="s">
        <v>72</v>
      </c>
      <c r="B33" s="165"/>
      <c r="C33" s="166">
        <f>C32</f>
        <v>0</v>
      </c>
      <c r="D33" s="162" t="s">
        <v>73</v>
      </c>
      <c r="E33" s="139"/>
      <c r="F33" s="519">
        <f>ROUND(PRODUCT(F32,C33/100),0)</f>
        <v>0</v>
      </c>
      <c r="G33" s="520"/>
    </row>
    <row r="34" spans="1:7" s="170" customFormat="1" ht="19.5" customHeight="1" thickBot="1">
      <c r="A34" s="167" t="s">
        <v>74</v>
      </c>
      <c r="B34" s="168"/>
      <c r="C34" s="168"/>
      <c r="D34" s="168"/>
      <c r="E34" s="169"/>
      <c r="F34" s="521">
        <f>ROUND(SUM(F30:F33),0)</f>
        <v>0</v>
      </c>
      <c r="G34" s="522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3"/>
      <c r="C37" s="523"/>
      <c r="D37" s="523"/>
      <c r="E37" s="523"/>
      <c r="F37" s="523"/>
      <c r="G37" s="523"/>
      <c r="H37" s="1" t="s">
        <v>1</v>
      </c>
    </row>
    <row r="38" spans="1:8" ht="12.75" customHeight="1">
      <c r="A38" s="171"/>
      <c r="B38" s="523"/>
      <c r="C38" s="523"/>
      <c r="D38" s="523"/>
      <c r="E38" s="523"/>
      <c r="F38" s="523"/>
      <c r="G38" s="523"/>
      <c r="H38" s="1" t="s">
        <v>1</v>
      </c>
    </row>
    <row r="39" spans="1:8" ht="12.75">
      <c r="A39" s="171"/>
      <c r="B39" s="523"/>
      <c r="C39" s="523"/>
      <c r="D39" s="523"/>
      <c r="E39" s="523"/>
      <c r="F39" s="523"/>
      <c r="G39" s="523"/>
      <c r="H39" s="1" t="s">
        <v>1</v>
      </c>
    </row>
    <row r="40" spans="1:8" ht="12.75">
      <c r="A40" s="171"/>
      <c r="B40" s="523"/>
      <c r="C40" s="523"/>
      <c r="D40" s="523"/>
      <c r="E40" s="523"/>
      <c r="F40" s="523"/>
      <c r="G40" s="523"/>
      <c r="H40" s="1" t="s">
        <v>1</v>
      </c>
    </row>
    <row r="41" spans="1:8" ht="12.75">
      <c r="A41" s="171"/>
      <c r="B41" s="523"/>
      <c r="C41" s="523"/>
      <c r="D41" s="523"/>
      <c r="E41" s="523"/>
      <c r="F41" s="523"/>
      <c r="G41" s="523"/>
      <c r="H41" s="1" t="s">
        <v>1</v>
      </c>
    </row>
    <row r="42" spans="1:8" ht="12.75">
      <c r="A42" s="171"/>
      <c r="B42" s="523"/>
      <c r="C42" s="523"/>
      <c r="D42" s="523"/>
      <c r="E42" s="523"/>
      <c r="F42" s="523"/>
      <c r="G42" s="523"/>
      <c r="H42" s="1" t="s">
        <v>1</v>
      </c>
    </row>
    <row r="43" spans="1:8" ht="12.75">
      <c r="A43" s="171"/>
      <c r="B43" s="523"/>
      <c r="C43" s="523"/>
      <c r="D43" s="523"/>
      <c r="E43" s="523"/>
      <c r="F43" s="523"/>
      <c r="G43" s="523"/>
      <c r="H43" s="1" t="s">
        <v>1</v>
      </c>
    </row>
    <row r="44" spans="1:8" ht="12.75" customHeight="1">
      <c r="A44" s="171"/>
      <c r="B44" s="523"/>
      <c r="C44" s="523"/>
      <c r="D44" s="523"/>
      <c r="E44" s="523"/>
      <c r="F44" s="523"/>
      <c r="G44" s="523"/>
      <c r="H44" s="1" t="s">
        <v>1</v>
      </c>
    </row>
    <row r="45" spans="1:8" ht="12.75" customHeight="1">
      <c r="A45" s="171"/>
      <c r="B45" s="523"/>
      <c r="C45" s="523"/>
      <c r="D45" s="523"/>
      <c r="E45" s="523"/>
      <c r="F45" s="523"/>
      <c r="G45" s="523"/>
      <c r="H45" s="1" t="s">
        <v>1</v>
      </c>
    </row>
    <row r="46" spans="2:7" ht="12.75">
      <c r="B46" s="518"/>
      <c r="C46" s="518"/>
      <c r="D46" s="518"/>
      <c r="E46" s="518"/>
      <c r="F46" s="518"/>
      <c r="G46" s="518"/>
    </row>
    <row r="47" spans="2:7" ht="12.75">
      <c r="B47" s="518"/>
      <c r="C47" s="518"/>
      <c r="D47" s="518"/>
      <c r="E47" s="518"/>
      <c r="F47" s="518"/>
      <c r="G47" s="518"/>
    </row>
    <row r="48" spans="2:7" ht="12.75">
      <c r="B48" s="518"/>
      <c r="C48" s="518"/>
      <c r="D48" s="518"/>
      <c r="E48" s="518"/>
      <c r="F48" s="518"/>
      <c r="G48" s="518"/>
    </row>
    <row r="49" spans="2:7" ht="12.75">
      <c r="B49" s="518"/>
      <c r="C49" s="518"/>
      <c r="D49" s="518"/>
      <c r="E49" s="518"/>
      <c r="F49" s="518"/>
      <c r="G49" s="518"/>
    </row>
    <row r="50" spans="2:7" ht="12.75">
      <c r="B50" s="518"/>
      <c r="C50" s="518"/>
      <c r="D50" s="518"/>
      <c r="E50" s="518"/>
      <c r="F50" s="518"/>
      <c r="G50" s="518"/>
    </row>
    <row r="51" spans="2:7" ht="12.75">
      <c r="B51" s="518"/>
      <c r="C51" s="518"/>
      <c r="D51" s="518"/>
      <c r="E51" s="518"/>
      <c r="F51" s="518"/>
      <c r="G51" s="51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2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24" t="s">
        <v>2</v>
      </c>
      <c r="B1" s="525"/>
      <c r="C1" s="172" t="s">
        <v>105</v>
      </c>
      <c r="D1" s="173"/>
      <c r="E1" s="174"/>
      <c r="F1" s="173"/>
      <c r="G1" s="175" t="s">
        <v>76</v>
      </c>
      <c r="H1" s="176" t="s">
        <v>99</v>
      </c>
      <c r="I1" s="177"/>
    </row>
    <row r="2" spans="1:9" ht="13.5" thickBot="1">
      <c r="A2" s="526" t="s">
        <v>77</v>
      </c>
      <c r="B2" s="527"/>
      <c r="C2" s="178" t="s">
        <v>244</v>
      </c>
      <c r="D2" s="179"/>
      <c r="E2" s="180"/>
      <c r="F2" s="179"/>
      <c r="G2" s="528" t="s">
        <v>243</v>
      </c>
      <c r="H2" s="529"/>
      <c r="I2" s="530"/>
    </row>
    <row r="3" ht="13.5" thickTop="1">
      <c r="F3" s="113"/>
    </row>
    <row r="4" spans="1:9" ht="19.5" customHeight="1">
      <c r="A4" s="181" t="s">
        <v>78</v>
      </c>
      <c r="B4" s="182"/>
      <c r="C4" s="182"/>
      <c r="D4" s="182"/>
      <c r="E4" s="183"/>
      <c r="F4" s="182"/>
      <c r="G4" s="182"/>
      <c r="H4" s="182"/>
      <c r="I4" s="182"/>
    </row>
    <row r="5" ht="13.5" thickBot="1"/>
    <row r="6" spans="1:9" s="113" customFormat="1" ht="13.5" thickBot="1">
      <c r="A6" s="184"/>
      <c r="B6" s="185" t="s">
        <v>79</v>
      </c>
      <c r="C6" s="185"/>
      <c r="D6" s="186"/>
      <c r="E6" s="187" t="s">
        <v>25</v>
      </c>
      <c r="F6" s="188" t="s">
        <v>26</v>
      </c>
      <c r="G6" s="188" t="s">
        <v>27</v>
      </c>
      <c r="H6" s="188" t="s">
        <v>28</v>
      </c>
      <c r="I6" s="189" t="s">
        <v>29</v>
      </c>
    </row>
    <row r="7" spans="1:9" s="113" customFormat="1" ht="13.5" thickBot="1">
      <c r="A7" s="271" t="str">
        <f>'SO 10 1 Pol'!B7</f>
        <v>01</v>
      </c>
      <c r="B7" s="47" t="str">
        <f>'SO 10 1 Pol'!C7</f>
        <v>Vedlejší rozpočtové náklady</v>
      </c>
      <c r="D7" s="190"/>
      <c r="E7" s="272">
        <f>'SO 10 1 Pol'!BA9</f>
        <v>0</v>
      </c>
      <c r="F7" s="273">
        <f>'SO 10 1 Pol'!BB9</f>
        <v>0</v>
      </c>
      <c r="G7" s="273">
        <f>'SO 10 1 Pol'!BC9</f>
        <v>0</v>
      </c>
      <c r="H7" s="273">
        <f>'SO 10 1 Pol'!BD9</f>
        <v>0</v>
      </c>
      <c r="I7" s="274">
        <f>'SO 10 1 Pol'!BE9</f>
        <v>0</v>
      </c>
    </row>
    <row r="8" spans="1:9" s="4" customFormat="1" ht="13.5" thickBot="1">
      <c r="A8" s="191"/>
      <c r="B8" s="192" t="s">
        <v>80</v>
      </c>
      <c r="C8" s="192"/>
      <c r="D8" s="193"/>
      <c r="E8" s="194">
        <f>SUM(E7:E7)</f>
        <v>0</v>
      </c>
      <c r="F8" s="195">
        <f>SUM(F7:F7)</f>
        <v>0</v>
      </c>
      <c r="G8" s="195">
        <f>SUM(G7:G7)</f>
        <v>0</v>
      </c>
      <c r="H8" s="195">
        <f>SUM(H7:H7)</f>
        <v>0</v>
      </c>
      <c r="I8" s="196">
        <f>SUM(I7:I7)</f>
        <v>0</v>
      </c>
    </row>
    <row r="9" spans="1:9" ht="12.75">
      <c r="A9" s="113"/>
      <c r="B9" s="113"/>
      <c r="C9" s="113"/>
      <c r="D9" s="113"/>
      <c r="E9" s="113"/>
      <c r="F9" s="113"/>
      <c r="G9" s="113"/>
      <c r="H9" s="113"/>
      <c r="I9" s="113"/>
    </row>
    <row r="10" spans="1:57" ht="19.5" customHeight="1">
      <c r="A10" s="182" t="s">
        <v>81</v>
      </c>
      <c r="B10" s="182"/>
      <c r="C10" s="182"/>
      <c r="D10" s="182"/>
      <c r="E10" s="182"/>
      <c r="F10" s="182"/>
      <c r="G10" s="197"/>
      <c r="H10" s="182"/>
      <c r="I10" s="182"/>
      <c r="BA10" s="119"/>
      <c r="BB10" s="119"/>
      <c r="BC10" s="119"/>
      <c r="BD10" s="119"/>
      <c r="BE10" s="119"/>
    </row>
    <row r="11" ht="13.5" thickBot="1"/>
    <row r="12" spans="1:9" ht="12.75">
      <c r="A12" s="148" t="s">
        <v>82</v>
      </c>
      <c r="B12" s="149"/>
      <c r="C12" s="149"/>
      <c r="D12" s="198"/>
      <c r="E12" s="199" t="s">
        <v>83</v>
      </c>
      <c r="F12" s="200" t="s">
        <v>12</v>
      </c>
      <c r="G12" s="201" t="s">
        <v>84</v>
      </c>
      <c r="H12" s="202"/>
      <c r="I12" s="203" t="s">
        <v>83</v>
      </c>
    </row>
    <row r="13" spans="1:53" ht="12.75">
      <c r="A13" s="142" t="s">
        <v>186</v>
      </c>
      <c r="B13" s="133"/>
      <c r="C13" s="133"/>
      <c r="D13" s="204"/>
      <c r="E13" s="205">
        <v>0</v>
      </c>
      <c r="F13" s="206">
        <v>0</v>
      </c>
      <c r="G13" s="207">
        <v>451000</v>
      </c>
      <c r="H13" s="208"/>
      <c r="I13" s="209">
        <f aca="true" t="shared" si="0" ref="I13:I20">E13+F13*G13/100</f>
        <v>0</v>
      </c>
      <c r="BA13" s="1">
        <v>0</v>
      </c>
    </row>
    <row r="14" spans="1:53" ht="12.75">
      <c r="A14" s="142" t="s">
        <v>187</v>
      </c>
      <c r="B14" s="133"/>
      <c r="C14" s="133"/>
      <c r="D14" s="204"/>
      <c r="E14" s="205">
        <v>0</v>
      </c>
      <c r="F14" s="206">
        <v>0</v>
      </c>
      <c r="G14" s="207">
        <v>451000</v>
      </c>
      <c r="H14" s="208"/>
      <c r="I14" s="209">
        <f t="shared" si="0"/>
        <v>0</v>
      </c>
      <c r="BA14" s="1">
        <v>0</v>
      </c>
    </row>
    <row r="15" spans="1:53" ht="12.75">
      <c r="A15" s="142" t="s">
        <v>188</v>
      </c>
      <c r="B15" s="133"/>
      <c r="C15" s="133"/>
      <c r="D15" s="204"/>
      <c r="E15" s="205">
        <v>0</v>
      </c>
      <c r="F15" s="206">
        <v>0</v>
      </c>
      <c r="G15" s="207">
        <v>451000</v>
      </c>
      <c r="H15" s="208"/>
      <c r="I15" s="209">
        <f t="shared" si="0"/>
        <v>0</v>
      </c>
      <c r="BA15" s="1">
        <v>0</v>
      </c>
    </row>
    <row r="16" spans="1:53" ht="12.75">
      <c r="A16" s="142" t="s">
        <v>189</v>
      </c>
      <c r="B16" s="133"/>
      <c r="C16" s="133"/>
      <c r="D16" s="204"/>
      <c r="E16" s="205">
        <v>0</v>
      </c>
      <c r="F16" s="206">
        <v>0</v>
      </c>
      <c r="G16" s="207">
        <v>451000</v>
      </c>
      <c r="H16" s="208"/>
      <c r="I16" s="209">
        <f t="shared" si="0"/>
        <v>0</v>
      </c>
      <c r="BA16" s="1">
        <v>0</v>
      </c>
    </row>
    <row r="17" spans="1:53" ht="12.75">
      <c r="A17" s="142" t="s">
        <v>190</v>
      </c>
      <c r="B17" s="133"/>
      <c r="C17" s="133"/>
      <c r="D17" s="204"/>
      <c r="E17" s="205">
        <v>0</v>
      </c>
      <c r="F17" s="206">
        <v>0</v>
      </c>
      <c r="G17" s="207">
        <v>451000</v>
      </c>
      <c r="H17" s="208"/>
      <c r="I17" s="209">
        <f t="shared" si="0"/>
        <v>0</v>
      </c>
      <c r="BA17" s="1">
        <v>1</v>
      </c>
    </row>
    <row r="18" spans="1:53" ht="12.75">
      <c r="A18" s="142" t="s">
        <v>191</v>
      </c>
      <c r="B18" s="133"/>
      <c r="C18" s="133"/>
      <c r="D18" s="204"/>
      <c r="E18" s="205">
        <v>0</v>
      </c>
      <c r="F18" s="206">
        <v>0</v>
      </c>
      <c r="G18" s="207">
        <v>451000</v>
      </c>
      <c r="H18" s="208"/>
      <c r="I18" s="209">
        <f t="shared" si="0"/>
        <v>0</v>
      </c>
      <c r="BA18" s="1">
        <v>1</v>
      </c>
    </row>
    <row r="19" spans="1:53" ht="12.75">
      <c r="A19" s="142" t="s">
        <v>192</v>
      </c>
      <c r="B19" s="133"/>
      <c r="C19" s="133"/>
      <c r="D19" s="204"/>
      <c r="E19" s="205">
        <v>0</v>
      </c>
      <c r="F19" s="206">
        <v>0</v>
      </c>
      <c r="G19" s="207">
        <v>451000</v>
      </c>
      <c r="H19" s="208"/>
      <c r="I19" s="209">
        <f t="shared" si="0"/>
        <v>0</v>
      </c>
      <c r="BA19" s="1">
        <v>2</v>
      </c>
    </row>
    <row r="20" spans="1:53" ht="12.75">
      <c r="A20" s="142" t="s">
        <v>193</v>
      </c>
      <c r="B20" s="133"/>
      <c r="C20" s="133"/>
      <c r="D20" s="204"/>
      <c r="E20" s="205">
        <v>0</v>
      </c>
      <c r="F20" s="206">
        <v>0</v>
      </c>
      <c r="G20" s="207">
        <v>451000</v>
      </c>
      <c r="H20" s="208"/>
      <c r="I20" s="209">
        <f t="shared" si="0"/>
        <v>0</v>
      </c>
      <c r="BA20" s="1">
        <v>2</v>
      </c>
    </row>
    <row r="21" spans="1:9" ht="13.5" thickBot="1">
      <c r="A21" s="210"/>
      <c r="B21" s="211" t="s">
        <v>85</v>
      </c>
      <c r="C21" s="212"/>
      <c r="D21" s="213"/>
      <c r="E21" s="214"/>
      <c r="F21" s="215"/>
      <c r="G21" s="215"/>
      <c r="H21" s="531">
        <f>SUM(I13:I20)</f>
        <v>0</v>
      </c>
      <c r="I21" s="532"/>
    </row>
    <row r="23" spans="2:9" ht="12.75">
      <c r="B23" s="4"/>
      <c r="F23" s="216"/>
      <c r="G23" s="217"/>
      <c r="H23" s="217"/>
      <c r="I23" s="31"/>
    </row>
    <row r="24" spans="6:9" ht="12.75">
      <c r="F24" s="216"/>
      <c r="G24" s="217"/>
      <c r="H24" s="217"/>
      <c r="I24" s="31"/>
    </row>
    <row r="25" spans="6:9" ht="12.75">
      <c r="F25" s="216"/>
      <c r="G25" s="217"/>
      <c r="H25" s="217"/>
      <c r="I25" s="31"/>
    </row>
    <row r="26" spans="6:9" ht="12.75">
      <c r="F26" s="216"/>
      <c r="G26" s="217"/>
      <c r="H26" s="217"/>
      <c r="I26" s="31"/>
    </row>
    <row r="27" spans="6:9" ht="12.75">
      <c r="F27" s="216"/>
      <c r="G27" s="217"/>
      <c r="H27" s="217"/>
      <c r="I27" s="31"/>
    </row>
    <row r="28" spans="6:9" ht="12.75">
      <c r="F28" s="216"/>
      <c r="G28" s="217"/>
      <c r="H28" s="217"/>
      <c r="I28" s="31"/>
    </row>
    <row r="29" spans="6:9" ht="12.75">
      <c r="F29" s="216"/>
      <c r="G29" s="217"/>
      <c r="H29" s="217"/>
      <c r="I29" s="31"/>
    </row>
    <row r="30" spans="6:9" ht="12.75">
      <c r="F30" s="216"/>
      <c r="G30" s="217"/>
      <c r="H30" s="217"/>
      <c r="I30" s="31"/>
    </row>
    <row r="31" spans="6:9" ht="12.75">
      <c r="F31" s="216"/>
      <c r="G31" s="217"/>
      <c r="H31" s="217"/>
      <c r="I31" s="31"/>
    </row>
    <row r="32" spans="6:9" ht="12.75">
      <c r="F32" s="216"/>
      <c r="G32" s="217"/>
      <c r="H32" s="217"/>
      <c r="I32" s="31"/>
    </row>
    <row r="33" spans="6:9" ht="12.75">
      <c r="F33" s="216"/>
      <c r="G33" s="217"/>
      <c r="H33" s="217"/>
      <c r="I33" s="31"/>
    </row>
    <row r="34" spans="6:9" ht="12.75">
      <c r="F34" s="216"/>
      <c r="G34" s="217"/>
      <c r="H34" s="217"/>
      <c r="I34" s="31"/>
    </row>
    <row r="35" spans="6:9" ht="12.75">
      <c r="F35" s="216"/>
      <c r="G35" s="217"/>
      <c r="H35" s="217"/>
      <c r="I35" s="31"/>
    </row>
    <row r="36" spans="6:9" ht="12.75">
      <c r="F36" s="216"/>
      <c r="G36" s="217"/>
      <c r="H36" s="217"/>
      <c r="I36" s="31"/>
    </row>
    <row r="37" spans="6:9" ht="12.75">
      <c r="F37" s="216"/>
      <c r="G37" s="217"/>
      <c r="H37" s="217"/>
      <c r="I37" s="31"/>
    </row>
    <row r="38" spans="6:9" ht="12.75">
      <c r="F38" s="216"/>
      <c r="G38" s="217"/>
      <c r="H38" s="217"/>
      <c r="I38" s="31"/>
    </row>
    <row r="39" spans="6:9" ht="12.75">
      <c r="F39" s="216"/>
      <c r="G39" s="217"/>
      <c r="H39" s="217"/>
      <c r="I39" s="31"/>
    </row>
    <row r="40" spans="6:9" ht="12.75">
      <c r="F40" s="216"/>
      <c r="G40" s="217"/>
      <c r="H40" s="217"/>
      <c r="I40" s="31"/>
    </row>
    <row r="41" spans="6:9" ht="12.75">
      <c r="F41" s="216"/>
      <c r="G41" s="217"/>
      <c r="H41" s="217"/>
      <c r="I41" s="31"/>
    </row>
    <row r="42" spans="6:9" ht="12.75">
      <c r="F42" s="216"/>
      <c r="G42" s="217"/>
      <c r="H42" s="217"/>
      <c r="I42" s="31"/>
    </row>
    <row r="43" spans="6:9" ht="12.75">
      <c r="F43" s="216"/>
      <c r="G43" s="217"/>
      <c r="H43" s="217"/>
      <c r="I43" s="31"/>
    </row>
    <row r="44" spans="6:9" ht="12.75">
      <c r="F44" s="216"/>
      <c r="G44" s="217"/>
      <c r="H44" s="217"/>
      <c r="I44" s="31"/>
    </row>
    <row r="45" spans="6:9" ht="12.75">
      <c r="F45" s="216"/>
      <c r="G45" s="217"/>
      <c r="H45" s="217"/>
      <c r="I45" s="31"/>
    </row>
    <row r="46" spans="6:9" ht="12.75">
      <c r="F46" s="216"/>
      <c r="G46" s="217"/>
      <c r="H46" s="217"/>
      <c r="I46" s="31"/>
    </row>
    <row r="47" spans="6:9" ht="12.75">
      <c r="F47" s="216"/>
      <c r="G47" s="217"/>
      <c r="H47" s="217"/>
      <c r="I47" s="31"/>
    </row>
    <row r="48" spans="6:9" ht="12.75">
      <c r="F48" s="216"/>
      <c r="G48" s="217"/>
      <c r="H48" s="217"/>
      <c r="I48" s="31"/>
    </row>
    <row r="49" spans="6:9" ht="12.75">
      <c r="F49" s="216"/>
      <c r="G49" s="217"/>
      <c r="H49" s="217"/>
      <c r="I49" s="31"/>
    </row>
    <row r="50" spans="6:9" ht="12.75">
      <c r="F50" s="216"/>
      <c r="G50" s="217"/>
      <c r="H50" s="217"/>
      <c r="I50" s="31"/>
    </row>
    <row r="51" spans="6:9" ht="12.75">
      <c r="F51" s="216"/>
      <c r="G51" s="217"/>
      <c r="H51" s="217"/>
      <c r="I51" s="31"/>
    </row>
    <row r="52" spans="6:9" ht="12.75">
      <c r="F52" s="216"/>
      <c r="G52" s="217"/>
      <c r="H52" s="217"/>
      <c r="I52" s="31"/>
    </row>
    <row r="53" spans="6:9" ht="12.75">
      <c r="F53" s="216"/>
      <c r="G53" s="217"/>
      <c r="H53" s="217"/>
      <c r="I53" s="31"/>
    </row>
    <row r="54" spans="6:9" ht="12.75">
      <c r="F54" s="216"/>
      <c r="G54" s="217"/>
      <c r="H54" s="217"/>
      <c r="I54" s="31"/>
    </row>
    <row r="55" spans="6:9" ht="12.75">
      <c r="F55" s="216"/>
      <c r="G55" s="217"/>
      <c r="H55" s="217"/>
      <c r="I55" s="31"/>
    </row>
    <row r="56" spans="6:9" ht="12.75">
      <c r="F56" s="216"/>
      <c r="G56" s="217"/>
      <c r="H56" s="217"/>
      <c r="I56" s="31"/>
    </row>
    <row r="57" spans="6:9" ht="12.75">
      <c r="F57" s="216"/>
      <c r="G57" s="217"/>
      <c r="H57" s="217"/>
      <c r="I57" s="31"/>
    </row>
    <row r="58" spans="6:9" ht="12.75">
      <c r="F58" s="216"/>
      <c r="G58" s="217"/>
      <c r="H58" s="217"/>
      <c r="I58" s="31"/>
    </row>
    <row r="59" spans="6:9" ht="12.75">
      <c r="F59" s="216"/>
      <c r="G59" s="217"/>
      <c r="H59" s="217"/>
      <c r="I59" s="31"/>
    </row>
    <row r="60" spans="6:9" ht="12.75">
      <c r="F60" s="216"/>
      <c r="G60" s="217"/>
      <c r="H60" s="217"/>
      <c r="I60" s="31"/>
    </row>
    <row r="61" spans="6:9" ht="12.75">
      <c r="F61" s="216"/>
      <c r="G61" s="217"/>
      <c r="H61" s="217"/>
      <c r="I61" s="31"/>
    </row>
    <row r="62" spans="6:9" ht="12.75">
      <c r="F62" s="216"/>
      <c r="G62" s="217"/>
      <c r="H62" s="217"/>
      <c r="I62" s="31"/>
    </row>
    <row r="63" spans="6:9" ht="12.75">
      <c r="F63" s="216"/>
      <c r="G63" s="217"/>
      <c r="H63" s="217"/>
      <c r="I63" s="31"/>
    </row>
    <row r="64" spans="6:9" ht="12.75">
      <c r="F64" s="216"/>
      <c r="G64" s="217"/>
      <c r="H64" s="217"/>
      <c r="I64" s="31"/>
    </row>
    <row r="65" spans="6:9" ht="12.75">
      <c r="F65" s="216"/>
      <c r="G65" s="217"/>
      <c r="H65" s="217"/>
      <c r="I65" s="31"/>
    </row>
    <row r="66" spans="6:9" ht="12.75">
      <c r="F66" s="216"/>
      <c r="G66" s="217"/>
      <c r="H66" s="217"/>
      <c r="I66" s="31"/>
    </row>
    <row r="67" spans="6:9" ht="12.75">
      <c r="F67" s="216"/>
      <c r="G67" s="217"/>
      <c r="H67" s="217"/>
      <c r="I67" s="31"/>
    </row>
    <row r="68" spans="6:9" ht="12.75">
      <c r="F68" s="216"/>
      <c r="G68" s="217"/>
      <c r="H68" s="217"/>
      <c r="I68" s="31"/>
    </row>
    <row r="69" spans="6:9" ht="12.75">
      <c r="F69" s="216"/>
      <c r="G69" s="217"/>
      <c r="H69" s="217"/>
      <c r="I69" s="31"/>
    </row>
    <row r="70" spans="6:9" ht="12.75">
      <c r="F70" s="216"/>
      <c r="G70" s="217"/>
      <c r="H70" s="217"/>
      <c r="I70" s="31"/>
    </row>
    <row r="71" spans="6:9" ht="12.75">
      <c r="F71" s="216"/>
      <c r="G71" s="217"/>
      <c r="H71" s="217"/>
      <c r="I71" s="31"/>
    </row>
    <row r="72" spans="6:9" ht="12.75">
      <c r="F72" s="216"/>
      <c r="G72" s="217"/>
      <c r="H72" s="217"/>
      <c r="I72" s="31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18" customWidth="1"/>
    <col min="2" max="2" width="11.625" style="218" customWidth="1"/>
    <col min="3" max="3" width="40.375" style="218" customWidth="1"/>
    <col min="4" max="4" width="5.625" style="218" customWidth="1"/>
    <col min="5" max="5" width="8.625" style="228" customWidth="1"/>
    <col min="6" max="6" width="9.875" style="218" customWidth="1"/>
    <col min="7" max="7" width="13.875" style="218" customWidth="1"/>
    <col min="8" max="8" width="11.75390625" style="218" hidden="1" customWidth="1"/>
    <col min="9" max="9" width="11.625" style="218" hidden="1" customWidth="1"/>
    <col min="10" max="10" width="11.00390625" style="218" hidden="1" customWidth="1"/>
    <col min="11" max="11" width="10.375" style="218" hidden="1" customWidth="1"/>
    <col min="12" max="12" width="75.375" style="218" customWidth="1"/>
    <col min="13" max="13" width="45.25390625" style="218" customWidth="1"/>
    <col min="14" max="16384" width="9.125" style="218" customWidth="1"/>
  </cols>
  <sheetData>
    <row r="1" spans="1:7" ht="15.75">
      <c r="A1" s="533" t="s">
        <v>255</v>
      </c>
      <c r="B1" s="533"/>
      <c r="C1" s="533"/>
      <c r="D1" s="533"/>
      <c r="E1" s="533"/>
      <c r="F1" s="533"/>
      <c r="G1" s="533"/>
    </row>
    <row r="2" spans="2:7" ht="14.25" customHeight="1" thickBot="1">
      <c r="B2" s="219"/>
      <c r="C2" s="220"/>
      <c r="D2" s="220"/>
      <c r="E2" s="221"/>
      <c r="F2" s="220"/>
      <c r="G2" s="220"/>
    </row>
    <row r="3" spans="1:7" ht="13.5" thickTop="1">
      <c r="A3" s="524" t="s">
        <v>2</v>
      </c>
      <c r="B3" s="525"/>
      <c r="C3" s="172" t="s">
        <v>105</v>
      </c>
      <c r="D3" s="222"/>
      <c r="E3" s="223" t="s">
        <v>86</v>
      </c>
      <c r="F3" s="224" t="str">
        <f>'SO 10 1 Rek'!H1</f>
        <v>1</v>
      </c>
      <c r="G3" s="225"/>
    </row>
    <row r="4" spans="1:7" ht="13.5" thickBot="1">
      <c r="A4" s="534" t="s">
        <v>77</v>
      </c>
      <c r="B4" s="527"/>
      <c r="C4" s="178" t="s">
        <v>244</v>
      </c>
      <c r="D4" s="226"/>
      <c r="E4" s="535" t="str">
        <f>'SO 10 1 Rek'!G2</f>
        <v>Vedlejší náklady</v>
      </c>
      <c r="F4" s="536"/>
      <c r="G4" s="537"/>
    </row>
    <row r="5" spans="1:7" ht="13.5" thickTop="1">
      <c r="A5" s="227"/>
      <c r="G5" s="229"/>
    </row>
    <row r="6" spans="1:11" ht="27" customHeight="1">
      <c r="A6" s="230" t="s">
        <v>87</v>
      </c>
      <c r="B6" s="231" t="s">
        <v>88</v>
      </c>
      <c r="C6" s="231" t="s">
        <v>89</v>
      </c>
      <c r="D6" s="231" t="s">
        <v>90</v>
      </c>
      <c r="E6" s="232" t="s">
        <v>91</v>
      </c>
      <c r="F6" s="231" t="s">
        <v>92</v>
      </c>
      <c r="G6" s="233" t="s">
        <v>93</v>
      </c>
      <c r="H6" s="234" t="s">
        <v>94</v>
      </c>
      <c r="I6" s="234" t="s">
        <v>95</v>
      </c>
      <c r="J6" s="234" t="s">
        <v>96</v>
      </c>
      <c r="K6" s="234" t="s">
        <v>97</v>
      </c>
    </row>
    <row r="7" spans="1:15" ht="12.75">
      <c r="A7" s="235" t="s">
        <v>98</v>
      </c>
      <c r="B7" s="236" t="s">
        <v>245</v>
      </c>
      <c r="C7" s="237" t="s">
        <v>246</v>
      </c>
      <c r="D7" s="238"/>
      <c r="E7" s="239"/>
      <c r="F7" s="239"/>
      <c r="G7" s="240"/>
      <c r="H7" s="241"/>
      <c r="I7" s="242"/>
      <c r="J7" s="243"/>
      <c r="K7" s="244"/>
      <c r="O7" s="245">
        <v>1</v>
      </c>
    </row>
    <row r="8" spans="1:80" ht="22.5">
      <c r="A8" s="246">
        <v>1</v>
      </c>
      <c r="B8" s="247" t="s">
        <v>245</v>
      </c>
      <c r="C8" s="248" t="s">
        <v>248</v>
      </c>
      <c r="D8" s="249" t="s">
        <v>249</v>
      </c>
      <c r="E8" s="250">
        <v>1</v>
      </c>
      <c r="F8" s="634"/>
      <c r="G8" s="251">
        <f aca="true" t="shared" si="0" ref="G8">E8*F8</f>
        <v>0</v>
      </c>
      <c r="H8" s="252">
        <v>0</v>
      </c>
      <c r="I8" s="253">
        <f aca="true" t="shared" si="1" ref="I8">E8*H8</f>
        <v>0</v>
      </c>
      <c r="J8" s="252">
        <v>0</v>
      </c>
      <c r="K8" s="253">
        <f aca="true" t="shared" si="2" ref="K8">E8*J8</f>
        <v>0</v>
      </c>
      <c r="O8" s="245">
        <v>2</v>
      </c>
      <c r="AA8" s="218">
        <v>1</v>
      </c>
      <c r="AB8" s="218">
        <v>1</v>
      </c>
      <c r="AC8" s="218">
        <v>1</v>
      </c>
      <c r="AZ8" s="218">
        <v>1</v>
      </c>
      <c r="BA8" s="218">
        <f aca="true" t="shared" si="3" ref="BA8">IF(AZ8=1,G8,0)</f>
        <v>0</v>
      </c>
      <c r="BB8" s="218">
        <f aca="true" t="shared" si="4" ref="BB8">IF(AZ8=2,G8,0)</f>
        <v>0</v>
      </c>
      <c r="BC8" s="218">
        <f aca="true" t="shared" si="5" ref="BC8">IF(AZ8=3,G8,0)</f>
        <v>0</v>
      </c>
      <c r="BD8" s="218">
        <f aca="true" t="shared" si="6" ref="BD8">IF(AZ8=4,G8,0)</f>
        <v>0</v>
      </c>
      <c r="BE8" s="218">
        <f aca="true" t="shared" si="7" ref="BE8">IF(AZ8=5,G8,0)</f>
        <v>0</v>
      </c>
      <c r="CA8" s="245">
        <v>1</v>
      </c>
      <c r="CB8" s="245">
        <v>1</v>
      </c>
    </row>
    <row r="9" spans="1:57" ht="12.75">
      <c r="A9" s="255"/>
      <c r="B9" s="256" t="s">
        <v>102</v>
      </c>
      <c r="C9" s="257" t="s">
        <v>247</v>
      </c>
      <c r="D9" s="258"/>
      <c r="E9" s="259"/>
      <c r="F9" s="260"/>
      <c r="G9" s="261">
        <f>SUM(G7:G8)</f>
        <v>0</v>
      </c>
      <c r="H9" s="262"/>
      <c r="I9" s="263">
        <f>SUM(I7:I8)</f>
        <v>0</v>
      </c>
      <c r="J9" s="262"/>
      <c r="K9" s="263">
        <f>SUM(K7:K8)</f>
        <v>0</v>
      </c>
      <c r="O9" s="245">
        <v>4</v>
      </c>
      <c r="BA9" s="264">
        <f>SUM(BA7:BA8)</f>
        <v>0</v>
      </c>
      <c r="BB9" s="264">
        <f>SUM(BB7:BB8)</f>
        <v>0</v>
      </c>
      <c r="BC9" s="264">
        <f>SUM(BC7:BC8)</f>
        <v>0</v>
      </c>
      <c r="BD9" s="264">
        <f>SUM(BD7:BD8)</f>
        <v>0</v>
      </c>
      <c r="BE9" s="264">
        <f>SUM(BE7:BE8)</f>
        <v>0</v>
      </c>
    </row>
    <row r="10" ht="12.75">
      <c r="E10" s="218"/>
    </row>
    <row r="11" ht="12.75">
      <c r="E11" s="218"/>
    </row>
    <row r="12" ht="12.75">
      <c r="E12" s="218"/>
    </row>
    <row r="13" ht="12.75">
      <c r="E13" s="218"/>
    </row>
    <row r="14" ht="12.75">
      <c r="E14" s="218"/>
    </row>
    <row r="15" ht="12.75">
      <c r="E15" s="218"/>
    </row>
    <row r="16" ht="12.75">
      <c r="E16" s="218"/>
    </row>
    <row r="17" ht="12.75">
      <c r="E17" s="218"/>
    </row>
    <row r="18" ht="12.75">
      <c r="E18" s="218"/>
    </row>
    <row r="19" ht="12.75">
      <c r="E19" s="218"/>
    </row>
    <row r="20" ht="12.75">
      <c r="E20" s="218"/>
    </row>
    <row r="21" ht="12.75">
      <c r="E21" s="218"/>
    </row>
    <row r="22" ht="12.75">
      <c r="E22" s="218"/>
    </row>
    <row r="23" ht="12.75">
      <c r="E23" s="218"/>
    </row>
    <row r="24" ht="12.75">
      <c r="E24" s="218"/>
    </row>
    <row r="25" ht="12.75">
      <c r="E25" s="218"/>
    </row>
    <row r="26" ht="12.75">
      <c r="E26" s="218"/>
    </row>
    <row r="27" ht="12.75">
      <c r="E27" s="218"/>
    </row>
    <row r="28" ht="12.75">
      <c r="E28" s="218"/>
    </row>
    <row r="29" ht="12.75">
      <c r="E29" s="218"/>
    </row>
    <row r="30" ht="12.75">
      <c r="E30" s="218"/>
    </row>
    <row r="31" ht="12.75">
      <c r="E31" s="218"/>
    </row>
    <row r="32" ht="12.75">
      <c r="E32" s="218"/>
    </row>
    <row r="33" spans="1:7" ht="12.75">
      <c r="A33" s="254"/>
      <c r="B33" s="254"/>
      <c r="C33" s="254"/>
      <c r="D33" s="254"/>
      <c r="E33" s="254"/>
      <c r="F33" s="254"/>
      <c r="G33" s="254"/>
    </row>
    <row r="34" spans="1:7" ht="12.75">
      <c r="A34" s="254"/>
      <c r="B34" s="254"/>
      <c r="C34" s="254"/>
      <c r="D34" s="254"/>
      <c r="E34" s="254"/>
      <c r="F34" s="254"/>
      <c r="G34" s="254"/>
    </row>
    <row r="35" spans="1:7" ht="12.75">
      <c r="A35" s="254"/>
      <c r="B35" s="254"/>
      <c r="C35" s="254"/>
      <c r="D35" s="254"/>
      <c r="E35" s="254"/>
      <c r="F35" s="254"/>
      <c r="G35" s="254"/>
    </row>
    <row r="36" spans="1:7" ht="12.75">
      <c r="A36" s="254"/>
      <c r="B36" s="254"/>
      <c r="C36" s="254"/>
      <c r="D36" s="254"/>
      <c r="E36" s="254"/>
      <c r="F36" s="254"/>
      <c r="G36" s="254"/>
    </row>
    <row r="37" ht="12.75">
      <c r="E37" s="218"/>
    </row>
    <row r="38" ht="12.75">
      <c r="E38" s="218"/>
    </row>
    <row r="39" ht="12.75">
      <c r="E39" s="218"/>
    </row>
    <row r="40" ht="12.75">
      <c r="E40" s="218"/>
    </row>
    <row r="41" ht="12.75">
      <c r="E41" s="218"/>
    </row>
    <row r="42" ht="12.75">
      <c r="E42" s="218"/>
    </row>
    <row r="43" ht="12.75">
      <c r="E43" s="218"/>
    </row>
    <row r="44" ht="12.75">
      <c r="E44" s="218"/>
    </row>
    <row r="45" ht="12.75">
      <c r="E45" s="218"/>
    </row>
    <row r="46" ht="12.75">
      <c r="E46" s="218"/>
    </row>
    <row r="47" ht="12.75">
      <c r="E47" s="218"/>
    </row>
    <row r="48" ht="12.75">
      <c r="E48" s="218"/>
    </row>
    <row r="49" ht="12.75">
      <c r="E49" s="218"/>
    </row>
    <row r="50" ht="12.75">
      <c r="E50" s="218"/>
    </row>
    <row r="51" ht="12.75">
      <c r="E51" s="218"/>
    </row>
    <row r="52" ht="12.75">
      <c r="E52" s="218"/>
    </row>
    <row r="53" ht="12.75">
      <c r="E53" s="218"/>
    </row>
    <row r="54" ht="12.75">
      <c r="E54" s="218"/>
    </row>
    <row r="55" ht="12.75">
      <c r="E55" s="218"/>
    </row>
    <row r="56" ht="12.75">
      <c r="E56" s="218"/>
    </row>
    <row r="57" ht="12.75">
      <c r="E57" s="218"/>
    </row>
    <row r="58" ht="12.75">
      <c r="E58" s="218"/>
    </row>
    <row r="59" ht="12.75">
      <c r="E59" s="218"/>
    </row>
    <row r="60" ht="12.75">
      <c r="E60" s="218"/>
    </row>
    <row r="61" ht="12.75">
      <c r="E61" s="218"/>
    </row>
    <row r="62" ht="12.75">
      <c r="E62" s="218"/>
    </row>
    <row r="63" ht="12.75">
      <c r="E63" s="218"/>
    </row>
    <row r="64" ht="12.75">
      <c r="E64" s="218"/>
    </row>
    <row r="65" ht="12.75">
      <c r="E65" s="218"/>
    </row>
    <row r="66" ht="12.75">
      <c r="E66" s="218"/>
    </row>
    <row r="67" ht="12.75">
      <c r="E67" s="218"/>
    </row>
    <row r="68" spans="1:2" ht="12.75">
      <c r="A68" s="265"/>
      <c r="B68" s="265"/>
    </row>
    <row r="69" spans="1:7" ht="12.75">
      <c r="A69" s="254"/>
      <c r="B69" s="254"/>
      <c r="C69" s="266"/>
      <c r="D69" s="266"/>
      <c r="E69" s="267"/>
      <c r="F69" s="266"/>
      <c r="G69" s="268"/>
    </row>
    <row r="70" spans="1:7" ht="12.75">
      <c r="A70" s="269"/>
      <c r="B70" s="269"/>
      <c r="C70" s="254"/>
      <c r="D70" s="254"/>
      <c r="E70" s="270"/>
      <c r="F70" s="254"/>
      <c r="G70" s="254"/>
    </row>
    <row r="71" spans="1:7" ht="12.75">
      <c r="A71" s="254"/>
      <c r="B71" s="254"/>
      <c r="C71" s="254"/>
      <c r="D71" s="254"/>
      <c r="E71" s="270"/>
      <c r="F71" s="254"/>
      <c r="G71" s="254"/>
    </row>
    <row r="72" spans="1:7" ht="12.75">
      <c r="A72" s="254"/>
      <c r="B72" s="254"/>
      <c r="C72" s="254"/>
      <c r="D72" s="254"/>
      <c r="E72" s="270"/>
      <c r="F72" s="254"/>
      <c r="G72" s="254"/>
    </row>
    <row r="73" spans="1:7" ht="12.75">
      <c r="A73" s="254"/>
      <c r="B73" s="254"/>
      <c r="C73" s="254"/>
      <c r="D73" s="254"/>
      <c r="E73" s="270"/>
      <c r="F73" s="254"/>
      <c r="G73" s="254"/>
    </row>
    <row r="74" spans="1:7" ht="12.75">
      <c r="A74" s="254"/>
      <c r="B74" s="254"/>
      <c r="C74" s="254"/>
      <c r="D74" s="254"/>
      <c r="E74" s="270"/>
      <c r="F74" s="254"/>
      <c r="G74" s="254"/>
    </row>
    <row r="75" spans="1:7" ht="12.75">
      <c r="A75" s="254"/>
      <c r="B75" s="254"/>
      <c r="C75" s="254"/>
      <c r="D75" s="254"/>
      <c r="E75" s="270"/>
      <c r="F75" s="254"/>
      <c r="G75" s="254"/>
    </row>
    <row r="76" spans="1:7" ht="12.75">
      <c r="A76" s="254"/>
      <c r="B76" s="254"/>
      <c r="C76" s="254"/>
      <c r="D76" s="254"/>
      <c r="E76" s="270"/>
      <c r="F76" s="254"/>
      <c r="G76" s="254"/>
    </row>
    <row r="77" spans="1:7" ht="12.75">
      <c r="A77" s="254"/>
      <c r="B77" s="254"/>
      <c r="C77" s="254"/>
      <c r="D77" s="254"/>
      <c r="E77" s="270"/>
      <c r="F77" s="254"/>
      <c r="G77" s="254"/>
    </row>
    <row r="78" spans="1:7" ht="12.75">
      <c r="A78" s="254"/>
      <c r="B78" s="254"/>
      <c r="C78" s="254"/>
      <c r="D78" s="254"/>
      <c r="E78" s="270"/>
      <c r="F78" s="254"/>
      <c r="G78" s="254"/>
    </row>
    <row r="79" spans="1:7" ht="12.75">
      <c r="A79" s="254"/>
      <c r="B79" s="254"/>
      <c r="C79" s="254"/>
      <c r="D79" s="254"/>
      <c r="E79" s="270"/>
      <c r="F79" s="254"/>
      <c r="G79" s="254"/>
    </row>
    <row r="80" spans="1:7" ht="12.75">
      <c r="A80" s="254"/>
      <c r="B80" s="254"/>
      <c r="C80" s="254"/>
      <c r="D80" s="254"/>
      <c r="E80" s="270"/>
      <c r="F80" s="254"/>
      <c r="G80" s="254"/>
    </row>
    <row r="81" spans="1:7" ht="12.75">
      <c r="A81" s="254"/>
      <c r="B81" s="254"/>
      <c r="C81" s="254"/>
      <c r="D81" s="254"/>
      <c r="E81" s="270"/>
      <c r="F81" s="254"/>
      <c r="G81" s="254"/>
    </row>
    <row r="82" spans="1:7" ht="12.75">
      <c r="A82" s="254"/>
      <c r="B82" s="254"/>
      <c r="C82" s="254"/>
      <c r="D82" s="254"/>
      <c r="E82" s="270"/>
      <c r="F82" s="254"/>
      <c r="G82" s="254"/>
    </row>
  </sheetData>
  <sheetProtection algorithmName="SHA-512" hashValue="6eomG7Y7hmtfhzAbkz2psjqda13o3lg/dd3FIyeXMfhdLqIcFheIOMXhdZEKCrbwxnSEmgxn6wNLD1SmELBjkA==" saltValue="MCU+U3mFT6cc3X9Fli18V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1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24" t="s">
        <v>2</v>
      </c>
      <c r="B1" s="525"/>
      <c r="C1" s="172" t="s">
        <v>105</v>
      </c>
      <c r="D1" s="173"/>
      <c r="E1" s="174"/>
      <c r="F1" s="173"/>
      <c r="G1" s="175" t="s">
        <v>76</v>
      </c>
      <c r="H1" s="176" t="s">
        <v>99</v>
      </c>
      <c r="I1" s="177"/>
    </row>
    <row r="2" spans="1:9" ht="13.5" thickBot="1">
      <c r="A2" s="526" t="s">
        <v>77</v>
      </c>
      <c r="B2" s="527"/>
      <c r="C2" s="178" t="s">
        <v>108</v>
      </c>
      <c r="D2" s="179"/>
      <c r="E2" s="180"/>
      <c r="F2" s="179"/>
      <c r="G2" s="528" t="s">
        <v>107</v>
      </c>
      <c r="H2" s="529"/>
      <c r="I2" s="530"/>
    </row>
    <row r="3" ht="13.5" thickTop="1">
      <c r="F3" s="113"/>
    </row>
    <row r="4" spans="1:9" ht="19.5" customHeight="1">
      <c r="A4" s="181" t="s">
        <v>78</v>
      </c>
      <c r="B4" s="182"/>
      <c r="C4" s="182"/>
      <c r="D4" s="182"/>
      <c r="E4" s="183"/>
      <c r="F4" s="182"/>
      <c r="G4" s="182"/>
      <c r="H4" s="182"/>
      <c r="I4" s="182"/>
    </row>
    <row r="5" ht="13.5" thickBot="1"/>
    <row r="6" spans="1:9" s="113" customFormat="1" ht="13.5" thickBot="1">
      <c r="A6" s="184"/>
      <c r="B6" s="185" t="s">
        <v>79</v>
      </c>
      <c r="C6" s="185"/>
      <c r="D6" s="186"/>
      <c r="E6" s="187" t="s">
        <v>25</v>
      </c>
      <c r="F6" s="188" t="s">
        <v>26</v>
      </c>
      <c r="G6" s="188" t="s">
        <v>27</v>
      </c>
      <c r="H6" s="188" t="s">
        <v>28</v>
      </c>
      <c r="I6" s="189" t="s">
        <v>29</v>
      </c>
    </row>
    <row r="7" spans="1:9" s="113" customFormat="1" ht="12.75">
      <c r="A7" s="271" t="e">
        <f>#REF!</f>
        <v>#REF!</v>
      </c>
      <c r="B7" s="47" t="e">
        <f>#REF!</f>
        <v>#REF!</v>
      </c>
      <c r="D7" s="190"/>
      <c r="E7" s="272" t="e">
        <f>#REF!</f>
        <v>#REF!</v>
      </c>
      <c r="F7" s="273" t="e">
        <f>#REF!</f>
        <v>#REF!</v>
      </c>
      <c r="G7" s="273" t="e">
        <f>#REF!</f>
        <v>#REF!</v>
      </c>
      <c r="H7" s="273" t="e">
        <f>#REF!</f>
        <v>#REF!</v>
      </c>
      <c r="I7" s="274" t="e">
        <f>#REF!</f>
        <v>#REF!</v>
      </c>
    </row>
    <row r="8" spans="1:9" s="113" customFormat="1" ht="12.75">
      <c r="A8" s="271" t="e">
        <f>#REF!</f>
        <v>#REF!</v>
      </c>
      <c r="B8" s="47" t="e">
        <f>#REF!</f>
        <v>#REF!</v>
      </c>
      <c r="D8" s="190"/>
      <c r="E8" s="272" t="e">
        <f>#REF!</f>
        <v>#REF!</v>
      </c>
      <c r="F8" s="273" t="e">
        <f>#REF!</f>
        <v>#REF!</v>
      </c>
      <c r="G8" s="273" t="e">
        <f>#REF!</f>
        <v>#REF!</v>
      </c>
      <c r="H8" s="273" t="e">
        <f>#REF!</f>
        <v>#REF!</v>
      </c>
      <c r="I8" s="274" t="e">
        <f>#REF!</f>
        <v>#REF!</v>
      </c>
    </row>
    <row r="9" spans="1:9" s="113" customFormat="1" ht="12.75">
      <c r="A9" s="271" t="e">
        <f>#REF!</f>
        <v>#REF!</v>
      </c>
      <c r="B9" s="47" t="e">
        <f>#REF!</f>
        <v>#REF!</v>
      </c>
      <c r="D9" s="190"/>
      <c r="E9" s="272" t="e">
        <f>#REF!</f>
        <v>#REF!</v>
      </c>
      <c r="F9" s="273" t="e">
        <f>#REF!</f>
        <v>#REF!</v>
      </c>
      <c r="G9" s="273" t="e">
        <f>#REF!</f>
        <v>#REF!</v>
      </c>
      <c r="H9" s="273" t="e">
        <f>#REF!</f>
        <v>#REF!</v>
      </c>
      <c r="I9" s="274" t="e">
        <f>#REF!</f>
        <v>#REF!</v>
      </c>
    </row>
    <row r="10" spans="1:9" s="113" customFormat="1" ht="12.75">
      <c r="A10" s="271" t="e">
        <f>#REF!</f>
        <v>#REF!</v>
      </c>
      <c r="B10" s="47" t="e">
        <f>#REF!</f>
        <v>#REF!</v>
      </c>
      <c r="D10" s="190"/>
      <c r="E10" s="272" t="e">
        <f>#REF!</f>
        <v>#REF!</v>
      </c>
      <c r="F10" s="273" t="e">
        <f>#REF!</f>
        <v>#REF!</v>
      </c>
      <c r="G10" s="273" t="e">
        <f>#REF!</f>
        <v>#REF!</v>
      </c>
      <c r="H10" s="273" t="e">
        <f>#REF!</f>
        <v>#REF!</v>
      </c>
      <c r="I10" s="274" t="e">
        <f>#REF!</f>
        <v>#REF!</v>
      </c>
    </row>
    <row r="11" spans="1:9" s="113" customFormat="1" ht="12.75">
      <c r="A11" s="271" t="e">
        <f>#REF!</f>
        <v>#REF!</v>
      </c>
      <c r="B11" s="47" t="e">
        <f>#REF!</f>
        <v>#REF!</v>
      </c>
      <c r="D11" s="190"/>
      <c r="E11" s="272" t="e">
        <f>#REF!</f>
        <v>#REF!</v>
      </c>
      <c r="F11" s="273" t="e">
        <f>#REF!</f>
        <v>#REF!</v>
      </c>
      <c r="G11" s="273" t="e">
        <f>#REF!</f>
        <v>#REF!</v>
      </c>
      <c r="H11" s="273" t="e">
        <f>#REF!</f>
        <v>#REF!</v>
      </c>
      <c r="I11" s="274" t="e">
        <f>#REF!</f>
        <v>#REF!</v>
      </c>
    </row>
    <row r="12" spans="1:9" s="113" customFormat="1" ht="12.75">
      <c r="A12" s="271" t="e">
        <f>#REF!</f>
        <v>#REF!</v>
      </c>
      <c r="B12" s="47" t="e">
        <f>#REF!</f>
        <v>#REF!</v>
      </c>
      <c r="D12" s="190"/>
      <c r="E12" s="272" t="e">
        <f>#REF!</f>
        <v>#REF!</v>
      </c>
      <c r="F12" s="273" t="e">
        <f>#REF!</f>
        <v>#REF!</v>
      </c>
      <c r="G12" s="273" t="e">
        <f>#REF!</f>
        <v>#REF!</v>
      </c>
      <c r="H12" s="273" t="e">
        <f>#REF!</f>
        <v>#REF!</v>
      </c>
      <c r="I12" s="274" t="e">
        <f>#REF!</f>
        <v>#REF!</v>
      </c>
    </row>
    <row r="13" spans="1:9" s="113" customFormat="1" ht="12.75">
      <c r="A13" s="271" t="e">
        <f>#REF!</f>
        <v>#REF!</v>
      </c>
      <c r="B13" s="47" t="e">
        <f>#REF!</f>
        <v>#REF!</v>
      </c>
      <c r="D13" s="190"/>
      <c r="E13" s="272" t="e">
        <f>#REF!</f>
        <v>#REF!</v>
      </c>
      <c r="F13" s="273" t="e">
        <f>#REF!</f>
        <v>#REF!</v>
      </c>
      <c r="G13" s="273" t="e">
        <f>#REF!</f>
        <v>#REF!</v>
      </c>
      <c r="H13" s="273" t="e">
        <f>#REF!</f>
        <v>#REF!</v>
      </c>
      <c r="I13" s="274" t="e">
        <f>#REF!</f>
        <v>#REF!</v>
      </c>
    </row>
    <row r="14" spans="1:9" s="113" customFormat="1" ht="12.75">
      <c r="A14" s="271" t="e">
        <f>#REF!</f>
        <v>#REF!</v>
      </c>
      <c r="B14" s="47" t="e">
        <f>#REF!</f>
        <v>#REF!</v>
      </c>
      <c r="D14" s="190"/>
      <c r="E14" s="272" t="e">
        <f>#REF!</f>
        <v>#REF!</v>
      </c>
      <c r="F14" s="273" t="e">
        <f>#REF!</f>
        <v>#REF!</v>
      </c>
      <c r="G14" s="273" t="e">
        <f>#REF!</f>
        <v>#REF!</v>
      </c>
      <c r="H14" s="273" t="e">
        <f>#REF!</f>
        <v>#REF!</v>
      </c>
      <c r="I14" s="274" t="e">
        <f>#REF!</f>
        <v>#REF!</v>
      </c>
    </row>
    <row r="15" spans="1:9" s="113" customFormat="1" ht="12.75">
      <c r="A15" s="271" t="e">
        <f>#REF!</f>
        <v>#REF!</v>
      </c>
      <c r="B15" s="47" t="e">
        <f>#REF!</f>
        <v>#REF!</v>
      </c>
      <c r="D15" s="190"/>
      <c r="E15" s="272" t="e">
        <f>#REF!</f>
        <v>#REF!</v>
      </c>
      <c r="F15" s="273" t="e">
        <f>#REF!</f>
        <v>#REF!</v>
      </c>
      <c r="G15" s="273" t="e">
        <f>#REF!</f>
        <v>#REF!</v>
      </c>
      <c r="H15" s="273" t="e">
        <f>#REF!</f>
        <v>#REF!</v>
      </c>
      <c r="I15" s="274" t="e">
        <f>#REF!</f>
        <v>#REF!</v>
      </c>
    </row>
    <row r="16" spans="1:9" s="113" customFormat="1" ht="12.75">
      <c r="A16" s="271" t="e">
        <f>#REF!</f>
        <v>#REF!</v>
      </c>
      <c r="B16" s="47" t="e">
        <f>#REF!</f>
        <v>#REF!</v>
      </c>
      <c r="D16" s="190"/>
      <c r="E16" s="272" t="e">
        <f>#REF!</f>
        <v>#REF!</v>
      </c>
      <c r="F16" s="273" t="e">
        <f>#REF!</f>
        <v>#REF!</v>
      </c>
      <c r="G16" s="273" t="e">
        <f>#REF!</f>
        <v>#REF!</v>
      </c>
      <c r="H16" s="273" t="e">
        <f>#REF!</f>
        <v>#REF!</v>
      </c>
      <c r="I16" s="274" t="e">
        <f>#REF!</f>
        <v>#REF!</v>
      </c>
    </row>
    <row r="17" spans="1:9" s="113" customFormat="1" ht="12.75">
      <c r="A17" s="271" t="e">
        <f>#REF!</f>
        <v>#REF!</v>
      </c>
      <c r="B17" s="47" t="e">
        <f>#REF!</f>
        <v>#REF!</v>
      </c>
      <c r="D17" s="190"/>
      <c r="E17" s="272" t="e">
        <f>#REF!</f>
        <v>#REF!</v>
      </c>
      <c r="F17" s="273" t="e">
        <f>#REF!</f>
        <v>#REF!</v>
      </c>
      <c r="G17" s="273" t="e">
        <f>#REF!</f>
        <v>#REF!</v>
      </c>
      <c r="H17" s="273" t="e">
        <f>#REF!</f>
        <v>#REF!</v>
      </c>
      <c r="I17" s="274" t="e">
        <f>#REF!</f>
        <v>#REF!</v>
      </c>
    </row>
    <row r="18" spans="1:9" s="113" customFormat="1" ht="12.75">
      <c r="A18" s="271" t="e">
        <f>#REF!</f>
        <v>#REF!</v>
      </c>
      <c r="B18" s="47" t="e">
        <f>#REF!</f>
        <v>#REF!</v>
      </c>
      <c r="D18" s="190"/>
      <c r="E18" s="272" t="e">
        <f>#REF!</f>
        <v>#REF!</v>
      </c>
      <c r="F18" s="273" t="e">
        <f>#REF!</f>
        <v>#REF!</v>
      </c>
      <c r="G18" s="273" t="e">
        <f>#REF!</f>
        <v>#REF!</v>
      </c>
      <c r="H18" s="273" t="e">
        <f>#REF!</f>
        <v>#REF!</v>
      </c>
      <c r="I18" s="274" t="e">
        <f>#REF!</f>
        <v>#REF!</v>
      </c>
    </row>
    <row r="19" spans="1:9" s="113" customFormat="1" ht="12.75">
      <c r="A19" s="271" t="e">
        <f>#REF!</f>
        <v>#REF!</v>
      </c>
      <c r="B19" s="47" t="e">
        <f>#REF!</f>
        <v>#REF!</v>
      </c>
      <c r="D19" s="190"/>
      <c r="E19" s="272" t="e">
        <f>#REF!</f>
        <v>#REF!</v>
      </c>
      <c r="F19" s="273" t="e">
        <f>#REF!</f>
        <v>#REF!</v>
      </c>
      <c r="G19" s="273" t="e">
        <f>#REF!</f>
        <v>#REF!</v>
      </c>
      <c r="H19" s="273" t="e">
        <f>#REF!</f>
        <v>#REF!</v>
      </c>
      <c r="I19" s="274" t="e">
        <f>#REF!</f>
        <v>#REF!</v>
      </c>
    </row>
    <row r="20" spans="1:9" s="113" customFormat="1" ht="12.75">
      <c r="A20" s="271" t="e">
        <f>#REF!</f>
        <v>#REF!</v>
      </c>
      <c r="B20" s="47" t="e">
        <f>#REF!</f>
        <v>#REF!</v>
      </c>
      <c r="D20" s="190"/>
      <c r="E20" s="272" t="e">
        <f>#REF!</f>
        <v>#REF!</v>
      </c>
      <c r="F20" s="273" t="e">
        <f>#REF!</f>
        <v>#REF!</v>
      </c>
      <c r="G20" s="273" t="e">
        <f>#REF!</f>
        <v>#REF!</v>
      </c>
      <c r="H20" s="273" t="e">
        <f>#REF!</f>
        <v>#REF!</v>
      </c>
      <c r="I20" s="274" t="e">
        <f>#REF!</f>
        <v>#REF!</v>
      </c>
    </row>
    <row r="21" spans="1:9" s="113" customFormat="1" ht="12.75">
      <c r="A21" s="271" t="e">
        <f>#REF!</f>
        <v>#REF!</v>
      </c>
      <c r="B21" s="47" t="e">
        <f>#REF!</f>
        <v>#REF!</v>
      </c>
      <c r="D21" s="190"/>
      <c r="E21" s="272" t="e">
        <f>#REF!</f>
        <v>#REF!</v>
      </c>
      <c r="F21" s="273" t="e">
        <f>#REF!</f>
        <v>#REF!</v>
      </c>
      <c r="G21" s="273" t="e">
        <f>#REF!</f>
        <v>#REF!</v>
      </c>
      <c r="H21" s="273" t="e">
        <f>#REF!</f>
        <v>#REF!</v>
      </c>
      <c r="I21" s="274" t="e">
        <f>#REF!</f>
        <v>#REF!</v>
      </c>
    </row>
    <row r="22" spans="1:9" s="113" customFormat="1" ht="12.75">
      <c r="A22" s="271" t="e">
        <f>#REF!</f>
        <v>#REF!</v>
      </c>
      <c r="B22" s="47" t="e">
        <f>#REF!</f>
        <v>#REF!</v>
      </c>
      <c r="D22" s="190"/>
      <c r="E22" s="272" t="e">
        <f>#REF!</f>
        <v>#REF!</v>
      </c>
      <c r="F22" s="273" t="e">
        <f>#REF!</f>
        <v>#REF!</v>
      </c>
      <c r="G22" s="273" t="e">
        <f>#REF!</f>
        <v>#REF!</v>
      </c>
      <c r="H22" s="273" t="e">
        <f>#REF!</f>
        <v>#REF!</v>
      </c>
      <c r="I22" s="274" t="e">
        <f>#REF!</f>
        <v>#REF!</v>
      </c>
    </row>
    <row r="23" spans="1:9" s="113" customFormat="1" ht="12.75">
      <c r="A23" s="271" t="e">
        <f>#REF!</f>
        <v>#REF!</v>
      </c>
      <c r="B23" s="47" t="e">
        <f>#REF!</f>
        <v>#REF!</v>
      </c>
      <c r="D23" s="190"/>
      <c r="E23" s="272" t="e">
        <f>#REF!</f>
        <v>#REF!</v>
      </c>
      <c r="F23" s="273" t="e">
        <f>#REF!</f>
        <v>#REF!</v>
      </c>
      <c r="G23" s="273" t="e">
        <f>#REF!</f>
        <v>#REF!</v>
      </c>
      <c r="H23" s="273" t="e">
        <f>#REF!</f>
        <v>#REF!</v>
      </c>
      <c r="I23" s="274" t="e">
        <f>#REF!</f>
        <v>#REF!</v>
      </c>
    </row>
    <row r="24" spans="1:9" s="113" customFormat="1" ht="12.75">
      <c r="A24" s="271" t="e">
        <f>#REF!</f>
        <v>#REF!</v>
      </c>
      <c r="B24" s="47" t="e">
        <f>#REF!</f>
        <v>#REF!</v>
      </c>
      <c r="D24" s="190"/>
      <c r="E24" s="272" t="e">
        <f>#REF!</f>
        <v>#REF!</v>
      </c>
      <c r="F24" s="273" t="e">
        <f>#REF!</f>
        <v>#REF!</v>
      </c>
      <c r="G24" s="273" t="e">
        <f>#REF!</f>
        <v>#REF!</v>
      </c>
      <c r="H24" s="273" t="e">
        <f>#REF!</f>
        <v>#REF!</v>
      </c>
      <c r="I24" s="274" t="e">
        <f>#REF!</f>
        <v>#REF!</v>
      </c>
    </row>
    <row r="25" spans="1:9" s="113" customFormat="1" ht="12.75">
      <c r="A25" s="271" t="e">
        <f>#REF!</f>
        <v>#REF!</v>
      </c>
      <c r="B25" s="47" t="e">
        <f>#REF!</f>
        <v>#REF!</v>
      </c>
      <c r="D25" s="190"/>
      <c r="E25" s="272" t="e">
        <f>#REF!</f>
        <v>#REF!</v>
      </c>
      <c r="F25" s="273" t="e">
        <f>#REF!</f>
        <v>#REF!</v>
      </c>
      <c r="G25" s="273" t="e">
        <f>#REF!</f>
        <v>#REF!</v>
      </c>
      <c r="H25" s="273" t="e">
        <f>#REF!</f>
        <v>#REF!</v>
      </c>
      <c r="I25" s="274" t="e">
        <f>#REF!</f>
        <v>#REF!</v>
      </c>
    </row>
    <row r="26" spans="1:9" s="113" customFormat="1" ht="12.75">
      <c r="A26" s="271" t="e">
        <f>#REF!</f>
        <v>#REF!</v>
      </c>
      <c r="B26" s="47" t="e">
        <f>#REF!</f>
        <v>#REF!</v>
      </c>
      <c r="D26" s="190"/>
      <c r="E26" s="272" t="e">
        <f>#REF!</f>
        <v>#REF!</v>
      </c>
      <c r="F26" s="273" t="e">
        <f>#REF!</f>
        <v>#REF!</v>
      </c>
      <c r="G26" s="273" t="e">
        <f>#REF!</f>
        <v>#REF!</v>
      </c>
      <c r="H26" s="273" t="e">
        <f>#REF!</f>
        <v>#REF!</v>
      </c>
      <c r="I26" s="274" t="e">
        <f>#REF!</f>
        <v>#REF!</v>
      </c>
    </row>
    <row r="27" spans="1:9" s="113" customFormat="1" ht="12.75">
      <c r="A27" s="271" t="e">
        <f>#REF!</f>
        <v>#REF!</v>
      </c>
      <c r="B27" s="47" t="e">
        <f>#REF!</f>
        <v>#REF!</v>
      </c>
      <c r="D27" s="190"/>
      <c r="E27" s="272" t="e">
        <f>#REF!</f>
        <v>#REF!</v>
      </c>
      <c r="F27" s="273" t="e">
        <f>#REF!</f>
        <v>#REF!</v>
      </c>
      <c r="G27" s="273" t="e">
        <f>#REF!</f>
        <v>#REF!</v>
      </c>
      <c r="H27" s="273" t="e">
        <f>#REF!</f>
        <v>#REF!</v>
      </c>
      <c r="I27" s="274" t="e">
        <f>#REF!</f>
        <v>#REF!</v>
      </c>
    </row>
    <row r="28" spans="1:9" s="113" customFormat="1" ht="12.75">
      <c r="A28" s="271" t="e">
        <f>#REF!</f>
        <v>#REF!</v>
      </c>
      <c r="B28" s="47" t="e">
        <f>#REF!</f>
        <v>#REF!</v>
      </c>
      <c r="D28" s="190"/>
      <c r="E28" s="272" t="e">
        <f>#REF!</f>
        <v>#REF!</v>
      </c>
      <c r="F28" s="273" t="e">
        <f>#REF!</f>
        <v>#REF!</v>
      </c>
      <c r="G28" s="273" t="e">
        <f>#REF!</f>
        <v>#REF!</v>
      </c>
      <c r="H28" s="273" t="e">
        <f>#REF!</f>
        <v>#REF!</v>
      </c>
      <c r="I28" s="274" t="e">
        <f>#REF!</f>
        <v>#REF!</v>
      </c>
    </row>
    <row r="29" spans="1:9" s="113" customFormat="1" ht="12.75">
      <c r="A29" s="271" t="e">
        <f>#REF!</f>
        <v>#REF!</v>
      </c>
      <c r="B29" s="47" t="e">
        <f>#REF!</f>
        <v>#REF!</v>
      </c>
      <c r="D29" s="190"/>
      <c r="E29" s="272" t="e">
        <f>#REF!</f>
        <v>#REF!</v>
      </c>
      <c r="F29" s="273" t="e">
        <f>#REF!</f>
        <v>#REF!</v>
      </c>
      <c r="G29" s="273" t="e">
        <f>#REF!</f>
        <v>#REF!</v>
      </c>
      <c r="H29" s="273" t="e">
        <f>#REF!</f>
        <v>#REF!</v>
      </c>
      <c r="I29" s="274" t="e">
        <f>#REF!</f>
        <v>#REF!</v>
      </c>
    </row>
    <row r="30" spans="1:9" s="113" customFormat="1" ht="12.75">
      <c r="A30" s="271" t="e">
        <f>#REF!</f>
        <v>#REF!</v>
      </c>
      <c r="B30" s="47" t="e">
        <f>#REF!</f>
        <v>#REF!</v>
      </c>
      <c r="D30" s="190"/>
      <c r="E30" s="272" t="e">
        <f>#REF!</f>
        <v>#REF!</v>
      </c>
      <c r="F30" s="273" t="e">
        <f>#REF!</f>
        <v>#REF!</v>
      </c>
      <c r="G30" s="273" t="e">
        <f>#REF!</f>
        <v>#REF!</v>
      </c>
      <c r="H30" s="273" t="e">
        <f>#REF!</f>
        <v>#REF!</v>
      </c>
      <c r="I30" s="274" t="e">
        <f>#REF!</f>
        <v>#REF!</v>
      </c>
    </row>
    <row r="31" spans="1:9" s="113" customFormat="1" ht="12.75">
      <c r="A31" s="271" t="e">
        <f>#REF!</f>
        <v>#REF!</v>
      </c>
      <c r="B31" s="47" t="e">
        <f>#REF!</f>
        <v>#REF!</v>
      </c>
      <c r="D31" s="190"/>
      <c r="E31" s="272" t="e">
        <f>#REF!</f>
        <v>#REF!</v>
      </c>
      <c r="F31" s="273" t="e">
        <f>#REF!</f>
        <v>#REF!</v>
      </c>
      <c r="G31" s="273" t="e">
        <f>#REF!</f>
        <v>#REF!</v>
      </c>
      <c r="H31" s="273" t="e">
        <f>#REF!</f>
        <v>#REF!</v>
      </c>
      <c r="I31" s="274" t="e">
        <f>#REF!</f>
        <v>#REF!</v>
      </c>
    </row>
    <row r="32" spans="1:9" s="113" customFormat="1" ht="12.75">
      <c r="A32" s="271" t="e">
        <f>#REF!</f>
        <v>#REF!</v>
      </c>
      <c r="B32" s="47" t="e">
        <f>#REF!</f>
        <v>#REF!</v>
      </c>
      <c r="D32" s="190"/>
      <c r="E32" s="272" t="e">
        <f>#REF!</f>
        <v>#REF!</v>
      </c>
      <c r="F32" s="273" t="e">
        <f>#REF!</f>
        <v>#REF!</v>
      </c>
      <c r="G32" s="273" t="e">
        <f>#REF!</f>
        <v>#REF!</v>
      </c>
      <c r="H32" s="273" t="e">
        <f>#REF!</f>
        <v>#REF!</v>
      </c>
      <c r="I32" s="274" t="e">
        <f>#REF!</f>
        <v>#REF!</v>
      </c>
    </row>
    <row r="33" spans="1:9" s="113" customFormat="1" ht="13.5" thickBot="1">
      <c r="A33" s="271" t="e">
        <f>#REF!</f>
        <v>#REF!</v>
      </c>
      <c r="B33" s="47" t="e">
        <f>#REF!</f>
        <v>#REF!</v>
      </c>
      <c r="D33" s="190"/>
      <c r="E33" s="272" t="e">
        <f>#REF!</f>
        <v>#REF!</v>
      </c>
      <c r="F33" s="273" t="e">
        <f>#REF!</f>
        <v>#REF!</v>
      </c>
      <c r="G33" s="273" t="e">
        <f>#REF!</f>
        <v>#REF!</v>
      </c>
      <c r="H33" s="273" t="e">
        <f>#REF!</f>
        <v>#REF!</v>
      </c>
      <c r="I33" s="274" t="e">
        <f>#REF!</f>
        <v>#REF!</v>
      </c>
    </row>
    <row r="34" spans="1:9" s="4" customFormat="1" ht="13.5" thickBot="1">
      <c r="A34" s="191"/>
      <c r="B34" s="192" t="s">
        <v>80</v>
      </c>
      <c r="C34" s="192"/>
      <c r="D34" s="193"/>
      <c r="E34" s="194" t="e">
        <f>SUM(E7:E33)</f>
        <v>#REF!</v>
      </c>
      <c r="F34" s="195" t="e">
        <f>SUM(F7:F33)</f>
        <v>#REF!</v>
      </c>
      <c r="G34" s="195" t="e">
        <f>SUM(G7:G33)</f>
        <v>#REF!</v>
      </c>
      <c r="H34" s="195" t="e">
        <f>SUM(H7:H33)</f>
        <v>#REF!</v>
      </c>
      <c r="I34" s="196" t="e">
        <f>SUM(I7:I33)</f>
        <v>#REF!</v>
      </c>
    </row>
    <row r="35" spans="1:9" ht="12.75">
      <c r="A35" s="113"/>
      <c r="B35" s="113"/>
      <c r="C35" s="113"/>
      <c r="D35" s="113"/>
      <c r="E35" s="113"/>
      <c r="F35" s="113"/>
      <c r="G35" s="113"/>
      <c r="H35" s="113"/>
      <c r="I35" s="113"/>
    </row>
    <row r="36" spans="1:57" ht="19.5" customHeight="1">
      <c r="A36" s="182" t="s">
        <v>81</v>
      </c>
      <c r="B36" s="182"/>
      <c r="C36" s="182"/>
      <c r="D36" s="182"/>
      <c r="E36" s="182"/>
      <c r="F36" s="182"/>
      <c r="G36" s="197"/>
      <c r="H36" s="182"/>
      <c r="I36" s="182"/>
      <c r="BA36" s="119"/>
      <c r="BB36" s="119"/>
      <c r="BC36" s="119"/>
      <c r="BD36" s="119"/>
      <c r="BE36" s="119"/>
    </row>
    <row r="37" ht="13.5" thickBot="1"/>
    <row r="38" spans="1:9" ht="12.75">
      <c r="A38" s="148" t="s">
        <v>82</v>
      </c>
      <c r="B38" s="149"/>
      <c r="C38" s="149"/>
      <c r="D38" s="198"/>
      <c r="E38" s="199" t="s">
        <v>83</v>
      </c>
      <c r="F38" s="200" t="s">
        <v>12</v>
      </c>
      <c r="G38" s="201" t="s">
        <v>84</v>
      </c>
      <c r="H38" s="202"/>
      <c r="I38" s="203" t="s">
        <v>83</v>
      </c>
    </row>
    <row r="39" spans="1:53" ht="12.75">
      <c r="A39" s="142"/>
      <c r="B39" s="133"/>
      <c r="C39" s="133"/>
      <c r="D39" s="204"/>
      <c r="E39" s="205"/>
      <c r="F39" s="206"/>
      <c r="G39" s="207">
        <f>CHOOSE(BA39+1,E34+F34,E34+F34+H34,E34+F34+G34+H34,E34,F34,H34,G34,H34+G34,0)</f>
        <v>0</v>
      </c>
      <c r="H39" s="208"/>
      <c r="I39" s="209">
        <f>E39+F39*G39/100</f>
        <v>0</v>
      </c>
      <c r="BA39" s="1">
        <v>8</v>
      </c>
    </row>
    <row r="40" spans="1:9" ht="13.5" thickBot="1">
      <c r="A40" s="210"/>
      <c r="B40" s="211" t="s">
        <v>85</v>
      </c>
      <c r="C40" s="212"/>
      <c r="D40" s="213"/>
      <c r="E40" s="214"/>
      <c r="F40" s="215"/>
      <c r="G40" s="215"/>
      <c r="H40" s="531">
        <f>SUM(I39:I39)</f>
        <v>0</v>
      </c>
      <c r="I40" s="532"/>
    </row>
    <row r="42" spans="2:9" ht="12.75">
      <c r="B42" s="4"/>
      <c r="F42" s="216"/>
      <c r="G42" s="217"/>
      <c r="H42" s="217"/>
      <c r="I42" s="31"/>
    </row>
    <row r="43" spans="6:9" ht="12.75">
      <c r="F43" s="216"/>
      <c r="G43" s="217"/>
      <c r="H43" s="217"/>
      <c r="I43" s="31"/>
    </row>
    <row r="44" spans="6:9" ht="12.75">
      <c r="F44" s="216"/>
      <c r="G44" s="217"/>
      <c r="H44" s="217"/>
      <c r="I44" s="31"/>
    </row>
    <row r="45" spans="6:9" ht="12.75">
      <c r="F45" s="216"/>
      <c r="G45" s="217"/>
      <c r="H45" s="217"/>
      <c r="I45" s="31"/>
    </row>
    <row r="46" spans="6:9" ht="12.75">
      <c r="F46" s="216"/>
      <c r="G46" s="217"/>
      <c r="H46" s="217"/>
      <c r="I46" s="31"/>
    </row>
    <row r="47" spans="6:9" ht="12.75">
      <c r="F47" s="216"/>
      <c r="G47" s="217"/>
      <c r="H47" s="217"/>
      <c r="I47" s="31"/>
    </row>
    <row r="48" spans="6:9" ht="12.75">
      <c r="F48" s="216"/>
      <c r="G48" s="217"/>
      <c r="H48" s="217"/>
      <c r="I48" s="31"/>
    </row>
    <row r="49" spans="6:9" ht="12.75">
      <c r="F49" s="216"/>
      <c r="G49" s="217"/>
      <c r="H49" s="217"/>
      <c r="I49" s="31"/>
    </row>
    <row r="50" spans="6:9" ht="12.75">
      <c r="F50" s="216"/>
      <c r="G50" s="217"/>
      <c r="H50" s="217"/>
      <c r="I50" s="31"/>
    </row>
    <row r="51" spans="6:9" ht="12.75">
      <c r="F51" s="216"/>
      <c r="G51" s="217"/>
      <c r="H51" s="217"/>
      <c r="I51" s="31"/>
    </row>
    <row r="52" spans="6:9" ht="12.75">
      <c r="F52" s="216"/>
      <c r="G52" s="217"/>
      <c r="H52" s="217"/>
      <c r="I52" s="31"/>
    </row>
    <row r="53" spans="6:9" ht="12.75">
      <c r="F53" s="216"/>
      <c r="G53" s="217"/>
      <c r="H53" s="217"/>
      <c r="I53" s="31"/>
    </row>
    <row r="54" spans="6:9" ht="12.75">
      <c r="F54" s="216"/>
      <c r="G54" s="217"/>
      <c r="H54" s="217"/>
      <c r="I54" s="31"/>
    </row>
    <row r="55" spans="6:9" ht="12.75">
      <c r="F55" s="216"/>
      <c r="G55" s="217"/>
      <c r="H55" s="217"/>
      <c r="I55" s="31"/>
    </row>
    <row r="56" spans="6:9" ht="12.75">
      <c r="F56" s="216"/>
      <c r="G56" s="217"/>
      <c r="H56" s="217"/>
      <c r="I56" s="31"/>
    </row>
    <row r="57" spans="6:9" ht="12.75">
      <c r="F57" s="216"/>
      <c r="G57" s="217"/>
      <c r="H57" s="217"/>
      <c r="I57" s="31"/>
    </row>
    <row r="58" spans="6:9" ht="12.75">
      <c r="F58" s="216"/>
      <c r="G58" s="217"/>
      <c r="H58" s="217"/>
      <c r="I58" s="31"/>
    </row>
    <row r="59" spans="6:9" ht="12.75">
      <c r="F59" s="216"/>
      <c r="G59" s="217"/>
      <c r="H59" s="217"/>
      <c r="I59" s="31"/>
    </row>
    <row r="60" spans="6:9" ht="12.75">
      <c r="F60" s="216"/>
      <c r="G60" s="217"/>
      <c r="H60" s="217"/>
      <c r="I60" s="31"/>
    </row>
    <row r="61" spans="6:9" ht="12.75">
      <c r="F61" s="216"/>
      <c r="G61" s="217"/>
      <c r="H61" s="217"/>
      <c r="I61" s="31"/>
    </row>
    <row r="62" spans="6:9" ht="12.75">
      <c r="F62" s="216"/>
      <c r="G62" s="217"/>
      <c r="H62" s="217"/>
      <c r="I62" s="31"/>
    </row>
    <row r="63" spans="6:9" ht="12.75">
      <c r="F63" s="216"/>
      <c r="G63" s="217"/>
      <c r="H63" s="217"/>
      <c r="I63" s="31"/>
    </row>
    <row r="64" spans="6:9" ht="12.75">
      <c r="F64" s="216"/>
      <c r="G64" s="217"/>
      <c r="H64" s="217"/>
      <c r="I64" s="31"/>
    </row>
    <row r="65" spans="6:9" ht="12.75">
      <c r="F65" s="216"/>
      <c r="G65" s="217"/>
      <c r="H65" s="217"/>
      <c r="I65" s="31"/>
    </row>
    <row r="66" spans="6:9" ht="12.75">
      <c r="F66" s="216"/>
      <c r="G66" s="217"/>
      <c r="H66" s="217"/>
      <c r="I66" s="31"/>
    </row>
    <row r="67" spans="6:9" ht="12.75">
      <c r="F67" s="216"/>
      <c r="G67" s="217"/>
      <c r="H67" s="217"/>
      <c r="I67" s="31"/>
    </row>
    <row r="68" spans="6:9" ht="12.75">
      <c r="F68" s="216"/>
      <c r="G68" s="217"/>
      <c r="H68" s="217"/>
      <c r="I68" s="31"/>
    </row>
    <row r="69" spans="6:9" ht="12.75">
      <c r="F69" s="216"/>
      <c r="G69" s="217"/>
      <c r="H69" s="217"/>
      <c r="I69" s="31"/>
    </row>
    <row r="70" spans="6:9" ht="12.75">
      <c r="F70" s="216"/>
      <c r="G70" s="217"/>
      <c r="H70" s="217"/>
      <c r="I70" s="31"/>
    </row>
    <row r="71" spans="6:9" ht="12.75">
      <c r="F71" s="216"/>
      <c r="G71" s="217"/>
      <c r="H71" s="217"/>
      <c r="I71" s="31"/>
    </row>
    <row r="72" spans="6:9" ht="12.75">
      <c r="F72" s="216"/>
      <c r="G72" s="217"/>
      <c r="H72" s="217"/>
      <c r="I72" s="31"/>
    </row>
    <row r="73" spans="6:9" ht="12.75">
      <c r="F73" s="216"/>
      <c r="G73" s="217"/>
      <c r="H73" s="217"/>
      <c r="I73" s="31"/>
    </row>
    <row r="74" spans="6:9" ht="12.75">
      <c r="F74" s="216"/>
      <c r="G74" s="217"/>
      <c r="H74" s="217"/>
      <c r="I74" s="31"/>
    </row>
    <row r="75" spans="6:9" ht="12.75">
      <c r="F75" s="216"/>
      <c r="G75" s="217"/>
      <c r="H75" s="217"/>
      <c r="I75" s="31"/>
    </row>
    <row r="76" spans="6:9" ht="12.75">
      <c r="F76" s="216"/>
      <c r="G76" s="217"/>
      <c r="H76" s="217"/>
      <c r="I76" s="31"/>
    </row>
    <row r="77" spans="6:9" ht="12.75">
      <c r="F77" s="216"/>
      <c r="G77" s="217"/>
      <c r="H77" s="217"/>
      <c r="I77" s="31"/>
    </row>
    <row r="78" spans="6:9" ht="12.75">
      <c r="F78" s="216"/>
      <c r="G78" s="217"/>
      <c r="H78" s="217"/>
      <c r="I78" s="31"/>
    </row>
    <row r="79" spans="6:9" ht="12.75">
      <c r="F79" s="216"/>
      <c r="G79" s="217"/>
      <c r="H79" s="217"/>
      <c r="I79" s="31"/>
    </row>
    <row r="80" spans="6:9" ht="12.75">
      <c r="F80" s="216"/>
      <c r="G80" s="217"/>
      <c r="H80" s="217"/>
      <c r="I80" s="31"/>
    </row>
    <row r="81" spans="6:9" ht="12.75">
      <c r="F81" s="216"/>
      <c r="G81" s="217"/>
      <c r="H81" s="217"/>
      <c r="I81" s="31"/>
    </row>
    <row r="82" spans="6:9" ht="12.75">
      <c r="F82" s="216"/>
      <c r="G82" s="217"/>
      <c r="H82" s="217"/>
      <c r="I82" s="31"/>
    </row>
    <row r="83" spans="6:9" ht="12.75">
      <c r="F83" s="216"/>
      <c r="G83" s="217"/>
      <c r="H83" s="217"/>
      <c r="I83" s="31"/>
    </row>
    <row r="84" spans="6:9" ht="12.75">
      <c r="F84" s="216"/>
      <c r="G84" s="217"/>
      <c r="H84" s="217"/>
      <c r="I84" s="31"/>
    </row>
    <row r="85" spans="6:9" ht="12.75">
      <c r="F85" s="216"/>
      <c r="G85" s="217"/>
      <c r="H85" s="217"/>
      <c r="I85" s="31"/>
    </row>
    <row r="86" spans="6:9" ht="12.75">
      <c r="F86" s="216"/>
      <c r="G86" s="217"/>
      <c r="H86" s="217"/>
      <c r="I86" s="31"/>
    </row>
    <row r="87" spans="6:9" ht="12.75">
      <c r="F87" s="216"/>
      <c r="G87" s="217"/>
      <c r="H87" s="217"/>
      <c r="I87" s="31"/>
    </row>
    <row r="88" spans="6:9" ht="12.75">
      <c r="F88" s="216"/>
      <c r="G88" s="217"/>
      <c r="H88" s="217"/>
      <c r="I88" s="31"/>
    </row>
    <row r="89" spans="6:9" ht="12.75">
      <c r="F89" s="216"/>
      <c r="G89" s="217"/>
      <c r="H89" s="217"/>
      <c r="I89" s="31"/>
    </row>
    <row r="90" spans="6:9" ht="12.75">
      <c r="F90" s="216"/>
      <c r="G90" s="217"/>
      <c r="H90" s="217"/>
      <c r="I90" s="31"/>
    </row>
    <row r="91" spans="6:9" ht="12.75">
      <c r="F91" s="216"/>
      <c r="G91" s="217"/>
      <c r="H91" s="217"/>
      <c r="I91" s="31"/>
    </row>
  </sheetData>
  <mergeCells count="4">
    <mergeCell ref="A1:B1"/>
    <mergeCell ref="A2:B2"/>
    <mergeCell ref="G2:I2"/>
    <mergeCell ref="H40:I4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9" t="s">
        <v>32</v>
      </c>
      <c r="B1" s="80"/>
      <c r="C1" s="80"/>
      <c r="D1" s="80"/>
      <c r="E1" s="80"/>
      <c r="F1" s="80"/>
      <c r="G1" s="80"/>
    </row>
    <row r="2" spans="1:7" ht="12.75" customHeight="1">
      <c r="A2" s="81" t="s">
        <v>33</v>
      </c>
      <c r="B2" s="82"/>
      <c r="C2" s="83" t="s">
        <v>99</v>
      </c>
      <c r="D2" s="83" t="s">
        <v>169</v>
      </c>
      <c r="E2" s="84"/>
      <c r="F2" s="85" t="s">
        <v>34</v>
      </c>
      <c r="G2" s="86"/>
    </row>
    <row r="3" spans="1:7" ht="3" customHeight="1" hidden="1">
      <c r="A3" s="87"/>
      <c r="B3" s="88"/>
      <c r="C3" s="89"/>
      <c r="D3" s="89"/>
      <c r="E3" s="90"/>
      <c r="F3" s="91"/>
      <c r="G3" s="92"/>
    </row>
    <row r="4" spans="1:7" ht="12" customHeight="1">
      <c r="A4" s="93" t="s">
        <v>35</v>
      </c>
      <c r="B4" s="88"/>
      <c r="C4" s="89"/>
      <c r="D4" s="89"/>
      <c r="E4" s="90"/>
      <c r="F4" s="91" t="s">
        <v>36</v>
      </c>
      <c r="G4" s="94"/>
    </row>
    <row r="5" spans="1:7" ht="12.95" customHeight="1">
      <c r="A5" s="95" t="s">
        <v>168</v>
      </c>
      <c r="B5" s="96"/>
      <c r="C5" s="97" t="s">
        <v>169</v>
      </c>
      <c r="D5" s="98"/>
      <c r="E5" s="96"/>
      <c r="F5" s="91" t="s">
        <v>37</v>
      </c>
      <c r="G5" s="92"/>
    </row>
    <row r="6" spans="1:15" ht="12.95" customHeight="1">
      <c r="A6" s="93" t="s">
        <v>38</v>
      </c>
      <c r="B6" s="88"/>
      <c r="C6" s="89"/>
      <c r="D6" s="89"/>
      <c r="E6" s="90"/>
      <c r="F6" s="99" t="s">
        <v>39</v>
      </c>
      <c r="G6" s="100">
        <v>0</v>
      </c>
      <c r="O6" s="101"/>
    </row>
    <row r="7" spans="1:7" ht="12.95" customHeight="1">
      <c r="A7" s="102" t="s">
        <v>103</v>
      </c>
      <c r="B7" s="103"/>
      <c r="C7" s="104" t="s">
        <v>104</v>
      </c>
      <c r="D7" s="105"/>
      <c r="E7" s="105"/>
      <c r="F7" s="106" t="s">
        <v>40</v>
      </c>
      <c r="G7" s="100">
        <f>IF(G6=0,,ROUND((F30+F32)/G6,1))</f>
        <v>0</v>
      </c>
    </row>
    <row r="8" spans="1:9" ht="12.75">
      <c r="A8" s="107" t="s">
        <v>41</v>
      </c>
      <c r="B8" s="91"/>
      <c r="C8" s="515" t="s">
        <v>166</v>
      </c>
      <c r="D8" s="515"/>
      <c r="E8" s="516"/>
      <c r="F8" s="108" t="s">
        <v>42</v>
      </c>
      <c r="G8" s="109"/>
      <c r="H8" s="110"/>
      <c r="I8" s="111"/>
    </row>
    <row r="9" spans="1:8" ht="12.75">
      <c r="A9" s="107" t="s">
        <v>43</v>
      </c>
      <c r="B9" s="91"/>
      <c r="C9" s="515"/>
      <c r="D9" s="515"/>
      <c r="E9" s="516"/>
      <c r="F9" s="91"/>
      <c r="G9" s="112"/>
      <c r="H9" s="113"/>
    </row>
    <row r="10" spans="1:8" ht="12.75">
      <c r="A10" s="107" t="s">
        <v>44</v>
      </c>
      <c r="B10" s="91"/>
      <c r="C10" s="515" t="s">
        <v>165</v>
      </c>
      <c r="D10" s="515"/>
      <c r="E10" s="515"/>
      <c r="F10" s="114"/>
      <c r="G10" s="115"/>
      <c r="H10" s="116"/>
    </row>
    <row r="11" spans="1:57" ht="13.5" customHeight="1">
      <c r="A11" s="107" t="s">
        <v>45</v>
      </c>
      <c r="B11" s="91"/>
      <c r="C11" s="515"/>
      <c r="D11" s="515"/>
      <c r="E11" s="515"/>
      <c r="F11" s="117" t="s">
        <v>46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47</v>
      </c>
      <c r="B12" s="88"/>
      <c r="C12" s="517"/>
      <c r="D12" s="517"/>
      <c r="E12" s="517"/>
      <c r="F12" s="121" t="s">
        <v>48</v>
      </c>
      <c r="G12" s="122"/>
      <c r="H12" s="113"/>
    </row>
    <row r="13" spans="1:8" ht="28.5" customHeight="1" thickBot="1">
      <c r="A13" s="123" t="s">
        <v>49</v>
      </c>
      <c r="B13" s="124"/>
      <c r="C13" s="124"/>
      <c r="D13" s="124"/>
      <c r="E13" s="125"/>
      <c r="F13" s="125"/>
      <c r="G13" s="126"/>
      <c r="H13" s="113"/>
    </row>
    <row r="14" spans="1:7" ht="17.25" customHeight="1" thickBot="1">
      <c r="A14" s="127" t="s">
        <v>50</v>
      </c>
      <c r="B14" s="128"/>
      <c r="C14" s="129"/>
      <c r="D14" s="130" t="s">
        <v>51</v>
      </c>
      <c r="E14" s="131"/>
      <c r="F14" s="131"/>
      <c r="G14" s="129"/>
    </row>
    <row r="15" spans="1:7" ht="15.95" customHeight="1">
      <c r="A15" s="132"/>
      <c r="B15" s="133" t="s">
        <v>52</v>
      </c>
      <c r="C15" s="134" t="e">
        <f>'SO 02 1 Rek'!E36</f>
        <v>#REF!</v>
      </c>
      <c r="D15" s="135">
        <f>'SO 02 1 Rek'!A44</f>
        <v>0</v>
      </c>
      <c r="E15" s="136"/>
      <c r="F15" s="137"/>
      <c r="G15" s="134">
        <f>'SO 02 1 Rek'!I44</f>
        <v>0</v>
      </c>
    </row>
    <row r="16" spans="1:7" ht="15.95" customHeight="1">
      <c r="A16" s="132" t="s">
        <v>53</v>
      </c>
      <c r="B16" s="133" t="s">
        <v>54</v>
      </c>
      <c r="C16" s="134" t="e">
        <f>'SO 02 1 Rek'!F36</f>
        <v>#REF!</v>
      </c>
      <c r="D16" s="87"/>
      <c r="E16" s="138"/>
      <c r="F16" s="139"/>
      <c r="G16" s="134"/>
    </row>
    <row r="17" spans="1:7" ht="15.95" customHeight="1">
      <c r="A17" s="132" t="s">
        <v>55</v>
      </c>
      <c r="B17" s="133" t="s">
        <v>56</v>
      </c>
      <c r="C17" s="134" t="e">
        <f>'SO 02 1 Rek'!H36</f>
        <v>#REF!</v>
      </c>
      <c r="D17" s="87"/>
      <c r="E17" s="138"/>
      <c r="F17" s="139"/>
      <c r="G17" s="134"/>
    </row>
    <row r="18" spans="1:7" ht="15.95" customHeight="1">
      <c r="A18" s="140" t="s">
        <v>57</v>
      </c>
      <c r="B18" s="141" t="s">
        <v>58</v>
      </c>
      <c r="C18" s="134" t="e">
        <f>'SO 02 1 Rek'!G36</f>
        <v>#REF!</v>
      </c>
      <c r="D18" s="87"/>
      <c r="E18" s="138"/>
      <c r="F18" s="139"/>
      <c r="G18" s="134"/>
    </row>
    <row r="19" spans="1:7" ht="15.95" customHeight="1">
      <c r="A19" s="142" t="s">
        <v>59</v>
      </c>
      <c r="B19" s="133"/>
      <c r="C19" s="134" t="e">
        <f>SUM(C15:C18)</f>
        <v>#REF!</v>
      </c>
      <c r="D19" s="87"/>
      <c r="E19" s="138"/>
      <c r="F19" s="139"/>
      <c r="G19" s="134"/>
    </row>
    <row r="20" spans="1:7" ht="15.95" customHeight="1">
      <c r="A20" s="142"/>
      <c r="B20" s="133"/>
      <c r="C20" s="134"/>
      <c r="D20" s="87"/>
      <c r="E20" s="138"/>
      <c r="F20" s="139"/>
      <c r="G20" s="134"/>
    </row>
    <row r="21" spans="1:7" ht="15.95" customHeight="1">
      <c r="A21" s="142" t="s">
        <v>29</v>
      </c>
      <c r="B21" s="133"/>
      <c r="C21" s="134" t="e">
        <f>'SO 02 1 Rek'!I36</f>
        <v>#REF!</v>
      </c>
      <c r="D21" s="87"/>
      <c r="E21" s="138"/>
      <c r="F21" s="139"/>
      <c r="G21" s="134"/>
    </row>
    <row r="22" spans="1:7" ht="15.95" customHeight="1">
      <c r="A22" s="143" t="s">
        <v>60</v>
      </c>
      <c r="B22" s="113"/>
      <c r="C22" s="134" t="e">
        <f>C19+C21</f>
        <v>#REF!</v>
      </c>
      <c r="D22" s="87" t="s">
        <v>61</v>
      </c>
      <c r="E22" s="138"/>
      <c r="F22" s="139"/>
      <c r="G22" s="134">
        <f>G23-SUM(G15:G21)</f>
        <v>0</v>
      </c>
    </row>
    <row r="23" spans="1:7" ht="15.95" customHeight="1" thickBot="1">
      <c r="A23" s="513" t="s">
        <v>62</v>
      </c>
      <c r="B23" s="514"/>
      <c r="C23" s="144" t="e">
        <f>C22+G23</f>
        <v>#REF!</v>
      </c>
      <c r="D23" s="145" t="s">
        <v>63</v>
      </c>
      <c r="E23" s="146"/>
      <c r="F23" s="147"/>
      <c r="G23" s="134">
        <f>'SO 02 1 Rek'!H42</f>
        <v>0</v>
      </c>
    </row>
    <row r="24" spans="1:7" ht="12.75">
      <c r="A24" s="148" t="s">
        <v>64</v>
      </c>
      <c r="B24" s="149"/>
      <c r="C24" s="150"/>
      <c r="D24" s="149" t="s">
        <v>65</v>
      </c>
      <c r="E24" s="149"/>
      <c r="F24" s="151" t="s">
        <v>66</v>
      </c>
      <c r="G24" s="152"/>
    </row>
    <row r="25" spans="1:7" ht="12.75">
      <c r="A25" s="143" t="s">
        <v>67</v>
      </c>
      <c r="B25" s="113"/>
      <c r="C25" s="153"/>
      <c r="D25" s="113" t="s">
        <v>67</v>
      </c>
      <c r="F25" s="154" t="s">
        <v>67</v>
      </c>
      <c r="G25" s="155"/>
    </row>
    <row r="26" spans="1:7" ht="37.5" customHeight="1">
      <c r="A26" s="143" t="s">
        <v>68</v>
      </c>
      <c r="B26" s="156"/>
      <c r="C26" s="153"/>
      <c r="D26" s="113" t="s">
        <v>68</v>
      </c>
      <c r="F26" s="154" t="s">
        <v>68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69</v>
      </c>
      <c r="B28" s="113"/>
      <c r="C28" s="153"/>
      <c r="D28" s="154" t="s">
        <v>70</v>
      </c>
      <c r="E28" s="153"/>
      <c r="F28" s="158" t="s">
        <v>70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11</v>
      </c>
      <c r="B30" s="162"/>
      <c r="C30" s="163">
        <v>21</v>
      </c>
      <c r="D30" s="162" t="s">
        <v>71</v>
      </c>
      <c r="E30" s="164"/>
      <c r="F30" s="519" t="e">
        <f>C23-F32</f>
        <v>#REF!</v>
      </c>
      <c r="G30" s="520"/>
    </row>
    <row r="31" spans="1:7" ht="12.75">
      <c r="A31" s="161" t="s">
        <v>72</v>
      </c>
      <c r="B31" s="162"/>
      <c r="C31" s="163">
        <f>C30</f>
        <v>21</v>
      </c>
      <c r="D31" s="162" t="s">
        <v>73</v>
      </c>
      <c r="E31" s="164"/>
      <c r="F31" s="519" t="e">
        <f>ROUND(PRODUCT(F30,C31/100),0)</f>
        <v>#REF!</v>
      </c>
      <c r="G31" s="520"/>
    </row>
    <row r="32" spans="1:7" ht="12.75">
      <c r="A32" s="161" t="s">
        <v>11</v>
      </c>
      <c r="B32" s="162"/>
      <c r="C32" s="163">
        <v>0</v>
      </c>
      <c r="D32" s="162" t="s">
        <v>73</v>
      </c>
      <c r="E32" s="164"/>
      <c r="F32" s="519">
        <v>0</v>
      </c>
      <c r="G32" s="520"/>
    </row>
    <row r="33" spans="1:7" ht="12.75">
      <c r="A33" s="161" t="s">
        <v>72</v>
      </c>
      <c r="B33" s="165"/>
      <c r="C33" s="166">
        <f>C32</f>
        <v>0</v>
      </c>
      <c r="D33" s="162" t="s">
        <v>73</v>
      </c>
      <c r="E33" s="139"/>
      <c r="F33" s="519">
        <f>ROUND(PRODUCT(F32,C33/100),0)</f>
        <v>0</v>
      </c>
      <c r="G33" s="520"/>
    </row>
    <row r="34" spans="1:7" s="170" customFormat="1" ht="19.5" customHeight="1" thickBot="1">
      <c r="A34" s="167" t="s">
        <v>74</v>
      </c>
      <c r="B34" s="168"/>
      <c r="C34" s="168"/>
      <c r="D34" s="168"/>
      <c r="E34" s="169"/>
      <c r="F34" s="521" t="e">
        <f>ROUND(SUM(F30:F33),0)</f>
        <v>#REF!</v>
      </c>
      <c r="G34" s="522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3"/>
      <c r="C37" s="523"/>
      <c r="D37" s="523"/>
      <c r="E37" s="523"/>
      <c r="F37" s="523"/>
      <c r="G37" s="523"/>
      <c r="H37" s="1" t="s">
        <v>1</v>
      </c>
    </row>
    <row r="38" spans="1:8" ht="12.75" customHeight="1">
      <c r="A38" s="171"/>
      <c r="B38" s="523"/>
      <c r="C38" s="523"/>
      <c r="D38" s="523"/>
      <c r="E38" s="523"/>
      <c r="F38" s="523"/>
      <c r="G38" s="523"/>
      <c r="H38" s="1" t="s">
        <v>1</v>
      </c>
    </row>
    <row r="39" spans="1:8" ht="12.75">
      <c r="A39" s="171"/>
      <c r="B39" s="523"/>
      <c r="C39" s="523"/>
      <c r="D39" s="523"/>
      <c r="E39" s="523"/>
      <c r="F39" s="523"/>
      <c r="G39" s="523"/>
      <c r="H39" s="1" t="s">
        <v>1</v>
      </c>
    </row>
    <row r="40" spans="1:8" ht="12.75">
      <c r="A40" s="171"/>
      <c r="B40" s="523"/>
      <c r="C40" s="523"/>
      <c r="D40" s="523"/>
      <c r="E40" s="523"/>
      <c r="F40" s="523"/>
      <c r="G40" s="523"/>
      <c r="H40" s="1" t="s">
        <v>1</v>
      </c>
    </row>
    <row r="41" spans="1:8" ht="12.75">
      <c r="A41" s="171"/>
      <c r="B41" s="523"/>
      <c r="C41" s="523"/>
      <c r="D41" s="523"/>
      <c r="E41" s="523"/>
      <c r="F41" s="523"/>
      <c r="G41" s="523"/>
      <c r="H41" s="1" t="s">
        <v>1</v>
      </c>
    </row>
    <row r="42" spans="1:8" ht="12.75">
      <c r="A42" s="171"/>
      <c r="B42" s="523"/>
      <c r="C42" s="523"/>
      <c r="D42" s="523"/>
      <c r="E42" s="523"/>
      <c r="F42" s="523"/>
      <c r="G42" s="523"/>
      <c r="H42" s="1" t="s">
        <v>1</v>
      </c>
    </row>
    <row r="43" spans="1:8" ht="12.75">
      <c r="A43" s="171"/>
      <c r="B43" s="523"/>
      <c r="C43" s="523"/>
      <c r="D43" s="523"/>
      <c r="E43" s="523"/>
      <c r="F43" s="523"/>
      <c r="G43" s="523"/>
      <c r="H43" s="1" t="s">
        <v>1</v>
      </c>
    </row>
    <row r="44" spans="1:8" ht="12.75" customHeight="1">
      <c r="A44" s="171"/>
      <c r="B44" s="523"/>
      <c r="C44" s="523"/>
      <c r="D44" s="523"/>
      <c r="E44" s="523"/>
      <c r="F44" s="523"/>
      <c r="G44" s="523"/>
      <c r="H44" s="1" t="s">
        <v>1</v>
      </c>
    </row>
    <row r="45" spans="1:8" ht="12.75" customHeight="1">
      <c r="A45" s="171"/>
      <c r="B45" s="523"/>
      <c r="C45" s="523"/>
      <c r="D45" s="523"/>
      <c r="E45" s="523"/>
      <c r="F45" s="523"/>
      <c r="G45" s="523"/>
      <c r="H45" s="1" t="s">
        <v>1</v>
      </c>
    </row>
    <row r="46" spans="2:7" ht="12.75">
      <c r="B46" s="518"/>
      <c r="C46" s="518"/>
      <c r="D46" s="518"/>
      <c r="E46" s="518"/>
      <c r="F46" s="518"/>
      <c r="G46" s="518"/>
    </row>
    <row r="47" spans="2:7" ht="12.75">
      <c r="B47" s="518"/>
      <c r="C47" s="518"/>
      <c r="D47" s="518"/>
      <c r="E47" s="518"/>
      <c r="F47" s="518"/>
      <c r="G47" s="518"/>
    </row>
    <row r="48" spans="2:7" ht="12.75">
      <c r="B48" s="518"/>
      <c r="C48" s="518"/>
      <c r="D48" s="518"/>
      <c r="E48" s="518"/>
      <c r="F48" s="518"/>
      <c r="G48" s="518"/>
    </row>
    <row r="49" spans="2:7" ht="12.75">
      <c r="B49" s="518"/>
      <c r="C49" s="518"/>
      <c r="D49" s="518"/>
      <c r="E49" s="518"/>
      <c r="F49" s="518"/>
      <c r="G49" s="518"/>
    </row>
    <row r="50" spans="2:7" ht="12.75">
      <c r="B50" s="518"/>
      <c r="C50" s="518"/>
      <c r="D50" s="518"/>
      <c r="E50" s="518"/>
      <c r="F50" s="518"/>
      <c r="G50" s="518"/>
    </row>
    <row r="51" spans="2:7" ht="12.75">
      <c r="B51" s="518"/>
      <c r="C51" s="518"/>
      <c r="D51" s="518"/>
      <c r="E51" s="518"/>
      <c r="F51" s="518"/>
      <c r="G51" s="51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3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24" t="s">
        <v>2</v>
      </c>
      <c r="B1" s="525"/>
      <c r="C1" s="172" t="s">
        <v>105</v>
      </c>
      <c r="D1" s="173"/>
      <c r="E1" s="174"/>
      <c r="F1" s="173"/>
      <c r="G1" s="175" t="s">
        <v>76</v>
      </c>
      <c r="H1" s="176" t="s">
        <v>99</v>
      </c>
      <c r="I1" s="177"/>
    </row>
    <row r="2" spans="1:9" ht="13.5" thickBot="1">
      <c r="A2" s="526" t="s">
        <v>77</v>
      </c>
      <c r="B2" s="527"/>
      <c r="C2" s="178" t="s">
        <v>170</v>
      </c>
      <c r="D2" s="179"/>
      <c r="E2" s="180"/>
      <c r="F2" s="179"/>
      <c r="G2" s="528" t="s">
        <v>169</v>
      </c>
      <c r="H2" s="529"/>
      <c r="I2" s="530"/>
    </row>
    <row r="3" ht="13.5" thickTop="1">
      <c r="F3" s="113"/>
    </row>
    <row r="4" spans="1:9" ht="19.5" customHeight="1">
      <c r="A4" s="181" t="s">
        <v>78</v>
      </c>
      <c r="B4" s="182"/>
      <c r="C4" s="182"/>
      <c r="D4" s="182"/>
      <c r="E4" s="183"/>
      <c r="F4" s="182"/>
      <c r="G4" s="182"/>
      <c r="H4" s="182"/>
      <c r="I4" s="182"/>
    </row>
    <row r="5" ht="13.5" thickBot="1"/>
    <row r="6" spans="1:9" s="113" customFormat="1" ht="13.5" thickBot="1">
      <c r="A6" s="184"/>
      <c r="B6" s="185" t="s">
        <v>79</v>
      </c>
      <c r="C6" s="185"/>
      <c r="D6" s="186"/>
      <c r="E6" s="187" t="s">
        <v>25</v>
      </c>
      <c r="F6" s="188" t="s">
        <v>26</v>
      </c>
      <c r="G6" s="188" t="s">
        <v>27</v>
      </c>
      <c r="H6" s="188" t="s">
        <v>28</v>
      </c>
      <c r="I6" s="189" t="s">
        <v>29</v>
      </c>
    </row>
    <row r="7" spans="1:9" s="113" customFormat="1" ht="12.75">
      <c r="A7" s="271" t="e">
        <f>#REF!</f>
        <v>#REF!</v>
      </c>
      <c r="B7" s="47" t="e">
        <f>#REF!</f>
        <v>#REF!</v>
      </c>
      <c r="D7" s="190"/>
      <c r="E7" s="272" t="e">
        <f>#REF!</f>
        <v>#REF!</v>
      </c>
      <c r="F7" s="273" t="e">
        <f>#REF!</f>
        <v>#REF!</v>
      </c>
      <c r="G7" s="273" t="e">
        <f>#REF!</f>
        <v>#REF!</v>
      </c>
      <c r="H7" s="273" t="e">
        <f>#REF!</f>
        <v>#REF!</v>
      </c>
      <c r="I7" s="274" t="e">
        <f>#REF!</f>
        <v>#REF!</v>
      </c>
    </row>
    <row r="8" spans="1:9" s="113" customFormat="1" ht="12.75">
      <c r="A8" s="271" t="e">
        <f>#REF!</f>
        <v>#REF!</v>
      </c>
      <c r="B8" s="47" t="e">
        <f>#REF!</f>
        <v>#REF!</v>
      </c>
      <c r="D8" s="190"/>
      <c r="E8" s="272" t="e">
        <f>#REF!</f>
        <v>#REF!</v>
      </c>
      <c r="F8" s="273" t="e">
        <f>#REF!</f>
        <v>#REF!</v>
      </c>
      <c r="G8" s="273" t="e">
        <f>#REF!</f>
        <v>#REF!</v>
      </c>
      <c r="H8" s="273" t="e">
        <f>#REF!</f>
        <v>#REF!</v>
      </c>
      <c r="I8" s="274" t="e">
        <f>#REF!</f>
        <v>#REF!</v>
      </c>
    </row>
    <row r="9" spans="1:9" s="113" customFormat="1" ht="12.75">
      <c r="A9" s="271" t="e">
        <f>#REF!</f>
        <v>#REF!</v>
      </c>
      <c r="B9" s="47" t="e">
        <f>#REF!</f>
        <v>#REF!</v>
      </c>
      <c r="D9" s="190"/>
      <c r="E9" s="272" t="e">
        <f>#REF!</f>
        <v>#REF!</v>
      </c>
      <c r="F9" s="273" t="e">
        <f>#REF!</f>
        <v>#REF!</v>
      </c>
      <c r="G9" s="273" t="e">
        <f>#REF!</f>
        <v>#REF!</v>
      </c>
      <c r="H9" s="273" t="e">
        <f>#REF!</f>
        <v>#REF!</v>
      </c>
      <c r="I9" s="274" t="e">
        <f>#REF!</f>
        <v>#REF!</v>
      </c>
    </row>
    <row r="10" spans="1:9" s="113" customFormat="1" ht="12.75">
      <c r="A10" s="271" t="e">
        <f>#REF!</f>
        <v>#REF!</v>
      </c>
      <c r="B10" s="47" t="e">
        <f>#REF!</f>
        <v>#REF!</v>
      </c>
      <c r="D10" s="190"/>
      <c r="E10" s="272" t="e">
        <f>#REF!</f>
        <v>#REF!</v>
      </c>
      <c r="F10" s="273" t="e">
        <f>#REF!</f>
        <v>#REF!</v>
      </c>
      <c r="G10" s="273" t="e">
        <f>#REF!</f>
        <v>#REF!</v>
      </c>
      <c r="H10" s="273" t="e">
        <f>#REF!</f>
        <v>#REF!</v>
      </c>
      <c r="I10" s="274" t="e">
        <f>#REF!</f>
        <v>#REF!</v>
      </c>
    </row>
    <row r="11" spans="1:9" s="113" customFormat="1" ht="12.75">
      <c r="A11" s="271" t="e">
        <f>#REF!</f>
        <v>#REF!</v>
      </c>
      <c r="B11" s="47" t="e">
        <f>#REF!</f>
        <v>#REF!</v>
      </c>
      <c r="D11" s="190"/>
      <c r="E11" s="272" t="e">
        <f>#REF!</f>
        <v>#REF!</v>
      </c>
      <c r="F11" s="273" t="e">
        <f>#REF!</f>
        <v>#REF!</v>
      </c>
      <c r="G11" s="273" t="e">
        <f>#REF!</f>
        <v>#REF!</v>
      </c>
      <c r="H11" s="273" t="e">
        <f>#REF!</f>
        <v>#REF!</v>
      </c>
      <c r="I11" s="274" t="e">
        <f>#REF!</f>
        <v>#REF!</v>
      </c>
    </row>
    <row r="12" spans="1:9" s="113" customFormat="1" ht="12.75">
      <c r="A12" s="271" t="e">
        <f>#REF!</f>
        <v>#REF!</v>
      </c>
      <c r="B12" s="47" t="e">
        <f>#REF!</f>
        <v>#REF!</v>
      </c>
      <c r="D12" s="190"/>
      <c r="E12" s="272" t="e">
        <f>#REF!</f>
        <v>#REF!</v>
      </c>
      <c r="F12" s="273" t="e">
        <f>#REF!</f>
        <v>#REF!</v>
      </c>
      <c r="G12" s="273" t="e">
        <f>#REF!</f>
        <v>#REF!</v>
      </c>
      <c r="H12" s="273" t="e">
        <f>#REF!</f>
        <v>#REF!</v>
      </c>
      <c r="I12" s="274" t="e">
        <f>#REF!</f>
        <v>#REF!</v>
      </c>
    </row>
    <row r="13" spans="1:9" s="113" customFormat="1" ht="12.75">
      <c r="A13" s="271" t="e">
        <f>#REF!</f>
        <v>#REF!</v>
      </c>
      <c r="B13" s="47" t="e">
        <f>#REF!</f>
        <v>#REF!</v>
      </c>
      <c r="D13" s="190"/>
      <c r="E13" s="272" t="e">
        <f>#REF!</f>
        <v>#REF!</v>
      </c>
      <c r="F13" s="273" t="e">
        <f>#REF!</f>
        <v>#REF!</v>
      </c>
      <c r="G13" s="273" t="e">
        <f>#REF!</f>
        <v>#REF!</v>
      </c>
      <c r="H13" s="273" t="e">
        <f>#REF!</f>
        <v>#REF!</v>
      </c>
      <c r="I13" s="274" t="e">
        <f>#REF!</f>
        <v>#REF!</v>
      </c>
    </row>
    <row r="14" spans="1:9" s="113" customFormat="1" ht="12.75">
      <c r="A14" s="271" t="e">
        <f>#REF!</f>
        <v>#REF!</v>
      </c>
      <c r="B14" s="47" t="e">
        <f>#REF!</f>
        <v>#REF!</v>
      </c>
      <c r="D14" s="190"/>
      <c r="E14" s="272" t="e">
        <f>#REF!</f>
        <v>#REF!</v>
      </c>
      <c r="F14" s="273" t="e">
        <f>#REF!</f>
        <v>#REF!</v>
      </c>
      <c r="G14" s="273" t="e">
        <f>#REF!</f>
        <v>#REF!</v>
      </c>
      <c r="H14" s="273" t="e">
        <f>#REF!</f>
        <v>#REF!</v>
      </c>
      <c r="I14" s="274" t="e">
        <f>#REF!</f>
        <v>#REF!</v>
      </c>
    </row>
    <row r="15" spans="1:9" s="113" customFormat="1" ht="12.75">
      <c r="A15" s="271" t="e">
        <f>#REF!</f>
        <v>#REF!</v>
      </c>
      <c r="B15" s="47" t="e">
        <f>#REF!</f>
        <v>#REF!</v>
      </c>
      <c r="D15" s="190"/>
      <c r="E15" s="272" t="e">
        <f>#REF!</f>
        <v>#REF!</v>
      </c>
      <c r="F15" s="273" t="e">
        <f>#REF!</f>
        <v>#REF!</v>
      </c>
      <c r="G15" s="273" t="e">
        <f>#REF!</f>
        <v>#REF!</v>
      </c>
      <c r="H15" s="273" t="e">
        <f>#REF!</f>
        <v>#REF!</v>
      </c>
      <c r="I15" s="274" t="e">
        <f>#REF!</f>
        <v>#REF!</v>
      </c>
    </row>
    <row r="16" spans="1:9" s="113" customFormat="1" ht="12.75">
      <c r="A16" s="271" t="e">
        <f>#REF!</f>
        <v>#REF!</v>
      </c>
      <c r="B16" s="47" t="e">
        <f>#REF!</f>
        <v>#REF!</v>
      </c>
      <c r="D16" s="190"/>
      <c r="E16" s="272" t="e">
        <f>#REF!</f>
        <v>#REF!</v>
      </c>
      <c r="F16" s="273" t="e">
        <f>#REF!</f>
        <v>#REF!</v>
      </c>
      <c r="G16" s="273" t="e">
        <f>#REF!</f>
        <v>#REF!</v>
      </c>
      <c r="H16" s="273" t="e">
        <f>#REF!</f>
        <v>#REF!</v>
      </c>
      <c r="I16" s="274" t="e">
        <f>#REF!</f>
        <v>#REF!</v>
      </c>
    </row>
    <row r="17" spans="1:9" s="113" customFormat="1" ht="12.75">
      <c r="A17" s="271" t="e">
        <f>#REF!</f>
        <v>#REF!</v>
      </c>
      <c r="B17" s="47" t="e">
        <f>#REF!</f>
        <v>#REF!</v>
      </c>
      <c r="D17" s="190"/>
      <c r="E17" s="272" t="e">
        <f>#REF!</f>
        <v>#REF!</v>
      </c>
      <c r="F17" s="273" t="e">
        <f>#REF!</f>
        <v>#REF!</v>
      </c>
      <c r="G17" s="273" t="e">
        <f>#REF!</f>
        <v>#REF!</v>
      </c>
      <c r="H17" s="273" t="e">
        <f>#REF!</f>
        <v>#REF!</v>
      </c>
      <c r="I17" s="274" t="e">
        <f>#REF!</f>
        <v>#REF!</v>
      </c>
    </row>
    <row r="18" spans="1:9" s="113" customFormat="1" ht="12.75">
      <c r="A18" s="271" t="e">
        <f>#REF!</f>
        <v>#REF!</v>
      </c>
      <c r="B18" s="47" t="e">
        <f>#REF!</f>
        <v>#REF!</v>
      </c>
      <c r="D18" s="190"/>
      <c r="E18" s="272" t="e">
        <f>#REF!</f>
        <v>#REF!</v>
      </c>
      <c r="F18" s="273" t="e">
        <f>#REF!</f>
        <v>#REF!</v>
      </c>
      <c r="G18" s="273" t="e">
        <f>#REF!</f>
        <v>#REF!</v>
      </c>
      <c r="H18" s="273" t="e">
        <f>#REF!</f>
        <v>#REF!</v>
      </c>
      <c r="I18" s="274" t="e">
        <f>#REF!</f>
        <v>#REF!</v>
      </c>
    </row>
    <row r="19" spans="1:9" s="113" customFormat="1" ht="12.75">
      <c r="A19" s="271" t="e">
        <f>#REF!</f>
        <v>#REF!</v>
      </c>
      <c r="B19" s="47" t="e">
        <f>#REF!</f>
        <v>#REF!</v>
      </c>
      <c r="D19" s="190"/>
      <c r="E19" s="272" t="e">
        <f>#REF!</f>
        <v>#REF!</v>
      </c>
      <c r="F19" s="273" t="e">
        <f>#REF!</f>
        <v>#REF!</v>
      </c>
      <c r="G19" s="273" t="e">
        <f>#REF!</f>
        <v>#REF!</v>
      </c>
      <c r="H19" s="273" t="e">
        <f>#REF!</f>
        <v>#REF!</v>
      </c>
      <c r="I19" s="274" t="e">
        <f>#REF!</f>
        <v>#REF!</v>
      </c>
    </row>
    <row r="20" spans="1:9" s="113" customFormat="1" ht="12.75">
      <c r="A20" s="271" t="e">
        <f>#REF!</f>
        <v>#REF!</v>
      </c>
      <c r="B20" s="47" t="e">
        <f>#REF!</f>
        <v>#REF!</v>
      </c>
      <c r="D20" s="190"/>
      <c r="E20" s="272" t="e">
        <f>#REF!</f>
        <v>#REF!</v>
      </c>
      <c r="F20" s="273" t="e">
        <f>#REF!</f>
        <v>#REF!</v>
      </c>
      <c r="G20" s="273" t="e">
        <f>#REF!</f>
        <v>#REF!</v>
      </c>
      <c r="H20" s="273" t="e">
        <f>#REF!</f>
        <v>#REF!</v>
      </c>
      <c r="I20" s="274" t="e">
        <f>#REF!</f>
        <v>#REF!</v>
      </c>
    </row>
    <row r="21" spans="1:9" s="113" customFormat="1" ht="12.75">
      <c r="A21" s="271" t="e">
        <f>#REF!</f>
        <v>#REF!</v>
      </c>
      <c r="B21" s="47" t="e">
        <f>#REF!</f>
        <v>#REF!</v>
      </c>
      <c r="D21" s="190"/>
      <c r="E21" s="272" t="e">
        <f>#REF!</f>
        <v>#REF!</v>
      </c>
      <c r="F21" s="273" t="e">
        <f>#REF!</f>
        <v>#REF!</v>
      </c>
      <c r="G21" s="273" t="e">
        <f>#REF!</f>
        <v>#REF!</v>
      </c>
      <c r="H21" s="273" t="e">
        <f>#REF!</f>
        <v>#REF!</v>
      </c>
      <c r="I21" s="274" t="e">
        <f>#REF!</f>
        <v>#REF!</v>
      </c>
    </row>
    <row r="22" spans="1:9" s="113" customFormat="1" ht="12.75">
      <c r="A22" s="271" t="e">
        <f>#REF!</f>
        <v>#REF!</v>
      </c>
      <c r="B22" s="47" t="e">
        <f>#REF!</f>
        <v>#REF!</v>
      </c>
      <c r="D22" s="190"/>
      <c r="E22" s="272" t="e">
        <f>#REF!</f>
        <v>#REF!</v>
      </c>
      <c r="F22" s="273" t="e">
        <f>#REF!</f>
        <v>#REF!</v>
      </c>
      <c r="G22" s="273" t="e">
        <f>#REF!</f>
        <v>#REF!</v>
      </c>
      <c r="H22" s="273" t="e">
        <f>#REF!</f>
        <v>#REF!</v>
      </c>
      <c r="I22" s="274" t="e">
        <f>#REF!</f>
        <v>#REF!</v>
      </c>
    </row>
    <row r="23" spans="1:9" s="113" customFormat="1" ht="12.75">
      <c r="A23" s="271" t="e">
        <f>#REF!</f>
        <v>#REF!</v>
      </c>
      <c r="B23" s="47" t="e">
        <f>#REF!</f>
        <v>#REF!</v>
      </c>
      <c r="D23" s="190"/>
      <c r="E23" s="272" t="e">
        <f>#REF!</f>
        <v>#REF!</v>
      </c>
      <c r="F23" s="273" t="e">
        <f>#REF!</f>
        <v>#REF!</v>
      </c>
      <c r="G23" s="273" t="e">
        <f>#REF!</f>
        <v>#REF!</v>
      </c>
      <c r="H23" s="273" t="e">
        <f>#REF!</f>
        <v>#REF!</v>
      </c>
      <c r="I23" s="274" t="e">
        <f>#REF!</f>
        <v>#REF!</v>
      </c>
    </row>
    <row r="24" spans="1:9" s="113" customFormat="1" ht="12.75">
      <c r="A24" s="271" t="e">
        <f>#REF!</f>
        <v>#REF!</v>
      </c>
      <c r="B24" s="47" t="e">
        <f>#REF!</f>
        <v>#REF!</v>
      </c>
      <c r="D24" s="190"/>
      <c r="E24" s="272" t="e">
        <f>#REF!</f>
        <v>#REF!</v>
      </c>
      <c r="F24" s="273" t="e">
        <f>#REF!</f>
        <v>#REF!</v>
      </c>
      <c r="G24" s="273" t="e">
        <f>#REF!</f>
        <v>#REF!</v>
      </c>
      <c r="H24" s="273" t="e">
        <f>#REF!</f>
        <v>#REF!</v>
      </c>
      <c r="I24" s="274" t="e">
        <f>#REF!</f>
        <v>#REF!</v>
      </c>
    </row>
    <row r="25" spans="1:9" s="113" customFormat="1" ht="12.75">
      <c r="A25" s="271" t="e">
        <f>#REF!</f>
        <v>#REF!</v>
      </c>
      <c r="B25" s="47" t="e">
        <f>#REF!</f>
        <v>#REF!</v>
      </c>
      <c r="D25" s="190"/>
      <c r="E25" s="272" t="e">
        <f>#REF!</f>
        <v>#REF!</v>
      </c>
      <c r="F25" s="273" t="e">
        <f>#REF!</f>
        <v>#REF!</v>
      </c>
      <c r="G25" s="273" t="e">
        <f>#REF!</f>
        <v>#REF!</v>
      </c>
      <c r="H25" s="273" t="e">
        <f>#REF!</f>
        <v>#REF!</v>
      </c>
      <c r="I25" s="274" t="e">
        <f>#REF!</f>
        <v>#REF!</v>
      </c>
    </row>
    <row r="26" spans="1:9" s="113" customFormat="1" ht="12.75">
      <c r="A26" s="271" t="e">
        <f>#REF!</f>
        <v>#REF!</v>
      </c>
      <c r="B26" s="47" t="e">
        <f>#REF!</f>
        <v>#REF!</v>
      </c>
      <c r="D26" s="190"/>
      <c r="E26" s="272" t="e">
        <f>#REF!</f>
        <v>#REF!</v>
      </c>
      <c r="F26" s="273" t="e">
        <f>#REF!</f>
        <v>#REF!</v>
      </c>
      <c r="G26" s="273" t="e">
        <f>#REF!</f>
        <v>#REF!</v>
      </c>
      <c r="H26" s="273" t="e">
        <f>#REF!</f>
        <v>#REF!</v>
      </c>
      <c r="I26" s="274" t="e">
        <f>#REF!</f>
        <v>#REF!</v>
      </c>
    </row>
    <row r="27" spans="1:9" s="113" customFormat="1" ht="12.75">
      <c r="A27" s="271" t="e">
        <f>#REF!</f>
        <v>#REF!</v>
      </c>
      <c r="B27" s="47" t="e">
        <f>#REF!</f>
        <v>#REF!</v>
      </c>
      <c r="D27" s="190"/>
      <c r="E27" s="272" t="e">
        <f>#REF!</f>
        <v>#REF!</v>
      </c>
      <c r="F27" s="273" t="e">
        <f>#REF!</f>
        <v>#REF!</v>
      </c>
      <c r="G27" s="273" t="e">
        <f>#REF!</f>
        <v>#REF!</v>
      </c>
      <c r="H27" s="273" t="e">
        <f>#REF!</f>
        <v>#REF!</v>
      </c>
      <c r="I27" s="274" t="e">
        <f>#REF!</f>
        <v>#REF!</v>
      </c>
    </row>
    <row r="28" spans="1:9" s="113" customFormat="1" ht="12.75">
      <c r="A28" s="271" t="e">
        <f>#REF!</f>
        <v>#REF!</v>
      </c>
      <c r="B28" s="47" t="e">
        <f>#REF!</f>
        <v>#REF!</v>
      </c>
      <c r="D28" s="190"/>
      <c r="E28" s="272" t="e">
        <f>#REF!</f>
        <v>#REF!</v>
      </c>
      <c r="F28" s="273" t="e">
        <f>#REF!</f>
        <v>#REF!</v>
      </c>
      <c r="G28" s="273" t="e">
        <f>#REF!</f>
        <v>#REF!</v>
      </c>
      <c r="H28" s="273" t="e">
        <f>#REF!</f>
        <v>#REF!</v>
      </c>
      <c r="I28" s="274" t="e">
        <f>#REF!</f>
        <v>#REF!</v>
      </c>
    </row>
    <row r="29" spans="1:9" s="113" customFormat="1" ht="12.75">
      <c r="A29" s="271" t="e">
        <f>#REF!</f>
        <v>#REF!</v>
      </c>
      <c r="B29" s="47" t="e">
        <f>#REF!</f>
        <v>#REF!</v>
      </c>
      <c r="D29" s="190"/>
      <c r="E29" s="272" t="e">
        <f>#REF!</f>
        <v>#REF!</v>
      </c>
      <c r="F29" s="273" t="e">
        <f>#REF!</f>
        <v>#REF!</v>
      </c>
      <c r="G29" s="273" t="e">
        <f>#REF!</f>
        <v>#REF!</v>
      </c>
      <c r="H29" s="273" t="e">
        <f>#REF!</f>
        <v>#REF!</v>
      </c>
      <c r="I29" s="274" t="e">
        <f>#REF!</f>
        <v>#REF!</v>
      </c>
    </row>
    <row r="30" spans="1:9" s="113" customFormat="1" ht="12.75">
      <c r="A30" s="271" t="e">
        <f>#REF!</f>
        <v>#REF!</v>
      </c>
      <c r="B30" s="47" t="e">
        <f>#REF!</f>
        <v>#REF!</v>
      </c>
      <c r="D30" s="190"/>
      <c r="E30" s="272" t="e">
        <f>#REF!</f>
        <v>#REF!</v>
      </c>
      <c r="F30" s="273" t="e">
        <f>#REF!</f>
        <v>#REF!</v>
      </c>
      <c r="G30" s="273" t="e">
        <f>#REF!</f>
        <v>#REF!</v>
      </c>
      <c r="H30" s="273" t="e">
        <f>#REF!</f>
        <v>#REF!</v>
      </c>
      <c r="I30" s="274" t="e">
        <f>#REF!</f>
        <v>#REF!</v>
      </c>
    </row>
    <row r="31" spans="1:9" s="113" customFormat="1" ht="12.75">
      <c r="A31" s="271" t="e">
        <f>#REF!</f>
        <v>#REF!</v>
      </c>
      <c r="B31" s="47" t="e">
        <f>#REF!</f>
        <v>#REF!</v>
      </c>
      <c r="D31" s="190"/>
      <c r="E31" s="272" t="e">
        <f>#REF!</f>
        <v>#REF!</v>
      </c>
      <c r="F31" s="273" t="e">
        <f>#REF!</f>
        <v>#REF!</v>
      </c>
      <c r="G31" s="273" t="e">
        <f>#REF!</f>
        <v>#REF!</v>
      </c>
      <c r="H31" s="273" t="e">
        <f>#REF!</f>
        <v>#REF!</v>
      </c>
      <c r="I31" s="274" t="e">
        <f>#REF!</f>
        <v>#REF!</v>
      </c>
    </row>
    <row r="32" spans="1:9" s="113" customFormat="1" ht="12.75">
      <c r="A32" s="271" t="e">
        <f>#REF!</f>
        <v>#REF!</v>
      </c>
      <c r="B32" s="47" t="e">
        <f>#REF!</f>
        <v>#REF!</v>
      </c>
      <c r="D32" s="190"/>
      <c r="E32" s="272" t="e">
        <f>#REF!</f>
        <v>#REF!</v>
      </c>
      <c r="F32" s="273" t="e">
        <f>#REF!</f>
        <v>#REF!</v>
      </c>
      <c r="G32" s="273" t="e">
        <f>#REF!</f>
        <v>#REF!</v>
      </c>
      <c r="H32" s="273" t="e">
        <f>#REF!</f>
        <v>#REF!</v>
      </c>
      <c r="I32" s="274" t="e">
        <f>#REF!</f>
        <v>#REF!</v>
      </c>
    </row>
    <row r="33" spans="1:9" s="113" customFormat="1" ht="12.75">
      <c r="A33" s="271" t="e">
        <f>#REF!</f>
        <v>#REF!</v>
      </c>
      <c r="B33" s="47" t="e">
        <f>#REF!</f>
        <v>#REF!</v>
      </c>
      <c r="D33" s="190"/>
      <c r="E33" s="272" t="e">
        <f>#REF!</f>
        <v>#REF!</v>
      </c>
      <c r="F33" s="273" t="e">
        <f>#REF!</f>
        <v>#REF!</v>
      </c>
      <c r="G33" s="273" t="e">
        <f>#REF!</f>
        <v>#REF!</v>
      </c>
      <c r="H33" s="273" t="e">
        <f>#REF!</f>
        <v>#REF!</v>
      </c>
      <c r="I33" s="274" t="e">
        <f>#REF!</f>
        <v>#REF!</v>
      </c>
    </row>
    <row r="34" spans="1:9" s="113" customFormat="1" ht="12.75">
      <c r="A34" s="271" t="e">
        <f>#REF!</f>
        <v>#REF!</v>
      </c>
      <c r="B34" s="47" t="e">
        <f>#REF!</f>
        <v>#REF!</v>
      </c>
      <c r="D34" s="190"/>
      <c r="E34" s="272" t="e">
        <f>#REF!</f>
        <v>#REF!</v>
      </c>
      <c r="F34" s="273" t="e">
        <f>#REF!</f>
        <v>#REF!</v>
      </c>
      <c r="G34" s="273" t="e">
        <f>#REF!</f>
        <v>#REF!</v>
      </c>
      <c r="H34" s="273" t="e">
        <f>#REF!</f>
        <v>#REF!</v>
      </c>
      <c r="I34" s="274" t="e">
        <f>#REF!</f>
        <v>#REF!</v>
      </c>
    </row>
    <row r="35" spans="1:9" s="113" customFormat="1" ht="13.5" thickBot="1">
      <c r="A35" s="271" t="e">
        <f>#REF!</f>
        <v>#REF!</v>
      </c>
      <c r="B35" s="47" t="e">
        <f>#REF!</f>
        <v>#REF!</v>
      </c>
      <c r="D35" s="190"/>
      <c r="E35" s="272" t="e">
        <f>#REF!</f>
        <v>#REF!</v>
      </c>
      <c r="F35" s="273" t="e">
        <f>#REF!</f>
        <v>#REF!</v>
      </c>
      <c r="G35" s="273" t="e">
        <f>#REF!</f>
        <v>#REF!</v>
      </c>
      <c r="H35" s="273" t="e">
        <f>#REF!</f>
        <v>#REF!</v>
      </c>
      <c r="I35" s="274" t="e">
        <f>#REF!</f>
        <v>#REF!</v>
      </c>
    </row>
    <row r="36" spans="1:9" s="4" customFormat="1" ht="13.5" thickBot="1">
      <c r="A36" s="191"/>
      <c r="B36" s="192" t="s">
        <v>80</v>
      </c>
      <c r="C36" s="192"/>
      <c r="D36" s="193"/>
      <c r="E36" s="194" t="e">
        <f>SUM(E7:E35)</f>
        <v>#REF!</v>
      </c>
      <c r="F36" s="195" t="e">
        <f>SUM(F7:F35)</f>
        <v>#REF!</v>
      </c>
      <c r="G36" s="195" t="e">
        <f>SUM(G7:G35)</f>
        <v>#REF!</v>
      </c>
      <c r="H36" s="195" t="e">
        <f>SUM(H7:H35)</f>
        <v>#REF!</v>
      </c>
      <c r="I36" s="196" t="e">
        <f>SUM(I7:I35)</f>
        <v>#REF!</v>
      </c>
    </row>
    <row r="37" spans="1:9" ht="12.75">
      <c r="A37" s="113"/>
      <c r="B37" s="113"/>
      <c r="C37" s="113"/>
      <c r="D37" s="113"/>
      <c r="E37" s="113"/>
      <c r="F37" s="113"/>
      <c r="G37" s="113"/>
      <c r="H37" s="113"/>
      <c r="I37" s="113"/>
    </row>
    <row r="38" spans="1:57" ht="19.5" customHeight="1">
      <c r="A38" s="182" t="s">
        <v>81</v>
      </c>
      <c r="B38" s="182"/>
      <c r="C38" s="182"/>
      <c r="D38" s="182"/>
      <c r="E38" s="182"/>
      <c r="F38" s="182"/>
      <c r="G38" s="197"/>
      <c r="H38" s="182"/>
      <c r="I38" s="182"/>
      <c r="BA38" s="119"/>
      <c r="BB38" s="119"/>
      <c r="BC38" s="119"/>
      <c r="BD38" s="119"/>
      <c r="BE38" s="119"/>
    </row>
    <row r="39" ht="13.5" thickBot="1"/>
    <row r="40" spans="1:9" ht="12.75">
      <c r="A40" s="148" t="s">
        <v>82</v>
      </c>
      <c r="B40" s="149"/>
      <c r="C40" s="149"/>
      <c r="D40" s="198"/>
      <c r="E40" s="199" t="s">
        <v>83</v>
      </c>
      <c r="F40" s="200" t="s">
        <v>12</v>
      </c>
      <c r="G40" s="201" t="s">
        <v>84</v>
      </c>
      <c r="H40" s="202"/>
      <c r="I40" s="203" t="s">
        <v>83</v>
      </c>
    </row>
    <row r="41" spans="1:53" ht="12.75">
      <c r="A41" s="142"/>
      <c r="B41" s="133"/>
      <c r="C41" s="133"/>
      <c r="D41" s="204"/>
      <c r="E41" s="205"/>
      <c r="F41" s="206"/>
      <c r="G41" s="207">
        <f>CHOOSE(BA41+1,E36+F36,E36+F36+H36,E36+F36+G36+H36,E36,F36,H36,G36,H36+G36,0)</f>
        <v>0</v>
      </c>
      <c r="H41" s="208"/>
      <c r="I41" s="209">
        <f>E41+F41*G41/100</f>
        <v>0</v>
      </c>
      <c r="BA41" s="1">
        <v>8</v>
      </c>
    </row>
    <row r="42" spans="1:9" ht="13.5" thickBot="1">
      <c r="A42" s="210"/>
      <c r="B42" s="211" t="s">
        <v>85</v>
      </c>
      <c r="C42" s="212"/>
      <c r="D42" s="213"/>
      <c r="E42" s="214"/>
      <c r="F42" s="215"/>
      <c r="G42" s="215"/>
      <c r="H42" s="531">
        <f>SUM(I41:I41)</f>
        <v>0</v>
      </c>
      <c r="I42" s="532"/>
    </row>
    <row r="44" spans="2:9" ht="12.75">
      <c r="B44" s="4"/>
      <c r="F44" s="216"/>
      <c r="G44" s="217"/>
      <c r="H44" s="217"/>
      <c r="I44" s="31"/>
    </row>
    <row r="45" spans="6:9" ht="12.75">
      <c r="F45" s="216"/>
      <c r="G45" s="217"/>
      <c r="H45" s="217"/>
      <c r="I45" s="31"/>
    </row>
    <row r="46" spans="6:9" ht="12.75">
      <c r="F46" s="216"/>
      <c r="G46" s="217"/>
      <c r="H46" s="217"/>
      <c r="I46" s="31"/>
    </row>
    <row r="47" spans="6:9" ht="12.75">
      <c r="F47" s="216"/>
      <c r="G47" s="217"/>
      <c r="H47" s="217"/>
      <c r="I47" s="31"/>
    </row>
    <row r="48" spans="6:9" ht="12.75">
      <c r="F48" s="216"/>
      <c r="G48" s="217"/>
      <c r="H48" s="217"/>
      <c r="I48" s="31"/>
    </row>
    <row r="49" spans="6:9" ht="12.75">
      <c r="F49" s="216"/>
      <c r="G49" s="217"/>
      <c r="H49" s="217"/>
      <c r="I49" s="31"/>
    </row>
    <row r="50" spans="6:9" ht="12.75">
      <c r="F50" s="216"/>
      <c r="G50" s="217"/>
      <c r="H50" s="217"/>
      <c r="I50" s="31"/>
    </row>
    <row r="51" spans="6:9" ht="12.75">
      <c r="F51" s="216"/>
      <c r="G51" s="217"/>
      <c r="H51" s="217"/>
      <c r="I51" s="31"/>
    </row>
    <row r="52" spans="6:9" ht="12.75">
      <c r="F52" s="216"/>
      <c r="G52" s="217"/>
      <c r="H52" s="217"/>
      <c r="I52" s="31"/>
    </row>
    <row r="53" spans="6:9" ht="12.75">
      <c r="F53" s="216"/>
      <c r="G53" s="217"/>
      <c r="H53" s="217"/>
      <c r="I53" s="31"/>
    </row>
    <row r="54" spans="6:9" ht="12.75">
      <c r="F54" s="216"/>
      <c r="G54" s="217"/>
      <c r="H54" s="217"/>
      <c r="I54" s="31"/>
    </row>
    <row r="55" spans="6:9" ht="12.75">
      <c r="F55" s="216"/>
      <c r="G55" s="217"/>
      <c r="H55" s="217"/>
      <c r="I55" s="31"/>
    </row>
    <row r="56" spans="6:9" ht="12.75">
      <c r="F56" s="216"/>
      <c r="G56" s="217"/>
      <c r="H56" s="217"/>
      <c r="I56" s="31"/>
    </row>
    <row r="57" spans="6:9" ht="12.75">
      <c r="F57" s="216"/>
      <c r="G57" s="217"/>
      <c r="H57" s="217"/>
      <c r="I57" s="31"/>
    </row>
    <row r="58" spans="6:9" ht="12.75">
      <c r="F58" s="216"/>
      <c r="G58" s="217"/>
      <c r="H58" s="217"/>
      <c r="I58" s="31"/>
    </row>
    <row r="59" spans="6:9" ht="12.75">
      <c r="F59" s="216"/>
      <c r="G59" s="217"/>
      <c r="H59" s="217"/>
      <c r="I59" s="31"/>
    </row>
    <row r="60" spans="6:9" ht="12.75">
      <c r="F60" s="216"/>
      <c r="G60" s="217"/>
      <c r="H60" s="217"/>
      <c r="I60" s="31"/>
    </row>
    <row r="61" spans="6:9" ht="12.75">
      <c r="F61" s="216"/>
      <c r="G61" s="217"/>
      <c r="H61" s="217"/>
      <c r="I61" s="31"/>
    </row>
    <row r="62" spans="6:9" ht="12.75">
      <c r="F62" s="216"/>
      <c r="G62" s="217"/>
      <c r="H62" s="217"/>
      <c r="I62" s="31"/>
    </row>
    <row r="63" spans="6:9" ht="12.75">
      <c r="F63" s="216"/>
      <c r="G63" s="217"/>
      <c r="H63" s="217"/>
      <c r="I63" s="31"/>
    </row>
    <row r="64" spans="6:9" ht="12.75">
      <c r="F64" s="216"/>
      <c r="G64" s="217"/>
      <c r="H64" s="217"/>
      <c r="I64" s="31"/>
    </row>
    <row r="65" spans="6:9" ht="12.75">
      <c r="F65" s="216"/>
      <c r="G65" s="217"/>
      <c r="H65" s="217"/>
      <c r="I65" s="31"/>
    </row>
    <row r="66" spans="6:9" ht="12.75">
      <c r="F66" s="216"/>
      <c r="G66" s="217"/>
      <c r="H66" s="217"/>
      <c r="I66" s="31"/>
    </row>
    <row r="67" spans="6:9" ht="12.75">
      <c r="F67" s="216"/>
      <c r="G67" s="217"/>
      <c r="H67" s="217"/>
      <c r="I67" s="31"/>
    </row>
    <row r="68" spans="6:9" ht="12.75">
      <c r="F68" s="216"/>
      <c r="G68" s="217"/>
      <c r="H68" s="217"/>
      <c r="I68" s="31"/>
    </row>
    <row r="69" spans="6:9" ht="12.75">
      <c r="F69" s="216"/>
      <c r="G69" s="217"/>
      <c r="H69" s="217"/>
      <c r="I69" s="31"/>
    </row>
    <row r="70" spans="6:9" ht="12.75">
      <c r="F70" s="216"/>
      <c r="G70" s="217"/>
      <c r="H70" s="217"/>
      <c r="I70" s="31"/>
    </row>
    <row r="71" spans="6:9" ht="12.75">
      <c r="F71" s="216"/>
      <c r="G71" s="217"/>
      <c r="H71" s="217"/>
      <c r="I71" s="31"/>
    </row>
    <row r="72" spans="6:9" ht="12.75">
      <c r="F72" s="216"/>
      <c r="G72" s="217"/>
      <c r="H72" s="217"/>
      <c r="I72" s="31"/>
    </row>
    <row r="73" spans="6:9" ht="12.75">
      <c r="F73" s="216"/>
      <c r="G73" s="217"/>
      <c r="H73" s="217"/>
      <c r="I73" s="31"/>
    </row>
    <row r="74" spans="6:9" ht="12.75">
      <c r="F74" s="216"/>
      <c r="G74" s="217"/>
      <c r="H74" s="217"/>
      <c r="I74" s="31"/>
    </row>
    <row r="75" spans="6:9" ht="12.75">
      <c r="F75" s="216"/>
      <c r="G75" s="217"/>
      <c r="H75" s="217"/>
      <c r="I75" s="31"/>
    </row>
    <row r="76" spans="6:9" ht="12.75">
      <c r="F76" s="216"/>
      <c r="G76" s="217"/>
      <c r="H76" s="217"/>
      <c r="I76" s="31"/>
    </row>
    <row r="77" spans="6:9" ht="12.75">
      <c r="F77" s="216"/>
      <c r="G77" s="217"/>
      <c r="H77" s="217"/>
      <c r="I77" s="31"/>
    </row>
    <row r="78" spans="6:9" ht="12.75">
      <c r="F78" s="216"/>
      <c r="G78" s="217"/>
      <c r="H78" s="217"/>
      <c r="I78" s="31"/>
    </row>
    <row r="79" spans="6:9" ht="12.75">
      <c r="F79" s="216"/>
      <c r="G79" s="217"/>
      <c r="H79" s="217"/>
      <c r="I79" s="31"/>
    </row>
    <row r="80" spans="6:9" ht="12.75">
      <c r="F80" s="216"/>
      <c r="G80" s="217"/>
      <c r="H80" s="217"/>
      <c r="I80" s="31"/>
    </row>
    <row r="81" spans="6:9" ht="12.75">
      <c r="F81" s="216"/>
      <c r="G81" s="217"/>
      <c r="H81" s="217"/>
      <c r="I81" s="31"/>
    </row>
    <row r="82" spans="6:9" ht="12.75">
      <c r="F82" s="216"/>
      <c r="G82" s="217"/>
      <c r="H82" s="217"/>
      <c r="I82" s="31"/>
    </row>
    <row r="83" spans="6:9" ht="12.75">
      <c r="F83" s="216"/>
      <c r="G83" s="217"/>
      <c r="H83" s="217"/>
      <c r="I83" s="31"/>
    </row>
    <row r="84" spans="6:9" ht="12.75">
      <c r="F84" s="216"/>
      <c r="G84" s="217"/>
      <c r="H84" s="217"/>
      <c r="I84" s="31"/>
    </row>
    <row r="85" spans="6:9" ht="12.75">
      <c r="F85" s="216"/>
      <c r="G85" s="217"/>
      <c r="H85" s="217"/>
      <c r="I85" s="31"/>
    </row>
    <row r="86" spans="6:9" ht="12.75">
      <c r="F86" s="216"/>
      <c r="G86" s="217"/>
      <c r="H86" s="217"/>
      <c r="I86" s="31"/>
    </row>
    <row r="87" spans="6:9" ht="12.75">
      <c r="F87" s="216"/>
      <c r="G87" s="217"/>
      <c r="H87" s="217"/>
      <c r="I87" s="31"/>
    </row>
    <row r="88" spans="6:9" ht="12.75">
      <c r="F88" s="216"/>
      <c r="G88" s="217"/>
      <c r="H88" s="217"/>
      <c r="I88" s="31"/>
    </row>
    <row r="89" spans="6:9" ht="12.75">
      <c r="F89" s="216"/>
      <c r="G89" s="217"/>
      <c r="H89" s="217"/>
      <c r="I89" s="31"/>
    </row>
    <row r="90" spans="6:9" ht="12.75">
      <c r="F90" s="216"/>
      <c r="G90" s="217"/>
      <c r="H90" s="217"/>
      <c r="I90" s="31"/>
    </row>
    <row r="91" spans="6:9" ht="12.75">
      <c r="F91" s="216"/>
      <c r="G91" s="217"/>
      <c r="H91" s="217"/>
      <c r="I91" s="31"/>
    </row>
    <row r="92" spans="6:9" ht="12.75">
      <c r="F92" s="216"/>
      <c r="G92" s="217"/>
      <c r="H92" s="217"/>
      <c r="I92" s="31"/>
    </row>
    <row r="93" spans="6:9" ht="12.75">
      <c r="F93" s="216"/>
      <c r="G93" s="217"/>
      <c r="H93" s="217"/>
      <c r="I93" s="31"/>
    </row>
  </sheetData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9" t="s">
        <v>32</v>
      </c>
      <c r="B1" s="80"/>
      <c r="C1" s="80"/>
      <c r="D1" s="80"/>
      <c r="E1" s="80"/>
      <c r="F1" s="80"/>
      <c r="G1" s="80"/>
    </row>
    <row r="2" spans="1:7" ht="12.75" customHeight="1">
      <c r="A2" s="81" t="s">
        <v>33</v>
      </c>
      <c r="B2" s="82"/>
      <c r="C2" s="83" t="s">
        <v>99</v>
      </c>
      <c r="D2" s="83" t="s">
        <v>184</v>
      </c>
      <c r="E2" s="84"/>
      <c r="F2" s="85" t="s">
        <v>34</v>
      </c>
      <c r="G2" s="86"/>
    </row>
    <row r="3" spans="1:7" ht="3" customHeight="1" hidden="1">
      <c r="A3" s="87"/>
      <c r="B3" s="88"/>
      <c r="C3" s="89"/>
      <c r="D3" s="89"/>
      <c r="E3" s="90"/>
      <c r="F3" s="91"/>
      <c r="G3" s="92"/>
    </row>
    <row r="4" spans="1:7" ht="12" customHeight="1">
      <c r="A4" s="93" t="s">
        <v>35</v>
      </c>
      <c r="B4" s="88"/>
      <c r="C4" s="89"/>
      <c r="D4" s="89"/>
      <c r="E4" s="90"/>
      <c r="F4" s="91" t="s">
        <v>36</v>
      </c>
      <c r="G4" s="94"/>
    </row>
    <row r="5" spans="1:7" ht="12.95" customHeight="1">
      <c r="A5" s="95" t="s">
        <v>183</v>
      </c>
      <c r="B5" s="96"/>
      <c r="C5" s="97" t="s">
        <v>184</v>
      </c>
      <c r="D5" s="98"/>
      <c r="E5" s="96"/>
      <c r="F5" s="91" t="s">
        <v>37</v>
      </c>
      <c r="G5" s="92"/>
    </row>
    <row r="6" spans="1:15" ht="12.95" customHeight="1">
      <c r="A6" s="93" t="s">
        <v>38</v>
      </c>
      <c r="B6" s="88"/>
      <c r="C6" s="89"/>
      <c r="D6" s="89"/>
      <c r="E6" s="90"/>
      <c r="F6" s="99" t="s">
        <v>39</v>
      </c>
      <c r="G6" s="100">
        <v>0</v>
      </c>
      <c r="O6" s="101"/>
    </row>
    <row r="7" spans="1:7" ht="12.95" customHeight="1">
      <c r="A7" s="102" t="s">
        <v>103</v>
      </c>
      <c r="B7" s="103"/>
      <c r="C7" s="104" t="s">
        <v>104</v>
      </c>
      <c r="D7" s="105"/>
      <c r="E7" s="105"/>
      <c r="F7" s="106" t="s">
        <v>40</v>
      </c>
      <c r="G7" s="100">
        <f>IF(G6=0,,ROUND((F30+F32)/G6,1))</f>
        <v>0</v>
      </c>
    </row>
    <row r="8" spans="1:9" ht="12.75">
      <c r="A8" s="107" t="s">
        <v>41</v>
      </c>
      <c r="B8" s="91"/>
      <c r="C8" s="515" t="s">
        <v>166</v>
      </c>
      <c r="D8" s="515"/>
      <c r="E8" s="516"/>
      <c r="F8" s="108" t="s">
        <v>42</v>
      </c>
      <c r="G8" s="109"/>
      <c r="H8" s="110"/>
      <c r="I8" s="111"/>
    </row>
    <row r="9" spans="1:8" ht="12.75">
      <c r="A9" s="107" t="s">
        <v>43</v>
      </c>
      <c r="B9" s="91"/>
      <c r="C9" s="515"/>
      <c r="D9" s="515"/>
      <c r="E9" s="516"/>
      <c r="F9" s="91"/>
      <c r="G9" s="112"/>
      <c r="H9" s="113"/>
    </row>
    <row r="10" spans="1:8" ht="12.75">
      <c r="A10" s="107" t="s">
        <v>44</v>
      </c>
      <c r="B10" s="91"/>
      <c r="C10" s="515" t="s">
        <v>165</v>
      </c>
      <c r="D10" s="515"/>
      <c r="E10" s="515"/>
      <c r="F10" s="114"/>
      <c r="G10" s="115"/>
      <c r="H10" s="116"/>
    </row>
    <row r="11" spans="1:57" ht="13.5" customHeight="1">
      <c r="A11" s="107" t="s">
        <v>45</v>
      </c>
      <c r="B11" s="91"/>
      <c r="C11" s="515"/>
      <c r="D11" s="515"/>
      <c r="E11" s="515"/>
      <c r="F11" s="117" t="s">
        <v>46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47</v>
      </c>
      <c r="B12" s="88"/>
      <c r="C12" s="517"/>
      <c r="D12" s="517"/>
      <c r="E12" s="517"/>
      <c r="F12" s="121" t="s">
        <v>48</v>
      </c>
      <c r="G12" s="122"/>
      <c r="H12" s="113"/>
    </row>
    <row r="13" spans="1:8" ht="28.5" customHeight="1" thickBot="1">
      <c r="A13" s="123" t="s">
        <v>49</v>
      </c>
      <c r="B13" s="124"/>
      <c r="C13" s="124"/>
      <c r="D13" s="124"/>
      <c r="E13" s="125"/>
      <c r="F13" s="125"/>
      <c r="G13" s="126"/>
      <c r="H13" s="113"/>
    </row>
    <row r="14" spans="1:7" ht="17.25" customHeight="1" thickBot="1">
      <c r="A14" s="127" t="s">
        <v>50</v>
      </c>
      <c r="B14" s="128"/>
      <c r="C14" s="129"/>
      <c r="D14" s="130" t="s">
        <v>51</v>
      </c>
      <c r="E14" s="131"/>
      <c r="F14" s="131"/>
      <c r="G14" s="129"/>
    </row>
    <row r="15" spans="1:7" ht="15.95" customHeight="1">
      <c r="A15" s="132"/>
      <c r="B15" s="133" t="s">
        <v>52</v>
      </c>
      <c r="C15" s="134" t="e">
        <f>'SO 03 1 Rek'!E35</f>
        <v>#REF!</v>
      </c>
      <c r="D15" s="135" t="str">
        <f>'SO 03 1 Rek'!A40</f>
        <v>Ztížené výrobní podmínky</v>
      </c>
      <c r="E15" s="136"/>
      <c r="F15" s="137"/>
      <c r="G15" s="134">
        <f>'SO 03 1 Rek'!I40</f>
        <v>0</v>
      </c>
    </row>
    <row r="16" spans="1:7" ht="15.95" customHeight="1">
      <c r="A16" s="132" t="s">
        <v>53</v>
      </c>
      <c r="B16" s="133" t="s">
        <v>54</v>
      </c>
      <c r="C16" s="134" t="e">
        <f>'SO 03 1 Rek'!F35</f>
        <v>#REF!</v>
      </c>
      <c r="D16" s="87" t="str">
        <f>'SO 03 1 Rek'!A41</f>
        <v>Oborová přirážka</v>
      </c>
      <c r="E16" s="138"/>
      <c r="F16" s="139"/>
      <c r="G16" s="134">
        <f>'SO 03 1 Rek'!I41</f>
        <v>0</v>
      </c>
    </row>
    <row r="17" spans="1:7" ht="15.95" customHeight="1">
      <c r="A17" s="132" t="s">
        <v>55</v>
      </c>
      <c r="B17" s="133" t="s">
        <v>56</v>
      </c>
      <c r="C17" s="134" t="e">
        <f>'SO 03 1 Rek'!H35</f>
        <v>#REF!</v>
      </c>
      <c r="D17" s="87" t="str">
        <f>'SO 03 1 Rek'!A42</f>
        <v>Přesun stavebních kapacit</v>
      </c>
      <c r="E17" s="138"/>
      <c r="F17" s="139"/>
      <c r="G17" s="134">
        <f>'SO 03 1 Rek'!I42</f>
        <v>0</v>
      </c>
    </row>
    <row r="18" spans="1:7" ht="15.95" customHeight="1">
      <c r="A18" s="140" t="s">
        <v>57</v>
      </c>
      <c r="B18" s="141" t="s">
        <v>58</v>
      </c>
      <c r="C18" s="134" t="e">
        <f>'SO 03 1 Rek'!G35</f>
        <v>#REF!</v>
      </c>
      <c r="D18" s="87" t="str">
        <f>'SO 03 1 Rek'!A43</f>
        <v>Mimostaveništní doprava</v>
      </c>
      <c r="E18" s="138"/>
      <c r="F18" s="139"/>
      <c r="G18" s="134">
        <f>'SO 03 1 Rek'!I43</f>
        <v>0</v>
      </c>
    </row>
    <row r="19" spans="1:7" ht="15.95" customHeight="1">
      <c r="A19" s="142" t="s">
        <v>59</v>
      </c>
      <c r="B19" s="133"/>
      <c r="C19" s="134" t="e">
        <f>SUM(C15:C18)</f>
        <v>#REF!</v>
      </c>
      <c r="D19" s="87" t="str">
        <f>'SO 03 1 Rek'!A44</f>
        <v>Zařízení staveniště</v>
      </c>
      <c r="E19" s="138"/>
      <c r="F19" s="139"/>
      <c r="G19" s="134">
        <f>'SO 03 1 Rek'!I44</f>
        <v>0</v>
      </c>
    </row>
    <row r="20" spans="1:7" ht="15.95" customHeight="1">
      <c r="A20" s="142"/>
      <c r="B20" s="133"/>
      <c r="C20" s="134"/>
      <c r="D20" s="87" t="str">
        <f>'SO 03 1 Rek'!A45</f>
        <v>Provoz investora</v>
      </c>
      <c r="E20" s="138"/>
      <c r="F20" s="139"/>
      <c r="G20" s="134">
        <f>'SO 03 1 Rek'!I45</f>
        <v>0</v>
      </c>
    </row>
    <row r="21" spans="1:7" ht="15.95" customHeight="1">
      <c r="A21" s="142" t="s">
        <v>29</v>
      </c>
      <c r="B21" s="133"/>
      <c r="C21" s="134" t="e">
        <f>'SO 03 1 Rek'!I35</f>
        <v>#REF!</v>
      </c>
      <c r="D21" s="87" t="str">
        <f>'SO 03 1 Rek'!A46</f>
        <v>Kompletační činnost (IČD)</v>
      </c>
      <c r="E21" s="138"/>
      <c r="F21" s="139"/>
      <c r="G21" s="134">
        <f>'SO 03 1 Rek'!I46</f>
        <v>0</v>
      </c>
    </row>
    <row r="22" spans="1:7" ht="15.95" customHeight="1">
      <c r="A22" s="143" t="s">
        <v>60</v>
      </c>
      <c r="B22" s="113"/>
      <c r="C22" s="134" t="e">
        <f>C19+C21</f>
        <v>#REF!</v>
      </c>
      <c r="D22" s="87" t="s">
        <v>61</v>
      </c>
      <c r="E22" s="138"/>
      <c r="F22" s="139"/>
      <c r="G22" s="134">
        <f>G23-SUM(G15:G21)</f>
        <v>0</v>
      </c>
    </row>
    <row r="23" spans="1:7" ht="15.95" customHeight="1" thickBot="1">
      <c r="A23" s="513" t="s">
        <v>62</v>
      </c>
      <c r="B23" s="514"/>
      <c r="C23" s="144" t="e">
        <f>C22+G23</f>
        <v>#REF!</v>
      </c>
      <c r="D23" s="145" t="s">
        <v>63</v>
      </c>
      <c r="E23" s="146"/>
      <c r="F23" s="147"/>
      <c r="G23" s="134">
        <f>'SO 03 1 Rek'!H48</f>
        <v>0</v>
      </c>
    </row>
    <row r="24" spans="1:7" ht="12.75">
      <c r="A24" s="148" t="s">
        <v>64</v>
      </c>
      <c r="B24" s="149"/>
      <c r="C24" s="150"/>
      <c r="D24" s="149" t="s">
        <v>65</v>
      </c>
      <c r="E24" s="149"/>
      <c r="F24" s="151" t="s">
        <v>66</v>
      </c>
      <c r="G24" s="152"/>
    </row>
    <row r="25" spans="1:7" ht="12.75">
      <c r="A25" s="143" t="s">
        <v>67</v>
      </c>
      <c r="B25" s="113"/>
      <c r="C25" s="153"/>
      <c r="D25" s="113" t="s">
        <v>67</v>
      </c>
      <c r="F25" s="154" t="s">
        <v>67</v>
      </c>
      <c r="G25" s="155"/>
    </row>
    <row r="26" spans="1:7" ht="37.5" customHeight="1">
      <c r="A26" s="143" t="s">
        <v>68</v>
      </c>
      <c r="B26" s="156"/>
      <c r="C26" s="153"/>
      <c r="D26" s="113" t="s">
        <v>68</v>
      </c>
      <c r="F26" s="154" t="s">
        <v>68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69</v>
      </c>
      <c r="B28" s="113"/>
      <c r="C28" s="153"/>
      <c r="D28" s="154" t="s">
        <v>70</v>
      </c>
      <c r="E28" s="153"/>
      <c r="F28" s="158" t="s">
        <v>70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11</v>
      </c>
      <c r="B30" s="162"/>
      <c r="C30" s="163">
        <v>21</v>
      </c>
      <c r="D30" s="162" t="s">
        <v>71</v>
      </c>
      <c r="E30" s="164"/>
      <c r="F30" s="519" t="e">
        <f>C23-F32</f>
        <v>#REF!</v>
      </c>
      <c r="G30" s="520"/>
    </row>
    <row r="31" spans="1:7" ht="12.75">
      <c r="A31" s="161" t="s">
        <v>72</v>
      </c>
      <c r="B31" s="162"/>
      <c r="C31" s="163">
        <f>C30</f>
        <v>21</v>
      </c>
      <c r="D31" s="162" t="s">
        <v>73</v>
      </c>
      <c r="E31" s="164"/>
      <c r="F31" s="519" t="e">
        <f>ROUND(PRODUCT(F30,C31/100),0)</f>
        <v>#REF!</v>
      </c>
      <c r="G31" s="520"/>
    </row>
    <row r="32" spans="1:7" ht="12.75">
      <c r="A32" s="161" t="s">
        <v>11</v>
      </c>
      <c r="B32" s="162"/>
      <c r="C32" s="163">
        <v>0</v>
      </c>
      <c r="D32" s="162" t="s">
        <v>73</v>
      </c>
      <c r="E32" s="164"/>
      <c r="F32" s="519">
        <v>0</v>
      </c>
      <c r="G32" s="520"/>
    </row>
    <row r="33" spans="1:7" ht="12.75">
      <c r="A33" s="161" t="s">
        <v>72</v>
      </c>
      <c r="B33" s="165"/>
      <c r="C33" s="166">
        <f>C32</f>
        <v>0</v>
      </c>
      <c r="D33" s="162" t="s">
        <v>73</v>
      </c>
      <c r="E33" s="139"/>
      <c r="F33" s="519">
        <f>ROUND(PRODUCT(F32,C33/100),0)</f>
        <v>0</v>
      </c>
      <c r="G33" s="520"/>
    </row>
    <row r="34" spans="1:7" s="170" customFormat="1" ht="19.5" customHeight="1" thickBot="1">
      <c r="A34" s="167" t="s">
        <v>74</v>
      </c>
      <c r="B34" s="168"/>
      <c r="C34" s="168"/>
      <c r="D34" s="168"/>
      <c r="E34" s="169"/>
      <c r="F34" s="521" t="e">
        <f>ROUND(SUM(F30:F33),0)</f>
        <v>#REF!</v>
      </c>
      <c r="G34" s="522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3"/>
      <c r="C37" s="523"/>
      <c r="D37" s="523"/>
      <c r="E37" s="523"/>
      <c r="F37" s="523"/>
      <c r="G37" s="523"/>
      <c r="H37" s="1" t="s">
        <v>1</v>
      </c>
    </row>
    <row r="38" spans="1:8" ht="12.75" customHeight="1">
      <c r="A38" s="171"/>
      <c r="B38" s="523"/>
      <c r="C38" s="523"/>
      <c r="D38" s="523"/>
      <c r="E38" s="523"/>
      <c r="F38" s="523"/>
      <c r="G38" s="523"/>
      <c r="H38" s="1" t="s">
        <v>1</v>
      </c>
    </row>
    <row r="39" spans="1:8" ht="12.75">
      <c r="A39" s="171"/>
      <c r="B39" s="523"/>
      <c r="C39" s="523"/>
      <c r="D39" s="523"/>
      <c r="E39" s="523"/>
      <c r="F39" s="523"/>
      <c r="G39" s="523"/>
      <c r="H39" s="1" t="s">
        <v>1</v>
      </c>
    </row>
    <row r="40" spans="1:8" ht="12.75">
      <c r="A40" s="171"/>
      <c r="B40" s="523"/>
      <c r="C40" s="523"/>
      <c r="D40" s="523"/>
      <c r="E40" s="523"/>
      <c r="F40" s="523"/>
      <c r="G40" s="523"/>
      <c r="H40" s="1" t="s">
        <v>1</v>
      </c>
    </row>
    <row r="41" spans="1:8" ht="12.75">
      <c r="A41" s="171"/>
      <c r="B41" s="523"/>
      <c r="C41" s="523"/>
      <c r="D41" s="523"/>
      <c r="E41" s="523"/>
      <c r="F41" s="523"/>
      <c r="G41" s="523"/>
      <c r="H41" s="1" t="s">
        <v>1</v>
      </c>
    </row>
    <row r="42" spans="1:8" ht="12.75">
      <c r="A42" s="171"/>
      <c r="B42" s="523"/>
      <c r="C42" s="523"/>
      <c r="D42" s="523"/>
      <c r="E42" s="523"/>
      <c r="F42" s="523"/>
      <c r="G42" s="523"/>
      <c r="H42" s="1" t="s">
        <v>1</v>
      </c>
    </row>
    <row r="43" spans="1:8" ht="12.75">
      <c r="A43" s="171"/>
      <c r="B43" s="523"/>
      <c r="C43" s="523"/>
      <c r="D43" s="523"/>
      <c r="E43" s="523"/>
      <c r="F43" s="523"/>
      <c r="G43" s="523"/>
      <c r="H43" s="1" t="s">
        <v>1</v>
      </c>
    </row>
    <row r="44" spans="1:8" ht="12.75" customHeight="1">
      <c r="A44" s="171"/>
      <c r="B44" s="523"/>
      <c r="C44" s="523"/>
      <c r="D44" s="523"/>
      <c r="E44" s="523"/>
      <c r="F44" s="523"/>
      <c r="G44" s="523"/>
      <c r="H44" s="1" t="s">
        <v>1</v>
      </c>
    </row>
    <row r="45" spans="1:8" ht="12.75" customHeight="1">
      <c r="A45" s="171"/>
      <c r="B45" s="523"/>
      <c r="C45" s="523"/>
      <c r="D45" s="523"/>
      <c r="E45" s="523"/>
      <c r="F45" s="523"/>
      <c r="G45" s="523"/>
      <c r="H45" s="1" t="s">
        <v>1</v>
      </c>
    </row>
    <row r="46" spans="2:7" ht="12.75">
      <c r="B46" s="518"/>
      <c r="C46" s="518"/>
      <c r="D46" s="518"/>
      <c r="E46" s="518"/>
      <c r="F46" s="518"/>
      <c r="G46" s="518"/>
    </row>
    <row r="47" spans="2:7" ht="12.75">
      <c r="B47" s="518"/>
      <c r="C47" s="518"/>
      <c r="D47" s="518"/>
      <c r="E47" s="518"/>
      <c r="F47" s="518"/>
      <c r="G47" s="518"/>
    </row>
    <row r="48" spans="2:7" ht="12.75">
      <c r="B48" s="518"/>
      <c r="C48" s="518"/>
      <c r="D48" s="518"/>
      <c r="E48" s="518"/>
      <c r="F48" s="518"/>
      <c r="G48" s="518"/>
    </row>
    <row r="49" spans="2:7" ht="12.75">
      <c r="B49" s="518"/>
      <c r="C49" s="518"/>
      <c r="D49" s="518"/>
      <c r="E49" s="518"/>
      <c r="F49" s="518"/>
      <c r="G49" s="518"/>
    </row>
    <row r="50" spans="2:7" ht="12.75">
      <c r="B50" s="518"/>
      <c r="C50" s="518"/>
      <c r="D50" s="518"/>
      <c r="E50" s="518"/>
      <c r="F50" s="518"/>
      <c r="G50" s="518"/>
    </row>
    <row r="51" spans="2:7" ht="12.75">
      <c r="B51" s="518"/>
      <c r="C51" s="518"/>
      <c r="D51" s="518"/>
      <c r="E51" s="518"/>
      <c r="F51" s="518"/>
      <c r="G51" s="51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9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24" t="s">
        <v>2</v>
      </c>
      <c r="B1" s="525"/>
      <c r="C1" s="172" t="s">
        <v>105</v>
      </c>
      <c r="D1" s="173"/>
      <c r="E1" s="174"/>
      <c r="F1" s="173"/>
      <c r="G1" s="175" t="s">
        <v>76</v>
      </c>
      <c r="H1" s="176" t="s">
        <v>99</v>
      </c>
      <c r="I1" s="177"/>
    </row>
    <row r="2" spans="1:9" ht="13.5" thickBot="1">
      <c r="A2" s="526" t="s">
        <v>77</v>
      </c>
      <c r="B2" s="527"/>
      <c r="C2" s="178" t="s">
        <v>185</v>
      </c>
      <c r="D2" s="179"/>
      <c r="E2" s="180"/>
      <c r="F2" s="179"/>
      <c r="G2" s="528" t="s">
        <v>184</v>
      </c>
      <c r="H2" s="529"/>
      <c r="I2" s="530"/>
    </row>
    <row r="3" ht="13.5" thickTop="1">
      <c r="F3" s="113"/>
    </row>
    <row r="4" spans="1:9" ht="19.5" customHeight="1">
      <c r="A4" s="181" t="s">
        <v>78</v>
      </c>
      <c r="B4" s="182"/>
      <c r="C4" s="182"/>
      <c r="D4" s="182"/>
      <c r="E4" s="183"/>
      <c r="F4" s="182"/>
      <c r="G4" s="182"/>
      <c r="H4" s="182"/>
      <c r="I4" s="182"/>
    </row>
    <row r="5" ht="13.5" thickBot="1"/>
    <row r="6" spans="1:9" s="113" customFormat="1" ht="13.5" thickBot="1">
      <c r="A6" s="184"/>
      <c r="B6" s="185" t="s">
        <v>79</v>
      </c>
      <c r="C6" s="185"/>
      <c r="D6" s="186"/>
      <c r="E6" s="187" t="s">
        <v>25</v>
      </c>
      <c r="F6" s="188" t="s">
        <v>26</v>
      </c>
      <c r="G6" s="188" t="s">
        <v>27</v>
      </c>
      <c r="H6" s="188" t="s">
        <v>28</v>
      </c>
      <c r="I6" s="189" t="s">
        <v>29</v>
      </c>
    </row>
    <row r="7" spans="1:9" s="113" customFormat="1" ht="12.75">
      <c r="A7" s="271" t="e">
        <f>#REF!</f>
        <v>#REF!</v>
      </c>
      <c r="B7" s="47" t="e">
        <f>#REF!</f>
        <v>#REF!</v>
      </c>
      <c r="D7" s="190"/>
      <c r="E7" s="272" t="e">
        <f>#REF!</f>
        <v>#REF!</v>
      </c>
      <c r="F7" s="273" t="e">
        <f>#REF!</f>
        <v>#REF!</v>
      </c>
      <c r="G7" s="273" t="e">
        <f>#REF!</f>
        <v>#REF!</v>
      </c>
      <c r="H7" s="273" t="e">
        <f>#REF!</f>
        <v>#REF!</v>
      </c>
      <c r="I7" s="274" t="e">
        <f>#REF!</f>
        <v>#REF!</v>
      </c>
    </row>
    <row r="8" spans="1:9" s="113" customFormat="1" ht="12.75">
      <c r="A8" s="271" t="e">
        <f>#REF!</f>
        <v>#REF!</v>
      </c>
      <c r="B8" s="47" t="e">
        <f>#REF!</f>
        <v>#REF!</v>
      </c>
      <c r="D8" s="190"/>
      <c r="E8" s="272" t="e">
        <f>#REF!</f>
        <v>#REF!</v>
      </c>
      <c r="F8" s="273" t="e">
        <f>#REF!</f>
        <v>#REF!</v>
      </c>
      <c r="G8" s="273" t="e">
        <f>#REF!</f>
        <v>#REF!</v>
      </c>
      <c r="H8" s="273" t="e">
        <f>#REF!</f>
        <v>#REF!</v>
      </c>
      <c r="I8" s="274" t="e">
        <f>#REF!</f>
        <v>#REF!</v>
      </c>
    </row>
    <row r="9" spans="1:9" s="113" customFormat="1" ht="12.75">
      <c r="A9" s="271" t="e">
        <f>#REF!</f>
        <v>#REF!</v>
      </c>
      <c r="B9" s="47" t="e">
        <f>#REF!</f>
        <v>#REF!</v>
      </c>
      <c r="D9" s="190"/>
      <c r="E9" s="272" t="e">
        <f>#REF!</f>
        <v>#REF!</v>
      </c>
      <c r="F9" s="273" t="e">
        <f>#REF!</f>
        <v>#REF!</v>
      </c>
      <c r="G9" s="273" t="e">
        <f>#REF!</f>
        <v>#REF!</v>
      </c>
      <c r="H9" s="273" t="e">
        <f>#REF!</f>
        <v>#REF!</v>
      </c>
      <c r="I9" s="274" t="e">
        <f>#REF!</f>
        <v>#REF!</v>
      </c>
    </row>
    <row r="10" spans="1:9" s="113" customFormat="1" ht="12.75">
      <c r="A10" s="271" t="e">
        <f>#REF!</f>
        <v>#REF!</v>
      </c>
      <c r="B10" s="47" t="e">
        <f>#REF!</f>
        <v>#REF!</v>
      </c>
      <c r="D10" s="190"/>
      <c r="E10" s="272" t="e">
        <f>#REF!</f>
        <v>#REF!</v>
      </c>
      <c r="F10" s="273" t="e">
        <f>#REF!</f>
        <v>#REF!</v>
      </c>
      <c r="G10" s="273" t="e">
        <f>#REF!</f>
        <v>#REF!</v>
      </c>
      <c r="H10" s="273" t="e">
        <f>#REF!</f>
        <v>#REF!</v>
      </c>
      <c r="I10" s="274" t="e">
        <f>#REF!</f>
        <v>#REF!</v>
      </c>
    </row>
    <row r="11" spans="1:9" s="113" customFormat="1" ht="12.75">
      <c r="A11" s="271" t="e">
        <f>#REF!</f>
        <v>#REF!</v>
      </c>
      <c r="B11" s="47" t="e">
        <f>#REF!</f>
        <v>#REF!</v>
      </c>
      <c r="D11" s="190"/>
      <c r="E11" s="272" t="e">
        <f>#REF!</f>
        <v>#REF!</v>
      </c>
      <c r="F11" s="273" t="e">
        <f>#REF!</f>
        <v>#REF!</v>
      </c>
      <c r="G11" s="273" t="e">
        <f>#REF!</f>
        <v>#REF!</v>
      </c>
      <c r="H11" s="273" t="e">
        <f>#REF!</f>
        <v>#REF!</v>
      </c>
      <c r="I11" s="274" t="e">
        <f>#REF!</f>
        <v>#REF!</v>
      </c>
    </row>
    <row r="12" spans="1:9" s="113" customFormat="1" ht="12.75">
      <c r="A12" s="271" t="e">
        <f>#REF!</f>
        <v>#REF!</v>
      </c>
      <c r="B12" s="47" t="e">
        <f>#REF!</f>
        <v>#REF!</v>
      </c>
      <c r="D12" s="190"/>
      <c r="E12" s="272" t="e">
        <f>#REF!</f>
        <v>#REF!</v>
      </c>
      <c r="F12" s="273" t="e">
        <f>#REF!</f>
        <v>#REF!</v>
      </c>
      <c r="G12" s="273" t="e">
        <f>#REF!</f>
        <v>#REF!</v>
      </c>
      <c r="H12" s="273" t="e">
        <f>#REF!</f>
        <v>#REF!</v>
      </c>
      <c r="I12" s="274" t="e">
        <f>#REF!</f>
        <v>#REF!</v>
      </c>
    </row>
    <row r="13" spans="1:9" s="113" customFormat="1" ht="12.75">
      <c r="A13" s="271" t="e">
        <f>#REF!</f>
        <v>#REF!</v>
      </c>
      <c r="B13" s="47" t="e">
        <f>#REF!</f>
        <v>#REF!</v>
      </c>
      <c r="D13" s="190"/>
      <c r="E13" s="272" t="e">
        <f>#REF!</f>
        <v>#REF!</v>
      </c>
      <c r="F13" s="273" t="e">
        <f>#REF!</f>
        <v>#REF!</v>
      </c>
      <c r="G13" s="273" t="e">
        <f>#REF!</f>
        <v>#REF!</v>
      </c>
      <c r="H13" s="273" t="e">
        <f>#REF!</f>
        <v>#REF!</v>
      </c>
      <c r="I13" s="274" t="e">
        <f>#REF!</f>
        <v>#REF!</v>
      </c>
    </row>
    <row r="14" spans="1:9" s="113" customFormat="1" ht="12.75">
      <c r="A14" s="271" t="e">
        <f>#REF!</f>
        <v>#REF!</v>
      </c>
      <c r="B14" s="47" t="e">
        <f>#REF!</f>
        <v>#REF!</v>
      </c>
      <c r="D14" s="190"/>
      <c r="E14" s="272" t="e">
        <f>#REF!</f>
        <v>#REF!</v>
      </c>
      <c r="F14" s="273" t="e">
        <f>#REF!</f>
        <v>#REF!</v>
      </c>
      <c r="G14" s="273" t="e">
        <f>#REF!</f>
        <v>#REF!</v>
      </c>
      <c r="H14" s="273" t="e">
        <f>#REF!</f>
        <v>#REF!</v>
      </c>
      <c r="I14" s="274" t="e">
        <f>#REF!</f>
        <v>#REF!</v>
      </c>
    </row>
    <row r="15" spans="1:9" s="113" customFormat="1" ht="12.75">
      <c r="A15" s="271" t="e">
        <f>#REF!</f>
        <v>#REF!</v>
      </c>
      <c r="B15" s="47" t="e">
        <f>#REF!</f>
        <v>#REF!</v>
      </c>
      <c r="D15" s="190"/>
      <c r="E15" s="272" t="e">
        <f>#REF!</f>
        <v>#REF!</v>
      </c>
      <c r="F15" s="273" t="e">
        <f>#REF!</f>
        <v>#REF!</v>
      </c>
      <c r="G15" s="273" t="e">
        <f>#REF!</f>
        <v>#REF!</v>
      </c>
      <c r="H15" s="273" t="e">
        <f>#REF!</f>
        <v>#REF!</v>
      </c>
      <c r="I15" s="274" t="e">
        <f>#REF!</f>
        <v>#REF!</v>
      </c>
    </row>
    <row r="16" spans="1:9" s="113" customFormat="1" ht="12.75">
      <c r="A16" s="271" t="e">
        <f>#REF!</f>
        <v>#REF!</v>
      </c>
      <c r="B16" s="47" t="e">
        <f>#REF!</f>
        <v>#REF!</v>
      </c>
      <c r="D16" s="190"/>
      <c r="E16" s="272" t="e">
        <f>#REF!</f>
        <v>#REF!</v>
      </c>
      <c r="F16" s="273" t="e">
        <f>#REF!</f>
        <v>#REF!</v>
      </c>
      <c r="G16" s="273" t="e">
        <f>#REF!</f>
        <v>#REF!</v>
      </c>
      <c r="H16" s="273" t="e">
        <f>#REF!</f>
        <v>#REF!</v>
      </c>
      <c r="I16" s="274" t="e">
        <f>#REF!</f>
        <v>#REF!</v>
      </c>
    </row>
    <row r="17" spans="1:9" s="113" customFormat="1" ht="12.75">
      <c r="A17" s="271" t="e">
        <f>#REF!</f>
        <v>#REF!</v>
      </c>
      <c r="B17" s="47" t="e">
        <f>#REF!</f>
        <v>#REF!</v>
      </c>
      <c r="D17" s="190"/>
      <c r="E17" s="272" t="e">
        <f>#REF!</f>
        <v>#REF!</v>
      </c>
      <c r="F17" s="273" t="e">
        <f>#REF!</f>
        <v>#REF!</v>
      </c>
      <c r="G17" s="273" t="e">
        <f>#REF!</f>
        <v>#REF!</v>
      </c>
      <c r="H17" s="273" t="e">
        <f>#REF!</f>
        <v>#REF!</v>
      </c>
      <c r="I17" s="274" t="e">
        <f>#REF!</f>
        <v>#REF!</v>
      </c>
    </row>
    <row r="18" spans="1:9" s="113" customFormat="1" ht="12.75">
      <c r="A18" s="271" t="e">
        <f>#REF!</f>
        <v>#REF!</v>
      </c>
      <c r="B18" s="47" t="e">
        <f>#REF!</f>
        <v>#REF!</v>
      </c>
      <c r="D18" s="190"/>
      <c r="E18" s="272" t="e">
        <f>#REF!</f>
        <v>#REF!</v>
      </c>
      <c r="F18" s="273" t="e">
        <f>#REF!</f>
        <v>#REF!</v>
      </c>
      <c r="G18" s="273" t="e">
        <f>#REF!</f>
        <v>#REF!</v>
      </c>
      <c r="H18" s="273" t="e">
        <f>#REF!</f>
        <v>#REF!</v>
      </c>
      <c r="I18" s="274" t="e">
        <f>#REF!</f>
        <v>#REF!</v>
      </c>
    </row>
    <row r="19" spans="1:9" s="113" customFormat="1" ht="12.75">
      <c r="A19" s="271" t="e">
        <f>#REF!</f>
        <v>#REF!</v>
      </c>
      <c r="B19" s="47" t="e">
        <f>#REF!</f>
        <v>#REF!</v>
      </c>
      <c r="D19" s="190"/>
      <c r="E19" s="272" t="e">
        <f>#REF!</f>
        <v>#REF!</v>
      </c>
      <c r="F19" s="273" t="e">
        <f>#REF!</f>
        <v>#REF!</v>
      </c>
      <c r="G19" s="273" t="e">
        <f>#REF!</f>
        <v>#REF!</v>
      </c>
      <c r="H19" s="273" t="e">
        <f>#REF!</f>
        <v>#REF!</v>
      </c>
      <c r="I19" s="274" t="e">
        <f>#REF!</f>
        <v>#REF!</v>
      </c>
    </row>
    <row r="20" spans="1:9" s="113" customFormat="1" ht="12.75">
      <c r="A20" s="271" t="e">
        <f>#REF!</f>
        <v>#REF!</v>
      </c>
      <c r="B20" s="47" t="e">
        <f>#REF!</f>
        <v>#REF!</v>
      </c>
      <c r="D20" s="190"/>
      <c r="E20" s="272" t="e">
        <f>#REF!</f>
        <v>#REF!</v>
      </c>
      <c r="F20" s="273" t="e">
        <f>#REF!</f>
        <v>#REF!</v>
      </c>
      <c r="G20" s="273" t="e">
        <f>#REF!</f>
        <v>#REF!</v>
      </c>
      <c r="H20" s="273" t="e">
        <f>#REF!</f>
        <v>#REF!</v>
      </c>
      <c r="I20" s="274" t="e">
        <f>#REF!</f>
        <v>#REF!</v>
      </c>
    </row>
    <row r="21" spans="1:9" s="113" customFormat="1" ht="12.75">
      <c r="A21" s="271" t="e">
        <f>#REF!</f>
        <v>#REF!</v>
      </c>
      <c r="B21" s="47" t="e">
        <f>#REF!</f>
        <v>#REF!</v>
      </c>
      <c r="D21" s="190"/>
      <c r="E21" s="272" t="e">
        <f>#REF!</f>
        <v>#REF!</v>
      </c>
      <c r="F21" s="273" t="e">
        <f>#REF!</f>
        <v>#REF!</v>
      </c>
      <c r="G21" s="273" t="e">
        <f>#REF!</f>
        <v>#REF!</v>
      </c>
      <c r="H21" s="273" t="e">
        <f>#REF!</f>
        <v>#REF!</v>
      </c>
      <c r="I21" s="274" t="e">
        <f>#REF!</f>
        <v>#REF!</v>
      </c>
    </row>
    <row r="22" spans="1:9" s="113" customFormat="1" ht="12.75">
      <c r="A22" s="271" t="e">
        <f>#REF!</f>
        <v>#REF!</v>
      </c>
      <c r="B22" s="47" t="e">
        <f>#REF!</f>
        <v>#REF!</v>
      </c>
      <c r="D22" s="190"/>
      <c r="E22" s="272" t="e">
        <f>#REF!</f>
        <v>#REF!</v>
      </c>
      <c r="F22" s="273" t="e">
        <f>#REF!</f>
        <v>#REF!</v>
      </c>
      <c r="G22" s="273" t="e">
        <f>#REF!</f>
        <v>#REF!</v>
      </c>
      <c r="H22" s="273" t="e">
        <f>#REF!</f>
        <v>#REF!</v>
      </c>
      <c r="I22" s="274" t="e">
        <f>#REF!</f>
        <v>#REF!</v>
      </c>
    </row>
    <row r="23" spans="1:9" s="113" customFormat="1" ht="12.75">
      <c r="A23" s="271" t="e">
        <f>#REF!</f>
        <v>#REF!</v>
      </c>
      <c r="B23" s="47" t="e">
        <f>#REF!</f>
        <v>#REF!</v>
      </c>
      <c r="D23" s="190"/>
      <c r="E23" s="272" t="e">
        <f>#REF!</f>
        <v>#REF!</v>
      </c>
      <c r="F23" s="273" t="e">
        <f>#REF!</f>
        <v>#REF!</v>
      </c>
      <c r="G23" s="273" t="e">
        <f>#REF!</f>
        <v>#REF!</v>
      </c>
      <c r="H23" s="273" t="e">
        <f>#REF!</f>
        <v>#REF!</v>
      </c>
      <c r="I23" s="274" t="e">
        <f>#REF!</f>
        <v>#REF!</v>
      </c>
    </row>
    <row r="24" spans="1:9" s="113" customFormat="1" ht="12.75">
      <c r="A24" s="271" t="e">
        <f>#REF!</f>
        <v>#REF!</v>
      </c>
      <c r="B24" s="47" t="e">
        <f>#REF!</f>
        <v>#REF!</v>
      </c>
      <c r="D24" s="190"/>
      <c r="E24" s="272" t="e">
        <f>#REF!</f>
        <v>#REF!</v>
      </c>
      <c r="F24" s="273" t="e">
        <f>#REF!</f>
        <v>#REF!</v>
      </c>
      <c r="G24" s="273" t="e">
        <f>#REF!</f>
        <v>#REF!</v>
      </c>
      <c r="H24" s="273" t="e">
        <f>#REF!</f>
        <v>#REF!</v>
      </c>
      <c r="I24" s="274" t="e">
        <f>#REF!</f>
        <v>#REF!</v>
      </c>
    </row>
    <row r="25" spans="1:9" s="113" customFormat="1" ht="12.75">
      <c r="A25" s="271" t="e">
        <f>#REF!</f>
        <v>#REF!</v>
      </c>
      <c r="B25" s="47" t="e">
        <f>#REF!</f>
        <v>#REF!</v>
      </c>
      <c r="D25" s="190"/>
      <c r="E25" s="272" t="e">
        <f>#REF!</f>
        <v>#REF!</v>
      </c>
      <c r="F25" s="273" t="e">
        <f>#REF!</f>
        <v>#REF!</v>
      </c>
      <c r="G25" s="273" t="e">
        <f>#REF!</f>
        <v>#REF!</v>
      </c>
      <c r="H25" s="273" t="e">
        <f>#REF!</f>
        <v>#REF!</v>
      </c>
      <c r="I25" s="274" t="e">
        <f>#REF!</f>
        <v>#REF!</v>
      </c>
    </row>
    <row r="26" spans="1:9" s="113" customFormat="1" ht="12.75">
      <c r="A26" s="271" t="e">
        <f>#REF!</f>
        <v>#REF!</v>
      </c>
      <c r="B26" s="47" t="e">
        <f>#REF!</f>
        <v>#REF!</v>
      </c>
      <c r="D26" s="190"/>
      <c r="E26" s="272" t="e">
        <f>#REF!</f>
        <v>#REF!</v>
      </c>
      <c r="F26" s="273" t="e">
        <f>#REF!</f>
        <v>#REF!</v>
      </c>
      <c r="G26" s="273" t="e">
        <f>#REF!</f>
        <v>#REF!</v>
      </c>
      <c r="H26" s="273" t="e">
        <f>#REF!</f>
        <v>#REF!</v>
      </c>
      <c r="I26" s="274" t="e">
        <f>#REF!</f>
        <v>#REF!</v>
      </c>
    </row>
    <row r="27" spans="1:9" s="113" customFormat="1" ht="12.75">
      <c r="A27" s="271" t="e">
        <f>#REF!</f>
        <v>#REF!</v>
      </c>
      <c r="B27" s="47" t="e">
        <f>#REF!</f>
        <v>#REF!</v>
      </c>
      <c r="D27" s="190"/>
      <c r="E27" s="272" t="e">
        <f>#REF!</f>
        <v>#REF!</v>
      </c>
      <c r="F27" s="273" t="e">
        <f>#REF!</f>
        <v>#REF!</v>
      </c>
      <c r="G27" s="273" t="e">
        <f>#REF!</f>
        <v>#REF!</v>
      </c>
      <c r="H27" s="273" t="e">
        <f>#REF!</f>
        <v>#REF!</v>
      </c>
      <c r="I27" s="274" t="e">
        <f>#REF!</f>
        <v>#REF!</v>
      </c>
    </row>
    <row r="28" spans="1:9" s="113" customFormat="1" ht="12.75">
      <c r="A28" s="271" t="e">
        <f>#REF!</f>
        <v>#REF!</v>
      </c>
      <c r="B28" s="47" t="e">
        <f>#REF!</f>
        <v>#REF!</v>
      </c>
      <c r="D28" s="190"/>
      <c r="E28" s="272" t="e">
        <f>#REF!</f>
        <v>#REF!</v>
      </c>
      <c r="F28" s="273" t="e">
        <f>#REF!</f>
        <v>#REF!</v>
      </c>
      <c r="G28" s="273" t="e">
        <f>#REF!</f>
        <v>#REF!</v>
      </c>
      <c r="H28" s="273" t="e">
        <f>#REF!</f>
        <v>#REF!</v>
      </c>
      <c r="I28" s="274" t="e">
        <f>#REF!</f>
        <v>#REF!</v>
      </c>
    </row>
    <row r="29" spans="1:9" s="113" customFormat="1" ht="12.75">
      <c r="A29" s="271" t="e">
        <f>#REF!</f>
        <v>#REF!</v>
      </c>
      <c r="B29" s="47" t="e">
        <f>#REF!</f>
        <v>#REF!</v>
      </c>
      <c r="D29" s="190"/>
      <c r="E29" s="272" t="e">
        <f>#REF!</f>
        <v>#REF!</v>
      </c>
      <c r="F29" s="273" t="e">
        <f>#REF!</f>
        <v>#REF!</v>
      </c>
      <c r="G29" s="273" t="e">
        <f>#REF!</f>
        <v>#REF!</v>
      </c>
      <c r="H29" s="273" t="e">
        <f>#REF!</f>
        <v>#REF!</v>
      </c>
      <c r="I29" s="274" t="e">
        <f>#REF!</f>
        <v>#REF!</v>
      </c>
    </row>
    <row r="30" spans="1:9" s="113" customFormat="1" ht="12.75">
      <c r="A30" s="271" t="e">
        <f>#REF!</f>
        <v>#REF!</v>
      </c>
      <c r="B30" s="47" t="e">
        <f>#REF!</f>
        <v>#REF!</v>
      </c>
      <c r="D30" s="190"/>
      <c r="E30" s="272" t="e">
        <f>#REF!</f>
        <v>#REF!</v>
      </c>
      <c r="F30" s="273" t="e">
        <f>#REF!</f>
        <v>#REF!</v>
      </c>
      <c r="G30" s="273" t="e">
        <f>#REF!</f>
        <v>#REF!</v>
      </c>
      <c r="H30" s="273" t="e">
        <f>#REF!</f>
        <v>#REF!</v>
      </c>
      <c r="I30" s="274" t="e">
        <f>#REF!</f>
        <v>#REF!</v>
      </c>
    </row>
    <row r="31" spans="1:9" s="113" customFormat="1" ht="12.75">
      <c r="A31" s="271" t="e">
        <f>#REF!</f>
        <v>#REF!</v>
      </c>
      <c r="B31" s="47" t="e">
        <f>#REF!</f>
        <v>#REF!</v>
      </c>
      <c r="D31" s="190"/>
      <c r="E31" s="272" t="e">
        <f>#REF!</f>
        <v>#REF!</v>
      </c>
      <c r="F31" s="273" t="e">
        <f>#REF!</f>
        <v>#REF!</v>
      </c>
      <c r="G31" s="273" t="e">
        <f>#REF!</f>
        <v>#REF!</v>
      </c>
      <c r="H31" s="273" t="e">
        <f>#REF!</f>
        <v>#REF!</v>
      </c>
      <c r="I31" s="274" t="e">
        <f>#REF!</f>
        <v>#REF!</v>
      </c>
    </row>
    <row r="32" spans="1:9" s="113" customFormat="1" ht="12.75">
      <c r="A32" s="271" t="e">
        <f>#REF!</f>
        <v>#REF!</v>
      </c>
      <c r="B32" s="47" t="e">
        <f>#REF!</f>
        <v>#REF!</v>
      </c>
      <c r="D32" s="190"/>
      <c r="E32" s="272" t="e">
        <f>#REF!</f>
        <v>#REF!</v>
      </c>
      <c r="F32" s="273" t="e">
        <f>#REF!</f>
        <v>#REF!</v>
      </c>
      <c r="G32" s="273" t="e">
        <f>#REF!</f>
        <v>#REF!</v>
      </c>
      <c r="H32" s="273" t="e">
        <f>#REF!</f>
        <v>#REF!</v>
      </c>
      <c r="I32" s="274" t="e">
        <f>#REF!</f>
        <v>#REF!</v>
      </c>
    </row>
    <row r="33" spans="1:9" s="113" customFormat="1" ht="12.75">
      <c r="A33" s="271" t="e">
        <f>#REF!</f>
        <v>#REF!</v>
      </c>
      <c r="B33" s="47" t="e">
        <f>#REF!</f>
        <v>#REF!</v>
      </c>
      <c r="D33" s="190"/>
      <c r="E33" s="272" t="e">
        <f>#REF!</f>
        <v>#REF!</v>
      </c>
      <c r="F33" s="273" t="e">
        <f>#REF!</f>
        <v>#REF!</v>
      </c>
      <c r="G33" s="273" t="e">
        <f>#REF!</f>
        <v>#REF!</v>
      </c>
      <c r="H33" s="273" t="e">
        <f>#REF!</f>
        <v>#REF!</v>
      </c>
      <c r="I33" s="274" t="e">
        <f>#REF!</f>
        <v>#REF!</v>
      </c>
    </row>
    <row r="34" spans="1:9" s="113" customFormat="1" ht="13.5" thickBot="1">
      <c r="A34" s="271" t="e">
        <f>#REF!</f>
        <v>#REF!</v>
      </c>
      <c r="B34" s="47" t="e">
        <f>#REF!</f>
        <v>#REF!</v>
      </c>
      <c r="D34" s="190"/>
      <c r="E34" s="272" t="e">
        <f>#REF!</f>
        <v>#REF!</v>
      </c>
      <c r="F34" s="273" t="e">
        <f>#REF!</f>
        <v>#REF!</v>
      </c>
      <c r="G34" s="273" t="e">
        <f>#REF!</f>
        <v>#REF!</v>
      </c>
      <c r="H34" s="273" t="e">
        <f>#REF!</f>
        <v>#REF!</v>
      </c>
      <c r="I34" s="274" t="e">
        <f>#REF!</f>
        <v>#REF!</v>
      </c>
    </row>
    <row r="35" spans="1:9" s="4" customFormat="1" ht="13.5" thickBot="1">
      <c r="A35" s="191"/>
      <c r="B35" s="192" t="s">
        <v>80</v>
      </c>
      <c r="C35" s="192"/>
      <c r="D35" s="193"/>
      <c r="E35" s="194" t="e">
        <f>SUM(E7:E34)</f>
        <v>#REF!</v>
      </c>
      <c r="F35" s="195" t="e">
        <f>SUM(F7:F34)</f>
        <v>#REF!</v>
      </c>
      <c r="G35" s="195" t="e">
        <f>SUM(G7:G34)</f>
        <v>#REF!</v>
      </c>
      <c r="H35" s="195" t="e">
        <f>SUM(H7:H34)</f>
        <v>#REF!</v>
      </c>
      <c r="I35" s="196" t="e">
        <f>SUM(I7:I34)</f>
        <v>#REF!</v>
      </c>
    </row>
    <row r="36" spans="1:9" ht="12.75">
      <c r="A36" s="113"/>
      <c r="B36" s="113"/>
      <c r="C36" s="113"/>
      <c r="D36" s="113"/>
      <c r="E36" s="113"/>
      <c r="F36" s="113"/>
      <c r="G36" s="113"/>
      <c r="H36" s="113"/>
      <c r="I36" s="113"/>
    </row>
    <row r="37" spans="1:57" ht="19.5" customHeight="1">
      <c r="A37" s="182" t="s">
        <v>81</v>
      </c>
      <c r="B37" s="182"/>
      <c r="C37" s="182"/>
      <c r="D37" s="182"/>
      <c r="E37" s="182"/>
      <c r="F37" s="182"/>
      <c r="G37" s="197"/>
      <c r="H37" s="182"/>
      <c r="I37" s="182"/>
      <c r="BA37" s="119"/>
      <c r="BB37" s="119"/>
      <c r="BC37" s="119"/>
      <c r="BD37" s="119"/>
      <c r="BE37" s="119"/>
    </row>
    <row r="38" ht="13.5" thickBot="1"/>
    <row r="39" spans="1:9" ht="12.75">
      <c r="A39" s="148" t="s">
        <v>82</v>
      </c>
      <c r="B39" s="149"/>
      <c r="C39" s="149"/>
      <c r="D39" s="198"/>
      <c r="E39" s="199" t="s">
        <v>83</v>
      </c>
      <c r="F39" s="200" t="s">
        <v>12</v>
      </c>
      <c r="G39" s="201" t="s">
        <v>84</v>
      </c>
      <c r="H39" s="202"/>
      <c r="I39" s="203" t="s">
        <v>83</v>
      </c>
    </row>
    <row r="40" spans="1:53" ht="12.75">
      <c r="A40" s="142" t="s">
        <v>186</v>
      </c>
      <c r="B40" s="133"/>
      <c r="C40" s="133"/>
      <c r="D40" s="204"/>
      <c r="E40" s="205">
        <v>0</v>
      </c>
      <c r="F40" s="206">
        <v>0</v>
      </c>
      <c r="G40" s="207">
        <v>1473074.6151834158</v>
      </c>
      <c r="H40" s="208"/>
      <c r="I40" s="209">
        <f aca="true" t="shared" si="0" ref="I40:I47">E40+F40*G40/100</f>
        <v>0</v>
      </c>
      <c r="BA40" s="1">
        <v>0</v>
      </c>
    </row>
    <row r="41" spans="1:53" ht="12.75">
      <c r="A41" s="142" t="s">
        <v>187</v>
      </c>
      <c r="B41" s="133"/>
      <c r="C41" s="133"/>
      <c r="D41" s="204"/>
      <c r="E41" s="205">
        <v>0</v>
      </c>
      <c r="F41" s="206">
        <v>0</v>
      </c>
      <c r="G41" s="207">
        <v>1473074.6151834158</v>
      </c>
      <c r="H41" s="208"/>
      <c r="I41" s="209">
        <f t="shared" si="0"/>
        <v>0</v>
      </c>
      <c r="BA41" s="1">
        <v>0</v>
      </c>
    </row>
    <row r="42" spans="1:53" ht="12.75">
      <c r="A42" s="142" t="s">
        <v>188</v>
      </c>
      <c r="B42" s="133"/>
      <c r="C42" s="133"/>
      <c r="D42" s="204"/>
      <c r="E42" s="205">
        <v>0</v>
      </c>
      <c r="F42" s="206">
        <v>0</v>
      </c>
      <c r="G42" s="207">
        <v>1473074.6151834158</v>
      </c>
      <c r="H42" s="208"/>
      <c r="I42" s="209">
        <f t="shared" si="0"/>
        <v>0</v>
      </c>
      <c r="BA42" s="1">
        <v>0</v>
      </c>
    </row>
    <row r="43" spans="1:53" ht="12.75">
      <c r="A43" s="142" t="s">
        <v>189</v>
      </c>
      <c r="B43" s="133"/>
      <c r="C43" s="133"/>
      <c r="D43" s="204"/>
      <c r="E43" s="205">
        <v>0</v>
      </c>
      <c r="F43" s="206">
        <v>0</v>
      </c>
      <c r="G43" s="207">
        <v>1473074.6151834158</v>
      </c>
      <c r="H43" s="208"/>
      <c r="I43" s="209">
        <f t="shared" si="0"/>
        <v>0</v>
      </c>
      <c r="BA43" s="1">
        <v>0</v>
      </c>
    </row>
    <row r="44" spans="1:53" ht="12.75">
      <c r="A44" s="142" t="s">
        <v>190</v>
      </c>
      <c r="B44" s="133"/>
      <c r="C44" s="133"/>
      <c r="D44" s="204"/>
      <c r="E44" s="205">
        <v>0</v>
      </c>
      <c r="F44" s="206">
        <v>0</v>
      </c>
      <c r="G44" s="207">
        <v>1496774.6151834158</v>
      </c>
      <c r="H44" s="208"/>
      <c r="I44" s="209">
        <f t="shared" si="0"/>
        <v>0</v>
      </c>
      <c r="BA44" s="1">
        <v>1</v>
      </c>
    </row>
    <row r="45" spans="1:53" ht="12.75">
      <c r="A45" s="142" t="s">
        <v>191</v>
      </c>
      <c r="B45" s="133"/>
      <c r="C45" s="133"/>
      <c r="D45" s="204"/>
      <c r="E45" s="205">
        <v>0</v>
      </c>
      <c r="F45" s="206">
        <v>0</v>
      </c>
      <c r="G45" s="207">
        <v>1496774.6151834158</v>
      </c>
      <c r="H45" s="208"/>
      <c r="I45" s="209">
        <f t="shared" si="0"/>
        <v>0</v>
      </c>
      <c r="BA45" s="1">
        <v>1</v>
      </c>
    </row>
    <row r="46" spans="1:53" ht="12.75">
      <c r="A46" s="142" t="s">
        <v>192</v>
      </c>
      <c r="B46" s="133"/>
      <c r="C46" s="133"/>
      <c r="D46" s="204"/>
      <c r="E46" s="205">
        <v>0</v>
      </c>
      <c r="F46" s="206">
        <v>0</v>
      </c>
      <c r="G46" s="207">
        <v>1536259.6151834158</v>
      </c>
      <c r="H46" s="208"/>
      <c r="I46" s="209">
        <f t="shared" si="0"/>
        <v>0</v>
      </c>
      <c r="BA46" s="1">
        <v>2</v>
      </c>
    </row>
    <row r="47" spans="1:53" ht="12.75">
      <c r="A47" s="142" t="s">
        <v>193</v>
      </c>
      <c r="B47" s="133"/>
      <c r="C47" s="133"/>
      <c r="D47" s="204"/>
      <c r="E47" s="205">
        <v>0</v>
      </c>
      <c r="F47" s="206">
        <v>0</v>
      </c>
      <c r="G47" s="207">
        <v>1536259.6151834158</v>
      </c>
      <c r="H47" s="208"/>
      <c r="I47" s="209">
        <f t="shared" si="0"/>
        <v>0</v>
      </c>
      <c r="BA47" s="1">
        <v>2</v>
      </c>
    </row>
    <row r="48" spans="1:9" ht="13.5" thickBot="1">
      <c r="A48" s="210"/>
      <c r="B48" s="211" t="s">
        <v>85</v>
      </c>
      <c r="C48" s="212"/>
      <c r="D48" s="213"/>
      <c r="E48" s="214"/>
      <c r="F48" s="215"/>
      <c r="G48" s="215"/>
      <c r="H48" s="531">
        <f>SUM(I40:I47)</f>
        <v>0</v>
      </c>
      <c r="I48" s="532"/>
    </row>
    <row r="50" spans="2:9" ht="12.75">
      <c r="B50" s="4"/>
      <c r="F50" s="216"/>
      <c r="G50" s="217"/>
      <c r="H50" s="217"/>
      <c r="I50" s="31"/>
    </row>
    <row r="51" spans="6:9" ht="12.75">
      <c r="F51" s="216"/>
      <c r="G51" s="217"/>
      <c r="H51" s="217"/>
      <c r="I51" s="31"/>
    </row>
    <row r="52" spans="6:9" ht="12.75">
      <c r="F52" s="216"/>
      <c r="G52" s="217"/>
      <c r="H52" s="217"/>
      <c r="I52" s="31"/>
    </row>
    <row r="53" spans="6:9" ht="12.75">
      <c r="F53" s="216"/>
      <c r="G53" s="217"/>
      <c r="H53" s="217"/>
      <c r="I53" s="31"/>
    </row>
    <row r="54" spans="6:9" ht="12.75">
      <c r="F54" s="216"/>
      <c r="G54" s="217"/>
      <c r="H54" s="217"/>
      <c r="I54" s="31"/>
    </row>
    <row r="55" spans="6:9" ht="12.75">
      <c r="F55" s="216"/>
      <c r="G55" s="217"/>
      <c r="H55" s="217"/>
      <c r="I55" s="31"/>
    </row>
    <row r="56" spans="6:9" ht="12.75">
      <c r="F56" s="216"/>
      <c r="G56" s="217"/>
      <c r="H56" s="217"/>
      <c r="I56" s="31"/>
    </row>
    <row r="57" spans="6:9" ht="12.75">
      <c r="F57" s="216"/>
      <c r="G57" s="217"/>
      <c r="H57" s="217"/>
      <c r="I57" s="31"/>
    </row>
    <row r="58" spans="6:9" ht="12.75">
      <c r="F58" s="216"/>
      <c r="G58" s="217"/>
      <c r="H58" s="217"/>
      <c r="I58" s="31"/>
    </row>
    <row r="59" spans="6:9" ht="12.75">
      <c r="F59" s="216"/>
      <c r="G59" s="217"/>
      <c r="H59" s="217"/>
      <c r="I59" s="31"/>
    </row>
    <row r="60" spans="6:9" ht="12.75">
      <c r="F60" s="216"/>
      <c r="G60" s="217"/>
      <c r="H60" s="217"/>
      <c r="I60" s="31"/>
    </row>
    <row r="61" spans="6:9" ht="12.75">
      <c r="F61" s="216"/>
      <c r="G61" s="217"/>
      <c r="H61" s="217"/>
      <c r="I61" s="31"/>
    </row>
    <row r="62" spans="6:9" ht="12.75">
      <c r="F62" s="216"/>
      <c r="G62" s="217"/>
      <c r="H62" s="217"/>
      <c r="I62" s="31"/>
    </row>
    <row r="63" spans="6:9" ht="12.75">
      <c r="F63" s="216"/>
      <c r="G63" s="217"/>
      <c r="H63" s="217"/>
      <c r="I63" s="31"/>
    </row>
    <row r="64" spans="6:9" ht="12.75">
      <c r="F64" s="216"/>
      <c r="G64" s="217"/>
      <c r="H64" s="217"/>
      <c r="I64" s="31"/>
    </row>
    <row r="65" spans="6:9" ht="12.75">
      <c r="F65" s="216"/>
      <c r="G65" s="217"/>
      <c r="H65" s="217"/>
      <c r="I65" s="31"/>
    </row>
    <row r="66" spans="6:9" ht="12.75">
      <c r="F66" s="216"/>
      <c r="G66" s="217"/>
      <c r="H66" s="217"/>
      <c r="I66" s="31"/>
    </row>
    <row r="67" spans="6:9" ht="12.75">
      <c r="F67" s="216"/>
      <c r="G67" s="217"/>
      <c r="H67" s="217"/>
      <c r="I67" s="31"/>
    </row>
    <row r="68" spans="6:9" ht="12.75">
      <c r="F68" s="216"/>
      <c r="G68" s="217"/>
      <c r="H68" s="217"/>
      <c r="I68" s="31"/>
    </row>
    <row r="69" spans="6:9" ht="12.75">
      <c r="F69" s="216"/>
      <c r="G69" s="217"/>
      <c r="H69" s="217"/>
      <c r="I69" s="31"/>
    </row>
    <row r="70" spans="6:9" ht="12.75">
      <c r="F70" s="216"/>
      <c r="G70" s="217"/>
      <c r="H70" s="217"/>
      <c r="I70" s="31"/>
    </row>
    <row r="71" spans="6:9" ht="12.75">
      <c r="F71" s="216"/>
      <c r="G71" s="217"/>
      <c r="H71" s="217"/>
      <c r="I71" s="31"/>
    </row>
    <row r="72" spans="6:9" ht="12.75">
      <c r="F72" s="216"/>
      <c r="G72" s="217"/>
      <c r="H72" s="217"/>
      <c r="I72" s="31"/>
    </row>
    <row r="73" spans="6:9" ht="12.75">
      <c r="F73" s="216"/>
      <c r="G73" s="217"/>
      <c r="H73" s="217"/>
      <c r="I73" s="31"/>
    </row>
    <row r="74" spans="6:9" ht="12.75">
      <c r="F74" s="216"/>
      <c r="G74" s="217"/>
      <c r="H74" s="217"/>
      <c r="I74" s="31"/>
    </row>
    <row r="75" spans="6:9" ht="12.75">
      <c r="F75" s="216"/>
      <c r="G75" s="217"/>
      <c r="H75" s="217"/>
      <c r="I75" s="31"/>
    </row>
    <row r="76" spans="6:9" ht="12.75">
      <c r="F76" s="216"/>
      <c r="G76" s="217"/>
      <c r="H76" s="217"/>
      <c r="I76" s="31"/>
    </row>
    <row r="77" spans="6:9" ht="12.75">
      <c r="F77" s="216"/>
      <c r="G77" s="217"/>
      <c r="H77" s="217"/>
      <c r="I77" s="31"/>
    </row>
    <row r="78" spans="6:9" ht="12.75">
      <c r="F78" s="216"/>
      <c r="G78" s="217"/>
      <c r="H78" s="217"/>
      <c r="I78" s="31"/>
    </row>
    <row r="79" spans="6:9" ht="12.75">
      <c r="F79" s="216"/>
      <c r="G79" s="217"/>
      <c r="H79" s="217"/>
      <c r="I79" s="31"/>
    </row>
    <row r="80" spans="6:9" ht="12.75">
      <c r="F80" s="216"/>
      <c r="G80" s="217"/>
      <c r="H80" s="217"/>
      <c r="I80" s="31"/>
    </row>
    <row r="81" spans="6:9" ht="12.75">
      <c r="F81" s="216"/>
      <c r="G81" s="217"/>
      <c r="H81" s="217"/>
      <c r="I81" s="31"/>
    </row>
    <row r="82" spans="6:9" ht="12.75">
      <c r="F82" s="216"/>
      <c r="G82" s="217"/>
      <c r="H82" s="217"/>
      <c r="I82" s="31"/>
    </row>
    <row r="83" spans="6:9" ht="12.75">
      <c r="F83" s="216"/>
      <c r="G83" s="217"/>
      <c r="H83" s="217"/>
      <c r="I83" s="31"/>
    </row>
    <row r="84" spans="6:9" ht="12.75">
      <c r="F84" s="216"/>
      <c r="G84" s="217"/>
      <c r="H84" s="217"/>
      <c r="I84" s="31"/>
    </row>
    <row r="85" spans="6:9" ht="12.75">
      <c r="F85" s="216"/>
      <c r="G85" s="217"/>
      <c r="H85" s="217"/>
      <c r="I85" s="31"/>
    </row>
    <row r="86" spans="6:9" ht="12.75">
      <c r="F86" s="216"/>
      <c r="G86" s="217"/>
      <c r="H86" s="217"/>
      <c r="I86" s="31"/>
    </row>
    <row r="87" spans="6:9" ht="12.75">
      <c r="F87" s="216"/>
      <c r="G87" s="217"/>
      <c r="H87" s="217"/>
      <c r="I87" s="31"/>
    </row>
    <row r="88" spans="6:9" ht="12.75">
      <c r="F88" s="216"/>
      <c r="G88" s="217"/>
      <c r="H88" s="217"/>
      <c r="I88" s="31"/>
    </row>
    <row r="89" spans="6:9" ht="12.75">
      <c r="F89" s="216"/>
      <c r="G89" s="217"/>
      <c r="H89" s="217"/>
      <c r="I89" s="31"/>
    </row>
    <row r="90" spans="6:9" ht="12.75">
      <c r="F90" s="216"/>
      <c r="G90" s="217"/>
      <c r="H90" s="217"/>
      <c r="I90" s="31"/>
    </row>
    <row r="91" spans="6:9" ht="12.75">
      <c r="F91" s="216"/>
      <c r="G91" s="217"/>
      <c r="H91" s="217"/>
      <c r="I91" s="31"/>
    </row>
    <row r="92" spans="6:9" ht="12.75">
      <c r="F92" s="216"/>
      <c r="G92" s="217"/>
      <c r="H92" s="217"/>
      <c r="I92" s="31"/>
    </row>
    <row r="93" spans="6:9" ht="12.75">
      <c r="F93" s="216"/>
      <c r="G93" s="217"/>
      <c r="H93" s="217"/>
      <c r="I93" s="31"/>
    </row>
    <row r="94" spans="6:9" ht="12.75">
      <c r="F94" s="216"/>
      <c r="G94" s="217"/>
      <c r="H94" s="217"/>
      <c r="I94" s="31"/>
    </row>
    <row r="95" spans="6:9" ht="12.75">
      <c r="F95" s="216"/>
      <c r="G95" s="217"/>
      <c r="H95" s="217"/>
      <c r="I95" s="31"/>
    </row>
    <row r="96" spans="6:9" ht="12.75">
      <c r="F96" s="216"/>
      <c r="G96" s="217"/>
      <c r="H96" s="217"/>
      <c r="I96" s="31"/>
    </row>
    <row r="97" spans="6:9" ht="12.75">
      <c r="F97" s="216"/>
      <c r="G97" s="217"/>
      <c r="H97" s="217"/>
      <c r="I97" s="31"/>
    </row>
    <row r="98" spans="6:9" ht="12.75">
      <c r="F98" s="216"/>
      <c r="G98" s="217"/>
      <c r="H98" s="217"/>
      <c r="I98" s="31"/>
    </row>
    <row r="99" spans="6:9" ht="12.75">
      <c r="F99" s="216"/>
      <c r="G99" s="217"/>
      <c r="H99" s="217"/>
      <c r="I99" s="31"/>
    </row>
  </sheetData>
  <mergeCells count="4">
    <mergeCell ref="A1:B1"/>
    <mergeCell ref="A2:B2"/>
    <mergeCell ref="G2:I2"/>
    <mergeCell ref="H48:I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5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9" t="s">
        <v>32</v>
      </c>
      <c r="B1" s="80"/>
      <c r="C1" s="80"/>
      <c r="D1" s="80"/>
      <c r="E1" s="80"/>
      <c r="F1" s="80"/>
      <c r="G1" s="80"/>
    </row>
    <row r="2" spans="1:7" ht="12.75" customHeight="1">
      <c r="A2" s="81" t="s">
        <v>33</v>
      </c>
      <c r="B2" s="82"/>
      <c r="C2" s="83" t="s">
        <v>99</v>
      </c>
      <c r="D2" s="83" t="s">
        <v>196</v>
      </c>
      <c r="E2" s="84"/>
      <c r="F2" s="85" t="s">
        <v>34</v>
      </c>
      <c r="G2" s="86"/>
    </row>
    <row r="3" spans="1:7" ht="3" customHeight="1" hidden="1">
      <c r="A3" s="87"/>
      <c r="B3" s="88"/>
      <c r="C3" s="89"/>
      <c r="D3" s="89"/>
      <c r="E3" s="90"/>
      <c r="F3" s="91"/>
      <c r="G3" s="92"/>
    </row>
    <row r="4" spans="1:7" ht="12" customHeight="1">
      <c r="A4" s="93" t="s">
        <v>35</v>
      </c>
      <c r="B4" s="88"/>
      <c r="C4" s="89"/>
      <c r="D4" s="89"/>
      <c r="E4" s="90"/>
      <c r="F4" s="91" t="s">
        <v>36</v>
      </c>
      <c r="G4" s="94"/>
    </row>
    <row r="5" spans="1:7" ht="12.95" customHeight="1">
      <c r="A5" s="95" t="s">
        <v>195</v>
      </c>
      <c r="B5" s="96"/>
      <c r="C5" s="97" t="s">
        <v>196</v>
      </c>
      <c r="D5" s="98"/>
      <c r="E5" s="96"/>
      <c r="F5" s="91" t="s">
        <v>37</v>
      </c>
      <c r="G5" s="92"/>
    </row>
    <row r="6" spans="1:15" ht="12.95" customHeight="1">
      <c r="A6" s="93" t="s">
        <v>38</v>
      </c>
      <c r="B6" s="88"/>
      <c r="C6" s="89"/>
      <c r="D6" s="89"/>
      <c r="E6" s="90"/>
      <c r="F6" s="99" t="s">
        <v>39</v>
      </c>
      <c r="G6" s="100">
        <v>0</v>
      </c>
      <c r="O6" s="101"/>
    </row>
    <row r="7" spans="1:7" ht="12.95" customHeight="1">
      <c r="A7" s="102" t="s">
        <v>103</v>
      </c>
      <c r="B7" s="103"/>
      <c r="C7" s="104" t="s">
        <v>104</v>
      </c>
      <c r="D7" s="105"/>
      <c r="E7" s="105"/>
      <c r="F7" s="106" t="s">
        <v>40</v>
      </c>
      <c r="G7" s="100">
        <f>IF(G6=0,,ROUND((F30+F32)/G6,1))</f>
        <v>0</v>
      </c>
    </row>
    <row r="8" spans="1:9" ht="12.75">
      <c r="A8" s="107" t="s">
        <v>41</v>
      </c>
      <c r="B8" s="91"/>
      <c r="C8" s="515" t="s">
        <v>166</v>
      </c>
      <c r="D8" s="515"/>
      <c r="E8" s="516"/>
      <c r="F8" s="108" t="s">
        <v>42</v>
      </c>
      <c r="G8" s="109"/>
      <c r="H8" s="110"/>
      <c r="I8" s="111"/>
    </row>
    <row r="9" spans="1:8" ht="12.75">
      <c r="A9" s="107" t="s">
        <v>43</v>
      </c>
      <c r="B9" s="91"/>
      <c r="C9" s="515"/>
      <c r="D9" s="515"/>
      <c r="E9" s="516"/>
      <c r="F9" s="91"/>
      <c r="G9" s="112"/>
      <c r="H9" s="113"/>
    </row>
    <row r="10" spans="1:8" ht="12.75">
      <c r="A10" s="107" t="s">
        <v>44</v>
      </c>
      <c r="B10" s="91"/>
      <c r="C10" s="515" t="s">
        <v>165</v>
      </c>
      <c r="D10" s="515"/>
      <c r="E10" s="515"/>
      <c r="F10" s="114"/>
      <c r="G10" s="115"/>
      <c r="H10" s="116"/>
    </row>
    <row r="11" spans="1:57" ht="13.5" customHeight="1">
      <c r="A11" s="107" t="s">
        <v>45</v>
      </c>
      <c r="B11" s="91"/>
      <c r="C11" s="515"/>
      <c r="D11" s="515"/>
      <c r="E11" s="515"/>
      <c r="F11" s="117" t="s">
        <v>46</v>
      </c>
      <c r="G11" s="118"/>
      <c r="H11" s="113"/>
      <c r="BA11" s="119"/>
      <c r="BB11" s="119"/>
      <c r="BC11" s="119"/>
      <c r="BD11" s="119"/>
      <c r="BE11" s="119"/>
    </row>
    <row r="12" spans="1:8" ht="12.75" customHeight="1">
      <c r="A12" s="120" t="s">
        <v>47</v>
      </c>
      <c r="B12" s="88"/>
      <c r="C12" s="517"/>
      <c r="D12" s="517"/>
      <c r="E12" s="517"/>
      <c r="F12" s="121" t="s">
        <v>48</v>
      </c>
      <c r="G12" s="122"/>
      <c r="H12" s="113"/>
    </row>
    <row r="13" spans="1:8" ht="28.5" customHeight="1" thickBot="1">
      <c r="A13" s="123" t="s">
        <v>49</v>
      </c>
      <c r="B13" s="124"/>
      <c r="C13" s="124"/>
      <c r="D13" s="124"/>
      <c r="E13" s="125"/>
      <c r="F13" s="125"/>
      <c r="G13" s="126"/>
      <c r="H13" s="113"/>
    </row>
    <row r="14" spans="1:7" ht="17.25" customHeight="1" thickBot="1">
      <c r="A14" s="127" t="s">
        <v>50</v>
      </c>
      <c r="B14" s="128"/>
      <c r="C14" s="129"/>
      <c r="D14" s="130" t="s">
        <v>51</v>
      </c>
      <c r="E14" s="131"/>
      <c r="F14" s="131"/>
      <c r="G14" s="129"/>
    </row>
    <row r="15" spans="1:7" ht="15.95" customHeight="1">
      <c r="A15" s="132"/>
      <c r="B15" s="133" t="s">
        <v>52</v>
      </c>
      <c r="C15" s="134" t="e">
        <f>'SO 04 1 Rek'!E40</f>
        <v>#REF!</v>
      </c>
      <c r="D15" s="135" t="str">
        <f>'SO 04 1 Rek'!A45</f>
        <v>Ztížené výrobní podmínky</v>
      </c>
      <c r="E15" s="136"/>
      <c r="F15" s="137"/>
      <c r="G15" s="134">
        <f>'SO 04 1 Rek'!I45</f>
        <v>0</v>
      </c>
    </row>
    <row r="16" spans="1:7" ht="15.95" customHeight="1">
      <c r="A16" s="132" t="s">
        <v>53</v>
      </c>
      <c r="B16" s="133" t="s">
        <v>54</v>
      </c>
      <c r="C16" s="134" t="e">
        <f>'SO 04 1 Rek'!F40</f>
        <v>#REF!</v>
      </c>
      <c r="D16" s="87" t="str">
        <f>'SO 04 1 Rek'!A46</f>
        <v>Oborová přirážka</v>
      </c>
      <c r="E16" s="138"/>
      <c r="F16" s="139"/>
      <c r="G16" s="134">
        <f>'SO 04 1 Rek'!I46</f>
        <v>0</v>
      </c>
    </row>
    <row r="17" spans="1:7" ht="15.95" customHeight="1">
      <c r="A17" s="132" t="s">
        <v>55</v>
      </c>
      <c r="B17" s="133" t="s">
        <v>56</v>
      </c>
      <c r="C17" s="134" t="e">
        <f>'SO 04 1 Rek'!H40</f>
        <v>#REF!</v>
      </c>
      <c r="D17" s="87" t="str">
        <f>'SO 04 1 Rek'!A47</f>
        <v>Přesun stavebních kapacit</v>
      </c>
      <c r="E17" s="138"/>
      <c r="F17" s="139"/>
      <c r="G17" s="134">
        <f>'SO 04 1 Rek'!I47</f>
        <v>0</v>
      </c>
    </row>
    <row r="18" spans="1:7" ht="15.95" customHeight="1">
      <c r="A18" s="140" t="s">
        <v>57</v>
      </c>
      <c r="B18" s="141" t="s">
        <v>58</v>
      </c>
      <c r="C18" s="134" t="e">
        <f>'SO 04 1 Rek'!G40</f>
        <v>#REF!</v>
      </c>
      <c r="D18" s="87" t="str">
        <f>'SO 04 1 Rek'!A48</f>
        <v>Mimostaveništní doprava</v>
      </c>
      <c r="E18" s="138"/>
      <c r="F18" s="139"/>
      <c r="G18" s="134">
        <f>'SO 04 1 Rek'!I48</f>
        <v>0</v>
      </c>
    </row>
    <row r="19" spans="1:7" ht="15.95" customHeight="1">
      <c r="A19" s="142" t="s">
        <v>59</v>
      </c>
      <c r="B19" s="133"/>
      <c r="C19" s="134" t="e">
        <f>SUM(C15:C18)</f>
        <v>#REF!</v>
      </c>
      <c r="D19" s="87" t="str">
        <f>'SO 04 1 Rek'!A49</f>
        <v>Zařízení staveniště</v>
      </c>
      <c r="E19" s="138"/>
      <c r="F19" s="139"/>
      <c r="G19" s="134">
        <f>'SO 04 1 Rek'!I49</f>
        <v>0</v>
      </c>
    </row>
    <row r="20" spans="1:7" ht="15.95" customHeight="1">
      <c r="A20" s="142"/>
      <c r="B20" s="133"/>
      <c r="C20" s="134"/>
      <c r="D20" s="87" t="str">
        <f>'SO 04 1 Rek'!A50</f>
        <v>Provoz investora</v>
      </c>
      <c r="E20" s="138"/>
      <c r="F20" s="139"/>
      <c r="G20" s="134">
        <f>'SO 04 1 Rek'!I50</f>
        <v>0</v>
      </c>
    </row>
    <row r="21" spans="1:7" ht="15.95" customHeight="1">
      <c r="A21" s="142" t="s">
        <v>29</v>
      </c>
      <c r="B21" s="133"/>
      <c r="C21" s="134" t="e">
        <f>'SO 04 1 Rek'!I40</f>
        <v>#REF!</v>
      </c>
      <c r="D21" s="87" t="str">
        <f>'SO 04 1 Rek'!A51</f>
        <v>Kompletační činnost (IČD)</v>
      </c>
      <c r="E21" s="138"/>
      <c r="F21" s="139"/>
      <c r="G21" s="134">
        <f>'SO 04 1 Rek'!I51</f>
        <v>0</v>
      </c>
    </row>
    <row r="22" spans="1:7" ht="15.95" customHeight="1">
      <c r="A22" s="143" t="s">
        <v>60</v>
      </c>
      <c r="B22" s="113"/>
      <c r="C22" s="134" t="e">
        <f>C19+C21</f>
        <v>#REF!</v>
      </c>
      <c r="D22" s="87" t="s">
        <v>61</v>
      </c>
      <c r="E22" s="138"/>
      <c r="F22" s="139"/>
      <c r="G22" s="134">
        <f>G23-SUM(G15:G21)</f>
        <v>0</v>
      </c>
    </row>
    <row r="23" spans="1:7" ht="15.95" customHeight="1" thickBot="1">
      <c r="A23" s="513" t="s">
        <v>62</v>
      </c>
      <c r="B23" s="514"/>
      <c r="C23" s="144" t="e">
        <f>C22+G23</f>
        <v>#REF!</v>
      </c>
      <c r="D23" s="145" t="s">
        <v>63</v>
      </c>
      <c r="E23" s="146"/>
      <c r="F23" s="147"/>
      <c r="G23" s="134">
        <f>'SO 04 1 Rek'!H53</f>
        <v>0</v>
      </c>
    </row>
    <row r="24" spans="1:7" ht="12.75">
      <c r="A24" s="148" t="s">
        <v>64</v>
      </c>
      <c r="B24" s="149"/>
      <c r="C24" s="150"/>
      <c r="D24" s="149" t="s">
        <v>65</v>
      </c>
      <c r="E24" s="149"/>
      <c r="F24" s="151" t="s">
        <v>66</v>
      </c>
      <c r="G24" s="152"/>
    </row>
    <row r="25" spans="1:7" ht="12.75">
      <c r="A25" s="143" t="s">
        <v>67</v>
      </c>
      <c r="B25" s="113"/>
      <c r="C25" s="153"/>
      <c r="D25" s="113" t="s">
        <v>67</v>
      </c>
      <c r="F25" s="154" t="s">
        <v>67</v>
      </c>
      <c r="G25" s="155"/>
    </row>
    <row r="26" spans="1:7" ht="37.5" customHeight="1">
      <c r="A26" s="143" t="s">
        <v>68</v>
      </c>
      <c r="B26" s="156"/>
      <c r="C26" s="153"/>
      <c r="D26" s="113" t="s">
        <v>68</v>
      </c>
      <c r="F26" s="154" t="s">
        <v>68</v>
      </c>
      <c r="G26" s="155"/>
    </row>
    <row r="27" spans="1:7" ht="12.75">
      <c r="A27" s="143"/>
      <c r="B27" s="157"/>
      <c r="C27" s="153"/>
      <c r="D27" s="113"/>
      <c r="F27" s="154"/>
      <c r="G27" s="155"/>
    </row>
    <row r="28" spans="1:7" ht="12.75">
      <c r="A28" s="143" t="s">
        <v>69</v>
      </c>
      <c r="B28" s="113"/>
      <c r="C28" s="153"/>
      <c r="D28" s="154" t="s">
        <v>70</v>
      </c>
      <c r="E28" s="153"/>
      <c r="F28" s="158" t="s">
        <v>70</v>
      </c>
      <c r="G28" s="155"/>
    </row>
    <row r="29" spans="1:7" ht="69" customHeight="1">
      <c r="A29" s="143"/>
      <c r="B29" s="113"/>
      <c r="C29" s="159"/>
      <c r="D29" s="160"/>
      <c r="E29" s="159"/>
      <c r="F29" s="113"/>
      <c r="G29" s="155"/>
    </row>
    <row r="30" spans="1:7" ht="12.75">
      <c r="A30" s="161" t="s">
        <v>11</v>
      </c>
      <c r="B30" s="162"/>
      <c r="C30" s="163">
        <v>21</v>
      </c>
      <c r="D30" s="162" t="s">
        <v>71</v>
      </c>
      <c r="E30" s="164"/>
      <c r="F30" s="519" t="e">
        <f>C23-F32</f>
        <v>#REF!</v>
      </c>
      <c r="G30" s="520"/>
    </row>
    <row r="31" spans="1:7" ht="12.75">
      <c r="A31" s="161" t="s">
        <v>72</v>
      </c>
      <c r="B31" s="162"/>
      <c r="C31" s="163">
        <f>C30</f>
        <v>21</v>
      </c>
      <c r="D31" s="162" t="s">
        <v>73</v>
      </c>
      <c r="E31" s="164"/>
      <c r="F31" s="519" t="e">
        <f>ROUND(PRODUCT(F30,C31/100),0)</f>
        <v>#REF!</v>
      </c>
      <c r="G31" s="520"/>
    </row>
    <row r="32" spans="1:7" ht="12.75">
      <c r="A32" s="161" t="s">
        <v>11</v>
      </c>
      <c r="B32" s="162"/>
      <c r="C32" s="163">
        <v>0</v>
      </c>
      <c r="D32" s="162" t="s">
        <v>73</v>
      </c>
      <c r="E32" s="164"/>
      <c r="F32" s="519">
        <v>0</v>
      </c>
      <c r="G32" s="520"/>
    </row>
    <row r="33" spans="1:7" ht="12.75">
      <c r="A33" s="161" t="s">
        <v>72</v>
      </c>
      <c r="B33" s="165"/>
      <c r="C33" s="166">
        <f>C32</f>
        <v>0</v>
      </c>
      <c r="D33" s="162" t="s">
        <v>73</v>
      </c>
      <c r="E33" s="139"/>
      <c r="F33" s="519">
        <f>ROUND(PRODUCT(F32,C33/100),0)</f>
        <v>0</v>
      </c>
      <c r="G33" s="520"/>
    </row>
    <row r="34" spans="1:7" s="170" customFormat="1" ht="19.5" customHeight="1" thickBot="1">
      <c r="A34" s="167" t="s">
        <v>74</v>
      </c>
      <c r="B34" s="168"/>
      <c r="C34" s="168"/>
      <c r="D34" s="168"/>
      <c r="E34" s="169"/>
      <c r="F34" s="521" t="e">
        <f>ROUND(SUM(F30:F33),0)</f>
        <v>#REF!</v>
      </c>
      <c r="G34" s="522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523"/>
      <c r="C37" s="523"/>
      <c r="D37" s="523"/>
      <c r="E37" s="523"/>
      <c r="F37" s="523"/>
      <c r="G37" s="523"/>
      <c r="H37" s="1" t="s">
        <v>1</v>
      </c>
    </row>
    <row r="38" spans="1:8" ht="12.75" customHeight="1">
      <c r="A38" s="171"/>
      <c r="B38" s="523"/>
      <c r="C38" s="523"/>
      <c r="D38" s="523"/>
      <c r="E38" s="523"/>
      <c r="F38" s="523"/>
      <c r="G38" s="523"/>
      <c r="H38" s="1" t="s">
        <v>1</v>
      </c>
    </row>
    <row r="39" spans="1:8" ht="12.75">
      <c r="A39" s="171"/>
      <c r="B39" s="523"/>
      <c r="C39" s="523"/>
      <c r="D39" s="523"/>
      <c r="E39" s="523"/>
      <c r="F39" s="523"/>
      <c r="G39" s="523"/>
      <c r="H39" s="1" t="s">
        <v>1</v>
      </c>
    </row>
    <row r="40" spans="1:8" ht="12.75">
      <c r="A40" s="171"/>
      <c r="B40" s="523"/>
      <c r="C40" s="523"/>
      <c r="D40" s="523"/>
      <c r="E40" s="523"/>
      <c r="F40" s="523"/>
      <c r="G40" s="523"/>
      <c r="H40" s="1" t="s">
        <v>1</v>
      </c>
    </row>
    <row r="41" spans="1:8" ht="12.75">
      <c r="A41" s="171"/>
      <c r="B41" s="523"/>
      <c r="C41" s="523"/>
      <c r="D41" s="523"/>
      <c r="E41" s="523"/>
      <c r="F41" s="523"/>
      <c r="G41" s="523"/>
      <c r="H41" s="1" t="s">
        <v>1</v>
      </c>
    </row>
    <row r="42" spans="1:8" ht="12.75">
      <c r="A42" s="171"/>
      <c r="B42" s="523"/>
      <c r="C42" s="523"/>
      <c r="D42" s="523"/>
      <c r="E42" s="523"/>
      <c r="F42" s="523"/>
      <c r="G42" s="523"/>
      <c r="H42" s="1" t="s">
        <v>1</v>
      </c>
    </row>
    <row r="43" spans="1:8" ht="12.75">
      <c r="A43" s="171"/>
      <c r="B43" s="523"/>
      <c r="C43" s="523"/>
      <c r="D43" s="523"/>
      <c r="E43" s="523"/>
      <c r="F43" s="523"/>
      <c r="G43" s="523"/>
      <c r="H43" s="1" t="s">
        <v>1</v>
      </c>
    </row>
    <row r="44" spans="1:8" ht="12.75" customHeight="1">
      <c r="A44" s="171"/>
      <c r="B44" s="523"/>
      <c r="C44" s="523"/>
      <c r="D44" s="523"/>
      <c r="E44" s="523"/>
      <c r="F44" s="523"/>
      <c r="G44" s="523"/>
      <c r="H44" s="1" t="s">
        <v>1</v>
      </c>
    </row>
    <row r="45" spans="1:8" ht="12.75" customHeight="1">
      <c r="A45" s="171"/>
      <c r="B45" s="523"/>
      <c r="C45" s="523"/>
      <c r="D45" s="523"/>
      <c r="E45" s="523"/>
      <c r="F45" s="523"/>
      <c r="G45" s="523"/>
      <c r="H45" s="1" t="s">
        <v>1</v>
      </c>
    </row>
    <row r="46" spans="2:7" ht="12.75">
      <c r="B46" s="518"/>
      <c r="C46" s="518"/>
      <c r="D46" s="518"/>
      <c r="E46" s="518"/>
      <c r="F46" s="518"/>
      <c r="G46" s="518"/>
    </row>
    <row r="47" spans="2:7" ht="12.75">
      <c r="B47" s="518"/>
      <c r="C47" s="518"/>
      <c r="D47" s="518"/>
      <c r="E47" s="518"/>
      <c r="F47" s="518"/>
      <c r="G47" s="518"/>
    </row>
    <row r="48" spans="2:7" ht="12.75">
      <c r="B48" s="518"/>
      <c r="C48" s="518"/>
      <c r="D48" s="518"/>
      <c r="E48" s="518"/>
      <c r="F48" s="518"/>
      <c r="G48" s="518"/>
    </row>
    <row r="49" spans="2:7" ht="12.75">
      <c r="B49" s="518"/>
      <c r="C49" s="518"/>
      <c r="D49" s="518"/>
      <c r="E49" s="518"/>
      <c r="F49" s="518"/>
      <c r="G49" s="518"/>
    </row>
    <row r="50" spans="2:7" ht="12.75">
      <c r="B50" s="518"/>
      <c r="C50" s="518"/>
      <c r="D50" s="518"/>
      <c r="E50" s="518"/>
      <c r="F50" s="518"/>
      <c r="G50" s="518"/>
    </row>
    <row r="51" spans="2:7" ht="12.75">
      <c r="B51" s="518"/>
      <c r="C51" s="518"/>
      <c r="D51" s="518"/>
      <c r="E51" s="518"/>
      <c r="F51" s="518"/>
      <c r="G51" s="51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524" t="s">
        <v>2</v>
      </c>
      <c r="B1" s="525"/>
      <c r="C1" s="172" t="s">
        <v>105</v>
      </c>
      <c r="D1" s="173"/>
      <c r="E1" s="174"/>
      <c r="F1" s="173"/>
      <c r="G1" s="175" t="s">
        <v>76</v>
      </c>
      <c r="H1" s="176" t="s">
        <v>99</v>
      </c>
      <c r="I1" s="177"/>
    </row>
    <row r="2" spans="1:9" ht="13.5" thickBot="1">
      <c r="A2" s="526" t="s">
        <v>77</v>
      </c>
      <c r="B2" s="527"/>
      <c r="C2" s="178" t="s">
        <v>197</v>
      </c>
      <c r="D2" s="179"/>
      <c r="E2" s="180"/>
      <c r="F2" s="179"/>
      <c r="G2" s="528" t="s">
        <v>196</v>
      </c>
      <c r="H2" s="529"/>
      <c r="I2" s="530"/>
    </row>
    <row r="3" ht="13.5" thickTop="1">
      <c r="F3" s="113"/>
    </row>
    <row r="4" spans="1:9" ht="19.5" customHeight="1">
      <c r="A4" s="181" t="s">
        <v>78</v>
      </c>
      <c r="B4" s="182"/>
      <c r="C4" s="182"/>
      <c r="D4" s="182"/>
      <c r="E4" s="183"/>
      <c r="F4" s="182"/>
      <c r="G4" s="182"/>
      <c r="H4" s="182"/>
      <c r="I4" s="182"/>
    </row>
    <row r="5" ht="13.5" thickBot="1"/>
    <row r="6" spans="1:9" s="113" customFormat="1" ht="13.5" thickBot="1">
      <c r="A6" s="184"/>
      <c r="B6" s="185" t="s">
        <v>79</v>
      </c>
      <c r="C6" s="185"/>
      <c r="D6" s="186"/>
      <c r="E6" s="187" t="s">
        <v>25</v>
      </c>
      <c r="F6" s="188" t="s">
        <v>26</v>
      </c>
      <c r="G6" s="188" t="s">
        <v>27</v>
      </c>
      <c r="H6" s="188" t="s">
        <v>28</v>
      </c>
      <c r="I6" s="189" t="s">
        <v>29</v>
      </c>
    </row>
    <row r="7" spans="1:9" s="113" customFormat="1" ht="12.75">
      <c r="A7" s="271" t="e">
        <f>#REF!</f>
        <v>#REF!</v>
      </c>
      <c r="B7" s="47" t="e">
        <f>#REF!</f>
        <v>#REF!</v>
      </c>
      <c r="D7" s="190"/>
      <c r="E7" s="272" t="e">
        <f>#REF!</f>
        <v>#REF!</v>
      </c>
      <c r="F7" s="273" t="e">
        <f>#REF!</f>
        <v>#REF!</v>
      </c>
      <c r="G7" s="273" t="e">
        <f>#REF!</f>
        <v>#REF!</v>
      </c>
      <c r="H7" s="273" t="e">
        <f>#REF!</f>
        <v>#REF!</v>
      </c>
      <c r="I7" s="274" t="e">
        <f>#REF!</f>
        <v>#REF!</v>
      </c>
    </row>
    <row r="8" spans="1:9" s="113" customFormat="1" ht="12.75">
      <c r="A8" s="271" t="e">
        <f>#REF!</f>
        <v>#REF!</v>
      </c>
      <c r="B8" s="47" t="e">
        <f>#REF!</f>
        <v>#REF!</v>
      </c>
      <c r="D8" s="190"/>
      <c r="E8" s="272" t="e">
        <f>#REF!</f>
        <v>#REF!</v>
      </c>
      <c r="F8" s="273" t="e">
        <f>#REF!</f>
        <v>#REF!</v>
      </c>
      <c r="G8" s="273" t="e">
        <f>#REF!</f>
        <v>#REF!</v>
      </c>
      <c r="H8" s="273" t="e">
        <f>#REF!</f>
        <v>#REF!</v>
      </c>
      <c r="I8" s="274" t="e">
        <f>#REF!</f>
        <v>#REF!</v>
      </c>
    </row>
    <row r="9" spans="1:9" s="113" customFormat="1" ht="12.75">
      <c r="A9" s="271" t="e">
        <f>#REF!</f>
        <v>#REF!</v>
      </c>
      <c r="B9" s="47" t="e">
        <f>#REF!</f>
        <v>#REF!</v>
      </c>
      <c r="D9" s="190"/>
      <c r="E9" s="272" t="e">
        <f>#REF!</f>
        <v>#REF!</v>
      </c>
      <c r="F9" s="273" t="e">
        <f>#REF!</f>
        <v>#REF!</v>
      </c>
      <c r="G9" s="273" t="e">
        <f>#REF!</f>
        <v>#REF!</v>
      </c>
      <c r="H9" s="273" t="e">
        <f>#REF!</f>
        <v>#REF!</v>
      </c>
      <c r="I9" s="274" t="e">
        <f>#REF!</f>
        <v>#REF!</v>
      </c>
    </row>
    <row r="10" spans="1:9" s="113" customFormat="1" ht="12.75">
      <c r="A10" s="271" t="e">
        <f>#REF!</f>
        <v>#REF!</v>
      </c>
      <c r="B10" s="47" t="e">
        <f>#REF!</f>
        <v>#REF!</v>
      </c>
      <c r="D10" s="190"/>
      <c r="E10" s="272" t="e">
        <f>#REF!</f>
        <v>#REF!</v>
      </c>
      <c r="F10" s="273" t="e">
        <f>#REF!</f>
        <v>#REF!</v>
      </c>
      <c r="G10" s="273" t="e">
        <f>#REF!</f>
        <v>#REF!</v>
      </c>
      <c r="H10" s="273" t="e">
        <f>#REF!</f>
        <v>#REF!</v>
      </c>
      <c r="I10" s="274" t="e">
        <f>#REF!</f>
        <v>#REF!</v>
      </c>
    </row>
    <row r="11" spans="1:9" s="113" customFormat="1" ht="12.75">
      <c r="A11" s="271" t="e">
        <f>#REF!</f>
        <v>#REF!</v>
      </c>
      <c r="B11" s="47" t="e">
        <f>#REF!</f>
        <v>#REF!</v>
      </c>
      <c r="D11" s="190"/>
      <c r="E11" s="272" t="e">
        <f>#REF!</f>
        <v>#REF!</v>
      </c>
      <c r="F11" s="273" t="e">
        <f>#REF!</f>
        <v>#REF!</v>
      </c>
      <c r="G11" s="273" t="e">
        <f>#REF!</f>
        <v>#REF!</v>
      </c>
      <c r="H11" s="273" t="e">
        <f>#REF!</f>
        <v>#REF!</v>
      </c>
      <c r="I11" s="274" t="e">
        <f>#REF!</f>
        <v>#REF!</v>
      </c>
    </row>
    <row r="12" spans="1:9" s="113" customFormat="1" ht="12.75">
      <c r="A12" s="271" t="e">
        <f>#REF!</f>
        <v>#REF!</v>
      </c>
      <c r="B12" s="47" t="e">
        <f>#REF!</f>
        <v>#REF!</v>
      </c>
      <c r="D12" s="190"/>
      <c r="E12" s="272" t="e">
        <f>#REF!</f>
        <v>#REF!</v>
      </c>
      <c r="F12" s="273" t="e">
        <f>#REF!</f>
        <v>#REF!</v>
      </c>
      <c r="G12" s="273" t="e">
        <f>#REF!</f>
        <v>#REF!</v>
      </c>
      <c r="H12" s="273" t="e">
        <f>#REF!</f>
        <v>#REF!</v>
      </c>
      <c r="I12" s="274" t="e">
        <f>#REF!</f>
        <v>#REF!</v>
      </c>
    </row>
    <row r="13" spans="1:9" s="113" customFormat="1" ht="12.75">
      <c r="A13" s="271" t="e">
        <f>#REF!</f>
        <v>#REF!</v>
      </c>
      <c r="B13" s="47" t="e">
        <f>#REF!</f>
        <v>#REF!</v>
      </c>
      <c r="D13" s="190"/>
      <c r="E13" s="272" t="e">
        <f>#REF!</f>
        <v>#REF!</v>
      </c>
      <c r="F13" s="273" t="e">
        <f>#REF!</f>
        <v>#REF!</v>
      </c>
      <c r="G13" s="273" t="e">
        <f>#REF!</f>
        <v>#REF!</v>
      </c>
      <c r="H13" s="273" t="e">
        <f>#REF!</f>
        <v>#REF!</v>
      </c>
      <c r="I13" s="274" t="e">
        <f>#REF!</f>
        <v>#REF!</v>
      </c>
    </row>
    <row r="14" spans="1:9" s="113" customFormat="1" ht="12.75">
      <c r="A14" s="271" t="e">
        <f>#REF!</f>
        <v>#REF!</v>
      </c>
      <c r="B14" s="47" t="e">
        <f>#REF!</f>
        <v>#REF!</v>
      </c>
      <c r="D14" s="190"/>
      <c r="E14" s="272" t="e">
        <f>#REF!</f>
        <v>#REF!</v>
      </c>
      <c r="F14" s="273" t="e">
        <f>#REF!</f>
        <v>#REF!</v>
      </c>
      <c r="G14" s="273" t="e">
        <f>#REF!</f>
        <v>#REF!</v>
      </c>
      <c r="H14" s="273" t="e">
        <f>#REF!</f>
        <v>#REF!</v>
      </c>
      <c r="I14" s="274" t="e">
        <f>#REF!</f>
        <v>#REF!</v>
      </c>
    </row>
    <row r="15" spans="1:9" s="113" customFormat="1" ht="12.75">
      <c r="A15" s="271" t="e">
        <f>#REF!</f>
        <v>#REF!</v>
      </c>
      <c r="B15" s="47" t="e">
        <f>#REF!</f>
        <v>#REF!</v>
      </c>
      <c r="D15" s="190"/>
      <c r="E15" s="272" t="e">
        <f>#REF!</f>
        <v>#REF!</v>
      </c>
      <c r="F15" s="273" t="e">
        <f>#REF!</f>
        <v>#REF!</v>
      </c>
      <c r="G15" s="273" t="e">
        <f>#REF!</f>
        <v>#REF!</v>
      </c>
      <c r="H15" s="273" t="e">
        <f>#REF!</f>
        <v>#REF!</v>
      </c>
      <c r="I15" s="274" t="e">
        <f>#REF!</f>
        <v>#REF!</v>
      </c>
    </row>
    <row r="16" spans="1:9" s="113" customFormat="1" ht="12.75">
      <c r="A16" s="271" t="e">
        <f>#REF!</f>
        <v>#REF!</v>
      </c>
      <c r="B16" s="47" t="e">
        <f>#REF!</f>
        <v>#REF!</v>
      </c>
      <c r="D16" s="190"/>
      <c r="E16" s="272" t="e">
        <f>#REF!</f>
        <v>#REF!</v>
      </c>
      <c r="F16" s="273" t="e">
        <f>#REF!</f>
        <v>#REF!</v>
      </c>
      <c r="G16" s="273" t="e">
        <f>#REF!</f>
        <v>#REF!</v>
      </c>
      <c r="H16" s="273" t="e">
        <f>#REF!</f>
        <v>#REF!</v>
      </c>
      <c r="I16" s="274" t="e">
        <f>#REF!</f>
        <v>#REF!</v>
      </c>
    </row>
    <row r="17" spans="1:9" s="113" customFormat="1" ht="12.75">
      <c r="A17" s="271" t="e">
        <f>#REF!</f>
        <v>#REF!</v>
      </c>
      <c r="B17" s="47" t="e">
        <f>#REF!</f>
        <v>#REF!</v>
      </c>
      <c r="D17" s="190"/>
      <c r="E17" s="272" t="e">
        <f>#REF!</f>
        <v>#REF!</v>
      </c>
      <c r="F17" s="273" t="e">
        <f>#REF!</f>
        <v>#REF!</v>
      </c>
      <c r="G17" s="273" t="e">
        <f>#REF!</f>
        <v>#REF!</v>
      </c>
      <c r="H17" s="273" t="e">
        <f>#REF!</f>
        <v>#REF!</v>
      </c>
      <c r="I17" s="274" t="e">
        <f>#REF!</f>
        <v>#REF!</v>
      </c>
    </row>
    <row r="18" spans="1:9" s="113" customFormat="1" ht="12.75">
      <c r="A18" s="271" t="e">
        <f>#REF!</f>
        <v>#REF!</v>
      </c>
      <c r="B18" s="47" t="e">
        <f>#REF!</f>
        <v>#REF!</v>
      </c>
      <c r="D18" s="190"/>
      <c r="E18" s="272" t="e">
        <f>#REF!</f>
        <v>#REF!</v>
      </c>
      <c r="F18" s="273" t="e">
        <f>#REF!</f>
        <v>#REF!</v>
      </c>
      <c r="G18" s="273" t="e">
        <f>#REF!</f>
        <v>#REF!</v>
      </c>
      <c r="H18" s="273" t="e">
        <f>#REF!</f>
        <v>#REF!</v>
      </c>
      <c r="I18" s="274" t="e">
        <f>#REF!</f>
        <v>#REF!</v>
      </c>
    </row>
    <row r="19" spans="1:9" s="113" customFormat="1" ht="12.75">
      <c r="A19" s="271" t="e">
        <f>#REF!</f>
        <v>#REF!</v>
      </c>
      <c r="B19" s="47" t="e">
        <f>#REF!</f>
        <v>#REF!</v>
      </c>
      <c r="D19" s="190"/>
      <c r="E19" s="272" t="e">
        <f>#REF!</f>
        <v>#REF!</v>
      </c>
      <c r="F19" s="273" t="e">
        <f>#REF!</f>
        <v>#REF!</v>
      </c>
      <c r="G19" s="273" t="e">
        <f>#REF!</f>
        <v>#REF!</v>
      </c>
      <c r="H19" s="273" t="e">
        <f>#REF!</f>
        <v>#REF!</v>
      </c>
      <c r="I19" s="274" t="e">
        <f>#REF!</f>
        <v>#REF!</v>
      </c>
    </row>
    <row r="20" spans="1:9" s="113" customFormat="1" ht="12.75">
      <c r="A20" s="271" t="e">
        <f>#REF!</f>
        <v>#REF!</v>
      </c>
      <c r="B20" s="47" t="e">
        <f>#REF!</f>
        <v>#REF!</v>
      </c>
      <c r="D20" s="190"/>
      <c r="E20" s="272" t="e">
        <f>#REF!</f>
        <v>#REF!</v>
      </c>
      <c r="F20" s="273" t="e">
        <f>#REF!</f>
        <v>#REF!</v>
      </c>
      <c r="G20" s="273" t="e">
        <f>#REF!</f>
        <v>#REF!</v>
      </c>
      <c r="H20" s="273" t="e">
        <f>#REF!</f>
        <v>#REF!</v>
      </c>
      <c r="I20" s="274" t="e">
        <f>#REF!</f>
        <v>#REF!</v>
      </c>
    </row>
    <row r="21" spans="1:9" s="113" customFormat="1" ht="12.75">
      <c r="A21" s="271" t="e">
        <f>#REF!</f>
        <v>#REF!</v>
      </c>
      <c r="B21" s="47" t="e">
        <f>#REF!</f>
        <v>#REF!</v>
      </c>
      <c r="D21" s="190"/>
      <c r="E21" s="272" t="e">
        <f>#REF!</f>
        <v>#REF!</v>
      </c>
      <c r="F21" s="273" t="e">
        <f>#REF!</f>
        <v>#REF!</v>
      </c>
      <c r="G21" s="273" t="e">
        <f>#REF!</f>
        <v>#REF!</v>
      </c>
      <c r="H21" s="273" t="e">
        <f>#REF!</f>
        <v>#REF!</v>
      </c>
      <c r="I21" s="274" t="e">
        <f>#REF!</f>
        <v>#REF!</v>
      </c>
    </row>
    <row r="22" spans="1:9" s="113" customFormat="1" ht="12.75">
      <c r="A22" s="271" t="e">
        <f>#REF!</f>
        <v>#REF!</v>
      </c>
      <c r="B22" s="47" t="e">
        <f>#REF!</f>
        <v>#REF!</v>
      </c>
      <c r="D22" s="190"/>
      <c r="E22" s="272" t="e">
        <f>#REF!</f>
        <v>#REF!</v>
      </c>
      <c r="F22" s="273" t="e">
        <f>#REF!</f>
        <v>#REF!</v>
      </c>
      <c r="G22" s="273" t="e">
        <f>#REF!</f>
        <v>#REF!</v>
      </c>
      <c r="H22" s="273" t="e">
        <f>#REF!</f>
        <v>#REF!</v>
      </c>
      <c r="I22" s="274" t="e">
        <f>#REF!</f>
        <v>#REF!</v>
      </c>
    </row>
    <row r="23" spans="1:9" s="113" customFormat="1" ht="12.75">
      <c r="A23" s="271" t="e">
        <f>#REF!</f>
        <v>#REF!</v>
      </c>
      <c r="B23" s="47" t="e">
        <f>#REF!</f>
        <v>#REF!</v>
      </c>
      <c r="D23" s="190"/>
      <c r="E23" s="272" t="e">
        <f>#REF!</f>
        <v>#REF!</v>
      </c>
      <c r="F23" s="273" t="e">
        <f>#REF!</f>
        <v>#REF!</v>
      </c>
      <c r="G23" s="273" t="e">
        <f>#REF!</f>
        <v>#REF!</v>
      </c>
      <c r="H23" s="273" t="e">
        <f>#REF!</f>
        <v>#REF!</v>
      </c>
      <c r="I23" s="274" t="e">
        <f>#REF!</f>
        <v>#REF!</v>
      </c>
    </row>
    <row r="24" spans="1:9" s="113" customFormat="1" ht="12.75">
      <c r="A24" s="271" t="e">
        <f>#REF!</f>
        <v>#REF!</v>
      </c>
      <c r="B24" s="47" t="e">
        <f>#REF!</f>
        <v>#REF!</v>
      </c>
      <c r="D24" s="190"/>
      <c r="E24" s="272" t="e">
        <f>#REF!</f>
        <v>#REF!</v>
      </c>
      <c r="F24" s="273" t="e">
        <f>#REF!</f>
        <v>#REF!</v>
      </c>
      <c r="G24" s="273" t="e">
        <f>#REF!</f>
        <v>#REF!</v>
      </c>
      <c r="H24" s="273" t="e">
        <f>#REF!</f>
        <v>#REF!</v>
      </c>
      <c r="I24" s="274" t="e">
        <f>#REF!</f>
        <v>#REF!</v>
      </c>
    </row>
    <row r="25" spans="1:9" s="113" customFormat="1" ht="12.75">
      <c r="A25" s="271" t="e">
        <f>#REF!</f>
        <v>#REF!</v>
      </c>
      <c r="B25" s="47" t="e">
        <f>#REF!</f>
        <v>#REF!</v>
      </c>
      <c r="D25" s="190"/>
      <c r="E25" s="272" t="e">
        <f>#REF!</f>
        <v>#REF!</v>
      </c>
      <c r="F25" s="273" t="e">
        <f>#REF!</f>
        <v>#REF!</v>
      </c>
      <c r="G25" s="273" t="e">
        <f>#REF!</f>
        <v>#REF!</v>
      </c>
      <c r="H25" s="273" t="e">
        <f>#REF!</f>
        <v>#REF!</v>
      </c>
      <c r="I25" s="274" t="e">
        <f>#REF!</f>
        <v>#REF!</v>
      </c>
    </row>
    <row r="26" spans="1:9" s="113" customFormat="1" ht="12.75">
      <c r="A26" s="271" t="e">
        <f>#REF!</f>
        <v>#REF!</v>
      </c>
      <c r="B26" s="47" t="e">
        <f>#REF!</f>
        <v>#REF!</v>
      </c>
      <c r="D26" s="190"/>
      <c r="E26" s="272" t="e">
        <f>#REF!</f>
        <v>#REF!</v>
      </c>
      <c r="F26" s="273" t="e">
        <f>#REF!</f>
        <v>#REF!</v>
      </c>
      <c r="G26" s="273" t="e">
        <f>#REF!</f>
        <v>#REF!</v>
      </c>
      <c r="H26" s="273" t="e">
        <f>#REF!</f>
        <v>#REF!</v>
      </c>
      <c r="I26" s="274" t="e">
        <f>#REF!</f>
        <v>#REF!</v>
      </c>
    </row>
    <row r="27" spans="1:9" s="113" customFormat="1" ht="12.75">
      <c r="A27" s="271" t="e">
        <f>#REF!</f>
        <v>#REF!</v>
      </c>
      <c r="B27" s="47" t="e">
        <f>#REF!</f>
        <v>#REF!</v>
      </c>
      <c r="D27" s="190"/>
      <c r="E27" s="272" t="e">
        <f>#REF!</f>
        <v>#REF!</v>
      </c>
      <c r="F27" s="273" t="e">
        <f>#REF!</f>
        <v>#REF!</v>
      </c>
      <c r="G27" s="273" t="e">
        <f>#REF!</f>
        <v>#REF!</v>
      </c>
      <c r="H27" s="273" t="e">
        <f>#REF!</f>
        <v>#REF!</v>
      </c>
      <c r="I27" s="274" t="e">
        <f>#REF!</f>
        <v>#REF!</v>
      </c>
    </row>
    <row r="28" spans="1:9" s="113" customFormat="1" ht="12.75">
      <c r="A28" s="271" t="e">
        <f>#REF!</f>
        <v>#REF!</v>
      </c>
      <c r="B28" s="47" t="e">
        <f>#REF!</f>
        <v>#REF!</v>
      </c>
      <c r="D28" s="190"/>
      <c r="E28" s="272" t="e">
        <f>#REF!</f>
        <v>#REF!</v>
      </c>
      <c r="F28" s="273" t="e">
        <f>#REF!</f>
        <v>#REF!</v>
      </c>
      <c r="G28" s="273" t="e">
        <f>#REF!</f>
        <v>#REF!</v>
      </c>
      <c r="H28" s="273" t="e">
        <f>#REF!</f>
        <v>#REF!</v>
      </c>
      <c r="I28" s="274" t="e">
        <f>#REF!</f>
        <v>#REF!</v>
      </c>
    </row>
    <row r="29" spans="1:9" s="113" customFormat="1" ht="12.75">
      <c r="A29" s="271" t="e">
        <f>#REF!</f>
        <v>#REF!</v>
      </c>
      <c r="B29" s="47" t="e">
        <f>#REF!</f>
        <v>#REF!</v>
      </c>
      <c r="D29" s="190"/>
      <c r="E29" s="272" t="e">
        <f>#REF!</f>
        <v>#REF!</v>
      </c>
      <c r="F29" s="273" t="e">
        <f>#REF!</f>
        <v>#REF!</v>
      </c>
      <c r="G29" s="273" t="e">
        <f>#REF!</f>
        <v>#REF!</v>
      </c>
      <c r="H29" s="273" t="e">
        <f>#REF!</f>
        <v>#REF!</v>
      </c>
      <c r="I29" s="274" t="e">
        <f>#REF!</f>
        <v>#REF!</v>
      </c>
    </row>
    <row r="30" spans="1:9" s="113" customFormat="1" ht="12.75">
      <c r="A30" s="271" t="e">
        <f>#REF!</f>
        <v>#REF!</v>
      </c>
      <c r="B30" s="47" t="e">
        <f>#REF!</f>
        <v>#REF!</v>
      </c>
      <c r="D30" s="190"/>
      <c r="E30" s="272" t="e">
        <f>#REF!</f>
        <v>#REF!</v>
      </c>
      <c r="F30" s="273" t="e">
        <f>#REF!</f>
        <v>#REF!</v>
      </c>
      <c r="G30" s="273" t="e">
        <f>#REF!</f>
        <v>#REF!</v>
      </c>
      <c r="H30" s="273" t="e">
        <f>#REF!</f>
        <v>#REF!</v>
      </c>
      <c r="I30" s="274" t="e">
        <f>#REF!</f>
        <v>#REF!</v>
      </c>
    </row>
    <row r="31" spans="1:9" s="113" customFormat="1" ht="12.75">
      <c r="A31" s="271" t="e">
        <f>#REF!</f>
        <v>#REF!</v>
      </c>
      <c r="B31" s="47" t="e">
        <f>#REF!</f>
        <v>#REF!</v>
      </c>
      <c r="D31" s="190"/>
      <c r="E31" s="272" t="e">
        <f>#REF!</f>
        <v>#REF!</v>
      </c>
      <c r="F31" s="273" t="e">
        <f>#REF!</f>
        <v>#REF!</v>
      </c>
      <c r="G31" s="273" t="e">
        <f>#REF!</f>
        <v>#REF!</v>
      </c>
      <c r="H31" s="273" t="e">
        <f>#REF!</f>
        <v>#REF!</v>
      </c>
      <c r="I31" s="274" t="e">
        <f>#REF!</f>
        <v>#REF!</v>
      </c>
    </row>
    <row r="32" spans="1:9" s="113" customFormat="1" ht="12.75">
      <c r="A32" s="271" t="e">
        <f>#REF!</f>
        <v>#REF!</v>
      </c>
      <c r="B32" s="47" t="e">
        <f>#REF!</f>
        <v>#REF!</v>
      </c>
      <c r="D32" s="190"/>
      <c r="E32" s="272" t="e">
        <f>#REF!</f>
        <v>#REF!</v>
      </c>
      <c r="F32" s="273" t="e">
        <f>#REF!</f>
        <v>#REF!</v>
      </c>
      <c r="G32" s="273" t="e">
        <f>#REF!</f>
        <v>#REF!</v>
      </c>
      <c r="H32" s="273" t="e">
        <f>#REF!</f>
        <v>#REF!</v>
      </c>
      <c r="I32" s="274" t="e">
        <f>#REF!</f>
        <v>#REF!</v>
      </c>
    </row>
    <row r="33" spans="1:9" s="113" customFormat="1" ht="12.75">
      <c r="A33" s="271" t="e">
        <f>#REF!</f>
        <v>#REF!</v>
      </c>
      <c r="B33" s="47" t="e">
        <f>#REF!</f>
        <v>#REF!</v>
      </c>
      <c r="D33" s="190"/>
      <c r="E33" s="272" t="e">
        <f>#REF!</f>
        <v>#REF!</v>
      </c>
      <c r="F33" s="273" t="e">
        <f>#REF!</f>
        <v>#REF!</v>
      </c>
      <c r="G33" s="273" t="e">
        <f>#REF!</f>
        <v>#REF!</v>
      </c>
      <c r="H33" s="273" t="e">
        <f>#REF!</f>
        <v>#REF!</v>
      </c>
      <c r="I33" s="274" t="e">
        <f>#REF!</f>
        <v>#REF!</v>
      </c>
    </row>
    <row r="34" spans="1:9" s="113" customFormat="1" ht="12.75">
      <c r="A34" s="271" t="e">
        <f>#REF!</f>
        <v>#REF!</v>
      </c>
      <c r="B34" s="47" t="e">
        <f>#REF!</f>
        <v>#REF!</v>
      </c>
      <c r="D34" s="190"/>
      <c r="E34" s="272" t="e">
        <f>#REF!</f>
        <v>#REF!</v>
      </c>
      <c r="F34" s="273" t="e">
        <f>#REF!</f>
        <v>#REF!</v>
      </c>
      <c r="G34" s="273" t="e">
        <f>#REF!</f>
        <v>#REF!</v>
      </c>
      <c r="H34" s="273" t="e">
        <f>#REF!</f>
        <v>#REF!</v>
      </c>
      <c r="I34" s="274" t="e">
        <f>#REF!</f>
        <v>#REF!</v>
      </c>
    </row>
    <row r="35" spans="1:9" s="113" customFormat="1" ht="12.75">
      <c r="A35" s="271" t="e">
        <f>#REF!</f>
        <v>#REF!</v>
      </c>
      <c r="B35" s="47" t="e">
        <f>#REF!</f>
        <v>#REF!</v>
      </c>
      <c r="D35" s="190"/>
      <c r="E35" s="272" t="e">
        <f>#REF!</f>
        <v>#REF!</v>
      </c>
      <c r="F35" s="273" t="e">
        <f>#REF!</f>
        <v>#REF!</v>
      </c>
      <c r="G35" s="273" t="e">
        <f>#REF!</f>
        <v>#REF!</v>
      </c>
      <c r="H35" s="273" t="e">
        <f>#REF!</f>
        <v>#REF!</v>
      </c>
      <c r="I35" s="274" t="e">
        <f>#REF!</f>
        <v>#REF!</v>
      </c>
    </row>
    <row r="36" spans="1:9" s="113" customFormat="1" ht="12.75">
      <c r="A36" s="271" t="e">
        <f>#REF!</f>
        <v>#REF!</v>
      </c>
      <c r="B36" s="47" t="e">
        <f>#REF!</f>
        <v>#REF!</v>
      </c>
      <c r="D36" s="190"/>
      <c r="E36" s="272" t="e">
        <f>#REF!</f>
        <v>#REF!</v>
      </c>
      <c r="F36" s="273" t="e">
        <f>#REF!</f>
        <v>#REF!</v>
      </c>
      <c r="G36" s="273" t="e">
        <f>#REF!</f>
        <v>#REF!</v>
      </c>
      <c r="H36" s="273" t="e">
        <f>#REF!</f>
        <v>#REF!</v>
      </c>
      <c r="I36" s="274" t="e">
        <f>#REF!</f>
        <v>#REF!</v>
      </c>
    </row>
    <row r="37" spans="1:9" s="113" customFormat="1" ht="12.75">
      <c r="A37" s="271" t="e">
        <f>#REF!</f>
        <v>#REF!</v>
      </c>
      <c r="B37" s="47" t="e">
        <f>#REF!</f>
        <v>#REF!</v>
      </c>
      <c r="D37" s="190"/>
      <c r="E37" s="272" t="e">
        <f>#REF!</f>
        <v>#REF!</v>
      </c>
      <c r="F37" s="273" t="e">
        <f>#REF!</f>
        <v>#REF!</v>
      </c>
      <c r="G37" s="273" t="e">
        <f>#REF!</f>
        <v>#REF!</v>
      </c>
      <c r="H37" s="273" t="e">
        <f>#REF!</f>
        <v>#REF!</v>
      </c>
      <c r="I37" s="274" t="e">
        <f>#REF!</f>
        <v>#REF!</v>
      </c>
    </row>
    <row r="38" spans="1:9" s="113" customFormat="1" ht="12.75">
      <c r="A38" s="271" t="e">
        <f>#REF!</f>
        <v>#REF!</v>
      </c>
      <c r="B38" s="47" t="e">
        <f>#REF!</f>
        <v>#REF!</v>
      </c>
      <c r="D38" s="190"/>
      <c r="E38" s="272" t="e">
        <f>#REF!</f>
        <v>#REF!</v>
      </c>
      <c r="F38" s="273" t="e">
        <f>#REF!</f>
        <v>#REF!</v>
      </c>
      <c r="G38" s="273" t="e">
        <f>#REF!</f>
        <v>#REF!</v>
      </c>
      <c r="H38" s="273" t="e">
        <f>#REF!</f>
        <v>#REF!</v>
      </c>
      <c r="I38" s="274" t="e">
        <f>#REF!</f>
        <v>#REF!</v>
      </c>
    </row>
    <row r="39" spans="1:9" s="113" customFormat="1" ht="13.5" thickBot="1">
      <c r="A39" s="271" t="e">
        <f>#REF!</f>
        <v>#REF!</v>
      </c>
      <c r="B39" s="47" t="e">
        <f>#REF!</f>
        <v>#REF!</v>
      </c>
      <c r="D39" s="190"/>
      <c r="E39" s="272" t="e">
        <f>#REF!</f>
        <v>#REF!</v>
      </c>
      <c r="F39" s="273" t="e">
        <f>#REF!</f>
        <v>#REF!</v>
      </c>
      <c r="G39" s="273" t="e">
        <f>#REF!</f>
        <v>#REF!</v>
      </c>
      <c r="H39" s="273" t="e">
        <f>#REF!</f>
        <v>#REF!</v>
      </c>
      <c r="I39" s="274" t="e">
        <f>#REF!</f>
        <v>#REF!</v>
      </c>
    </row>
    <row r="40" spans="1:9" s="4" customFormat="1" ht="13.5" thickBot="1">
      <c r="A40" s="191"/>
      <c r="B40" s="192" t="s">
        <v>80</v>
      </c>
      <c r="C40" s="192"/>
      <c r="D40" s="193"/>
      <c r="E40" s="194" t="e">
        <f>SUM(E7:E39)</f>
        <v>#REF!</v>
      </c>
      <c r="F40" s="195" t="e">
        <f>SUM(F7:F39)</f>
        <v>#REF!</v>
      </c>
      <c r="G40" s="195" t="e">
        <f>SUM(G7:G39)</f>
        <v>#REF!</v>
      </c>
      <c r="H40" s="195" t="e">
        <f>SUM(H7:H39)</f>
        <v>#REF!</v>
      </c>
      <c r="I40" s="196" t="e">
        <f>SUM(I7:I39)</f>
        <v>#REF!</v>
      </c>
    </row>
    <row r="41" spans="1:9" ht="12.75">
      <c r="A41" s="113"/>
      <c r="B41" s="113"/>
      <c r="C41" s="113"/>
      <c r="D41" s="113"/>
      <c r="E41" s="113"/>
      <c r="F41" s="113"/>
      <c r="G41" s="113"/>
      <c r="H41" s="113"/>
      <c r="I41" s="113"/>
    </row>
    <row r="42" spans="1:57" ht="19.5" customHeight="1">
      <c r="A42" s="182" t="s">
        <v>81</v>
      </c>
      <c r="B42" s="182"/>
      <c r="C42" s="182"/>
      <c r="D42" s="182"/>
      <c r="E42" s="182"/>
      <c r="F42" s="182"/>
      <c r="G42" s="197"/>
      <c r="H42" s="182"/>
      <c r="I42" s="182"/>
      <c r="BA42" s="119"/>
      <c r="BB42" s="119"/>
      <c r="BC42" s="119"/>
      <c r="BD42" s="119"/>
      <c r="BE42" s="119"/>
    </row>
    <row r="43" ht="13.5" thickBot="1"/>
    <row r="44" spans="1:9" ht="12.75">
      <c r="A44" s="148" t="s">
        <v>82</v>
      </c>
      <c r="B44" s="149"/>
      <c r="C44" s="149"/>
      <c r="D44" s="198"/>
      <c r="E44" s="199" t="s">
        <v>83</v>
      </c>
      <c r="F44" s="200" t="s">
        <v>12</v>
      </c>
      <c r="G44" s="201" t="s">
        <v>84</v>
      </c>
      <c r="H44" s="202"/>
      <c r="I44" s="203" t="s">
        <v>83</v>
      </c>
    </row>
    <row r="45" spans="1:53" ht="12.75">
      <c r="A45" s="142" t="s">
        <v>186</v>
      </c>
      <c r="B45" s="133"/>
      <c r="C45" s="133"/>
      <c r="D45" s="204"/>
      <c r="E45" s="205">
        <v>0</v>
      </c>
      <c r="F45" s="206">
        <v>0</v>
      </c>
      <c r="G45" s="207">
        <v>4069055.442190782</v>
      </c>
      <c r="H45" s="208"/>
      <c r="I45" s="209">
        <f aca="true" t="shared" si="0" ref="I45:I52">E45+F45*G45/100</f>
        <v>0</v>
      </c>
      <c r="BA45" s="1">
        <v>0</v>
      </c>
    </row>
    <row r="46" spans="1:53" ht="12.75">
      <c r="A46" s="142" t="s">
        <v>187</v>
      </c>
      <c r="B46" s="133"/>
      <c r="C46" s="133"/>
      <c r="D46" s="204"/>
      <c r="E46" s="205">
        <v>0</v>
      </c>
      <c r="F46" s="206">
        <v>0</v>
      </c>
      <c r="G46" s="207">
        <v>4069055.442190782</v>
      </c>
      <c r="H46" s="208"/>
      <c r="I46" s="209">
        <f t="shared" si="0"/>
        <v>0</v>
      </c>
      <c r="BA46" s="1">
        <v>0</v>
      </c>
    </row>
    <row r="47" spans="1:53" ht="12.75">
      <c r="A47" s="142" t="s">
        <v>188</v>
      </c>
      <c r="B47" s="133"/>
      <c r="C47" s="133"/>
      <c r="D47" s="204"/>
      <c r="E47" s="205">
        <v>0</v>
      </c>
      <c r="F47" s="206">
        <v>0</v>
      </c>
      <c r="G47" s="207">
        <v>4069055.442190782</v>
      </c>
      <c r="H47" s="208"/>
      <c r="I47" s="209">
        <f t="shared" si="0"/>
        <v>0</v>
      </c>
      <c r="BA47" s="1">
        <v>0</v>
      </c>
    </row>
    <row r="48" spans="1:53" ht="12.75">
      <c r="A48" s="142" t="s">
        <v>189</v>
      </c>
      <c r="B48" s="133"/>
      <c r="C48" s="133"/>
      <c r="D48" s="204"/>
      <c r="E48" s="205">
        <v>0</v>
      </c>
      <c r="F48" s="206">
        <v>0</v>
      </c>
      <c r="G48" s="207">
        <v>4069055.442190782</v>
      </c>
      <c r="H48" s="208"/>
      <c r="I48" s="209">
        <f t="shared" si="0"/>
        <v>0</v>
      </c>
      <c r="BA48" s="1">
        <v>0</v>
      </c>
    </row>
    <row r="49" spans="1:53" ht="12.75">
      <c r="A49" s="142" t="s">
        <v>190</v>
      </c>
      <c r="B49" s="133"/>
      <c r="C49" s="133"/>
      <c r="D49" s="204"/>
      <c r="E49" s="205">
        <v>0</v>
      </c>
      <c r="F49" s="206">
        <v>0</v>
      </c>
      <c r="G49" s="207">
        <v>4111605.442190782</v>
      </c>
      <c r="H49" s="208"/>
      <c r="I49" s="209">
        <f t="shared" si="0"/>
        <v>0</v>
      </c>
      <c r="BA49" s="1">
        <v>1</v>
      </c>
    </row>
    <row r="50" spans="1:53" ht="12.75">
      <c r="A50" s="142" t="s">
        <v>191</v>
      </c>
      <c r="B50" s="133"/>
      <c r="C50" s="133"/>
      <c r="D50" s="204"/>
      <c r="E50" s="205">
        <v>0</v>
      </c>
      <c r="F50" s="206">
        <v>0</v>
      </c>
      <c r="G50" s="207">
        <v>4111605.442190782</v>
      </c>
      <c r="H50" s="208"/>
      <c r="I50" s="209">
        <f t="shared" si="0"/>
        <v>0</v>
      </c>
      <c r="BA50" s="1">
        <v>1</v>
      </c>
    </row>
    <row r="51" spans="1:53" ht="12.75">
      <c r="A51" s="142" t="s">
        <v>192</v>
      </c>
      <c r="B51" s="133"/>
      <c r="C51" s="133"/>
      <c r="D51" s="204"/>
      <c r="E51" s="205">
        <v>0</v>
      </c>
      <c r="F51" s="206">
        <v>0</v>
      </c>
      <c r="G51" s="207">
        <v>4179165.442190782</v>
      </c>
      <c r="H51" s="208"/>
      <c r="I51" s="209">
        <f t="shared" si="0"/>
        <v>0</v>
      </c>
      <c r="BA51" s="1">
        <v>2</v>
      </c>
    </row>
    <row r="52" spans="1:53" ht="12.75">
      <c r="A52" s="142" t="s">
        <v>193</v>
      </c>
      <c r="B52" s="133"/>
      <c r="C52" s="133"/>
      <c r="D52" s="204"/>
      <c r="E52" s="205">
        <v>0</v>
      </c>
      <c r="F52" s="206">
        <v>0</v>
      </c>
      <c r="G52" s="207">
        <v>4179165.442190782</v>
      </c>
      <c r="H52" s="208"/>
      <c r="I52" s="209">
        <f t="shared" si="0"/>
        <v>0</v>
      </c>
      <c r="BA52" s="1">
        <v>2</v>
      </c>
    </row>
    <row r="53" spans="1:9" ht="13.5" thickBot="1">
      <c r="A53" s="210"/>
      <c r="B53" s="211" t="s">
        <v>85</v>
      </c>
      <c r="C53" s="212"/>
      <c r="D53" s="213"/>
      <c r="E53" s="214"/>
      <c r="F53" s="215"/>
      <c r="G53" s="215"/>
      <c r="H53" s="531">
        <f>SUM(I45:I52)</f>
        <v>0</v>
      </c>
      <c r="I53" s="532"/>
    </row>
    <row r="55" spans="2:9" ht="12.75">
      <c r="B55" s="4"/>
      <c r="F55" s="216"/>
      <c r="G55" s="217"/>
      <c r="H55" s="217"/>
      <c r="I55" s="31"/>
    </row>
    <row r="56" spans="6:9" ht="12.75">
      <c r="F56" s="216"/>
      <c r="G56" s="217"/>
      <c r="H56" s="217"/>
      <c r="I56" s="31"/>
    </row>
    <row r="57" spans="6:9" ht="12.75">
      <c r="F57" s="216"/>
      <c r="G57" s="217"/>
      <c r="H57" s="217"/>
      <c r="I57" s="31"/>
    </row>
    <row r="58" spans="6:9" ht="12.75">
      <c r="F58" s="216"/>
      <c r="G58" s="217"/>
      <c r="H58" s="217"/>
      <c r="I58" s="31"/>
    </row>
    <row r="59" spans="6:9" ht="12.75">
      <c r="F59" s="216"/>
      <c r="G59" s="217"/>
      <c r="H59" s="217"/>
      <c r="I59" s="31"/>
    </row>
    <row r="60" spans="6:9" ht="12.75">
      <c r="F60" s="216"/>
      <c r="G60" s="217"/>
      <c r="H60" s="217"/>
      <c r="I60" s="31"/>
    </row>
    <row r="61" spans="6:9" ht="12.75">
      <c r="F61" s="216"/>
      <c r="G61" s="217"/>
      <c r="H61" s="217"/>
      <c r="I61" s="31"/>
    </row>
    <row r="62" spans="6:9" ht="12.75">
      <c r="F62" s="216"/>
      <c r="G62" s="217"/>
      <c r="H62" s="217"/>
      <c r="I62" s="31"/>
    </row>
    <row r="63" spans="6:9" ht="12.75">
      <c r="F63" s="216"/>
      <c r="G63" s="217"/>
      <c r="H63" s="217"/>
      <c r="I63" s="31"/>
    </row>
    <row r="64" spans="6:9" ht="12.75">
      <c r="F64" s="216"/>
      <c r="G64" s="217"/>
      <c r="H64" s="217"/>
      <c r="I64" s="31"/>
    </row>
    <row r="65" spans="6:9" ht="12.75">
      <c r="F65" s="216"/>
      <c r="G65" s="217"/>
      <c r="H65" s="217"/>
      <c r="I65" s="31"/>
    </row>
    <row r="66" spans="6:9" ht="12.75">
      <c r="F66" s="216"/>
      <c r="G66" s="217"/>
      <c r="H66" s="217"/>
      <c r="I66" s="31"/>
    </row>
    <row r="67" spans="6:9" ht="12.75">
      <c r="F67" s="216"/>
      <c r="G67" s="217"/>
      <c r="H67" s="217"/>
      <c r="I67" s="31"/>
    </row>
    <row r="68" spans="6:9" ht="12.75">
      <c r="F68" s="216"/>
      <c r="G68" s="217"/>
      <c r="H68" s="217"/>
      <c r="I68" s="31"/>
    </row>
    <row r="69" spans="6:9" ht="12.75">
      <c r="F69" s="216"/>
      <c r="G69" s="217"/>
      <c r="H69" s="217"/>
      <c r="I69" s="31"/>
    </row>
    <row r="70" spans="6:9" ht="12.75">
      <c r="F70" s="216"/>
      <c r="G70" s="217"/>
      <c r="H70" s="217"/>
      <c r="I70" s="31"/>
    </row>
    <row r="71" spans="6:9" ht="12.75">
      <c r="F71" s="216"/>
      <c r="G71" s="217"/>
      <c r="H71" s="217"/>
      <c r="I71" s="31"/>
    </row>
    <row r="72" spans="6:9" ht="12.75">
      <c r="F72" s="216"/>
      <c r="G72" s="217"/>
      <c r="H72" s="217"/>
      <c r="I72" s="31"/>
    </row>
    <row r="73" spans="6:9" ht="12.75">
      <c r="F73" s="216"/>
      <c r="G73" s="217"/>
      <c r="H73" s="217"/>
      <c r="I73" s="31"/>
    </row>
    <row r="74" spans="6:9" ht="12.75">
      <c r="F74" s="216"/>
      <c r="G74" s="217"/>
      <c r="H74" s="217"/>
      <c r="I74" s="31"/>
    </row>
    <row r="75" spans="6:9" ht="12.75">
      <c r="F75" s="216"/>
      <c r="G75" s="217"/>
      <c r="H75" s="217"/>
      <c r="I75" s="31"/>
    </row>
    <row r="76" spans="6:9" ht="12.75">
      <c r="F76" s="216"/>
      <c r="G76" s="217"/>
      <c r="H76" s="217"/>
      <c r="I76" s="31"/>
    </row>
    <row r="77" spans="6:9" ht="12.75">
      <c r="F77" s="216"/>
      <c r="G77" s="217"/>
      <c r="H77" s="217"/>
      <c r="I77" s="31"/>
    </row>
    <row r="78" spans="6:9" ht="12.75">
      <c r="F78" s="216"/>
      <c r="G78" s="217"/>
      <c r="H78" s="217"/>
      <c r="I78" s="31"/>
    </row>
    <row r="79" spans="6:9" ht="12.75">
      <c r="F79" s="216"/>
      <c r="G79" s="217"/>
      <c r="H79" s="217"/>
      <c r="I79" s="31"/>
    </row>
    <row r="80" spans="6:9" ht="12.75">
      <c r="F80" s="216"/>
      <c r="G80" s="217"/>
      <c r="H80" s="217"/>
      <c r="I80" s="31"/>
    </row>
    <row r="81" spans="6:9" ht="12.75">
      <c r="F81" s="216"/>
      <c r="G81" s="217"/>
      <c r="H81" s="217"/>
      <c r="I81" s="31"/>
    </row>
    <row r="82" spans="6:9" ht="12.75">
      <c r="F82" s="216"/>
      <c r="G82" s="217"/>
      <c r="H82" s="217"/>
      <c r="I82" s="31"/>
    </row>
    <row r="83" spans="6:9" ht="12.75">
      <c r="F83" s="216"/>
      <c r="G83" s="217"/>
      <c r="H83" s="217"/>
      <c r="I83" s="31"/>
    </row>
    <row r="84" spans="6:9" ht="12.75">
      <c r="F84" s="216"/>
      <c r="G84" s="217"/>
      <c r="H84" s="217"/>
      <c r="I84" s="31"/>
    </row>
    <row r="85" spans="6:9" ht="12.75">
      <c r="F85" s="216"/>
      <c r="G85" s="217"/>
      <c r="H85" s="217"/>
      <c r="I85" s="31"/>
    </row>
    <row r="86" spans="6:9" ht="12.75">
      <c r="F86" s="216"/>
      <c r="G86" s="217"/>
      <c r="H86" s="217"/>
      <c r="I86" s="31"/>
    </row>
    <row r="87" spans="6:9" ht="12.75">
      <c r="F87" s="216"/>
      <c r="G87" s="217"/>
      <c r="H87" s="217"/>
      <c r="I87" s="31"/>
    </row>
    <row r="88" spans="6:9" ht="12.75">
      <c r="F88" s="216"/>
      <c r="G88" s="217"/>
      <c r="H88" s="217"/>
      <c r="I88" s="31"/>
    </row>
    <row r="89" spans="6:9" ht="12.75">
      <c r="F89" s="216"/>
      <c r="G89" s="217"/>
      <c r="H89" s="217"/>
      <c r="I89" s="31"/>
    </row>
    <row r="90" spans="6:9" ht="12.75">
      <c r="F90" s="216"/>
      <c r="G90" s="217"/>
      <c r="H90" s="217"/>
      <c r="I90" s="31"/>
    </row>
    <row r="91" spans="6:9" ht="12.75">
      <c r="F91" s="216"/>
      <c r="G91" s="217"/>
      <c r="H91" s="217"/>
      <c r="I91" s="31"/>
    </row>
    <row r="92" spans="6:9" ht="12.75">
      <c r="F92" s="216"/>
      <c r="G92" s="217"/>
      <c r="H92" s="217"/>
      <c r="I92" s="31"/>
    </row>
    <row r="93" spans="6:9" ht="12.75">
      <c r="F93" s="216"/>
      <c r="G93" s="217"/>
      <c r="H93" s="217"/>
      <c r="I93" s="31"/>
    </row>
    <row r="94" spans="6:9" ht="12.75">
      <c r="F94" s="216"/>
      <c r="G94" s="217"/>
      <c r="H94" s="217"/>
      <c r="I94" s="31"/>
    </row>
    <row r="95" spans="6:9" ht="12.75">
      <c r="F95" s="216"/>
      <c r="G95" s="217"/>
      <c r="H95" s="217"/>
      <c r="I95" s="31"/>
    </row>
    <row r="96" spans="6:9" ht="12.75">
      <c r="F96" s="216"/>
      <c r="G96" s="217"/>
      <c r="H96" s="217"/>
      <c r="I96" s="31"/>
    </row>
    <row r="97" spans="6:9" ht="12.75">
      <c r="F97" s="216"/>
      <c r="G97" s="217"/>
      <c r="H97" s="217"/>
      <c r="I97" s="31"/>
    </row>
    <row r="98" spans="6:9" ht="12.75">
      <c r="F98" s="216"/>
      <c r="G98" s="217"/>
      <c r="H98" s="217"/>
      <c r="I98" s="31"/>
    </row>
    <row r="99" spans="6:9" ht="12.75">
      <c r="F99" s="216"/>
      <c r="G99" s="217"/>
      <c r="H99" s="217"/>
      <c r="I99" s="31"/>
    </row>
    <row r="100" spans="6:9" ht="12.75">
      <c r="F100" s="216"/>
      <c r="G100" s="217"/>
      <c r="H100" s="217"/>
      <c r="I100" s="31"/>
    </row>
    <row r="101" spans="6:9" ht="12.75">
      <c r="F101" s="216"/>
      <c r="G101" s="217"/>
      <c r="H101" s="217"/>
      <c r="I101" s="31"/>
    </row>
    <row r="102" spans="6:9" ht="12.75">
      <c r="F102" s="216"/>
      <c r="G102" s="217"/>
      <c r="H102" s="217"/>
      <c r="I102" s="31"/>
    </row>
    <row r="103" spans="6:9" ht="12.75">
      <c r="F103" s="216"/>
      <c r="G103" s="217"/>
      <c r="H103" s="217"/>
      <c r="I103" s="31"/>
    </row>
    <row r="104" spans="6:9" ht="12.75">
      <c r="F104" s="216"/>
      <c r="G104" s="217"/>
      <c r="H104" s="217"/>
      <c r="I104" s="31"/>
    </row>
  </sheetData>
  <mergeCells count="4">
    <mergeCell ref="A1:B1"/>
    <mergeCell ref="A2:B2"/>
    <mergeCell ref="G2:I2"/>
    <mergeCell ref="H53:I5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Pavel Šafář</cp:lastModifiedBy>
  <cp:lastPrinted>2017-11-27T13:50:17Z</cp:lastPrinted>
  <dcterms:created xsi:type="dcterms:W3CDTF">2017-05-19T08:47:00Z</dcterms:created>
  <dcterms:modified xsi:type="dcterms:W3CDTF">2017-12-12T12:31:57Z</dcterms:modified>
  <cp:category/>
  <cp:version/>
  <cp:contentType/>
  <cp:contentStatus/>
</cp:coreProperties>
</file>